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updateLinks="always"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615BB8DC-BDA5-9E43-A0A0-060142F9BCBB}" xr6:coauthVersionLast="46" xr6:coauthVersionMax="46" xr10:uidLastSave="{00000000-0000-0000-0000-000000000000}"/>
  <bookViews>
    <workbookView xWindow="13860" yWindow="500" windowWidth="29440" windowHeight="2830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00" i="1" l="1"/>
  <c r="E400" i="1"/>
  <c r="F400" i="1" s="1"/>
  <c r="L400" i="1" s="1"/>
  <c r="M400" i="1"/>
  <c r="N400" i="1"/>
  <c r="P7" i="1" a="1"/>
  <c r="P7" i="1" s="1"/>
  <c r="P298" i="1" a="1"/>
  <c r="P298" i="1" s="1"/>
  <c r="P299" i="1" a="1"/>
  <c r="P299" i="1" s="1"/>
  <c r="P300" i="1" a="1"/>
  <c r="P300" i="1" s="1"/>
  <c r="P301" i="1" a="1"/>
  <c r="P301" i="1" s="1"/>
  <c r="P302" i="1" a="1"/>
  <c r="P302" i="1" s="1"/>
  <c r="P303" i="1" a="1"/>
  <c r="P303" i="1" s="1"/>
  <c r="P304" i="1" a="1"/>
  <c r="P304" i="1" s="1"/>
  <c r="P305" i="1" a="1"/>
  <c r="P305" i="1" s="1"/>
  <c r="P306" i="1" a="1"/>
  <c r="P306" i="1" s="1"/>
  <c r="P307" i="1" a="1"/>
  <c r="P307" i="1" s="1"/>
  <c r="P308" i="1" a="1"/>
  <c r="P308" i="1" s="1"/>
  <c r="P309" i="1" a="1"/>
  <c r="P309" i="1" s="1"/>
  <c r="P310" i="1" a="1"/>
  <c r="P310" i="1" s="1"/>
  <c r="P311" i="1" a="1"/>
  <c r="P311" i="1" s="1"/>
  <c r="P312" i="1" a="1"/>
  <c r="P312" i="1" s="1"/>
  <c r="P313" i="1" a="1"/>
  <c r="P313" i="1" s="1"/>
  <c r="P314" i="1" a="1"/>
  <c r="P314" i="1" s="1"/>
  <c r="P315" i="1" a="1"/>
  <c r="P315" i="1" s="1"/>
  <c r="P316" i="1" a="1"/>
  <c r="P316" i="1" s="1"/>
  <c r="P317" i="1" a="1"/>
  <c r="P317" i="1" s="1"/>
  <c r="P318" i="1" a="1"/>
  <c r="P318" i="1" s="1"/>
  <c r="P319" i="1" a="1"/>
  <c r="P319" i="1" s="1"/>
  <c r="P320" i="1" a="1"/>
  <c r="P320" i="1" s="1"/>
  <c r="P321" i="1" a="1"/>
  <c r="P321" i="1" s="1"/>
  <c r="P322" i="1" a="1"/>
  <c r="P322" i="1" s="1"/>
  <c r="P323" i="1" a="1"/>
  <c r="P323" i="1" s="1"/>
  <c r="P324" i="1" a="1"/>
  <c r="P324" i="1" s="1"/>
  <c r="P325" i="1" a="1"/>
  <c r="P325" i="1" s="1"/>
  <c r="P326" i="1" a="1"/>
  <c r="P326" i="1" s="1"/>
  <c r="P327" i="1" a="1"/>
  <c r="P327" i="1" s="1"/>
  <c r="P328" i="1" a="1"/>
  <c r="P328" i="1" s="1"/>
  <c r="P329" i="1" a="1"/>
  <c r="P329" i="1" s="1"/>
  <c r="P330" i="1" a="1"/>
  <c r="P330" i="1" s="1"/>
  <c r="P331" i="1" a="1"/>
  <c r="P331" i="1" s="1"/>
  <c r="P332" i="1" a="1"/>
  <c r="P332" i="1" s="1"/>
  <c r="P333" i="1" a="1"/>
  <c r="P333" i="1" s="1"/>
  <c r="P334" i="1" a="1"/>
  <c r="P334" i="1" s="1"/>
  <c r="P335" i="1" a="1"/>
  <c r="P335" i="1" s="1"/>
  <c r="P336" i="1" a="1"/>
  <c r="P336" i="1" s="1"/>
  <c r="P337" i="1" a="1"/>
  <c r="P337" i="1" s="1"/>
  <c r="P338" i="1" a="1"/>
  <c r="P338" i="1" s="1"/>
  <c r="P339" i="1" a="1"/>
  <c r="P339" i="1" s="1"/>
  <c r="P340" i="1" a="1"/>
  <c r="P340" i="1" s="1"/>
  <c r="P341" i="1" a="1"/>
  <c r="P341" i="1" s="1"/>
  <c r="P342" i="1" a="1"/>
  <c r="P342" i="1" s="1"/>
  <c r="P343" i="1" a="1"/>
  <c r="P343" i="1" s="1"/>
  <c r="P344" i="1" a="1"/>
  <c r="P344" i="1" s="1"/>
  <c r="P345" i="1" a="1"/>
  <c r="P345" i="1" s="1"/>
  <c r="P346" i="1" a="1"/>
  <c r="P346" i="1" s="1"/>
  <c r="P347" i="1" a="1"/>
  <c r="P347" i="1" s="1"/>
  <c r="P348" i="1" a="1"/>
  <c r="P348" i="1" s="1"/>
  <c r="P349" i="1" a="1"/>
  <c r="P349" i="1" s="1"/>
  <c r="P350" i="1" a="1"/>
  <c r="P350" i="1" s="1"/>
  <c r="P351" i="1" a="1"/>
  <c r="P351" i="1" s="1"/>
  <c r="P352" i="1" a="1"/>
  <c r="P352" i="1" s="1"/>
  <c r="P353" i="1" a="1"/>
  <c r="P353" i="1" s="1"/>
  <c r="P354" i="1" a="1"/>
  <c r="P354" i="1" s="1"/>
  <c r="P355" i="1" a="1"/>
  <c r="P355" i="1" s="1"/>
  <c r="P356" i="1" a="1"/>
  <c r="P356" i="1" s="1"/>
  <c r="P357" i="1" a="1"/>
  <c r="P357" i="1" s="1"/>
  <c r="P358" i="1" a="1"/>
  <c r="P358" i="1" s="1"/>
  <c r="P359" i="1" a="1"/>
  <c r="P359" i="1" s="1"/>
  <c r="P360" i="1" a="1"/>
  <c r="P360" i="1" s="1"/>
  <c r="P361" i="1" a="1"/>
  <c r="P361" i="1" s="1"/>
  <c r="P362" i="1" a="1"/>
  <c r="P362" i="1" s="1"/>
  <c r="P363" i="1" a="1"/>
  <c r="P363" i="1" s="1"/>
  <c r="P364" i="1" a="1"/>
  <c r="P364" i="1" s="1"/>
  <c r="P365" i="1" a="1"/>
  <c r="P365" i="1" s="1"/>
  <c r="P366" i="1" a="1"/>
  <c r="P366" i="1" s="1"/>
  <c r="P367" i="1" a="1"/>
  <c r="P367" i="1" s="1"/>
  <c r="P368" i="1" a="1"/>
  <c r="P368" i="1" s="1"/>
  <c r="P369" i="1" a="1"/>
  <c r="P369" i="1" s="1"/>
  <c r="P370" i="1" a="1"/>
  <c r="P370" i="1" s="1"/>
  <c r="P371" i="1" a="1"/>
  <c r="P371" i="1" s="1"/>
  <c r="P372" i="1" a="1"/>
  <c r="P372" i="1" s="1"/>
  <c r="P373" i="1" a="1"/>
  <c r="P373" i="1" s="1"/>
  <c r="P374" i="1" a="1"/>
  <c r="P374" i="1" s="1"/>
  <c r="P375" i="1" a="1"/>
  <c r="P375" i="1" s="1"/>
  <c r="P376" i="1" a="1"/>
  <c r="P376" i="1" s="1"/>
  <c r="P377" i="1" a="1"/>
  <c r="P377" i="1" s="1"/>
  <c r="P378" i="1" a="1"/>
  <c r="P378" i="1" s="1"/>
  <c r="P379" i="1" a="1"/>
  <c r="P379" i="1" s="1"/>
  <c r="P380" i="1" a="1"/>
  <c r="P380" i="1" s="1"/>
  <c r="P381" i="1" a="1"/>
  <c r="P381" i="1" s="1"/>
  <c r="P382" i="1" a="1"/>
  <c r="P382" i="1" s="1"/>
  <c r="P383" i="1" a="1"/>
  <c r="P383" i="1" s="1"/>
  <c r="P384" i="1" a="1"/>
  <c r="P384" i="1" s="1"/>
  <c r="P386" i="1" a="1"/>
  <c r="P386" i="1" s="1"/>
  <c r="P387" i="1" a="1"/>
  <c r="P387" i="1" s="1"/>
  <c r="P389" i="1" a="1"/>
  <c r="P389" i="1" s="1"/>
  <c r="P390" i="1" a="1"/>
  <c r="P390" i="1" s="1"/>
  <c r="P391" i="1" a="1"/>
  <c r="P391" i="1" s="1"/>
  <c r="P392" i="1" a="1"/>
  <c r="P392" i="1" s="1"/>
  <c r="P393" i="1" a="1"/>
  <c r="P393" i="1" s="1"/>
  <c r="P394" i="1" a="1"/>
  <c r="P394" i="1" s="1"/>
  <c r="P395" i="1" a="1"/>
  <c r="P395" i="1" s="1"/>
  <c r="P396" i="1" a="1"/>
  <c r="P396" i="1" s="1"/>
  <c r="P397" i="1" a="1"/>
  <c r="P397" i="1" s="1"/>
  <c r="P398" i="1" a="1"/>
  <c r="P398" i="1" s="1"/>
  <c r="P399" i="1" a="1"/>
  <c r="P399" i="1" s="1"/>
  <c r="B399" i="1"/>
  <c r="E399" i="1"/>
  <c r="F399" i="1" s="1"/>
  <c r="L399" i="1" s="1"/>
  <c r="M399" i="1"/>
  <c r="N399" i="1"/>
  <c r="B398" i="1"/>
  <c r="E398" i="1"/>
  <c r="F398" i="1" s="1"/>
  <c r="L398" i="1" s="1"/>
  <c r="M398" i="1"/>
  <c r="N398" i="1"/>
  <c r="B397" i="1"/>
  <c r="E397" i="1"/>
  <c r="F397" i="1" s="1"/>
  <c r="L397" i="1" s="1"/>
  <c r="M397" i="1"/>
  <c r="N397" i="1"/>
  <c r="B396" i="1"/>
  <c r="E396" i="1"/>
  <c r="F396" i="1" s="1"/>
  <c r="L396" i="1" s="1"/>
  <c r="M396" i="1"/>
  <c r="N396" i="1"/>
  <c r="B395" i="1"/>
  <c r="E395" i="1"/>
  <c r="F395" i="1" s="1"/>
  <c r="M395" i="1"/>
  <c r="N395" i="1"/>
  <c r="B394" i="1"/>
  <c r="E394" i="1"/>
  <c r="F394" i="1" s="1"/>
  <c r="M394" i="1"/>
  <c r="P400" i="1" s="1" a="1"/>
  <c r="P400" i="1" s="1"/>
  <c r="N394" i="1"/>
  <c r="B393" i="1"/>
  <c r="E393" i="1"/>
  <c r="F393" i="1" s="1"/>
  <c r="M393" i="1"/>
  <c r="N393" i="1"/>
  <c r="B392" i="1"/>
  <c r="E392" i="1"/>
  <c r="F392" i="1" s="1"/>
  <c r="M392" i="1"/>
  <c r="N392" i="1"/>
  <c r="B391" i="1"/>
  <c r="E391" i="1"/>
  <c r="F391" i="1" s="1"/>
  <c r="L391" i="1" s="1"/>
  <c r="M391" i="1"/>
  <c r="N391" i="1"/>
  <c r="B390" i="1"/>
  <c r="E390" i="1"/>
  <c r="F390" i="1" s="1"/>
  <c r="L390" i="1" s="1"/>
  <c r="M390" i="1"/>
  <c r="N390" i="1"/>
  <c r="B389" i="1"/>
  <c r="E389" i="1"/>
  <c r="F389" i="1" s="1"/>
  <c r="M389" i="1"/>
  <c r="N389" i="1"/>
  <c r="B388" i="1"/>
  <c r="E388" i="1"/>
  <c r="F388" i="1" s="1"/>
  <c r="L388" i="1" s="1"/>
  <c r="M388" i="1"/>
  <c r="N388" i="1"/>
  <c r="B387" i="1"/>
  <c r="E387" i="1"/>
  <c r="F387" i="1" s="1"/>
  <c r="L387" i="1" s="1"/>
  <c r="M387" i="1"/>
  <c r="N387" i="1"/>
  <c r="B386" i="1"/>
  <c r="E386" i="1"/>
  <c r="F386" i="1" s="1"/>
  <c r="L386" i="1" s="1"/>
  <c r="M386" i="1"/>
  <c r="N386" i="1"/>
  <c r="B385" i="1"/>
  <c r="E385" i="1"/>
  <c r="F385" i="1" s="1"/>
  <c r="L385" i="1" s="1"/>
  <c r="M385" i="1"/>
  <c r="N385" i="1"/>
  <c r="B384" i="1"/>
  <c r="E384" i="1"/>
  <c r="F384" i="1" s="1"/>
  <c r="M384" i="1"/>
  <c r="N384" i="1"/>
  <c r="B383" i="1"/>
  <c r="E383" i="1"/>
  <c r="F383" i="1" s="1"/>
  <c r="M383" i="1"/>
  <c r="N383" i="1"/>
  <c r="N378" i="1"/>
  <c r="N379" i="1"/>
  <c r="N380" i="1"/>
  <c r="N381" i="1"/>
  <c r="N382" i="1"/>
  <c r="M378" i="1"/>
  <c r="M379" i="1"/>
  <c r="M380" i="1"/>
  <c r="M381" i="1"/>
  <c r="M382" i="1"/>
  <c r="B378" i="1"/>
  <c r="B379" i="1"/>
  <c r="B380" i="1"/>
  <c r="B381" i="1"/>
  <c r="B382" i="1"/>
  <c r="E378" i="1"/>
  <c r="F378" i="1" s="1"/>
  <c r="L378" i="1" s="1"/>
  <c r="E379" i="1"/>
  <c r="F379" i="1" s="1"/>
  <c r="E380" i="1"/>
  <c r="F380" i="1" s="1"/>
  <c r="E381" i="1"/>
  <c r="F381" i="1" s="1"/>
  <c r="L381" i="1" s="1"/>
  <c r="E382" i="1"/>
  <c r="F382" i="1" s="1"/>
  <c r="L382" i="1" s="1"/>
  <c r="B377" i="1"/>
  <c r="E377" i="1"/>
  <c r="F377" i="1" s="1"/>
  <c r="M377" i="1"/>
  <c r="N377" i="1"/>
  <c r="B376" i="1"/>
  <c r="E376" i="1"/>
  <c r="F376" i="1" s="1"/>
  <c r="L376" i="1" s="1"/>
  <c r="M376" i="1"/>
  <c r="N376" i="1"/>
  <c r="B375" i="1"/>
  <c r="E375" i="1"/>
  <c r="F375" i="1" s="1"/>
  <c r="L375" i="1" s="1"/>
  <c r="M375" i="1"/>
  <c r="N375" i="1"/>
  <c r="B374" i="1"/>
  <c r="E374" i="1"/>
  <c r="F374" i="1" s="1"/>
  <c r="L374" i="1" s="1"/>
  <c r="M374" i="1"/>
  <c r="N374" i="1"/>
  <c r="B373" i="1"/>
  <c r="E373" i="1"/>
  <c r="F373" i="1" s="1"/>
  <c r="L373" i="1" s="1"/>
  <c r="M373" i="1"/>
  <c r="N373" i="1"/>
  <c r="B372" i="1"/>
  <c r="E372" i="1"/>
  <c r="F372" i="1" s="1"/>
  <c r="L372" i="1" s="1"/>
  <c r="M372" i="1"/>
  <c r="N372" i="1"/>
  <c r="B371" i="1"/>
  <c r="E371" i="1"/>
  <c r="F371" i="1" s="1"/>
  <c r="M371" i="1"/>
  <c r="N371" i="1"/>
  <c r="B370" i="1"/>
  <c r="E370" i="1"/>
  <c r="F370" i="1" s="1"/>
  <c r="L370" i="1" s="1"/>
  <c r="M370" i="1"/>
  <c r="N370" i="1"/>
  <c r="B369" i="1"/>
  <c r="E369" i="1"/>
  <c r="F369" i="1" s="1"/>
  <c r="M369" i="1"/>
  <c r="N369" i="1"/>
  <c r="B368" i="1"/>
  <c r="E368" i="1"/>
  <c r="F368" i="1" s="1"/>
  <c r="M368" i="1"/>
  <c r="N368" i="1"/>
  <c r="B367" i="1"/>
  <c r="E367" i="1"/>
  <c r="F367" i="1" s="1"/>
  <c r="L367" i="1" s="1"/>
  <c r="M367" i="1"/>
  <c r="N367" i="1"/>
  <c r="B366" i="1"/>
  <c r="E366" i="1"/>
  <c r="F366" i="1" s="1"/>
  <c r="M366" i="1"/>
  <c r="N366" i="1"/>
  <c r="B365" i="1"/>
  <c r="E365" i="1"/>
  <c r="F365" i="1" s="1"/>
  <c r="M365" i="1"/>
  <c r="N365" i="1"/>
  <c r="B364" i="1"/>
  <c r="E364" i="1"/>
  <c r="F364" i="1" s="1"/>
  <c r="M364" i="1"/>
  <c r="N364" i="1"/>
  <c r="B363" i="1"/>
  <c r="E363" i="1"/>
  <c r="F363" i="1" s="1"/>
  <c r="L363" i="1" s="1"/>
  <c r="M363" i="1"/>
  <c r="N363" i="1"/>
  <c r="B362" i="1"/>
  <c r="E362" i="1"/>
  <c r="F362" i="1" s="1"/>
  <c r="L362" i="1" s="1"/>
  <c r="M362" i="1"/>
  <c r="N362" i="1"/>
  <c r="B361" i="1"/>
  <c r="E361" i="1"/>
  <c r="F361" i="1" s="1"/>
  <c r="L361" i="1" s="1"/>
  <c r="M361" i="1"/>
  <c r="N361" i="1"/>
  <c r="B360" i="1"/>
  <c r="E360" i="1"/>
  <c r="F360" i="1" s="1"/>
  <c r="L360" i="1" s="1"/>
  <c r="M360" i="1"/>
  <c r="N360" i="1"/>
  <c r="B359" i="1"/>
  <c r="E359" i="1"/>
  <c r="F359" i="1" s="1"/>
  <c r="L359" i="1" s="1"/>
  <c r="M359" i="1"/>
  <c r="N359" i="1"/>
  <c r="B358" i="1"/>
  <c r="E358" i="1"/>
  <c r="F358" i="1" s="1"/>
  <c r="L358" i="1" s="1"/>
  <c r="M358" i="1"/>
  <c r="N358" i="1"/>
  <c r="B357" i="1"/>
  <c r="E357" i="1"/>
  <c r="F357" i="1" s="1"/>
  <c r="L357" i="1" s="1"/>
  <c r="M357" i="1"/>
  <c r="N357" i="1"/>
  <c r="B356" i="1"/>
  <c r="E356" i="1"/>
  <c r="F356" i="1" s="1"/>
  <c r="L356" i="1" s="1"/>
  <c r="M356" i="1"/>
  <c r="N356" i="1"/>
  <c r="B355" i="1"/>
  <c r="E355" i="1"/>
  <c r="F355" i="1" s="1"/>
  <c r="M355" i="1"/>
  <c r="N355" i="1"/>
  <c r="B354" i="1"/>
  <c r="E354" i="1"/>
  <c r="F354" i="1" s="1"/>
  <c r="M354" i="1"/>
  <c r="N354" i="1"/>
  <c r="B353" i="1"/>
  <c r="E353" i="1"/>
  <c r="F353" i="1" s="1"/>
  <c r="L353" i="1" s="1"/>
  <c r="M353" i="1"/>
  <c r="N353" i="1"/>
  <c r="B352" i="1"/>
  <c r="E352" i="1"/>
  <c r="F352" i="1" s="1"/>
  <c r="M352" i="1"/>
  <c r="N352" i="1"/>
  <c r="B351" i="1"/>
  <c r="E351" i="1"/>
  <c r="F351" i="1" s="1"/>
  <c r="L351" i="1" s="1"/>
  <c r="M351" i="1"/>
  <c r="N351" i="1"/>
  <c r="B350" i="1"/>
  <c r="E350" i="1"/>
  <c r="F350" i="1" s="1"/>
  <c r="M350" i="1"/>
  <c r="N350" i="1"/>
  <c r="B349" i="1"/>
  <c r="E349" i="1"/>
  <c r="F349" i="1" s="1"/>
  <c r="L349" i="1" s="1"/>
  <c r="M349" i="1"/>
  <c r="N349" i="1"/>
  <c r="B348" i="1"/>
  <c r="E348" i="1"/>
  <c r="F348" i="1" s="1"/>
  <c r="L348" i="1" s="1"/>
  <c r="M348" i="1"/>
  <c r="N348" i="1"/>
  <c r="B347" i="1"/>
  <c r="E347" i="1"/>
  <c r="F347" i="1" s="1"/>
  <c r="L347" i="1" s="1"/>
  <c r="M347" i="1"/>
  <c r="N347" i="1"/>
  <c r="B346" i="1"/>
  <c r="E346" i="1"/>
  <c r="F346" i="1" s="1"/>
  <c r="M346" i="1"/>
  <c r="N346" i="1"/>
  <c r="B345" i="1"/>
  <c r="E345" i="1"/>
  <c r="F345" i="1" s="1"/>
  <c r="M345" i="1"/>
  <c r="N345" i="1"/>
  <c r="B344" i="1"/>
  <c r="E344" i="1"/>
  <c r="F344" i="1" s="1"/>
  <c r="M344" i="1"/>
  <c r="N344" i="1"/>
  <c r="B343" i="1"/>
  <c r="E343" i="1"/>
  <c r="F343" i="1" s="1"/>
  <c r="L343" i="1" s="1"/>
  <c r="M343" i="1"/>
  <c r="N343" i="1"/>
  <c r="B342" i="1"/>
  <c r="E342" i="1"/>
  <c r="F342" i="1" s="1"/>
  <c r="L342" i="1" s="1"/>
  <c r="M342" i="1"/>
  <c r="N342" i="1"/>
  <c r="B341" i="1"/>
  <c r="E341" i="1"/>
  <c r="F341" i="1" s="1"/>
  <c r="L341" i="1" s="1"/>
  <c r="M341" i="1"/>
  <c r="N341" i="1"/>
  <c r="B340" i="1"/>
  <c r="E340" i="1"/>
  <c r="F340" i="1" s="1"/>
  <c r="L340" i="1" s="1"/>
  <c r="M340" i="1"/>
  <c r="N340" i="1"/>
  <c r="B339" i="1"/>
  <c r="E339" i="1"/>
  <c r="F339" i="1" s="1"/>
  <c r="L339" i="1" s="1"/>
  <c r="M339" i="1"/>
  <c r="N339" i="1"/>
  <c r="B338" i="1"/>
  <c r="E338" i="1"/>
  <c r="F338" i="1" s="1"/>
  <c r="M338" i="1"/>
  <c r="N338" i="1"/>
  <c r="B337" i="1"/>
  <c r="E337" i="1"/>
  <c r="F337" i="1" s="1"/>
  <c r="L337" i="1" s="1"/>
  <c r="M337" i="1"/>
  <c r="N337" i="1"/>
  <c r="B336" i="1"/>
  <c r="E336" i="1"/>
  <c r="F336" i="1" s="1"/>
  <c r="L336" i="1" s="1"/>
  <c r="M336" i="1"/>
  <c r="N336" i="1"/>
  <c r="B335" i="1"/>
  <c r="E335" i="1"/>
  <c r="F335" i="1" s="1"/>
  <c r="M335" i="1"/>
  <c r="N335" i="1"/>
  <c r="B334" i="1"/>
  <c r="E334" i="1"/>
  <c r="F334" i="1" s="1"/>
  <c r="L334" i="1" s="1"/>
  <c r="M334" i="1"/>
  <c r="N334" i="1"/>
  <c r="B333" i="1"/>
  <c r="E333" i="1"/>
  <c r="F333" i="1" s="1"/>
  <c r="L333" i="1" s="1"/>
  <c r="M333" i="1"/>
  <c r="N333" i="1"/>
  <c r="B332" i="1"/>
  <c r="E332" i="1"/>
  <c r="F332" i="1" s="1"/>
  <c r="M332" i="1"/>
  <c r="N332" i="1"/>
  <c r="B331" i="1"/>
  <c r="E331" i="1"/>
  <c r="F331" i="1" s="1"/>
  <c r="L331" i="1" s="1"/>
  <c r="M331" i="1"/>
  <c r="N331" i="1"/>
  <c r="B330" i="1"/>
  <c r="E330" i="1"/>
  <c r="F330" i="1" s="1"/>
  <c r="M330" i="1"/>
  <c r="N330" i="1"/>
  <c r="B329" i="1"/>
  <c r="E329" i="1"/>
  <c r="F329" i="1" s="1"/>
  <c r="M329" i="1"/>
  <c r="N329" i="1"/>
  <c r="B328" i="1"/>
  <c r="E328" i="1"/>
  <c r="F328" i="1" s="1"/>
  <c r="M328" i="1"/>
  <c r="N328" i="1"/>
  <c r="B327" i="1"/>
  <c r="E327" i="1"/>
  <c r="F327" i="1" s="1"/>
  <c r="L327" i="1" s="1"/>
  <c r="M327" i="1"/>
  <c r="N327" i="1"/>
  <c r="B326" i="1"/>
  <c r="E326" i="1"/>
  <c r="F326" i="1" s="1"/>
  <c r="M326" i="1"/>
  <c r="N326" i="1"/>
  <c r="B325" i="1"/>
  <c r="E325" i="1"/>
  <c r="F325" i="1" s="1"/>
  <c r="L325" i="1" s="1"/>
  <c r="M325" i="1"/>
  <c r="N325" i="1"/>
  <c r="B324" i="1"/>
  <c r="E324" i="1"/>
  <c r="F324" i="1" s="1"/>
  <c r="L324" i="1" s="1"/>
  <c r="M324" i="1"/>
  <c r="N324" i="1"/>
  <c r="B323" i="1"/>
  <c r="E323" i="1"/>
  <c r="F323" i="1" s="1"/>
  <c r="L323" i="1" s="1"/>
  <c r="M323" i="1"/>
  <c r="N323" i="1"/>
  <c r="B322" i="1"/>
  <c r="E322" i="1"/>
  <c r="F322" i="1" s="1"/>
  <c r="L322" i="1" s="1"/>
  <c r="M322" i="1"/>
  <c r="N322" i="1"/>
  <c r="B321" i="1"/>
  <c r="E321" i="1"/>
  <c r="F321" i="1" s="1"/>
  <c r="M321" i="1"/>
  <c r="N321" i="1"/>
  <c r="B320" i="1"/>
  <c r="E320" i="1"/>
  <c r="F320" i="1" s="1"/>
  <c r="M320" i="1"/>
  <c r="N320" i="1"/>
  <c r="B319" i="1"/>
  <c r="E319" i="1"/>
  <c r="F319" i="1" s="1"/>
  <c r="M319" i="1"/>
  <c r="N319" i="1"/>
  <c r="B318" i="1"/>
  <c r="E318" i="1"/>
  <c r="F318" i="1" s="1"/>
  <c r="M318" i="1"/>
  <c r="N318" i="1"/>
  <c r="B317" i="1"/>
  <c r="E317" i="1"/>
  <c r="F317" i="1" s="1"/>
  <c r="M317" i="1"/>
  <c r="N317" i="1"/>
  <c r="B316" i="1"/>
  <c r="E316" i="1"/>
  <c r="F316" i="1" s="1"/>
  <c r="L316" i="1" s="1"/>
  <c r="M316" i="1"/>
  <c r="N316" i="1"/>
  <c r="B315" i="1"/>
  <c r="E315" i="1"/>
  <c r="F315" i="1" s="1"/>
  <c r="L315" i="1" s="1"/>
  <c r="M315" i="1"/>
  <c r="N315" i="1"/>
  <c r="B314" i="1"/>
  <c r="E314" i="1"/>
  <c r="F314" i="1" s="1"/>
  <c r="M314" i="1"/>
  <c r="N314" i="1"/>
  <c r="B313" i="1"/>
  <c r="E313" i="1"/>
  <c r="F313" i="1" s="1"/>
  <c r="L313" i="1" s="1"/>
  <c r="M313" i="1"/>
  <c r="N313" i="1"/>
  <c r="B312" i="1"/>
  <c r="E312" i="1"/>
  <c r="F312" i="1" s="1"/>
  <c r="L312" i="1" s="1"/>
  <c r="M312" i="1"/>
  <c r="N312" i="1"/>
  <c r="B311" i="1"/>
  <c r="E311" i="1"/>
  <c r="F311" i="1" s="1"/>
  <c r="M311" i="1"/>
  <c r="N311" i="1"/>
  <c r="B310" i="1"/>
  <c r="E310" i="1"/>
  <c r="F310" i="1" s="1"/>
  <c r="M310" i="1"/>
  <c r="N310" i="1"/>
  <c r="B309" i="1"/>
  <c r="E309" i="1"/>
  <c r="F309" i="1" s="1"/>
  <c r="M309" i="1"/>
  <c r="N309" i="1"/>
  <c r="B308" i="1"/>
  <c r="E308" i="1"/>
  <c r="F308" i="1" s="1"/>
  <c r="L308" i="1" s="1"/>
  <c r="M308" i="1"/>
  <c r="N308" i="1"/>
  <c r="B307" i="1"/>
  <c r="E307" i="1"/>
  <c r="F307" i="1" s="1"/>
  <c r="M307" i="1"/>
  <c r="N307" i="1"/>
  <c r="B306" i="1"/>
  <c r="E306" i="1"/>
  <c r="F306" i="1" s="1"/>
  <c r="L306" i="1" s="1"/>
  <c r="M306" i="1"/>
  <c r="N306" i="1"/>
  <c r="B305" i="1"/>
  <c r="E305" i="1"/>
  <c r="F305" i="1" s="1"/>
  <c r="L305" i="1" s="1"/>
  <c r="M305" i="1"/>
  <c r="N305" i="1"/>
  <c r="B304" i="1"/>
  <c r="E304" i="1"/>
  <c r="F304" i="1" s="1"/>
  <c r="M304" i="1"/>
  <c r="N304" i="1"/>
  <c r="B303" i="1"/>
  <c r="E303" i="1"/>
  <c r="F303" i="1" s="1"/>
  <c r="L303" i="1" s="1"/>
  <c r="M303" i="1"/>
  <c r="N303" i="1"/>
  <c r="B302" i="1"/>
  <c r="E302" i="1"/>
  <c r="F302" i="1" s="1"/>
  <c r="L302" i="1" s="1"/>
  <c r="M302" i="1"/>
  <c r="N302" i="1"/>
  <c r="B301" i="1"/>
  <c r="E301" i="1"/>
  <c r="F301" i="1" s="1"/>
  <c r="M301" i="1"/>
  <c r="N301" i="1"/>
  <c r="B300" i="1"/>
  <c r="E300" i="1"/>
  <c r="F300" i="1" s="1"/>
  <c r="M300" i="1"/>
  <c r="N300" i="1"/>
  <c r="B299" i="1"/>
  <c r="E299" i="1"/>
  <c r="F299" i="1" s="1"/>
  <c r="M299" i="1"/>
  <c r="N299" i="1"/>
  <c r="B298" i="1"/>
  <c r="E298" i="1"/>
  <c r="F298" i="1" s="1"/>
  <c r="M298" i="1"/>
  <c r="N298" i="1"/>
  <c r="B297" i="1"/>
  <c r="E297" i="1"/>
  <c r="F297" i="1" s="1"/>
  <c r="M297" i="1"/>
  <c r="N297" i="1"/>
  <c r="B296" i="1"/>
  <c r="E296" i="1"/>
  <c r="F296" i="1" s="1"/>
  <c r="M296" i="1"/>
  <c r="N296" i="1"/>
  <c r="B295" i="1"/>
  <c r="E295" i="1"/>
  <c r="F295" i="1" s="1"/>
  <c r="M295" i="1"/>
  <c r="N295" i="1"/>
  <c r="B294" i="1"/>
  <c r="E294" i="1"/>
  <c r="F294" i="1" s="1"/>
  <c r="L294" i="1" s="1"/>
  <c r="M294" i="1"/>
  <c r="N294" i="1"/>
  <c r="B293" i="1"/>
  <c r="E293" i="1"/>
  <c r="F293" i="1" s="1"/>
  <c r="M293" i="1"/>
  <c r="N293" i="1"/>
  <c r="B292" i="1"/>
  <c r="E292" i="1"/>
  <c r="F292" i="1" s="1"/>
  <c r="M292" i="1"/>
  <c r="N292" i="1"/>
  <c r="B291" i="1"/>
  <c r="E291" i="1"/>
  <c r="F291" i="1" s="1"/>
  <c r="L291" i="1" s="1"/>
  <c r="M291" i="1"/>
  <c r="N291" i="1"/>
  <c r="B290" i="1"/>
  <c r="E290" i="1"/>
  <c r="F290" i="1" s="1"/>
  <c r="M290" i="1"/>
  <c r="N290" i="1"/>
  <c r="B289" i="1"/>
  <c r="E289" i="1"/>
  <c r="F289" i="1" s="1"/>
  <c r="M289" i="1"/>
  <c r="N289" i="1"/>
  <c r="B288" i="1"/>
  <c r="E288" i="1"/>
  <c r="F288" i="1" s="1"/>
  <c r="M288" i="1"/>
  <c r="N288" i="1"/>
  <c r="B287" i="1"/>
  <c r="E287" i="1"/>
  <c r="F287" i="1" s="1"/>
  <c r="L287" i="1" s="1"/>
  <c r="M287" i="1"/>
  <c r="N287" i="1"/>
  <c r="B286" i="1"/>
  <c r="E286" i="1"/>
  <c r="F286" i="1" s="1"/>
  <c r="M286" i="1"/>
  <c r="N286" i="1"/>
  <c r="B285" i="1"/>
  <c r="E285" i="1"/>
  <c r="F285" i="1" s="1"/>
  <c r="L285" i="1" s="1"/>
  <c r="M285" i="1"/>
  <c r="N285" i="1"/>
  <c r="B284" i="1"/>
  <c r="E284" i="1"/>
  <c r="F284" i="1" s="1"/>
  <c r="L284" i="1" s="1"/>
  <c r="M284" i="1"/>
  <c r="N284" i="1"/>
  <c r="B283" i="1"/>
  <c r="E283" i="1"/>
  <c r="F283" i="1" s="1"/>
  <c r="L283" i="1" s="1"/>
  <c r="M283" i="1"/>
  <c r="N283" i="1"/>
  <c r="B282" i="1"/>
  <c r="E282" i="1"/>
  <c r="F282" i="1" s="1"/>
  <c r="L282" i="1" s="1"/>
  <c r="M282" i="1"/>
  <c r="N282" i="1"/>
  <c r="B281" i="1"/>
  <c r="E281" i="1"/>
  <c r="F281" i="1" s="1"/>
  <c r="L281" i="1" s="1"/>
  <c r="M281" i="1"/>
  <c r="N281" i="1"/>
  <c r="B280" i="1"/>
  <c r="E280" i="1"/>
  <c r="F280" i="1" s="1"/>
  <c r="L280" i="1" s="1"/>
  <c r="M280" i="1"/>
  <c r="N280" i="1"/>
  <c r="B279" i="1"/>
  <c r="E279" i="1"/>
  <c r="F279" i="1" s="1"/>
  <c r="M279" i="1"/>
  <c r="N279" i="1"/>
  <c r="B278" i="1"/>
  <c r="E278" i="1"/>
  <c r="F278" i="1" s="1"/>
  <c r="M278" i="1"/>
  <c r="N278" i="1"/>
  <c r="B277" i="1"/>
  <c r="E277" i="1"/>
  <c r="F277" i="1" s="1"/>
  <c r="M277" i="1"/>
  <c r="N277" i="1"/>
  <c r="B276" i="1"/>
  <c r="E276" i="1"/>
  <c r="F276" i="1" s="1"/>
  <c r="M276" i="1"/>
  <c r="N276" i="1"/>
  <c r="B275" i="1"/>
  <c r="E275" i="1"/>
  <c r="F275" i="1" s="1"/>
  <c r="L275" i="1" s="1"/>
  <c r="M275" i="1"/>
  <c r="N275" i="1"/>
  <c r="B274" i="1"/>
  <c r="E274" i="1"/>
  <c r="F274" i="1" s="1"/>
  <c r="L274" i="1" s="1"/>
  <c r="M274" i="1"/>
  <c r="N274" i="1"/>
  <c r="B273" i="1"/>
  <c r="E273" i="1"/>
  <c r="F273" i="1" s="1"/>
  <c r="M273" i="1"/>
  <c r="N273" i="1"/>
  <c r="B272" i="1"/>
  <c r="E272" i="1"/>
  <c r="F272" i="1" s="1"/>
  <c r="L272" i="1" s="1"/>
  <c r="M272" i="1"/>
  <c r="N272" i="1"/>
  <c r="B271" i="1"/>
  <c r="E271" i="1"/>
  <c r="F271" i="1" s="1"/>
  <c r="L271" i="1" s="1"/>
  <c r="M271" i="1"/>
  <c r="N271" i="1"/>
  <c r="B270" i="1"/>
  <c r="E270" i="1"/>
  <c r="F270" i="1" s="1"/>
  <c r="M270" i="1"/>
  <c r="N270" i="1"/>
  <c r="B269" i="1"/>
  <c r="E269" i="1"/>
  <c r="F269" i="1" s="1"/>
  <c r="M269" i="1"/>
  <c r="N269" i="1"/>
  <c r="B268" i="1"/>
  <c r="E268" i="1"/>
  <c r="F268" i="1" s="1"/>
  <c r="M268" i="1"/>
  <c r="N268" i="1"/>
  <c r="B267" i="1"/>
  <c r="E267" i="1"/>
  <c r="F267" i="1" s="1"/>
  <c r="L267" i="1" s="1"/>
  <c r="M267" i="1"/>
  <c r="N267" i="1"/>
  <c r="B266" i="1"/>
  <c r="E266" i="1"/>
  <c r="F266" i="1" s="1"/>
  <c r="L266" i="1" s="1"/>
  <c r="M266" i="1"/>
  <c r="N266" i="1"/>
  <c r="B265" i="1"/>
  <c r="E265" i="1"/>
  <c r="F265" i="1" s="1"/>
  <c r="M265" i="1"/>
  <c r="N265" i="1"/>
  <c r="B264" i="1"/>
  <c r="E264" i="1"/>
  <c r="F264" i="1" s="1"/>
  <c r="M264" i="1"/>
  <c r="N264" i="1"/>
  <c r="M258" i="1"/>
  <c r="M259" i="1"/>
  <c r="M260" i="1"/>
  <c r="M261" i="1"/>
  <c r="M262" i="1"/>
  <c r="M263" i="1"/>
  <c r="B263" i="1"/>
  <c r="E263" i="1"/>
  <c r="F263" i="1" s="1"/>
  <c r="L263" i="1" s="1"/>
  <c r="N263" i="1"/>
  <c r="M257" i="1"/>
  <c r="B262" i="1"/>
  <c r="E262" i="1"/>
  <c r="F262" i="1" s="1"/>
  <c r="L262" i="1" s="1"/>
  <c r="N262" i="1"/>
  <c r="M256" i="1"/>
  <c r="R5" i="1" a="1"/>
  <c r="R5" i="1" s="1"/>
  <c r="R10" i="1" s="1" a="1"/>
  <c r="R10" i="1" s="1"/>
  <c r="B261" i="1"/>
  <c r="E261" i="1"/>
  <c r="F261" i="1" s="1"/>
  <c r="N261" i="1"/>
  <c r="M255" i="1"/>
  <c r="O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B260" i="1"/>
  <c r="E260" i="1"/>
  <c r="F260" i="1" s="1"/>
  <c r="L260" i="1" s="1"/>
  <c r="N260" i="1"/>
  <c r="B259" i="1"/>
  <c r="E259" i="1"/>
  <c r="F259" i="1" s="1"/>
  <c r="N259" i="1"/>
  <c r="B258" i="1"/>
  <c r="E258" i="1"/>
  <c r="F258" i="1" s="1"/>
  <c r="L258" i="1" s="1"/>
  <c r="N258" i="1"/>
  <c r="B257" i="1"/>
  <c r="E257" i="1"/>
  <c r="F257" i="1" s="1"/>
  <c r="L257" i="1" s="1"/>
  <c r="N257" i="1"/>
  <c r="B256" i="1"/>
  <c r="E256" i="1"/>
  <c r="F256" i="1" s="1"/>
  <c r="L256" i="1" s="1"/>
  <c r="N256" i="1"/>
  <c r="B255" i="1"/>
  <c r="E255" i="1"/>
  <c r="F255" i="1" s="1"/>
  <c r="N255" i="1"/>
  <c r="B254" i="1"/>
  <c r="E254" i="1"/>
  <c r="F254" i="1" s="1"/>
  <c r="N254" i="1"/>
  <c r="R6" i="1"/>
  <c r="B253" i="1"/>
  <c r="E253" i="1"/>
  <c r="F253" i="1" s="1"/>
  <c r="L253" i="1" s="1"/>
  <c r="N253" i="1"/>
  <c r="B252" i="1"/>
  <c r="E252" i="1"/>
  <c r="F252" i="1" s="1"/>
  <c r="L252" i="1" s="1"/>
  <c r="N252" i="1"/>
  <c r="B251" i="1"/>
  <c r="E251" i="1"/>
  <c r="F251" i="1" s="1"/>
  <c r="N251" i="1"/>
  <c r="B250" i="1"/>
  <c r="E250" i="1"/>
  <c r="F250" i="1" s="1"/>
  <c r="N250" i="1"/>
  <c r="B249" i="1"/>
  <c r="E249" i="1"/>
  <c r="F249" i="1" s="1"/>
  <c r="L249" i="1" s="1"/>
  <c r="N249" i="1"/>
  <c r="B248" i="1"/>
  <c r="E248" i="1"/>
  <c r="F248" i="1" s="1"/>
  <c r="N248" i="1"/>
  <c r="B247" i="1"/>
  <c r="E247" i="1"/>
  <c r="N247" i="1"/>
  <c r="B246" i="1"/>
  <c r="E246" i="1"/>
  <c r="F246" i="1" s="1"/>
  <c r="N246" i="1"/>
  <c r="B245" i="1"/>
  <c r="E245" i="1"/>
  <c r="F245" i="1" s="1"/>
  <c r="L245" i="1" s="1"/>
  <c r="N245" i="1"/>
  <c r="B244" i="1"/>
  <c r="E244" i="1"/>
  <c r="F244" i="1" s="1"/>
  <c r="N244" i="1"/>
  <c r="B243" i="1"/>
  <c r="E243" i="1"/>
  <c r="F243" i="1" s="1"/>
  <c r="L243" i="1" s="1"/>
  <c r="N243" i="1"/>
  <c r="B242" i="1"/>
  <c r="E242" i="1"/>
  <c r="F242" i="1" s="1"/>
  <c r="N242" i="1"/>
  <c r="B241" i="1"/>
  <c r="E241" i="1"/>
  <c r="F241" i="1" s="1"/>
  <c r="N241" i="1"/>
  <c r="B240" i="1"/>
  <c r="E240" i="1"/>
  <c r="F240" i="1" s="1"/>
  <c r="N240" i="1"/>
  <c r="B239" i="1"/>
  <c r="E239" i="1"/>
  <c r="N239" i="1"/>
  <c r="B238" i="1"/>
  <c r="E238" i="1"/>
  <c r="F238" i="1" s="1"/>
  <c r="L238" i="1" s="1"/>
  <c r="N238" i="1"/>
  <c r="B237" i="1"/>
  <c r="E237" i="1"/>
  <c r="F237" i="1" s="1"/>
  <c r="L237" i="1" s="1"/>
  <c r="N237" i="1"/>
  <c r="B236" i="1"/>
  <c r="E236" i="1"/>
  <c r="F236" i="1" s="1"/>
  <c r="L236" i="1" s="1"/>
  <c r="N236" i="1"/>
  <c r="B235" i="1"/>
  <c r="E235" i="1"/>
  <c r="F235" i="1" s="1"/>
  <c r="L235" i="1" s="1"/>
  <c r="N235" i="1"/>
  <c r="B234" i="1"/>
  <c r="E234" i="1"/>
  <c r="F234" i="1" s="1"/>
  <c r="N234" i="1"/>
  <c r="B233" i="1"/>
  <c r="E233" i="1"/>
  <c r="F233" i="1" s="1"/>
  <c r="N233" i="1"/>
  <c r="B232" i="1"/>
  <c r="E232" i="1"/>
  <c r="F232" i="1" s="1"/>
  <c r="N232" i="1"/>
  <c r="B231" i="1"/>
  <c r="E231" i="1"/>
  <c r="N231" i="1"/>
  <c r="B230" i="1"/>
  <c r="E230" i="1"/>
  <c r="F230" i="1" s="1"/>
  <c r="N230" i="1"/>
  <c r="B229" i="1"/>
  <c r="E229" i="1"/>
  <c r="F229" i="1" s="1"/>
  <c r="N229" i="1"/>
  <c r="L1" i="1"/>
  <c r="B228" i="1"/>
  <c r="E228" i="1"/>
  <c r="F228" i="1" s="1"/>
  <c r="L228" i="1" s="1"/>
  <c r="N228" i="1"/>
  <c r="B227" i="1"/>
  <c r="E227" i="1"/>
  <c r="F227" i="1" s="1"/>
  <c r="N227" i="1"/>
  <c r="B226" i="1"/>
  <c r="E226" i="1"/>
  <c r="F226" i="1" s="1"/>
  <c r="N226" i="1"/>
  <c r="B225" i="1"/>
  <c r="E225" i="1"/>
  <c r="F225" i="1" s="1"/>
  <c r="N225" i="1"/>
  <c r="B224" i="1"/>
  <c r="E224" i="1"/>
  <c r="F224" i="1" s="1"/>
  <c r="N224" i="1"/>
  <c r="B223" i="1"/>
  <c r="E223" i="1"/>
  <c r="N223" i="1"/>
  <c r="B222" i="1"/>
  <c r="E222" i="1"/>
  <c r="N222" i="1"/>
  <c r="B221" i="1"/>
  <c r="E221" i="1"/>
  <c r="N221" i="1"/>
  <c r="B220" i="1"/>
  <c r="E220" i="1"/>
  <c r="F220" i="1" s="1"/>
  <c r="L220" i="1" s="1"/>
  <c r="N220" i="1"/>
  <c r="B219" i="1"/>
  <c r="E219" i="1"/>
  <c r="F219" i="1" s="1"/>
  <c r="N219" i="1"/>
  <c r="B218" i="1"/>
  <c r="E218" i="1"/>
  <c r="F218" i="1" s="1"/>
  <c r="N218" i="1"/>
  <c r="B217" i="1"/>
  <c r="E217" i="1"/>
  <c r="N217" i="1"/>
  <c r="B216" i="1"/>
  <c r="E216" i="1"/>
  <c r="F216" i="1" s="1"/>
  <c r="N216" i="1"/>
  <c r="B215" i="1"/>
  <c r="E215" i="1"/>
  <c r="F215" i="1" s="1"/>
  <c r="N215" i="1"/>
  <c r="B214" i="1"/>
  <c r="E214" i="1"/>
  <c r="F214" i="1" s="1"/>
  <c r="N214" i="1"/>
  <c r="B213" i="1"/>
  <c r="E213" i="1"/>
  <c r="N213" i="1"/>
  <c r="B212" i="1"/>
  <c r="E212" i="1"/>
  <c r="F212" i="1" s="1"/>
  <c r="L212" i="1" s="1"/>
  <c r="N212" i="1"/>
  <c r="B211" i="1"/>
  <c r="E211" i="1"/>
  <c r="F211" i="1" s="1"/>
  <c r="L211" i="1" s="1"/>
  <c r="N211" i="1"/>
  <c r="B210" i="1"/>
  <c r="E210" i="1"/>
  <c r="F210" i="1" s="1"/>
  <c r="N210" i="1"/>
  <c r="B209" i="1"/>
  <c r="E209" i="1"/>
  <c r="N209" i="1"/>
  <c r="B208" i="1"/>
  <c r="E208" i="1"/>
  <c r="F208" i="1" s="1"/>
  <c r="L208" i="1" s="1"/>
  <c r="N208" i="1"/>
  <c r="B207" i="1"/>
  <c r="E207" i="1"/>
  <c r="F207" i="1" s="1"/>
  <c r="N207" i="1"/>
  <c r="B206" i="1"/>
  <c r="E206" i="1"/>
  <c r="F206" i="1" s="1"/>
  <c r="N206" i="1"/>
  <c r="B205" i="1"/>
  <c r="E205" i="1"/>
  <c r="F205" i="1" s="1"/>
  <c r="N205" i="1"/>
  <c r="B204" i="1"/>
  <c r="E204" i="1"/>
  <c r="F204" i="1" s="1"/>
  <c r="L204" i="1" s="1"/>
  <c r="N204" i="1"/>
  <c r="B203" i="1"/>
  <c r="E203" i="1"/>
  <c r="F203" i="1" s="1"/>
  <c r="L203" i="1" s="1"/>
  <c r="N203" i="1"/>
  <c r="B202" i="1"/>
  <c r="E202" i="1"/>
  <c r="F202" i="1" s="1"/>
  <c r="N202" i="1"/>
  <c r="B201" i="1"/>
  <c r="E201" i="1"/>
  <c r="F201" i="1" s="1"/>
  <c r="N201" i="1"/>
  <c r="B200" i="1"/>
  <c r="E200" i="1"/>
  <c r="F200" i="1" s="1"/>
  <c r="N200" i="1"/>
  <c r="B199" i="1"/>
  <c r="E199" i="1"/>
  <c r="F199" i="1" s="1"/>
  <c r="N199" i="1"/>
  <c r="B198" i="1"/>
  <c r="E198" i="1"/>
  <c r="F198" i="1" s="1"/>
  <c r="L198" i="1" s="1"/>
  <c r="N198" i="1"/>
  <c r="B197" i="1"/>
  <c r="E197" i="1"/>
  <c r="F197" i="1" s="1"/>
  <c r="N197" i="1"/>
  <c r="B196" i="1"/>
  <c r="E196" i="1"/>
  <c r="F196" i="1" s="1"/>
  <c r="N196" i="1"/>
  <c r="B195" i="1"/>
  <c r="E195" i="1"/>
  <c r="N195" i="1"/>
  <c r="B194" i="1"/>
  <c r="E194" i="1"/>
  <c r="F194" i="1" s="1"/>
  <c r="N194" i="1"/>
  <c r="B193" i="1"/>
  <c r="E193" i="1"/>
  <c r="F193" i="1" s="1"/>
  <c r="N193" i="1"/>
  <c r="B192" i="1"/>
  <c r="E192" i="1"/>
  <c r="F192" i="1" s="1"/>
  <c r="N192" i="1"/>
  <c r="B191" i="1"/>
  <c r="E191" i="1"/>
  <c r="F191" i="1" s="1"/>
  <c r="N191" i="1"/>
  <c r="B190" i="1"/>
  <c r="E190" i="1"/>
  <c r="F190" i="1" s="1"/>
  <c r="N190" i="1"/>
  <c r="B189" i="1"/>
  <c r="E189" i="1"/>
  <c r="F189" i="1" s="1"/>
  <c r="N189" i="1"/>
  <c r="B188" i="1"/>
  <c r="E188" i="1"/>
  <c r="F188" i="1" s="1"/>
  <c r="N188" i="1"/>
  <c r="B187" i="1"/>
  <c r="E187" i="1"/>
  <c r="F187" i="1" s="1"/>
  <c r="N187" i="1"/>
  <c r="B186" i="1"/>
  <c r="E186" i="1"/>
  <c r="F186" i="1" s="1"/>
  <c r="N186" i="1"/>
  <c r="B185" i="1"/>
  <c r="E185" i="1"/>
  <c r="F185" i="1" s="1"/>
  <c r="N185" i="1"/>
  <c r="B184" i="1"/>
  <c r="E184" i="1"/>
  <c r="F184" i="1" s="1"/>
  <c r="L184" i="1" s="1"/>
  <c r="N184" i="1"/>
  <c r="B183" i="1"/>
  <c r="E183" i="1"/>
  <c r="F183" i="1" s="1"/>
  <c r="L183" i="1" s="1"/>
  <c r="N183" i="1"/>
  <c r="B182" i="1"/>
  <c r="E182" i="1"/>
  <c r="F182" i="1" s="1"/>
  <c r="N182" i="1"/>
  <c r="B181" i="1"/>
  <c r="E181" i="1"/>
  <c r="F181" i="1" s="1"/>
  <c r="N181" i="1"/>
  <c r="B180" i="1"/>
  <c r="E180" i="1"/>
  <c r="F180" i="1" s="1"/>
  <c r="N180" i="1"/>
  <c r="B179" i="1"/>
  <c r="E179" i="1"/>
  <c r="F179" i="1" s="1"/>
  <c r="L179" i="1" s="1"/>
  <c r="N179" i="1"/>
  <c r="B178" i="1"/>
  <c r="E178" i="1"/>
  <c r="F178" i="1" s="1"/>
  <c r="N178" i="1"/>
  <c r="B177" i="1"/>
  <c r="E177" i="1"/>
  <c r="F177" i="1" s="1"/>
  <c r="N177" i="1"/>
  <c r="B176" i="1"/>
  <c r="E176" i="1"/>
  <c r="F176" i="1" s="1"/>
  <c r="L176" i="1" s="1"/>
  <c r="N176" i="1"/>
  <c r="B175" i="1"/>
  <c r="E175" i="1"/>
  <c r="F175" i="1" s="1"/>
  <c r="N175" i="1"/>
  <c r="B174" i="1"/>
  <c r="E174" i="1"/>
  <c r="F174" i="1" s="1"/>
  <c r="N174" i="1"/>
  <c r="B173" i="1"/>
  <c r="E173" i="1"/>
  <c r="F173" i="1" s="1"/>
  <c r="N173" i="1"/>
  <c r="B172" i="1"/>
  <c r="E172" i="1"/>
  <c r="N172" i="1"/>
  <c r="B171" i="1"/>
  <c r="E171" i="1"/>
  <c r="F171" i="1" s="1"/>
  <c r="L171" i="1" s="1"/>
  <c r="N171" i="1"/>
  <c r="B170" i="1"/>
  <c r="E170" i="1"/>
  <c r="F170" i="1" s="1"/>
  <c r="L170" i="1" s="1"/>
  <c r="N170" i="1"/>
  <c r="B169" i="1"/>
  <c r="E169" i="1"/>
  <c r="F169" i="1" s="1"/>
  <c r="N169" i="1"/>
  <c r="B168" i="1"/>
  <c r="E168" i="1"/>
  <c r="F168" i="1" s="1"/>
  <c r="N168" i="1"/>
  <c r="B167" i="1"/>
  <c r="E167" i="1"/>
  <c r="F167" i="1" s="1"/>
  <c r="N167" i="1"/>
  <c r="B166" i="1"/>
  <c r="E166" i="1"/>
  <c r="N166" i="1"/>
  <c r="B165" i="1"/>
  <c r="E165" i="1"/>
  <c r="F165" i="1" s="1"/>
  <c r="N165" i="1"/>
  <c r="B164" i="1"/>
  <c r="E164" i="1"/>
  <c r="F164" i="1" s="1"/>
  <c r="N164" i="1"/>
  <c r="B163" i="1"/>
  <c r="E163" i="1"/>
  <c r="F163" i="1" s="1"/>
  <c r="L163" i="1" s="1"/>
  <c r="N163" i="1"/>
  <c r="B162" i="1"/>
  <c r="E162" i="1"/>
  <c r="F162" i="1" s="1"/>
  <c r="N162" i="1"/>
  <c r="B161" i="1"/>
  <c r="E161" i="1"/>
  <c r="F161" i="1" s="1"/>
  <c r="L161" i="1" s="1"/>
  <c r="N161" i="1"/>
  <c r="B160" i="1"/>
  <c r="E160" i="1"/>
  <c r="F160" i="1" s="1"/>
  <c r="N160" i="1"/>
  <c r="B159" i="1"/>
  <c r="E159" i="1"/>
  <c r="F159" i="1" s="1"/>
  <c r="N159" i="1"/>
  <c r="B158" i="1"/>
  <c r="E158" i="1"/>
  <c r="N158" i="1"/>
  <c r="B157" i="1"/>
  <c r="E157" i="1"/>
  <c r="F157" i="1" s="1"/>
  <c r="L157" i="1" s="1"/>
  <c r="N157" i="1"/>
  <c r="B156" i="1"/>
  <c r="E156" i="1"/>
  <c r="F156" i="1" s="1"/>
  <c r="N156" i="1"/>
  <c r="B155" i="1"/>
  <c r="E155" i="1"/>
  <c r="F155" i="1" s="1"/>
  <c r="L155" i="1" s="1"/>
  <c r="N155" i="1"/>
  <c r="B154" i="1"/>
  <c r="E154" i="1"/>
  <c r="F154" i="1" s="1"/>
  <c r="N154" i="1"/>
  <c r="B153" i="1"/>
  <c r="E153" i="1"/>
  <c r="F153" i="1" s="1"/>
  <c r="N153" i="1"/>
  <c r="B152" i="1"/>
  <c r="E152" i="1"/>
  <c r="F152" i="1" s="1"/>
  <c r="N152" i="1"/>
  <c r="B151" i="1"/>
  <c r="E151" i="1"/>
  <c r="F151" i="1" s="1"/>
  <c r="L151" i="1" s="1"/>
  <c r="N151" i="1"/>
  <c r="B150" i="1"/>
  <c r="E150" i="1"/>
  <c r="F150" i="1" s="1"/>
  <c r="N150" i="1"/>
  <c r="B149" i="1"/>
  <c r="E149" i="1"/>
  <c r="F149" i="1" s="1"/>
  <c r="L149" i="1" s="1"/>
  <c r="N149" i="1"/>
  <c r="B148" i="1"/>
  <c r="E148" i="1"/>
  <c r="F148" i="1" s="1"/>
  <c r="N148" i="1"/>
  <c r="B147" i="1"/>
  <c r="E147" i="1"/>
  <c r="F147" i="1" s="1"/>
  <c r="L147" i="1" s="1"/>
  <c r="N147" i="1"/>
  <c r="B146" i="1"/>
  <c r="E146" i="1"/>
  <c r="F146" i="1" s="1"/>
  <c r="L146" i="1" s="1"/>
  <c r="N146" i="1"/>
  <c r="B145" i="1"/>
  <c r="E145" i="1"/>
  <c r="F145" i="1" s="1"/>
  <c r="N145" i="1"/>
  <c r="B144" i="1"/>
  <c r="E144" i="1"/>
  <c r="F144" i="1" s="1"/>
  <c r="N144" i="1"/>
  <c r="B143" i="1"/>
  <c r="E143" i="1"/>
  <c r="F143" i="1" s="1"/>
  <c r="L143" i="1" s="1"/>
  <c r="N143" i="1"/>
  <c r="B142" i="1"/>
  <c r="E142" i="1"/>
  <c r="N142" i="1"/>
  <c r="B141" i="1"/>
  <c r="E141" i="1"/>
  <c r="F141" i="1" s="1"/>
  <c r="N141" i="1"/>
  <c r="B140" i="1"/>
  <c r="E140" i="1"/>
  <c r="F140" i="1" s="1"/>
  <c r="N140" i="1"/>
  <c r="B139" i="1"/>
  <c r="E139" i="1"/>
  <c r="F139" i="1" s="1"/>
  <c r="L139" i="1" s="1"/>
  <c r="N139" i="1"/>
  <c r="B138" i="1"/>
  <c r="E138" i="1"/>
  <c r="F138" i="1" s="1"/>
  <c r="N138" i="1"/>
  <c r="B137" i="1"/>
  <c r="E137" i="1"/>
  <c r="F137" i="1" s="1"/>
  <c r="N137" i="1"/>
  <c r="B136" i="1"/>
  <c r="E136" i="1"/>
  <c r="F136" i="1" s="1"/>
  <c r="N136" i="1"/>
  <c r="B135" i="1"/>
  <c r="E135" i="1"/>
  <c r="F135" i="1" s="1"/>
  <c r="N135" i="1"/>
  <c r="B134" i="1"/>
  <c r="E134" i="1"/>
  <c r="N134" i="1"/>
  <c r="B133" i="1"/>
  <c r="E133" i="1"/>
  <c r="F133" i="1" s="1"/>
  <c r="N133" i="1"/>
  <c r="B132" i="1"/>
  <c r="E132" i="1"/>
  <c r="F132" i="1" s="1"/>
  <c r="N132" i="1"/>
  <c r="B131" i="1"/>
  <c r="E131" i="1"/>
  <c r="F131" i="1" s="1"/>
  <c r="L131" i="1" s="1"/>
  <c r="N131" i="1"/>
  <c r="B130" i="1"/>
  <c r="E130" i="1"/>
  <c r="F130" i="1" s="1"/>
  <c r="N130" i="1"/>
  <c r="B129" i="1"/>
  <c r="E129" i="1"/>
  <c r="F129" i="1" s="1"/>
  <c r="N129" i="1"/>
  <c r="B128" i="1"/>
  <c r="E128" i="1"/>
  <c r="F128" i="1" s="1"/>
  <c r="N128" i="1"/>
  <c r="B127" i="1"/>
  <c r="E127" i="1"/>
  <c r="F127" i="1" s="1"/>
  <c r="L127" i="1" s="1"/>
  <c r="N127" i="1"/>
  <c r="B126" i="1"/>
  <c r="E126" i="1"/>
  <c r="F126" i="1" s="1"/>
  <c r="L126" i="1" s="1"/>
  <c r="N126" i="1"/>
  <c r="B125" i="1"/>
  <c r="E125" i="1"/>
  <c r="F125" i="1" s="1"/>
  <c r="L125" i="1" s="1"/>
  <c r="N125" i="1"/>
  <c r="B124" i="1"/>
  <c r="E124" i="1"/>
  <c r="F124" i="1" s="1"/>
  <c r="N124" i="1"/>
  <c r="B123" i="1"/>
  <c r="E123" i="1"/>
  <c r="F123" i="1" s="1"/>
  <c r="N123" i="1"/>
  <c r="B122" i="1"/>
  <c r="E122" i="1"/>
  <c r="F122" i="1" s="1"/>
  <c r="N122" i="1"/>
  <c r="B121" i="1"/>
  <c r="E121" i="1"/>
  <c r="F121" i="1" s="1"/>
  <c r="N121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E120" i="1"/>
  <c r="F120" i="1" s="1"/>
  <c r="L120" i="1" s="1"/>
  <c r="N120" i="1"/>
  <c r="E119" i="1"/>
  <c r="F119" i="1" s="1"/>
  <c r="N119" i="1"/>
  <c r="E118" i="1"/>
  <c r="F118" i="1" s="1"/>
  <c r="L118" i="1" s="1"/>
  <c r="N118" i="1"/>
  <c r="E117" i="1"/>
  <c r="F117" i="1" s="1"/>
  <c r="L117" i="1" s="1"/>
  <c r="N117" i="1"/>
  <c r="E116" i="1"/>
  <c r="N116" i="1"/>
  <c r="E115" i="1"/>
  <c r="F115" i="1" s="1"/>
  <c r="N115" i="1"/>
  <c r="E114" i="1"/>
  <c r="F114" i="1" s="1"/>
  <c r="N114" i="1"/>
  <c r="E113" i="1"/>
  <c r="F113" i="1" s="1"/>
  <c r="N113" i="1"/>
  <c r="E112" i="1"/>
  <c r="N112" i="1"/>
  <c r="E111" i="1"/>
  <c r="F111" i="1" s="1"/>
  <c r="N111" i="1"/>
  <c r="E110" i="1"/>
  <c r="F110" i="1" s="1"/>
  <c r="L110" i="1" s="1"/>
  <c r="N110" i="1"/>
  <c r="E109" i="1"/>
  <c r="F109" i="1" s="1"/>
  <c r="L109" i="1" s="1"/>
  <c r="N109" i="1"/>
  <c r="E108" i="1"/>
  <c r="F108" i="1" s="1"/>
  <c r="L108" i="1" s="1"/>
  <c r="N108" i="1"/>
  <c r="N107" i="1"/>
  <c r="E107" i="1"/>
  <c r="F107" i="1" s="1"/>
  <c r="E106" i="1"/>
  <c r="F106" i="1" s="1"/>
  <c r="N106" i="1"/>
  <c r="E105" i="1"/>
  <c r="F105" i="1" s="1"/>
  <c r="L105" i="1" s="1"/>
  <c r="N105" i="1"/>
  <c r="E104" i="1"/>
  <c r="F104" i="1" s="1"/>
  <c r="L104" i="1" s="1"/>
  <c r="N104" i="1"/>
  <c r="E103" i="1"/>
  <c r="F103" i="1" s="1"/>
  <c r="L103" i="1" s="1"/>
  <c r="N103" i="1"/>
  <c r="E102" i="1"/>
  <c r="N102" i="1"/>
  <c r="E101" i="1"/>
  <c r="F101" i="1" s="1"/>
  <c r="N101" i="1"/>
  <c r="E100" i="1"/>
  <c r="F100" i="1" s="1"/>
  <c r="L100" i="1" s="1"/>
  <c r="N100" i="1"/>
  <c r="E99" i="1"/>
  <c r="F99" i="1" s="1"/>
  <c r="L99" i="1" s="1"/>
  <c r="N99" i="1"/>
  <c r="E98" i="1"/>
  <c r="F98" i="1" s="1"/>
  <c r="L98" i="1" s="1"/>
  <c r="N98" i="1"/>
  <c r="E97" i="1"/>
  <c r="F97" i="1" s="1"/>
  <c r="N97" i="1"/>
  <c r="E96" i="1"/>
  <c r="F96" i="1" s="1"/>
  <c r="N96" i="1"/>
  <c r="E95" i="1"/>
  <c r="N95" i="1"/>
  <c r="E94" i="1"/>
  <c r="F94" i="1" s="1"/>
  <c r="N94" i="1"/>
  <c r="E93" i="1"/>
  <c r="F93" i="1" s="1"/>
  <c r="N93" i="1"/>
  <c r="E92" i="1"/>
  <c r="F92" i="1" s="1"/>
  <c r="N92" i="1"/>
  <c r="E91" i="1"/>
  <c r="F91" i="1" s="1"/>
  <c r="L91" i="1" s="1"/>
  <c r="N91" i="1"/>
  <c r="E90" i="1"/>
  <c r="F90" i="1" s="1"/>
  <c r="L90" i="1" s="1"/>
  <c r="N90" i="1"/>
  <c r="E89" i="1"/>
  <c r="F89" i="1" s="1"/>
  <c r="L89" i="1" s="1"/>
  <c r="N89" i="1"/>
  <c r="E88" i="1"/>
  <c r="N88" i="1"/>
  <c r="E87" i="1"/>
  <c r="F87" i="1" s="1"/>
  <c r="N87" i="1"/>
  <c r="E86" i="1"/>
  <c r="F86" i="1" s="1"/>
  <c r="L86" i="1" s="1"/>
  <c r="N86" i="1"/>
  <c r="E85" i="1"/>
  <c r="F85" i="1" s="1"/>
  <c r="N85" i="1"/>
  <c r="E84" i="1"/>
  <c r="F84" i="1" s="1"/>
  <c r="L84" i="1" s="1"/>
  <c r="N84" i="1"/>
  <c r="E83" i="1"/>
  <c r="F83" i="1" s="1"/>
  <c r="L83" i="1" s="1"/>
  <c r="N83" i="1"/>
  <c r="E82" i="1"/>
  <c r="F82" i="1" s="1"/>
  <c r="N82" i="1"/>
  <c r="E81" i="1"/>
  <c r="F81" i="1" s="1"/>
  <c r="L81" i="1" s="1"/>
  <c r="N81" i="1"/>
  <c r="E80" i="1"/>
  <c r="F80" i="1" s="1"/>
  <c r="L80" i="1" s="1"/>
  <c r="N80" i="1"/>
  <c r="E79" i="1"/>
  <c r="F79" i="1" s="1"/>
  <c r="L79" i="1" s="1"/>
  <c r="N79" i="1"/>
  <c r="E78" i="1"/>
  <c r="F78" i="1" s="1"/>
  <c r="L78" i="1" s="1"/>
  <c r="N78" i="1"/>
  <c r="E77" i="1"/>
  <c r="F77" i="1" s="1"/>
  <c r="L77" i="1" s="1"/>
  <c r="N77" i="1"/>
  <c r="E76" i="1"/>
  <c r="F76" i="1" s="1"/>
  <c r="N76" i="1"/>
  <c r="E75" i="1"/>
  <c r="F75" i="1" s="1"/>
  <c r="N75" i="1"/>
  <c r="E74" i="1"/>
  <c r="F74" i="1" s="1"/>
  <c r="N74" i="1"/>
  <c r="E73" i="1"/>
  <c r="F73" i="1" s="1"/>
  <c r="L73" i="1" s="1"/>
  <c r="N73" i="1"/>
  <c r="E72" i="1"/>
  <c r="F72" i="1" s="1"/>
  <c r="N72" i="1"/>
  <c r="E71" i="1"/>
  <c r="F71" i="1" s="1"/>
  <c r="L71" i="1" s="1"/>
  <c r="N71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E70" i="1"/>
  <c r="F70" i="1" s="1"/>
  <c r="L70" i="1" s="1"/>
  <c r="E69" i="1"/>
  <c r="F69" i="1" s="1"/>
  <c r="L69" i="1" s="1"/>
  <c r="E68" i="1"/>
  <c r="F68" i="1" s="1"/>
  <c r="E67" i="1"/>
  <c r="F67" i="1" s="1"/>
  <c r="L67" i="1" s="1"/>
  <c r="E66" i="1"/>
  <c r="F66" i="1" s="1"/>
  <c r="L66" i="1" s="1"/>
  <c r="E65" i="1"/>
  <c r="F65" i="1" s="1"/>
  <c r="E64" i="1"/>
  <c r="F64" i="1" s="1"/>
  <c r="E63" i="1"/>
  <c r="F63" i="1" s="1"/>
  <c r="E62" i="1"/>
  <c r="F62" i="1" s="1"/>
  <c r="L62" i="1" s="1"/>
  <c r="E61" i="1"/>
  <c r="F61" i="1" s="1"/>
  <c r="L61" i="1" s="1"/>
  <c r="E60" i="1"/>
  <c r="F60" i="1" s="1"/>
  <c r="E59" i="1"/>
  <c r="F59" i="1" s="1"/>
  <c r="E58" i="1"/>
  <c r="F58" i="1" s="1"/>
  <c r="E57" i="1"/>
  <c r="F57" i="1" s="1"/>
  <c r="L57" i="1" s="1"/>
  <c r="E56" i="1"/>
  <c r="F56" i="1" s="1"/>
  <c r="E55" i="1"/>
  <c r="F55" i="1" s="1"/>
  <c r="E54" i="1"/>
  <c r="F54" i="1" s="1"/>
  <c r="L54" i="1" s="1"/>
  <c r="E53" i="1"/>
  <c r="F53" i="1" s="1"/>
  <c r="L53" i="1" s="1"/>
  <c r="G51" i="1"/>
  <c r="N51" i="1" s="1"/>
  <c r="H51" i="1"/>
  <c r="M51" i="1" s="1"/>
  <c r="E52" i="1"/>
  <c r="F52" i="1" s="1"/>
  <c r="E51" i="1"/>
  <c r="E50" i="1"/>
  <c r="F50" i="1" s="1"/>
  <c r="N52" i="1"/>
  <c r="E49" i="1"/>
  <c r="F49" i="1" s="1"/>
  <c r="L49" i="1" s="1"/>
  <c r="E48" i="1"/>
  <c r="F48" i="1" s="1"/>
  <c r="E47" i="1"/>
  <c r="F47" i="1" s="1"/>
  <c r="E46" i="1"/>
  <c r="F46" i="1" s="1"/>
  <c r="L46" i="1" s="1"/>
  <c r="E45" i="1"/>
  <c r="F45" i="1" s="1"/>
  <c r="E44" i="1"/>
  <c r="F44" i="1" s="1"/>
  <c r="E43" i="1"/>
  <c r="E42" i="1"/>
  <c r="F42" i="1" s="1"/>
  <c r="E41" i="1"/>
  <c r="F41" i="1" s="1"/>
  <c r="E40" i="1"/>
  <c r="F40" i="1" s="1"/>
  <c r="E39" i="1"/>
  <c r="F39" i="1" s="1"/>
  <c r="E38" i="1"/>
  <c r="F38" i="1" s="1"/>
  <c r="L38" i="1" s="1"/>
  <c r="E37" i="1"/>
  <c r="F37" i="1" s="1"/>
  <c r="E36" i="1"/>
  <c r="F36" i="1" s="1"/>
  <c r="L36" i="1" s="1"/>
  <c r="E35" i="1"/>
  <c r="F35" i="1" s="1"/>
  <c r="E34" i="1"/>
  <c r="F34" i="1" s="1"/>
  <c r="E33" i="1"/>
  <c r="F33" i="1" s="1"/>
  <c r="L33" i="1" s="1"/>
  <c r="E32" i="1"/>
  <c r="F32" i="1" s="1"/>
  <c r="E7" i="1"/>
  <c r="E8" i="1"/>
  <c r="E9" i="1"/>
  <c r="E10" i="1"/>
  <c r="E11" i="1"/>
  <c r="E12" i="1"/>
  <c r="E13" i="1"/>
  <c r="E14" i="1"/>
  <c r="E15" i="1"/>
  <c r="E16" i="1"/>
  <c r="E17" i="1"/>
  <c r="F17" i="1" s="1"/>
  <c r="L17" i="1" s="1"/>
  <c r="E18" i="1"/>
  <c r="E19" i="1"/>
  <c r="F19" i="1" s="1"/>
  <c r="E20" i="1"/>
  <c r="F20" i="1" s="1"/>
  <c r="E21" i="1"/>
  <c r="F21" i="1" s="1"/>
  <c r="L21" i="1" s="1"/>
  <c r="E22" i="1"/>
  <c r="F22" i="1" s="1"/>
  <c r="L22" i="1" s="1"/>
  <c r="E23" i="1"/>
  <c r="F23" i="1" s="1"/>
  <c r="L23" i="1" s="1"/>
  <c r="E24" i="1"/>
  <c r="E25" i="1"/>
  <c r="F25" i="1" s="1"/>
  <c r="L25" i="1" s="1"/>
  <c r="E26" i="1"/>
  <c r="F26" i="1" s="1"/>
  <c r="E27" i="1"/>
  <c r="F27" i="1" s="1"/>
  <c r="L27" i="1" s="1"/>
  <c r="E28" i="1"/>
  <c r="F28" i="1" s="1"/>
  <c r="E29" i="1"/>
  <c r="F29" i="1" s="1"/>
  <c r="L29" i="1" s="1"/>
  <c r="E30" i="1"/>
  <c r="F30" i="1" s="1"/>
  <c r="E31" i="1"/>
  <c r="I7" i="1"/>
  <c r="I8" i="1"/>
  <c r="I9" i="1"/>
  <c r="I10" i="1"/>
  <c r="I11" i="1"/>
  <c r="I12" i="1"/>
  <c r="I13" i="1"/>
  <c r="I14" i="1"/>
  <c r="I15" i="1"/>
  <c r="L395" i="1" l="1"/>
  <c r="L394" i="1"/>
  <c r="L393" i="1"/>
  <c r="L392" i="1"/>
  <c r="O388" i="1"/>
  <c r="P388" i="1" s="1" a="1"/>
  <c r="P388" i="1" s="1"/>
  <c r="L389" i="1"/>
  <c r="O385" i="1"/>
  <c r="P385" i="1" s="1" a="1"/>
  <c r="P385" i="1" s="1"/>
  <c r="L384" i="1"/>
  <c r="L379" i="1"/>
  <c r="L383" i="1"/>
  <c r="L380" i="1"/>
  <c r="L377" i="1"/>
  <c r="L371" i="1"/>
  <c r="L369" i="1"/>
  <c r="L368" i="1"/>
  <c r="L366" i="1"/>
  <c r="L365" i="1"/>
  <c r="L364" i="1"/>
  <c r="L355" i="1"/>
  <c r="L354" i="1"/>
  <c r="L352" i="1"/>
  <c r="L350" i="1"/>
  <c r="L346" i="1"/>
  <c r="L345" i="1"/>
  <c r="L344" i="1"/>
  <c r="L338" i="1"/>
  <c r="L335" i="1"/>
  <c r="L332" i="1"/>
  <c r="L330" i="1"/>
  <c r="L329" i="1"/>
  <c r="L328" i="1"/>
  <c r="L326" i="1"/>
  <c r="M52" i="1"/>
  <c r="O55" i="1" s="1"/>
  <c r="P55" i="1" s="1" a="1"/>
  <c r="P55" i="1" s="1"/>
  <c r="L321" i="1"/>
  <c r="L320" i="1"/>
  <c r="L319" i="1"/>
  <c r="L317" i="1"/>
  <c r="L318" i="1"/>
  <c r="L314" i="1"/>
  <c r="L311" i="1"/>
  <c r="L310" i="1"/>
  <c r="L309" i="1"/>
  <c r="L307" i="1"/>
  <c r="L304" i="1"/>
  <c r="L301" i="1"/>
  <c r="L300" i="1"/>
  <c r="L299" i="1"/>
  <c r="L298" i="1"/>
  <c r="O297" i="1"/>
  <c r="P297" i="1" s="1" a="1"/>
  <c r="P297" i="1" s="1"/>
  <c r="L297" i="1"/>
  <c r="O296" i="1"/>
  <c r="P296" i="1" s="1" a="1"/>
  <c r="P296" i="1" s="1"/>
  <c r="O295" i="1"/>
  <c r="P295" i="1" s="1" a="1"/>
  <c r="P295" i="1" s="1"/>
  <c r="L296" i="1"/>
  <c r="O292" i="1"/>
  <c r="P292" i="1" s="1" a="1"/>
  <c r="P292" i="1" s="1"/>
  <c r="O294" i="1"/>
  <c r="P294" i="1" s="1" a="1"/>
  <c r="P294" i="1" s="1"/>
  <c r="L295" i="1"/>
  <c r="O293" i="1"/>
  <c r="P293" i="1" s="1" a="1"/>
  <c r="P293" i="1" s="1"/>
  <c r="L293" i="1"/>
  <c r="L292" i="1"/>
  <c r="O289" i="1"/>
  <c r="P289" i="1" s="1" a="1"/>
  <c r="P289" i="1" s="1"/>
  <c r="O290" i="1"/>
  <c r="P290" i="1" s="1" a="1"/>
  <c r="P290" i="1" s="1"/>
  <c r="O291" i="1"/>
  <c r="P291" i="1" s="1" a="1"/>
  <c r="P291" i="1" s="1"/>
  <c r="O288" i="1"/>
  <c r="P288" i="1" s="1" a="1"/>
  <c r="P288" i="1" s="1"/>
  <c r="L290" i="1"/>
  <c r="O287" i="1"/>
  <c r="P287" i="1" s="1" a="1"/>
  <c r="P287" i="1" s="1"/>
  <c r="L289" i="1"/>
  <c r="L288" i="1"/>
  <c r="O286" i="1"/>
  <c r="P286" i="1" s="1" a="1"/>
  <c r="P286" i="1" s="1"/>
  <c r="L286" i="1"/>
  <c r="O285" i="1"/>
  <c r="P285" i="1" s="1" a="1"/>
  <c r="P285" i="1" s="1"/>
  <c r="O284" i="1"/>
  <c r="P284" i="1" s="1" a="1"/>
  <c r="P284" i="1" s="1"/>
  <c r="O283" i="1"/>
  <c r="P283" i="1" s="1" a="1"/>
  <c r="P283" i="1" s="1"/>
  <c r="O282" i="1"/>
  <c r="P282" i="1" s="1" a="1"/>
  <c r="P282" i="1" s="1"/>
  <c r="O281" i="1"/>
  <c r="P281" i="1" s="1" a="1"/>
  <c r="P281" i="1" s="1"/>
  <c r="O276" i="1"/>
  <c r="P276" i="1" s="1" a="1"/>
  <c r="P276" i="1" s="1"/>
  <c r="O277" i="1"/>
  <c r="P277" i="1" s="1" a="1"/>
  <c r="P277" i="1" s="1"/>
  <c r="O280" i="1"/>
  <c r="P280" i="1" s="1" a="1"/>
  <c r="P280" i="1" s="1"/>
  <c r="O279" i="1"/>
  <c r="P279" i="1" s="1" a="1"/>
  <c r="P279" i="1" s="1"/>
  <c r="L279" i="1"/>
  <c r="L278" i="1"/>
  <c r="O278" i="1"/>
  <c r="P278" i="1" s="1" a="1"/>
  <c r="P278" i="1" s="1"/>
  <c r="O275" i="1"/>
  <c r="P275" i="1" s="1" a="1"/>
  <c r="P275" i="1" s="1"/>
  <c r="L277" i="1"/>
  <c r="L276" i="1"/>
  <c r="O274" i="1"/>
  <c r="P274" i="1" s="1" a="1"/>
  <c r="P274" i="1" s="1"/>
  <c r="O260" i="1"/>
  <c r="P260" i="1" s="1" a="1"/>
  <c r="P260" i="1" s="1"/>
  <c r="O271" i="1"/>
  <c r="P271" i="1" s="1" a="1"/>
  <c r="P271" i="1" s="1"/>
  <c r="O272" i="1"/>
  <c r="P272" i="1" s="1" a="1"/>
  <c r="P272" i="1" s="1"/>
  <c r="O273" i="1"/>
  <c r="P273" i="1" s="1" a="1"/>
  <c r="P273" i="1" s="1"/>
  <c r="F12" i="1"/>
  <c r="L12" i="1" s="1"/>
  <c r="L273" i="1"/>
  <c r="F14" i="1"/>
  <c r="L14" i="1" s="1"/>
  <c r="F11" i="1"/>
  <c r="L11" i="1" s="1"/>
  <c r="F10" i="1"/>
  <c r="L10" i="1" s="1"/>
  <c r="O257" i="1"/>
  <c r="P257" i="1" s="1" a="1"/>
  <c r="P257" i="1" s="1"/>
  <c r="O270" i="1"/>
  <c r="P270" i="1" s="1" a="1"/>
  <c r="P270" i="1" s="1"/>
  <c r="O268" i="1"/>
  <c r="P268" i="1" s="1" a="1"/>
  <c r="P268" i="1" s="1"/>
  <c r="L270" i="1"/>
  <c r="O269" i="1"/>
  <c r="P269" i="1" s="1" a="1"/>
  <c r="P269" i="1" s="1"/>
  <c r="F13" i="1"/>
  <c r="L13" i="1" s="1"/>
  <c r="L135" i="1"/>
  <c r="L269" i="1"/>
  <c r="L268" i="1"/>
  <c r="L129" i="1"/>
  <c r="F15" i="1"/>
  <c r="L15" i="1" s="1"/>
  <c r="L47" i="1"/>
  <c r="L128" i="1"/>
  <c r="L229" i="1"/>
  <c r="L192" i="1"/>
  <c r="O267" i="1"/>
  <c r="P267" i="1" s="1" a="1"/>
  <c r="P267" i="1" s="1"/>
  <c r="L124" i="1"/>
  <c r="L52" i="1"/>
  <c r="L65" i="1"/>
  <c r="L75" i="1"/>
  <c r="L96" i="1"/>
  <c r="L178" i="1"/>
  <c r="L121" i="1"/>
  <c r="L119" i="1"/>
  <c r="L197" i="1"/>
  <c r="L224" i="1"/>
  <c r="L187" i="1"/>
  <c r="L241" i="1"/>
  <c r="L45" i="1"/>
  <c r="L92" i="1"/>
  <c r="L111" i="1"/>
  <c r="L200" i="1"/>
  <c r="L216" i="1"/>
  <c r="L246" i="1"/>
  <c r="F9" i="1"/>
  <c r="L9" i="1" s="1"/>
  <c r="F112" i="1"/>
  <c r="L112" i="1" s="1"/>
  <c r="O159" i="1"/>
  <c r="P159" i="1" s="1" a="1"/>
  <c r="P159" i="1" s="1"/>
  <c r="O151" i="1"/>
  <c r="P151" i="1" s="1" a="1"/>
  <c r="P151" i="1" s="1"/>
  <c r="O143" i="1"/>
  <c r="P143" i="1" s="1" a="1"/>
  <c r="P143" i="1" s="1"/>
  <c r="O135" i="1"/>
  <c r="P135" i="1" s="1" a="1"/>
  <c r="P135" i="1" s="1"/>
  <c r="O262" i="1"/>
  <c r="P262" i="1" s="1" a="1"/>
  <c r="P262" i="1" s="1"/>
  <c r="O266" i="1"/>
  <c r="P266" i="1" s="1" a="1"/>
  <c r="P266" i="1" s="1"/>
  <c r="L34" i="1"/>
  <c r="L233" i="1"/>
  <c r="O259" i="1"/>
  <c r="P259" i="1" s="1" a="1"/>
  <c r="P259" i="1" s="1"/>
  <c r="O254" i="1"/>
  <c r="P254" i="1" s="1" a="1"/>
  <c r="P254" i="1" s="1"/>
  <c r="O246" i="1"/>
  <c r="P246" i="1" s="1" a="1"/>
  <c r="P246" i="1" s="1"/>
  <c r="O238" i="1"/>
  <c r="P238" i="1" s="1" a="1"/>
  <c r="P238" i="1" s="1"/>
  <c r="O230" i="1"/>
  <c r="P230" i="1" s="1" a="1"/>
  <c r="P230" i="1" s="1"/>
  <c r="O222" i="1"/>
  <c r="P222" i="1" s="1" a="1"/>
  <c r="P222" i="1" s="1"/>
  <c r="O214" i="1"/>
  <c r="P214" i="1" s="1" a="1"/>
  <c r="P214" i="1" s="1"/>
  <c r="O206" i="1"/>
  <c r="P206" i="1" s="1" a="1"/>
  <c r="P206" i="1" s="1"/>
  <c r="O197" i="1"/>
  <c r="P197" i="1" s="1" a="1"/>
  <c r="P197" i="1" s="1"/>
  <c r="O190" i="1"/>
  <c r="P190" i="1" s="1" a="1"/>
  <c r="P190" i="1" s="1"/>
  <c r="O181" i="1"/>
  <c r="P181" i="1" s="1" a="1"/>
  <c r="P181" i="1" s="1"/>
  <c r="O173" i="1"/>
  <c r="P173" i="1" s="1" a="1"/>
  <c r="P173" i="1" s="1"/>
  <c r="O165" i="1"/>
  <c r="P165" i="1" s="1" a="1"/>
  <c r="P165" i="1" s="1"/>
  <c r="O157" i="1"/>
  <c r="P157" i="1" s="1" a="1"/>
  <c r="P157" i="1" s="1"/>
  <c r="O149" i="1"/>
  <c r="P149" i="1" s="1" a="1"/>
  <c r="P149" i="1" s="1"/>
  <c r="O141" i="1"/>
  <c r="P141" i="1" s="1" a="1"/>
  <c r="P141" i="1" s="1"/>
  <c r="O132" i="1"/>
  <c r="P132" i="1" s="1" a="1"/>
  <c r="P132" i="1" s="1"/>
  <c r="O124" i="1"/>
  <c r="P124" i="1" s="1" a="1"/>
  <c r="P124" i="1" s="1"/>
  <c r="O117" i="1"/>
  <c r="P117" i="1" s="1" a="1"/>
  <c r="P117" i="1" s="1"/>
  <c r="O109" i="1"/>
  <c r="P109" i="1" s="1" a="1"/>
  <c r="P109" i="1" s="1"/>
  <c r="O101" i="1"/>
  <c r="P101" i="1" s="1" a="1"/>
  <c r="P101" i="1" s="1"/>
  <c r="O93" i="1"/>
  <c r="P93" i="1" s="1" a="1"/>
  <c r="P93" i="1" s="1"/>
  <c r="O85" i="1"/>
  <c r="P85" i="1" s="1" a="1"/>
  <c r="P85" i="1" s="1"/>
  <c r="O77" i="1"/>
  <c r="P77" i="1" s="1" a="1"/>
  <c r="P77" i="1" s="1"/>
  <c r="O69" i="1"/>
  <c r="P69" i="1" s="1" a="1"/>
  <c r="P69" i="1" s="1"/>
  <c r="O61" i="1"/>
  <c r="P61" i="1" s="1" a="1"/>
  <c r="P61" i="1" s="1"/>
  <c r="O45" i="1"/>
  <c r="P45" i="1" s="1" a="1"/>
  <c r="P45" i="1" s="1"/>
  <c r="O37" i="1"/>
  <c r="P37" i="1" s="1" a="1"/>
  <c r="P37" i="1" s="1"/>
  <c r="O29" i="1"/>
  <c r="P29" i="1" s="1" a="1"/>
  <c r="P29" i="1" s="1"/>
  <c r="O21" i="1"/>
  <c r="P21" i="1" s="1" a="1"/>
  <c r="P21" i="1" s="1"/>
  <c r="O11" i="1"/>
  <c r="P11" i="1" s="1" a="1"/>
  <c r="P11" i="1" s="1"/>
  <c r="O247" i="1"/>
  <c r="P247" i="1" s="1" a="1"/>
  <c r="P247" i="1" s="1"/>
  <c r="O239" i="1"/>
  <c r="P239" i="1" s="1" a="1"/>
  <c r="P239" i="1" s="1"/>
  <c r="O231" i="1"/>
  <c r="P231" i="1" s="1" a="1"/>
  <c r="P231" i="1" s="1"/>
  <c r="O223" i="1"/>
  <c r="P223" i="1" s="1" a="1"/>
  <c r="P223" i="1" s="1"/>
  <c r="O215" i="1"/>
  <c r="P215" i="1" s="1" a="1"/>
  <c r="P215" i="1" s="1"/>
  <c r="O207" i="1"/>
  <c r="P207" i="1" s="1" a="1"/>
  <c r="P207" i="1" s="1"/>
  <c r="O199" i="1"/>
  <c r="P199" i="1" s="1" a="1"/>
  <c r="P199" i="1" s="1"/>
  <c r="O183" i="1"/>
  <c r="P183" i="1" s="1" a="1"/>
  <c r="P183" i="1" s="1"/>
  <c r="O127" i="1"/>
  <c r="P127" i="1" s="1" a="1"/>
  <c r="P127" i="1" s="1"/>
  <c r="O119" i="1"/>
  <c r="P119" i="1" s="1" a="1"/>
  <c r="P119" i="1" s="1"/>
  <c r="O111" i="1"/>
  <c r="P111" i="1" s="1" a="1"/>
  <c r="P111" i="1" s="1"/>
  <c r="O103" i="1"/>
  <c r="P103" i="1" s="1" a="1"/>
  <c r="P103" i="1" s="1"/>
  <c r="O95" i="1"/>
  <c r="P95" i="1" s="1" a="1"/>
  <c r="P95" i="1" s="1"/>
  <c r="O87" i="1"/>
  <c r="P87" i="1" s="1" a="1"/>
  <c r="P87" i="1" s="1"/>
  <c r="O79" i="1"/>
  <c r="P79" i="1" s="1" a="1"/>
  <c r="P79" i="1" s="1"/>
  <c r="O71" i="1"/>
  <c r="P71" i="1" s="1" a="1"/>
  <c r="P71" i="1" s="1"/>
  <c r="O63" i="1"/>
  <c r="P63" i="1" s="1" a="1"/>
  <c r="P63" i="1" s="1"/>
  <c r="O47" i="1"/>
  <c r="P47" i="1" s="1" a="1"/>
  <c r="P47" i="1" s="1"/>
  <c r="O39" i="1"/>
  <c r="P39" i="1" s="1" a="1"/>
  <c r="P39" i="1" s="1"/>
  <c r="O31" i="1"/>
  <c r="P31" i="1" s="1" a="1"/>
  <c r="P31" i="1" s="1"/>
  <c r="O23" i="1"/>
  <c r="P23" i="1" s="1" a="1"/>
  <c r="P23" i="1" s="1"/>
  <c r="O15" i="1"/>
  <c r="P15" i="1" s="1" a="1"/>
  <c r="P15" i="1" s="1"/>
  <c r="O263" i="1"/>
  <c r="P263" i="1" s="1" a="1"/>
  <c r="P263" i="1" s="1"/>
  <c r="L174" i="1"/>
  <c r="L219" i="1"/>
  <c r="L215" i="1"/>
  <c r="L106" i="1"/>
  <c r="L114" i="1"/>
  <c r="L254" i="1"/>
  <c r="O253" i="1"/>
  <c r="P253" i="1" s="1" a="1"/>
  <c r="P253" i="1" s="1"/>
  <c r="O245" i="1"/>
  <c r="P245" i="1" s="1" a="1"/>
  <c r="P245" i="1" s="1"/>
  <c r="O237" i="1"/>
  <c r="P237" i="1" s="1" a="1"/>
  <c r="P237" i="1" s="1"/>
  <c r="O229" i="1"/>
  <c r="P229" i="1" s="1" a="1"/>
  <c r="P229" i="1" s="1"/>
  <c r="O221" i="1"/>
  <c r="P221" i="1" s="1" a="1"/>
  <c r="P221" i="1" s="1"/>
  <c r="O213" i="1"/>
  <c r="P213" i="1" s="1" a="1"/>
  <c r="P213" i="1" s="1"/>
  <c r="O205" i="1"/>
  <c r="P205" i="1" s="1" a="1"/>
  <c r="P205" i="1" s="1"/>
  <c r="O189" i="1"/>
  <c r="P189" i="1" s="1" a="1"/>
  <c r="P189" i="1" s="1"/>
  <c r="L55" i="1"/>
  <c r="L39" i="1"/>
  <c r="L137" i="1"/>
  <c r="L141" i="1"/>
  <c r="L185" i="1"/>
  <c r="O252" i="1"/>
  <c r="P252" i="1" s="1" a="1"/>
  <c r="P252" i="1" s="1"/>
  <c r="O244" i="1"/>
  <c r="P244" i="1" s="1" a="1"/>
  <c r="P244" i="1" s="1"/>
  <c r="O236" i="1"/>
  <c r="P236" i="1" s="1" a="1"/>
  <c r="P236" i="1" s="1"/>
  <c r="O228" i="1"/>
  <c r="P228" i="1" s="1" a="1"/>
  <c r="P228" i="1" s="1"/>
  <c r="O220" i="1"/>
  <c r="P220" i="1" s="1" a="1"/>
  <c r="P220" i="1" s="1"/>
  <c r="O212" i="1"/>
  <c r="P212" i="1" s="1" a="1"/>
  <c r="P212" i="1" s="1"/>
  <c r="O204" i="1"/>
  <c r="P204" i="1" s="1" a="1"/>
  <c r="P204" i="1" s="1"/>
  <c r="O195" i="1"/>
  <c r="P195" i="1" s="1" a="1"/>
  <c r="P195" i="1" s="1"/>
  <c r="O187" i="1"/>
  <c r="P187" i="1" s="1" a="1"/>
  <c r="P187" i="1" s="1"/>
  <c r="O179" i="1"/>
  <c r="P179" i="1" s="1" a="1"/>
  <c r="P179" i="1" s="1"/>
  <c r="O171" i="1"/>
  <c r="P171" i="1" s="1" a="1"/>
  <c r="P171" i="1" s="1"/>
  <c r="O163" i="1"/>
  <c r="P163" i="1" s="1" a="1"/>
  <c r="P163" i="1" s="1"/>
  <c r="O156" i="1"/>
  <c r="P156" i="1" s="1" a="1"/>
  <c r="P156" i="1" s="1"/>
  <c r="O148" i="1"/>
  <c r="P148" i="1" s="1" a="1"/>
  <c r="P148" i="1" s="1"/>
  <c r="O140" i="1"/>
  <c r="P140" i="1" s="1" a="1"/>
  <c r="P140" i="1" s="1"/>
  <c r="O116" i="1"/>
  <c r="P116" i="1" s="1" a="1"/>
  <c r="P116" i="1" s="1"/>
  <c r="O108" i="1"/>
  <c r="P108" i="1" s="1" a="1"/>
  <c r="P108" i="1" s="1"/>
  <c r="O100" i="1"/>
  <c r="P100" i="1" s="1" a="1"/>
  <c r="P100" i="1" s="1"/>
  <c r="O92" i="1"/>
  <c r="P92" i="1" s="1" a="1"/>
  <c r="P92" i="1" s="1"/>
  <c r="O84" i="1"/>
  <c r="P84" i="1" s="1" a="1"/>
  <c r="P84" i="1" s="1"/>
  <c r="O76" i="1"/>
  <c r="P76" i="1" s="1" a="1"/>
  <c r="P76" i="1" s="1"/>
  <c r="O68" i="1"/>
  <c r="P68" i="1" s="1" a="1"/>
  <c r="P68" i="1" s="1"/>
  <c r="O60" i="1"/>
  <c r="P60" i="1" s="1" a="1"/>
  <c r="P60" i="1" s="1"/>
  <c r="O44" i="1"/>
  <c r="P44" i="1" s="1" a="1"/>
  <c r="P44" i="1" s="1"/>
  <c r="O36" i="1"/>
  <c r="P36" i="1" s="1" a="1"/>
  <c r="P36" i="1" s="1"/>
  <c r="O28" i="1"/>
  <c r="P28" i="1" s="1" a="1"/>
  <c r="P28" i="1" s="1"/>
  <c r="O20" i="1"/>
  <c r="P20" i="1" s="1" a="1"/>
  <c r="P20" i="1" s="1"/>
  <c r="O261" i="1"/>
  <c r="P261" i="1" s="1" a="1"/>
  <c r="P261" i="1" s="1"/>
  <c r="L130" i="1"/>
  <c r="L207" i="1"/>
  <c r="L59" i="1"/>
  <c r="F31" i="1"/>
  <c r="L31" i="1" s="1"/>
  <c r="L123" i="1"/>
  <c r="L133" i="1"/>
  <c r="L154" i="1"/>
  <c r="L156" i="1"/>
  <c r="L160" i="1"/>
  <c r="L162" i="1"/>
  <c r="L168" i="1"/>
  <c r="L181" i="1"/>
  <c r="O251" i="1"/>
  <c r="P251" i="1" s="1" a="1"/>
  <c r="P251" i="1" s="1"/>
  <c r="O243" i="1"/>
  <c r="P243" i="1" s="1" a="1"/>
  <c r="P243" i="1" s="1"/>
  <c r="O235" i="1"/>
  <c r="P235" i="1" s="1" a="1"/>
  <c r="P235" i="1" s="1"/>
  <c r="O227" i="1"/>
  <c r="P227" i="1" s="1" a="1"/>
  <c r="P227" i="1" s="1"/>
  <c r="O219" i="1"/>
  <c r="P219" i="1" s="1" a="1"/>
  <c r="P219" i="1" s="1"/>
  <c r="O211" i="1"/>
  <c r="P211" i="1" s="1" a="1"/>
  <c r="P211" i="1" s="1"/>
  <c r="O203" i="1"/>
  <c r="P203" i="1" s="1" a="1"/>
  <c r="P203" i="1" s="1"/>
  <c r="O155" i="1"/>
  <c r="P155" i="1" s="1" a="1"/>
  <c r="P155" i="1" s="1"/>
  <c r="O147" i="1"/>
  <c r="P147" i="1" s="1" a="1"/>
  <c r="P147" i="1" s="1"/>
  <c r="O139" i="1"/>
  <c r="P139" i="1" s="1" a="1"/>
  <c r="P139" i="1" s="1"/>
  <c r="O131" i="1"/>
  <c r="P131" i="1" s="1" a="1"/>
  <c r="P131" i="1" s="1"/>
  <c r="O123" i="1"/>
  <c r="P123" i="1" s="1" a="1"/>
  <c r="P123" i="1" s="1"/>
  <c r="O115" i="1"/>
  <c r="P115" i="1" s="1" a="1"/>
  <c r="P115" i="1" s="1"/>
  <c r="O107" i="1"/>
  <c r="P107" i="1" s="1" a="1"/>
  <c r="P107" i="1" s="1"/>
  <c r="O99" i="1"/>
  <c r="P99" i="1" s="1" a="1"/>
  <c r="P99" i="1" s="1"/>
  <c r="O91" i="1"/>
  <c r="P91" i="1" s="1" a="1"/>
  <c r="P91" i="1" s="1"/>
  <c r="O83" i="1"/>
  <c r="P83" i="1" s="1" a="1"/>
  <c r="P83" i="1" s="1"/>
  <c r="O75" i="1"/>
  <c r="P75" i="1" s="1" a="1"/>
  <c r="P75" i="1" s="1"/>
  <c r="O67" i="1"/>
  <c r="P67" i="1" s="1" a="1"/>
  <c r="P67" i="1" s="1"/>
  <c r="O59" i="1"/>
  <c r="P59" i="1" s="1" a="1"/>
  <c r="P59" i="1" s="1"/>
  <c r="O51" i="1"/>
  <c r="P51" i="1" s="1" a="1"/>
  <c r="P51" i="1" s="1"/>
  <c r="O43" i="1"/>
  <c r="P43" i="1" s="1" a="1"/>
  <c r="P43" i="1" s="1"/>
  <c r="O35" i="1"/>
  <c r="P35" i="1" s="1" a="1"/>
  <c r="P35" i="1" s="1"/>
  <c r="O27" i="1"/>
  <c r="P27" i="1" s="1" a="1"/>
  <c r="P27" i="1" s="1"/>
  <c r="O19" i="1"/>
  <c r="P19" i="1" s="1" a="1"/>
  <c r="P19" i="1" s="1"/>
  <c r="L56" i="1"/>
  <c r="F18" i="1"/>
  <c r="L18" i="1" s="1"/>
  <c r="L35" i="1"/>
  <c r="L87" i="1"/>
  <c r="L37" i="1"/>
  <c r="L41" i="1"/>
  <c r="L58" i="1"/>
  <c r="L115" i="1"/>
  <c r="L159" i="1"/>
  <c r="L165" i="1"/>
  <c r="L175" i="1"/>
  <c r="L199" i="1"/>
  <c r="L202" i="1"/>
  <c r="L230" i="1"/>
  <c r="L251" i="1"/>
  <c r="O255" i="1"/>
  <c r="P255" i="1" s="1" a="1"/>
  <c r="P255" i="1" s="1"/>
  <c r="O250" i="1"/>
  <c r="P250" i="1" s="1" a="1"/>
  <c r="P250" i="1" s="1"/>
  <c r="O242" i="1"/>
  <c r="P242" i="1" s="1" a="1"/>
  <c r="P242" i="1" s="1"/>
  <c r="O234" i="1"/>
  <c r="P234" i="1" s="1" a="1"/>
  <c r="P234" i="1" s="1"/>
  <c r="O226" i="1"/>
  <c r="P226" i="1" s="1" a="1"/>
  <c r="P226" i="1" s="1"/>
  <c r="O218" i="1"/>
  <c r="P218" i="1" s="1" a="1"/>
  <c r="P218" i="1" s="1"/>
  <c r="O210" i="1"/>
  <c r="P210" i="1" s="1" a="1"/>
  <c r="P210" i="1" s="1"/>
  <c r="O202" i="1"/>
  <c r="P202" i="1" s="1" a="1"/>
  <c r="P202" i="1" s="1"/>
  <c r="O193" i="1"/>
  <c r="P193" i="1" s="1" a="1"/>
  <c r="P193" i="1" s="1"/>
  <c r="O186" i="1"/>
  <c r="P186" i="1" s="1" a="1"/>
  <c r="P186" i="1" s="1"/>
  <c r="O177" i="1"/>
  <c r="P177" i="1" s="1" a="1"/>
  <c r="P177" i="1" s="1"/>
  <c r="O169" i="1"/>
  <c r="P169" i="1" s="1" a="1"/>
  <c r="P169" i="1" s="1"/>
  <c r="O161" i="1"/>
  <c r="P161" i="1" s="1" a="1"/>
  <c r="P161" i="1" s="1"/>
  <c r="O153" i="1"/>
  <c r="P153" i="1" s="1" a="1"/>
  <c r="P153" i="1" s="1"/>
  <c r="O145" i="1"/>
  <c r="P145" i="1" s="1" a="1"/>
  <c r="P145" i="1" s="1"/>
  <c r="O137" i="1"/>
  <c r="P137" i="1" s="1" a="1"/>
  <c r="P137" i="1" s="1"/>
  <c r="O128" i="1"/>
  <c r="P128" i="1" s="1" a="1"/>
  <c r="P128" i="1" s="1"/>
  <c r="O120" i="1"/>
  <c r="P120" i="1" s="1" a="1"/>
  <c r="P120" i="1" s="1"/>
  <c r="O113" i="1"/>
  <c r="P113" i="1" s="1" a="1"/>
  <c r="P113" i="1" s="1"/>
  <c r="O105" i="1"/>
  <c r="P105" i="1" s="1" a="1"/>
  <c r="P105" i="1" s="1"/>
  <c r="O97" i="1"/>
  <c r="P97" i="1" s="1" a="1"/>
  <c r="P97" i="1" s="1"/>
  <c r="O89" i="1"/>
  <c r="P89" i="1" s="1" a="1"/>
  <c r="P89" i="1" s="1"/>
  <c r="O81" i="1"/>
  <c r="P81" i="1" s="1" a="1"/>
  <c r="P81" i="1" s="1"/>
  <c r="O73" i="1"/>
  <c r="P73" i="1" s="1" a="1"/>
  <c r="P73" i="1" s="1"/>
  <c r="O65" i="1"/>
  <c r="P65" i="1" s="1" a="1"/>
  <c r="P65" i="1" s="1"/>
  <c r="O49" i="1"/>
  <c r="P49" i="1" s="1" a="1"/>
  <c r="P49" i="1" s="1"/>
  <c r="O41" i="1"/>
  <c r="P41" i="1" s="1" a="1"/>
  <c r="P41" i="1" s="1"/>
  <c r="O33" i="1"/>
  <c r="P33" i="1" s="1" a="1"/>
  <c r="P33" i="1" s="1"/>
  <c r="O25" i="1"/>
  <c r="P25" i="1" s="1" a="1"/>
  <c r="P25" i="1" s="1"/>
  <c r="O17" i="1"/>
  <c r="P17" i="1" s="1" a="1"/>
  <c r="P17" i="1" s="1"/>
  <c r="L261" i="1"/>
  <c r="L64" i="1"/>
  <c r="L101" i="1"/>
  <c r="L30" i="1"/>
  <c r="F7" i="1"/>
  <c r="L7" i="1" s="1"/>
  <c r="F24" i="1"/>
  <c r="L24" i="1" s="1"/>
  <c r="L63" i="1"/>
  <c r="L74" i="1"/>
  <c r="L85" i="1"/>
  <c r="L94" i="1"/>
  <c r="L138" i="1"/>
  <c r="L167" i="1"/>
  <c r="L191" i="1"/>
  <c r="O249" i="1"/>
  <c r="P249" i="1" s="1" a="1"/>
  <c r="P249" i="1" s="1"/>
  <c r="O241" i="1"/>
  <c r="P241" i="1" s="1" a="1"/>
  <c r="P241" i="1" s="1"/>
  <c r="O233" i="1"/>
  <c r="P233" i="1" s="1" a="1"/>
  <c r="P233" i="1" s="1"/>
  <c r="O225" i="1"/>
  <c r="P225" i="1" s="1" a="1"/>
  <c r="P225" i="1" s="1"/>
  <c r="O217" i="1"/>
  <c r="P217" i="1" s="1" a="1"/>
  <c r="P217" i="1" s="1"/>
  <c r="O209" i="1"/>
  <c r="P209" i="1" s="1" a="1"/>
  <c r="P209" i="1" s="1"/>
  <c r="O201" i="1"/>
  <c r="P201" i="1" s="1" a="1"/>
  <c r="P201" i="1" s="1"/>
  <c r="O185" i="1"/>
  <c r="P185" i="1" s="1" a="1"/>
  <c r="P185" i="1" s="1"/>
  <c r="L132" i="1"/>
  <c r="L19" i="1"/>
  <c r="L82" i="1"/>
  <c r="F223" i="1"/>
  <c r="L223" i="1" s="1"/>
  <c r="O256" i="1"/>
  <c r="P256" i="1" s="1" a="1"/>
  <c r="P256" i="1" s="1"/>
  <c r="O248" i="1"/>
  <c r="P248" i="1" s="1" a="1"/>
  <c r="P248" i="1" s="1"/>
  <c r="O240" i="1"/>
  <c r="P240" i="1" s="1" a="1"/>
  <c r="P240" i="1" s="1"/>
  <c r="O232" i="1"/>
  <c r="P232" i="1" s="1" a="1"/>
  <c r="P232" i="1" s="1"/>
  <c r="O224" i="1"/>
  <c r="P224" i="1" s="1" a="1"/>
  <c r="P224" i="1" s="1"/>
  <c r="O216" i="1"/>
  <c r="P216" i="1" s="1" a="1"/>
  <c r="P216" i="1" s="1"/>
  <c r="O208" i="1"/>
  <c r="P208" i="1" s="1" a="1"/>
  <c r="P208" i="1" s="1"/>
  <c r="O200" i="1"/>
  <c r="P200" i="1" s="1" a="1"/>
  <c r="P200" i="1" s="1"/>
  <c r="O191" i="1"/>
  <c r="P191" i="1" s="1" a="1"/>
  <c r="P191" i="1" s="1"/>
  <c r="O184" i="1"/>
  <c r="P184" i="1" s="1" a="1"/>
  <c r="P184" i="1" s="1"/>
  <c r="O175" i="1"/>
  <c r="P175" i="1" s="1" a="1"/>
  <c r="P175" i="1" s="1"/>
  <c r="O167" i="1"/>
  <c r="P167" i="1" s="1" a="1"/>
  <c r="P167" i="1" s="1"/>
  <c r="O160" i="1"/>
  <c r="P160" i="1" s="1" a="1"/>
  <c r="P160" i="1" s="1"/>
  <c r="O152" i="1"/>
  <c r="P152" i="1" s="1" a="1"/>
  <c r="P152" i="1" s="1"/>
  <c r="O144" i="1"/>
  <c r="P144" i="1" s="1" a="1"/>
  <c r="P144" i="1" s="1"/>
  <c r="O136" i="1"/>
  <c r="P136" i="1" s="1" a="1"/>
  <c r="P136" i="1" s="1"/>
  <c r="O112" i="1"/>
  <c r="P112" i="1" s="1" a="1"/>
  <c r="P112" i="1" s="1"/>
  <c r="O104" i="1"/>
  <c r="P104" i="1" s="1" a="1"/>
  <c r="P104" i="1" s="1"/>
  <c r="O96" i="1"/>
  <c r="P96" i="1" s="1" a="1"/>
  <c r="P96" i="1" s="1"/>
  <c r="O88" i="1"/>
  <c r="P88" i="1" s="1" a="1"/>
  <c r="P88" i="1" s="1"/>
  <c r="O80" i="1"/>
  <c r="P80" i="1" s="1" a="1"/>
  <c r="P80" i="1" s="1"/>
  <c r="O72" i="1"/>
  <c r="P72" i="1" s="1" a="1"/>
  <c r="P72" i="1" s="1"/>
  <c r="O64" i="1"/>
  <c r="P64" i="1" s="1" a="1"/>
  <c r="P64" i="1" s="1"/>
  <c r="O48" i="1"/>
  <c r="P48" i="1" s="1" a="1"/>
  <c r="P48" i="1" s="1"/>
  <c r="O40" i="1"/>
  <c r="P40" i="1" s="1" a="1"/>
  <c r="P40" i="1" s="1"/>
  <c r="O32" i="1"/>
  <c r="P32" i="1" s="1" a="1"/>
  <c r="P32" i="1" s="1"/>
  <c r="O24" i="1"/>
  <c r="P24" i="1" s="1" a="1"/>
  <c r="P24" i="1" s="1"/>
  <c r="O16" i="1"/>
  <c r="P16" i="1" s="1" a="1"/>
  <c r="P16" i="1" s="1"/>
  <c r="L265" i="1"/>
  <c r="O265" i="1"/>
  <c r="P265" i="1" s="1" a="1"/>
  <c r="P265" i="1" s="1"/>
  <c r="U9" i="1" a="1"/>
  <c r="U9" i="1" s="1"/>
  <c r="F16" i="1"/>
  <c r="L16" i="1" s="1"/>
  <c r="L60" i="1"/>
  <c r="L113" i="1"/>
  <c r="L145" i="1"/>
  <c r="L150" i="1"/>
  <c r="L169" i="1"/>
  <c r="L177" i="1"/>
  <c r="L182" i="1"/>
  <c r="L205" i="1"/>
  <c r="F8" i="1"/>
  <c r="L8" i="1" s="1"/>
  <c r="L42" i="1"/>
  <c r="F43" i="1"/>
  <c r="L43" i="1" s="1"/>
  <c r="L48" i="1"/>
  <c r="L76" i="1"/>
  <c r="L93" i="1"/>
  <c r="F95" i="1"/>
  <c r="L95" i="1" s="1"/>
  <c r="F134" i="1"/>
  <c r="L134" i="1" s="1"/>
  <c r="F142" i="1"/>
  <c r="L142" i="1" s="1"/>
  <c r="L144" i="1"/>
  <c r="L152" i="1"/>
  <c r="F158" i="1"/>
  <c r="L158" i="1" s="1"/>
  <c r="F166" i="1"/>
  <c r="L166" i="1" s="1"/>
  <c r="L194" i="1"/>
  <c r="L196" i="1"/>
  <c r="L201" i="1"/>
  <c r="L227" i="1"/>
  <c r="L122" i="1"/>
  <c r="L136" i="1"/>
  <c r="F209" i="1"/>
  <c r="L209" i="1" s="1"/>
  <c r="F213" i="1"/>
  <c r="L213" i="1" s="1"/>
  <c r="F217" i="1"/>
  <c r="L217" i="1" s="1"/>
  <c r="F221" i="1"/>
  <c r="L221" i="1" s="1"/>
  <c r="L26" i="1"/>
  <c r="L44" i="1"/>
  <c r="F51" i="1"/>
  <c r="L51" i="1" s="1"/>
  <c r="F88" i="1"/>
  <c r="L88" i="1" s="1"/>
  <c r="F102" i="1"/>
  <c r="L102" i="1" s="1"/>
  <c r="F116" i="1"/>
  <c r="L116" i="1" s="1"/>
  <c r="F172" i="1"/>
  <c r="L172" i="1" s="1"/>
  <c r="L186" i="1"/>
  <c r="F247" i="1"/>
  <c r="L247" i="1" s="1"/>
  <c r="L193" i="1"/>
  <c r="L50" i="1"/>
  <c r="L28" i="1"/>
  <c r="L72" i="1"/>
  <c r="L97" i="1"/>
  <c r="L140" i="1"/>
  <c r="L164" i="1"/>
  <c r="L188" i="1"/>
  <c r="F195" i="1"/>
  <c r="L195" i="1" s="1"/>
  <c r="F222" i="1"/>
  <c r="L222" i="1" s="1"/>
  <c r="L226" i="1"/>
  <c r="F239" i="1"/>
  <c r="L239" i="1" s="1"/>
  <c r="L20" i="1"/>
  <c r="L40" i="1"/>
  <c r="L68" i="1"/>
  <c r="L107" i="1"/>
  <c r="L148" i="1"/>
  <c r="L153" i="1"/>
  <c r="L173" i="1"/>
  <c r="L180" i="1"/>
  <c r="L189" i="1"/>
  <c r="L206" i="1"/>
  <c r="L210" i="1"/>
  <c r="L214" i="1"/>
  <c r="L218" i="1"/>
  <c r="V7" i="1" a="1"/>
  <c r="V7" i="1" s="1"/>
  <c r="S8" i="1" a="1"/>
  <c r="S8" i="1" s="1"/>
  <c r="V6" i="1" a="1"/>
  <c r="V6" i="1" s="1"/>
  <c r="U8" i="1" a="1"/>
  <c r="U8" i="1" s="1"/>
  <c r="R8" i="1" a="1"/>
  <c r="R8" i="1" s="1"/>
  <c r="V9" i="1" a="1"/>
  <c r="V9" i="1" s="1"/>
  <c r="S10" i="1" a="1"/>
  <c r="S10" i="1" s="1"/>
  <c r="U7" i="1" a="1"/>
  <c r="U7" i="1" s="1"/>
  <c r="V8" i="1" a="1"/>
  <c r="V8" i="1" s="1"/>
  <c r="S9" i="1" a="1"/>
  <c r="S9" i="1" s="1"/>
  <c r="R9" i="1" a="1"/>
  <c r="R9" i="1" s="1"/>
  <c r="U6" i="1" a="1"/>
  <c r="U6" i="1" s="1"/>
  <c r="L32" i="1"/>
  <c r="L190" i="1"/>
  <c r="F231" i="1"/>
  <c r="L231" i="1" s="1"/>
  <c r="L244" i="1"/>
  <c r="L259" i="1"/>
  <c r="O198" i="1"/>
  <c r="P198" i="1" s="1" a="1"/>
  <c r="P198" i="1" s="1"/>
  <c r="O194" i="1"/>
  <c r="P194" i="1" s="1" a="1"/>
  <c r="P194" i="1" s="1"/>
  <c r="O182" i="1"/>
  <c r="P182" i="1" s="1" a="1"/>
  <c r="P182" i="1" s="1"/>
  <c r="O178" i="1"/>
  <c r="P178" i="1" s="1" a="1"/>
  <c r="P178" i="1" s="1"/>
  <c r="O174" i="1"/>
  <c r="P174" i="1" s="1" a="1"/>
  <c r="P174" i="1" s="1"/>
  <c r="O170" i="1"/>
  <c r="P170" i="1" s="1" a="1"/>
  <c r="P170" i="1" s="1"/>
  <c r="O166" i="1"/>
  <c r="P166" i="1" s="1" a="1"/>
  <c r="P166" i="1" s="1"/>
  <c r="O162" i="1"/>
  <c r="P162" i="1" s="1" a="1"/>
  <c r="P162" i="1" s="1"/>
  <c r="O158" i="1"/>
  <c r="P158" i="1" s="1" a="1"/>
  <c r="P158" i="1" s="1"/>
  <c r="O154" i="1"/>
  <c r="P154" i="1" s="1" a="1"/>
  <c r="P154" i="1" s="1"/>
  <c r="O150" i="1"/>
  <c r="P150" i="1" s="1" a="1"/>
  <c r="P150" i="1" s="1"/>
  <c r="O146" i="1"/>
  <c r="P146" i="1" s="1" a="1"/>
  <c r="P146" i="1" s="1"/>
  <c r="O142" i="1"/>
  <c r="P142" i="1" s="1" a="1"/>
  <c r="P142" i="1" s="1"/>
  <c r="O138" i="1"/>
  <c r="P138" i="1" s="1" a="1"/>
  <c r="P138" i="1" s="1"/>
  <c r="O134" i="1"/>
  <c r="P134" i="1" s="1" a="1"/>
  <c r="P134" i="1" s="1"/>
  <c r="O130" i="1"/>
  <c r="P130" i="1" s="1" a="1"/>
  <c r="P130" i="1" s="1"/>
  <c r="O126" i="1"/>
  <c r="P126" i="1" s="1" a="1"/>
  <c r="P126" i="1" s="1"/>
  <c r="O122" i="1"/>
  <c r="P122" i="1" s="1" a="1"/>
  <c r="P122" i="1" s="1"/>
  <c r="O118" i="1"/>
  <c r="P118" i="1" s="1" a="1"/>
  <c r="P118" i="1" s="1"/>
  <c r="O114" i="1"/>
  <c r="P114" i="1" s="1" a="1"/>
  <c r="P114" i="1" s="1"/>
  <c r="O110" i="1"/>
  <c r="P110" i="1" s="1" a="1"/>
  <c r="P110" i="1" s="1"/>
  <c r="O106" i="1"/>
  <c r="P106" i="1" s="1" a="1"/>
  <c r="P106" i="1" s="1"/>
  <c r="O102" i="1"/>
  <c r="P102" i="1" s="1" a="1"/>
  <c r="P102" i="1" s="1"/>
  <c r="O98" i="1"/>
  <c r="P98" i="1" s="1" a="1"/>
  <c r="P98" i="1" s="1"/>
  <c r="O94" i="1"/>
  <c r="P94" i="1" s="1" a="1"/>
  <c r="P94" i="1" s="1"/>
  <c r="O90" i="1"/>
  <c r="P90" i="1" s="1" a="1"/>
  <c r="P90" i="1" s="1"/>
  <c r="O86" i="1"/>
  <c r="P86" i="1" s="1" a="1"/>
  <c r="P86" i="1" s="1"/>
  <c r="O82" i="1"/>
  <c r="P82" i="1" s="1" a="1"/>
  <c r="P82" i="1" s="1"/>
  <c r="O78" i="1"/>
  <c r="P78" i="1" s="1" a="1"/>
  <c r="P78" i="1" s="1"/>
  <c r="O74" i="1"/>
  <c r="P74" i="1" s="1" a="1"/>
  <c r="P74" i="1" s="1"/>
  <c r="O70" i="1"/>
  <c r="P70" i="1" s="1" a="1"/>
  <c r="P70" i="1" s="1"/>
  <c r="O66" i="1"/>
  <c r="P66" i="1" s="1" a="1"/>
  <c r="P66" i="1" s="1"/>
  <c r="O62" i="1"/>
  <c r="P62" i="1" s="1" a="1"/>
  <c r="P62" i="1" s="1"/>
  <c r="O58" i="1"/>
  <c r="P58" i="1" s="1" a="1"/>
  <c r="P58" i="1" s="1"/>
  <c r="O50" i="1"/>
  <c r="P50" i="1" s="1" a="1"/>
  <c r="P50" i="1" s="1"/>
  <c r="O46" i="1"/>
  <c r="P46" i="1" s="1" a="1"/>
  <c r="P46" i="1" s="1"/>
  <c r="O42" i="1"/>
  <c r="P42" i="1" s="1" a="1"/>
  <c r="P42" i="1" s="1"/>
  <c r="O38" i="1"/>
  <c r="P38" i="1" s="1" a="1"/>
  <c r="P38" i="1" s="1"/>
  <c r="O34" i="1"/>
  <c r="P34" i="1" s="1" a="1"/>
  <c r="P34" i="1" s="1"/>
  <c r="O30" i="1"/>
  <c r="P30" i="1" s="1" a="1"/>
  <c r="P30" i="1" s="1"/>
  <c r="O26" i="1"/>
  <c r="P26" i="1" s="1" a="1"/>
  <c r="P26" i="1" s="1"/>
  <c r="O22" i="1"/>
  <c r="P22" i="1" s="1" a="1"/>
  <c r="P22" i="1" s="1"/>
  <c r="O18" i="1"/>
  <c r="P18" i="1" s="1" a="1"/>
  <c r="P18" i="1" s="1"/>
  <c r="O14" i="1"/>
  <c r="P14" i="1" s="1" a="1"/>
  <c r="P14" i="1" s="1"/>
  <c r="O10" i="1"/>
  <c r="P10" i="1" s="1" a="1"/>
  <c r="P10" i="1" s="1"/>
  <c r="L232" i="1"/>
  <c r="L240" i="1"/>
  <c r="L248" i="1"/>
  <c r="L234" i="1"/>
  <c r="L242" i="1"/>
  <c r="L250" i="1"/>
  <c r="O133" i="1"/>
  <c r="P133" i="1" s="1" a="1"/>
  <c r="P133" i="1" s="1"/>
  <c r="O129" i="1"/>
  <c r="P129" i="1" s="1" a="1"/>
  <c r="P129" i="1" s="1"/>
  <c r="O125" i="1"/>
  <c r="P125" i="1" s="1" a="1"/>
  <c r="P125" i="1" s="1"/>
  <c r="O121" i="1"/>
  <c r="P121" i="1" s="1" a="1"/>
  <c r="P121" i="1" s="1"/>
  <c r="O13" i="1"/>
  <c r="P13" i="1" s="1" a="1"/>
  <c r="P13" i="1" s="1"/>
  <c r="O9" i="1"/>
  <c r="P9" i="1" s="1" a="1"/>
  <c r="P9" i="1" s="1"/>
  <c r="L225" i="1"/>
  <c r="L255" i="1"/>
  <c r="O258" i="1"/>
  <c r="P258" i="1" s="1" a="1"/>
  <c r="P258" i="1" s="1"/>
  <c r="O196" i="1"/>
  <c r="P196" i="1" s="1" a="1"/>
  <c r="P196" i="1" s="1"/>
  <c r="O192" i="1"/>
  <c r="P192" i="1" s="1" a="1"/>
  <c r="P192" i="1" s="1"/>
  <c r="O188" i="1"/>
  <c r="P188" i="1" s="1" a="1"/>
  <c r="P188" i="1" s="1"/>
  <c r="O180" i="1"/>
  <c r="P180" i="1" s="1" a="1"/>
  <c r="P180" i="1" s="1"/>
  <c r="O176" i="1"/>
  <c r="P176" i="1" s="1" a="1"/>
  <c r="P176" i="1" s="1"/>
  <c r="O172" i="1"/>
  <c r="P172" i="1" s="1" a="1"/>
  <c r="P172" i="1" s="1"/>
  <c r="O168" i="1"/>
  <c r="P168" i="1" s="1" a="1"/>
  <c r="P168" i="1" s="1"/>
  <c r="O164" i="1"/>
  <c r="P164" i="1" s="1" a="1"/>
  <c r="P164" i="1" s="1"/>
  <c r="O12" i="1"/>
  <c r="P12" i="1" s="1" a="1"/>
  <c r="P12" i="1" s="1"/>
  <c r="O8" i="1"/>
  <c r="P8" i="1" s="1" a="1"/>
  <c r="P8" i="1" s="1"/>
  <c r="O264" i="1"/>
  <c r="P264" i="1" s="1" a="1"/>
  <c r="P264" i="1" s="1"/>
  <c r="L264" i="1"/>
  <c r="U10" i="1" l="1" a="1"/>
  <c r="U10" i="1" s="1"/>
  <c r="O54" i="1"/>
  <c r="P54" i="1" s="1" a="1"/>
  <c r="P54" i="1" s="1"/>
  <c r="O57" i="1"/>
  <c r="P57" i="1" s="1" a="1"/>
  <c r="P57" i="1" s="1"/>
  <c r="O56" i="1"/>
  <c r="P56" i="1" s="1" a="1"/>
  <c r="P56" i="1" s="1"/>
  <c r="O52" i="1"/>
  <c r="P52" i="1" s="1" a="1"/>
  <c r="P52" i="1" s="1"/>
  <c r="O53" i="1"/>
  <c r="P53" i="1" s="1" a="1"/>
  <c r="P53" i="1" s="1"/>
  <c r="R7" i="1" a="1"/>
  <c r="R7" i="1" s="1"/>
  <c r="S7" i="1" a="1"/>
  <c r="S7" i="1" s="1"/>
  <c r="Q1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L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J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K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<sst xmlns="http://schemas.openxmlformats.org/spreadsheetml/2006/main" count="48" uniqueCount="43">
  <si>
    <t>Corona Düsseldorf</t>
  </si>
  <si>
    <t>Datum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</si>
  <si>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</si>
  <si>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</si>
  <si>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</si>
  <si>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</si>
  <si>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</si>
  <si>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</si>
  <si>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</si>
  <si>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</si>
  <si>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</si>
  <si>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</si>
  <si>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</si>
  <si>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</si>
  <si>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</si>
  <si>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</si>
  <si>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</si>
  <si>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</si>
  <si>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</si>
  <si>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</si>
  <si>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</si>
  <si>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</si>
  <si>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</si>
  <si>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</si>
  <si>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</si>
  <si>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</si>
  <si>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</si>
  <si>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</si>
  <si>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</si>
  <si>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</si>
  <si>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</si>
  <si>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</si>
  <si>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</si>
  <si>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LKNR</t>
  </si>
  <si>
    <t>05111</t>
  </si>
  <si>
    <t>Die aktuellen COVID-19-Zahlen für @Duesseldorf im Verlauf: #CoronaD</t>
  </si>
  <si>
    <t>1 Jahr</t>
  </si>
  <si>
    <t>Daten von @OpenData</t>
  </si>
  <si>
    <t>Ab hier hat @openData auf RKI-Zahlen umgestellt</t>
  </si>
  <si>
    <t>Status</t>
  </si>
  <si>
    <t>Verlauf</t>
  </si>
  <si>
    <t>⚪️-10-🟢-35-🟡-50-🟠-100-🔴-150-🟣-165-🔵-250-🟤-500-⚫️</t>
  </si>
  <si>
    <t>24.04., insg. 21.937 (+178) Düsseldorfer mit Coronadiagnose, akt. infiz.: 1.600 (0), 152 (+1) in Krankenhäusern i. Beh., davon 54 (+3) auf Intensiv, 4.556 (+27) in Quaran., 20.000 (+200) genesen. 356 (+3) verstorben, 7-Tages-Inzidenz 165,8 (159,0) #CoronaD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</si>
</sst>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52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0" fontId="4" fillId="0" borderId="0" xfId="0" applyNumberFormat="1" applyFont="1" applyBorder="1"/>
    <xf numFmtId="0" fontId="0" fillId="3" borderId="0" xfId="0" applyFont="1" applyFill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1" fontId="0" fillId="3" borderId="0" xfId="0" applyNumberFormat="1" applyFont="1" applyFill="1" applyBorder="1"/>
    <xf numFmtId="1" fontId="4" fillId="0" borderId="0" xfId="0" applyNumberFormat="1" applyFont="1" applyBorder="1"/>
    <xf numFmtId="0" fontId="5" fillId="0" borderId="0" xfId="1" applyNumberFormat="1" applyFont="1" applyFill="1" applyBorder="1"/>
    <xf numFmtId="0" fontId="0" fillId="0" borderId="0" xfId="1" applyNumberFormat="1" applyFont="1" applyFill="1" applyBorder="1"/>
    <xf numFmtId="0" fontId="4" fillId="0" borderId="0" xfId="1" applyNumberFormat="1" applyFont="1" applyFill="1" applyBorder="1"/>
    <xf numFmtId="16" fontId="0" fillId="0" borderId="0" xfId="0" applyNumberFormat="1"/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DD001B"/>
      <color rgb="FFCA2B28"/>
      <color rgb="FFB1DFF5"/>
      <color rgb="FF039BDF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Tabelle1!$B$6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Tabelle1!$A$7:$A$400</c:f>
              <c:numCache>
                <c:formatCode>d\-mmm</c:formatCode>
                <c:ptCount val="39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</c:numCache>
            </c:numRef>
          </c:cat>
          <c:val>
            <c:numRef>
              <c:f>Tabelle1!$B$7:$B$400</c:f>
              <c:numCache>
                <c:formatCode>0</c:formatCode>
                <c:ptCount val="394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  <c:pt idx="325">
                  <c:v>-252</c:v>
                </c:pt>
                <c:pt idx="326">
                  <c:v>-254</c:v>
                </c:pt>
                <c:pt idx="327">
                  <c:v>-256</c:v>
                </c:pt>
                <c:pt idx="328">
                  <c:v>-261</c:v>
                </c:pt>
                <c:pt idx="329">
                  <c:v>-263</c:v>
                </c:pt>
                <c:pt idx="330">
                  <c:v>-266</c:v>
                </c:pt>
                <c:pt idx="331">
                  <c:v>-266</c:v>
                </c:pt>
                <c:pt idx="332">
                  <c:v>-266</c:v>
                </c:pt>
                <c:pt idx="333">
                  <c:v>-269</c:v>
                </c:pt>
                <c:pt idx="334">
                  <c:v>-270</c:v>
                </c:pt>
                <c:pt idx="335">
                  <c:v>-273</c:v>
                </c:pt>
                <c:pt idx="336">
                  <c:v>-275</c:v>
                </c:pt>
                <c:pt idx="337">
                  <c:v>-276</c:v>
                </c:pt>
                <c:pt idx="338">
                  <c:v>-276</c:v>
                </c:pt>
                <c:pt idx="339">
                  <c:v>-276</c:v>
                </c:pt>
                <c:pt idx="340">
                  <c:v>-280</c:v>
                </c:pt>
                <c:pt idx="341">
                  <c:v>-282</c:v>
                </c:pt>
                <c:pt idx="342">
                  <c:v>-282</c:v>
                </c:pt>
                <c:pt idx="343">
                  <c:v>-286</c:v>
                </c:pt>
                <c:pt idx="344">
                  <c:v>-286</c:v>
                </c:pt>
                <c:pt idx="345">
                  <c:v>-287</c:v>
                </c:pt>
                <c:pt idx="346">
                  <c:v>-287</c:v>
                </c:pt>
                <c:pt idx="347">
                  <c:v>-289</c:v>
                </c:pt>
                <c:pt idx="348">
                  <c:v>-290</c:v>
                </c:pt>
                <c:pt idx="349">
                  <c:v>-294</c:v>
                </c:pt>
                <c:pt idx="350">
                  <c:v>-297</c:v>
                </c:pt>
                <c:pt idx="351">
                  <c:v>-297</c:v>
                </c:pt>
                <c:pt idx="352">
                  <c:v>-298</c:v>
                </c:pt>
                <c:pt idx="353">
                  <c:v>-298</c:v>
                </c:pt>
                <c:pt idx="354">
                  <c:v>-298</c:v>
                </c:pt>
                <c:pt idx="355">
                  <c:v>-300</c:v>
                </c:pt>
                <c:pt idx="356">
                  <c:v>-302</c:v>
                </c:pt>
                <c:pt idx="357">
                  <c:v>-302</c:v>
                </c:pt>
                <c:pt idx="358">
                  <c:v>-302</c:v>
                </c:pt>
                <c:pt idx="359">
                  <c:v>-302</c:v>
                </c:pt>
                <c:pt idx="360">
                  <c:v>-302</c:v>
                </c:pt>
                <c:pt idx="361">
                  <c:v>-306</c:v>
                </c:pt>
                <c:pt idx="362">
                  <c:v>-306</c:v>
                </c:pt>
                <c:pt idx="363">
                  <c:v>-307</c:v>
                </c:pt>
                <c:pt idx="364">
                  <c:v>-310</c:v>
                </c:pt>
                <c:pt idx="365">
                  <c:v>-311</c:v>
                </c:pt>
                <c:pt idx="366">
                  <c:v>-312</c:v>
                </c:pt>
                <c:pt idx="367">
                  <c:v>-312</c:v>
                </c:pt>
                <c:pt idx="368">
                  <c:v>-314</c:v>
                </c:pt>
                <c:pt idx="369">
                  <c:v>-315</c:v>
                </c:pt>
                <c:pt idx="370">
                  <c:v>-317</c:v>
                </c:pt>
                <c:pt idx="371">
                  <c:v>-319</c:v>
                </c:pt>
                <c:pt idx="372">
                  <c:v>-320</c:v>
                </c:pt>
                <c:pt idx="373">
                  <c:v>-320</c:v>
                </c:pt>
                <c:pt idx="374">
                  <c:v>-320</c:v>
                </c:pt>
                <c:pt idx="375">
                  <c:v>-320</c:v>
                </c:pt>
                <c:pt idx="376">
                  <c:v>-323</c:v>
                </c:pt>
                <c:pt idx="377">
                  <c:v>-324</c:v>
                </c:pt>
                <c:pt idx="378">
                  <c:v>-329</c:v>
                </c:pt>
                <c:pt idx="379">
                  <c:v>-330</c:v>
                </c:pt>
                <c:pt idx="380">
                  <c:v>-330</c:v>
                </c:pt>
                <c:pt idx="381">
                  <c:v>-330</c:v>
                </c:pt>
                <c:pt idx="382">
                  <c:v>-334</c:v>
                </c:pt>
                <c:pt idx="383">
                  <c:v>-338</c:v>
                </c:pt>
                <c:pt idx="384">
                  <c:v>-339</c:v>
                </c:pt>
                <c:pt idx="385">
                  <c:v>-342</c:v>
                </c:pt>
                <c:pt idx="386">
                  <c:v>-342</c:v>
                </c:pt>
                <c:pt idx="387">
                  <c:v>-342</c:v>
                </c:pt>
                <c:pt idx="388">
                  <c:v>-342</c:v>
                </c:pt>
                <c:pt idx="389">
                  <c:v>-342</c:v>
                </c:pt>
                <c:pt idx="390">
                  <c:v>-352</c:v>
                </c:pt>
                <c:pt idx="391">
                  <c:v>-353</c:v>
                </c:pt>
                <c:pt idx="392">
                  <c:v>-353</c:v>
                </c:pt>
                <c:pt idx="393">
                  <c:v>-356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Tabelle1!$C$6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Tabelle1!$A$7:$A$400</c:f>
              <c:numCache>
                <c:formatCode>d\-mmm</c:formatCode>
                <c:ptCount val="39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</c:numCache>
            </c:numRef>
          </c:cat>
          <c:val>
            <c:numRef>
              <c:f>Tabelle1!$C$7:$C$400</c:f>
              <c:numCache>
                <c:formatCode>General</c:formatCode>
                <c:ptCount val="39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  <c:pt idx="325">
                  <c:v>252</c:v>
                </c:pt>
                <c:pt idx="326">
                  <c:v>254</c:v>
                </c:pt>
                <c:pt idx="327">
                  <c:v>256</c:v>
                </c:pt>
                <c:pt idx="328">
                  <c:v>261</c:v>
                </c:pt>
                <c:pt idx="329">
                  <c:v>263</c:v>
                </c:pt>
                <c:pt idx="330">
                  <c:v>266</c:v>
                </c:pt>
                <c:pt idx="331">
                  <c:v>266</c:v>
                </c:pt>
                <c:pt idx="332">
                  <c:v>266</c:v>
                </c:pt>
                <c:pt idx="333">
                  <c:v>269</c:v>
                </c:pt>
                <c:pt idx="334">
                  <c:v>270</c:v>
                </c:pt>
                <c:pt idx="335">
                  <c:v>273</c:v>
                </c:pt>
                <c:pt idx="336">
                  <c:v>275</c:v>
                </c:pt>
                <c:pt idx="337">
                  <c:v>276</c:v>
                </c:pt>
                <c:pt idx="338">
                  <c:v>276</c:v>
                </c:pt>
                <c:pt idx="339">
                  <c:v>276</c:v>
                </c:pt>
                <c:pt idx="340">
                  <c:v>280</c:v>
                </c:pt>
                <c:pt idx="341">
                  <c:v>282</c:v>
                </c:pt>
                <c:pt idx="342">
                  <c:v>282</c:v>
                </c:pt>
                <c:pt idx="343">
                  <c:v>286</c:v>
                </c:pt>
                <c:pt idx="344">
                  <c:v>286</c:v>
                </c:pt>
                <c:pt idx="345">
                  <c:v>287</c:v>
                </c:pt>
                <c:pt idx="346">
                  <c:v>287</c:v>
                </c:pt>
                <c:pt idx="347">
                  <c:v>289</c:v>
                </c:pt>
                <c:pt idx="348">
                  <c:v>290</c:v>
                </c:pt>
                <c:pt idx="349">
                  <c:v>294</c:v>
                </c:pt>
                <c:pt idx="350">
                  <c:v>297</c:v>
                </c:pt>
                <c:pt idx="351">
                  <c:v>297</c:v>
                </c:pt>
                <c:pt idx="352">
                  <c:v>298</c:v>
                </c:pt>
                <c:pt idx="353">
                  <c:v>298</c:v>
                </c:pt>
                <c:pt idx="354">
                  <c:v>298</c:v>
                </c:pt>
                <c:pt idx="355">
                  <c:v>300</c:v>
                </c:pt>
                <c:pt idx="356">
                  <c:v>302</c:v>
                </c:pt>
                <c:pt idx="357">
                  <c:v>302</c:v>
                </c:pt>
                <c:pt idx="358">
                  <c:v>302</c:v>
                </c:pt>
                <c:pt idx="359">
                  <c:v>302</c:v>
                </c:pt>
                <c:pt idx="360">
                  <c:v>302</c:v>
                </c:pt>
                <c:pt idx="361">
                  <c:v>306</c:v>
                </c:pt>
                <c:pt idx="362">
                  <c:v>306</c:v>
                </c:pt>
                <c:pt idx="363">
                  <c:v>307</c:v>
                </c:pt>
                <c:pt idx="364">
                  <c:v>310</c:v>
                </c:pt>
                <c:pt idx="365">
                  <c:v>311</c:v>
                </c:pt>
                <c:pt idx="366">
                  <c:v>312</c:v>
                </c:pt>
                <c:pt idx="367">
                  <c:v>312</c:v>
                </c:pt>
                <c:pt idx="368">
                  <c:v>314</c:v>
                </c:pt>
                <c:pt idx="369">
                  <c:v>315</c:v>
                </c:pt>
                <c:pt idx="370">
                  <c:v>317</c:v>
                </c:pt>
                <c:pt idx="371">
                  <c:v>319</c:v>
                </c:pt>
                <c:pt idx="372">
                  <c:v>320</c:v>
                </c:pt>
                <c:pt idx="373">
                  <c:v>320</c:v>
                </c:pt>
                <c:pt idx="374">
                  <c:v>320</c:v>
                </c:pt>
                <c:pt idx="375">
                  <c:v>320</c:v>
                </c:pt>
                <c:pt idx="376">
                  <c:v>323</c:v>
                </c:pt>
                <c:pt idx="377">
                  <c:v>324</c:v>
                </c:pt>
                <c:pt idx="378">
                  <c:v>329</c:v>
                </c:pt>
                <c:pt idx="379">
                  <c:v>330</c:v>
                </c:pt>
                <c:pt idx="380">
                  <c:v>330</c:v>
                </c:pt>
                <c:pt idx="381">
                  <c:v>330</c:v>
                </c:pt>
                <c:pt idx="382">
                  <c:v>334</c:v>
                </c:pt>
                <c:pt idx="383">
                  <c:v>338</c:v>
                </c:pt>
                <c:pt idx="384">
                  <c:v>339</c:v>
                </c:pt>
                <c:pt idx="385">
                  <c:v>342</c:v>
                </c:pt>
                <c:pt idx="386">
                  <c:v>342</c:v>
                </c:pt>
                <c:pt idx="387">
                  <c:v>342</c:v>
                </c:pt>
                <c:pt idx="388">
                  <c:v>342</c:v>
                </c:pt>
                <c:pt idx="389">
                  <c:v>342</c:v>
                </c:pt>
                <c:pt idx="390">
                  <c:v>352</c:v>
                </c:pt>
                <c:pt idx="391">
                  <c:v>353</c:v>
                </c:pt>
                <c:pt idx="392">
                  <c:v>353</c:v>
                </c:pt>
                <c:pt idx="393">
                  <c:v>356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Tabelle1!$D$6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Tabelle1!$A$7:$A$400</c:f>
              <c:numCache>
                <c:formatCode>d\-mmm</c:formatCode>
                <c:ptCount val="39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</c:numCache>
            </c:numRef>
          </c:cat>
          <c:val>
            <c:numRef>
              <c:f>Tabelle1!$D$7:$D$400</c:f>
              <c:numCache>
                <c:formatCode>0</c:formatCode>
                <c:ptCount val="394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>
                  <c:v>15</c:v>
                </c:pt>
                <c:pt idx="324">
                  <c:v>15</c:v>
                </c:pt>
                <c:pt idx="325">
                  <c:v>16</c:v>
                </c:pt>
                <c:pt idx="326">
                  <c:v>17</c:v>
                </c:pt>
                <c:pt idx="327">
                  <c:v>17</c:v>
                </c:pt>
                <c:pt idx="328">
                  <c:v>20</c:v>
                </c:pt>
                <c:pt idx="329">
                  <c:v>16</c:v>
                </c:pt>
                <c:pt idx="330">
                  <c:v>20</c:v>
                </c:pt>
                <c:pt idx="331">
                  <c:v>16</c:v>
                </c:pt>
                <c:pt idx="332">
                  <c:v>15</c:v>
                </c:pt>
                <c:pt idx="333">
                  <c:v>19</c:v>
                </c:pt>
                <c:pt idx="334">
                  <c:v>17</c:v>
                </c:pt>
                <c:pt idx="335">
                  <c:v>19</c:v>
                </c:pt>
                <c:pt idx="336">
                  <c:v>21</c:v>
                </c:pt>
                <c:pt idx="337">
                  <c:v>23</c:v>
                </c:pt>
                <c:pt idx="338">
                  <c:v>23</c:v>
                </c:pt>
                <c:pt idx="339">
                  <c:v>20</c:v>
                </c:pt>
                <c:pt idx="340">
                  <c:v>23</c:v>
                </c:pt>
                <c:pt idx="341">
                  <c:v>22</c:v>
                </c:pt>
                <c:pt idx="342">
                  <c:v>20</c:v>
                </c:pt>
                <c:pt idx="343">
                  <c:v>21</c:v>
                </c:pt>
                <c:pt idx="344">
                  <c:v>21</c:v>
                </c:pt>
                <c:pt idx="345">
                  <c:v>21</c:v>
                </c:pt>
                <c:pt idx="346">
                  <c:v>19</c:v>
                </c:pt>
                <c:pt idx="347">
                  <c:v>18</c:v>
                </c:pt>
                <c:pt idx="348">
                  <c:v>18</c:v>
                </c:pt>
                <c:pt idx="349">
                  <c:v>20</c:v>
                </c:pt>
                <c:pt idx="350">
                  <c:v>23</c:v>
                </c:pt>
                <c:pt idx="351">
                  <c:v>20</c:v>
                </c:pt>
                <c:pt idx="352">
                  <c:v>21</c:v>
                </c:pt>
                <c:pt idx="353">
                  <c:v>23</c:v>
                </c:pt>
                <c:pt idx="354">
                  <c:v>26</c:v>
                </c:pt>
                <c:pt idx="355">
                  <c:v>24</c:v>
                </c:pt>
                <c:pt idx="356">
                  <c:v>23</c:v>
                </c:pt>
                <c:pt idx="357">
                  <c:v>23</c:v>
                </c:pt>
                <c:pt idx="358">
                  <c:v>25</c:v>
                </c:pt>
                <c:pt idx="359">
                  <c:v>27</c:v>
                </c:pt>
                <c:pt idx="360">
                  <c:v>25</c:v>
                </c:pt>
                <c:pt idx="361">
                  <c:v>27</c:v>
                </c:pt>
                <c:pt idx="362">
                  <c:v>25</c:v>
                </c:pt>
                <c:pt idx="363">
                  <c:v>24</c:v>
                </c:pt>
                <c:pt idx="364">
                  <c:v>24</c:v>
                </c:pt>
                <c:pt idx="365">
                  <c:v>25</c:v>
                </c:pt>
                <c:pt idx="366">
                  <c:v>28</c:v>
                </c:pt>
                <c:pt idx="367">
                  <c:v>34</c:v>
                </c:pt>
                <c:pt idx="368">
                  <c:v>30</c:v>
                </c:pt>
                <c:pt idx="369">
                  <c:v>29</c:v>
                </c:pt>
                <c:pt idx="370">
                  <c:v>32</c:v>
                </c:pt>
                <c:pt idx="371" formatCode="General">
                  <c:v>35</c:v>
                </c:pt>
                <c:pt idx="372">
                  <c:v>32</c:v>
                </c:pt>
                <c:pt idx="373">
                  <c:v>34</c:v>
                </c:pt>
                <c:pt idx="374">
                  <c:v>38</c:v>
                </c:pt>
                <c:pt idx="375">
                  <c:v>37</c:v>
                </c:pt>
                <c:pt idx="376">
                  <c:v>36</c:v>
                </c:pt>
                <c:pt idx="377">
                  <c:v>38</c:v>
                </c:pt>
                <c:pt idx="378">
                  <c:v>38</c:v>
                </c:pt>
                <c:pt idx="379">
                  <c:v>39</c:v>
                </c:pt>
                <c:pt idx="380">
                  <c:v>44</c:v>
                </c:pt>
                <c:pt idx="381">
                  <c:v>44</c:v>
                </c:pt>
                <c:pt idx="382">
                  <c:v>43</c:v>
                </c:pt>
                <c:pt idx="383">
                  <c:v>44</c:v>
                </c:pt>
                <c:pt idx="384">
                  <c:v>43</c:v>
                </c:pt>
                <c:pt idx="385">
                  <c:v>46</c:v>
                </c:pt>
                <c:pt idx="386">
                  <c:v>50</c:v>
                </c:pt>
                <c:pt idx="387">
                  <c:v>50</c:v>
                </c:pt>
                <c:pt idx="388">
                  <c:v>53</c:v>
                </c:pt>
                <c:pt idx="389">
                  <c:v>49</c:v>
                </c:pt>
                <c:pt idx="390">
                  <c:v>44</c:v>
                </c:pt>
                <c:pt idx="391">
                  <c:v>48</c:v>
                </c:pt>
                <c:pt idx="392">
                  <c:v>51</c:v>
                </c:pt>
                <c:pt idx="393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Tabelle1!$E$6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Tabelle1!$A$7:$A$400</c:f>
              <c:numCache>
                <c:formatCode>d\-mmm</c:formatCode>
                <c:ptCount val="39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</c:numCache>
            </c:numRef>
          </c:cat>
          <c:val>
            <c:numRef>
              <c:f>Tabelle1!$E$7:$E$400</c:f>
              <c:numCache>
                <c:formatCode>General</c:formatCode>
                <c:ptCount val="394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67</c:v>
                </c:pt>
                <c:pt idx="325">
                  <c:v>71</c:v>
                </c:pt>
                <c:pt idx="326">
                  <c:v>66</c:v>
                </c:pt>
                <c:pt idx="327">
                  <c:v>69</c:v>
                </c:pt>
                <c:pt idx="328">
                  <c:v>72</c:v>
                </c:pt>
                <c:pt idx="329">
                  <c:v>76</c:v>
                </c:pt>
                <c:pt idx="330">
                  <c:v>72</c:v>
                </c:pt>
                <c:pt idx="331">
                  <c:v>76</c:v>
                </c:pt>
                <c:pt idx="332">
                  <c:v>69</c:v>
                </c:pt>
                <c:pt idx="333">
                  <c:v>65</c:v>
                </c:pt>
                <c:pt idx="334">
                  <c:v>66</c:v>
                </c:pt>
                <c:pt idx="335">
                  <c:v>65</c:v>
                </c:pt>
                <c:pt idx="336">
                  <c:v>64</c:v>
                </c:pt>
                <c:pt idx="337">
                  <c:v>65</c:v>
                </c:pt>
                <c:pt idx="338">
                  <c:v>60</c:v>
                </c:pt>
                <c:pt idx="339">
                  <c:v>59</c:v>
                </c:pt>
                <c:pt idx="340">
                  <c:v>53</c:v>
                </c:pt>
                <c:pt idx="341">
                  <c:v>64</c:v>
                </c:pt>
                <c:pt idx="342">
                  <c:v>54</c:v>
                </c:pt>
                <c:pt idx="343">
                  <c:v>62</c:v>
                </c:pt>
                <c:pt idx="344">
                  <c:v>65</c:v>
                </c:pt>
                <c:pt idx="345">
                  <c:v>65</c:v>
                </c:pt>
                <c:pt idx="346">
                  <c:v>70</c:v>
                </c:pt>
                <c:pt idx="347">
                  <c:v>68</c:v>
                </c:pt>
                <c:pt idx="348">
                  <c:v>79</c:v>
                </c:pt>
                <c:pt idx="349">
                  <c:v>69</c:v>
                </c:pt>
                <c:pt idx="350">
                  <c:v>62</c:v>
                </c:pt>
                <c:pt idx="351">
                  <c:v>60</c:v>
                </c:pt>
                <c:pt idx="352">
                  <c:v>57</c:v>
                </c:pt>
                <c:pt idx="353">
                  <c:v>61</c:v>
                </c:pt>
                <c:pt idx="354">
                  <c:v>60</c:v>
                </c:pt>
                <c:pt idx="355">
                  <c:v>51</c:v>
                </c:pt>
                <c:pt idx="356">
                  <c:v>54</c:v>
                </c:pt>
                <c:pt idx="357">
                  <c:v>52</c:v>
                </c:pt>
                <c:pt idx="358">
                  <c:v>41</c:v>
                </c:pt>
                <c:pt idx="359">
                  <c:v>49</c:v>
                </c:pt>
                <c:pt idx="360">
                  <c:v>54</c:v>
                </c:pt>
                <c:pt idx="361">
                  <c:v>60</c:v>
                </c:pt>
                <c:pt idx="362">
                  <c:v>58</c:v>
                </c:pt>
                <c:pt idx="363">
                  <c:v>59</c:v>
                </c:pt>
                <c:pt idx="364">
                  <c:v>56</c:v>
                </c:pt>
                <c:pt idx="365">
                  <c:v>56</c:v>
                </c:pt>
                <c:pt idx="366">
                  <c:v>57</c:v>
                </c:pt>
                <c:pt idx="367">
                  <c:v>54</c:v>
                </c:pt>
                <c:pt idx="368">
                  <c:v>56</c:v>
                </c:pt>
                <c:pt idx="369">
                  <c:v>62</c:v>
                </c:pt>
                <c:pt idx="370">
                  <c:v>64</c:v>
                </c:pt>
                <c:pt idx="371">
                  <c:v>65</c:v>
                </c:pt>
                <c:pt idx="372">
                  <c:v>66</c:v>
                </c:pt>
                <c:pt idx="373">
                  <c:v>76</c:v>
                </c:pt>
                <c:pt idx="374">
                  <c:v>82</c:v>
                </c:pt>
                <c:pt idx="375">
                  <c:v>78</c:v>
                </c:pt>
                <c:pt idx="376">
                  <c:v>87</c:v>
                </c:pt>
                <c:pt idx="377">
                  <c:v>81</c:v>
                </c:pt>
                <c:pt idx="378">
                  <c:v>81</c:v>
                </c:pt>
                <c:pt idx="379">
                  <c:v>78</c:v>
                </c:pt>
                <c:pt idx="380">
                  <c:v>86</c:v>
                </c:pt>
                <c:pt idx="381">
                  <c:v>84</c:v>
                </c:pt>
                <c:pt idx="382">
                  <c:v>94</c:v>
                </c:pt>
                <c:pt idx="383">
                  <c:v>92</c:v>
                </c:pt>
                <c:pt idx="384">
                  <c:v>100</c:v>
                </c:pt>
                <c:pt idx="385">
                  <c:v>89</c:v>
                </c:pt>
                <c:pt idx="386">
                  <c:v>80</c:v>
                </c:pt>
                <c:pt idx="387">
                  <c:v>83</c:v>
                </c:pt>
                <c:pt idx="388">
                  <c:v>100</c:v>
                </c:pt>
                <c:pt idx="389">
                  <c:v>102</c:v>
                </c:pt>
                <c:pt idx="390">
                  <c:v>114</c:v>
                </c:pt>
                <c:pt idx="391">
                  <c:v>107</c:v>
                </c:pt>
                <c:pt idx="392">
                  <c:v>100</c:v>
                </c:pt>
                <c:pt idx="393">
                  <c:v>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Tabelle1!$M$6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Tabelle1!$M$7:$M$400</c:f>
              <c:numCache>
                <c:formatCode>General</c:formatCode>
                <c:ptCount val="394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104</c:v>
                </c:pt>
                <c:pt idx="301">
                  <c:v>124</c:v>
                </c:pt>
                <c:pt idx="302">
                  <c:v>82</c:v>
                </c:pt>
                <c:pt idx="303">
                  <c:v>81</c:v>
                </c:pt>
                <c:pt idx="304">
                  <c:v>67</c:v>
                </c:pt>
                <c:pt idx="305">
                  <c:v>27</c:v>
                </c:pt>
                <c:pt idx="306">
                  <c:v>77</c:v>
                </c:pt>
                <c:pt idx="307">
                  <c:v>67</c:v>
                </c:pt>
                <c:pt idx="308">
                  <c:v>74</c:v>
                </c:pt>
                <c:pt idx="309">
                  <c:v>106</c:v>
                </c:pt>
                <c:pt idx="310">
                  <c:v>49</c:v>
                </c:pt>
                <c:pt idx="311">
                  <c:v>47</c:v>
                </c:pt>
                <c:pt idx="312">
                  <c:v>8</c:v>
                </c:pt>
                <c:pt idx="313">
                  <c:v>63</c:v>
                </c:pt>
                <c:pt idx="314">
                  <c:v>73</c:v>
                </c:pt>
                <c:pt idx="315">
                  <c:v>59</c:v>
                </c:pt>
                <c:pt idx="316">
                  <c:v>-45</c:v>
                </c:pt>
                <c:pt idx="317">
                  <c:v>41</c:v>
                </c:pt>
                <c:pt idx="318">
                  <c:v>44</c:v>
                </c:pt>
                <c:pt idx="319">
                  <c:v>5</c:v>
                </c:pt>
                <c:pt idx="320">
                  <c:v>55</c:v>
                </c:pt>
                <c:pt idx="321">
                  <c:v>36</c:v>
                </c:pt>
                <c:pt idx="322">
                  <c:v>39</c:v>
                </c:pt>
                <c:pt idx="323">
                  <c:v>24</c:v>
                </c:pt>
                <c:pt idx="324">
                  <c:v>34</c:v>
                </c:pt>
                <c:pt idx="325">
                  <c:v>29</c:v>
                </c:pt>
                <c:pt idx="326">
                  <c:v>8</c:v>
                </c:pt>
                <c:pt idx="327">
                  <c:v>79</c:v>
                </c:pt>
                <c:pt idx="328">
                  <c:v>67</c:v>
                </c:pt>
                <c:pt idx="329">
                  <c:v>39</c:v>
                </c:pt>
                <c:pt idx="330">
                  <c:v>69</c:v>
                </c:pt>
                <c:pt idx="331">
                  <c:v>0</c:v>
                </c:pt>
                <c:pt idx="332">
                  <c:v>109</c:v>
                </c:pt>
                <c:pt idx="333">
                  <c:v>17</c:v>
                </c:pt>
                <c:pt idx="334">
                  <c:v>60</c:v>
                </c:pt>
                <c:pt idx="335">
                  <c:v>47</c:v>
                </c:pt>
                <c:pt idx="336">
                  <c:v>64</c:v>
                </c:pt>
                <c:pt idx="337">
                  <c:v>53</c:v>
                </c:pt>
                <c:pt idx="338">
                  <c:v>31</c:v>
                </c:pt>
                <c:pt idx="339">
                  <c:v>41</c:v>
                </c:pt>
                <c:pt idx="340">
                  <c:v>10</c:v>
                </c:pt>
                <c:pt idx="341">
                  <c:v>74</c:v>
                </c:pt>
                <c:pt idx="342">
                  <c:v>58</c:v>
                </c:pt>
                <c:pt idx="343">
                  <c:v>67</c:v>
                </c:pt>
                <c:pt idx="344">
                  <c:v>36</c:v>
                </c:pt>
                <c:pt idx="345">
                  <c:v>25</c:v>
                </c:pt>
                <c:pt idx="346">
                  <c:v>29</c:v>
                </c:pt>
                <c:pt idx="347">
                  <c:v>12</c:v>
                </c:pt>
                <c:pt idx="348">
                  <c:v>66</c:v>
                </c:pt>
                <c:pt idx="349">
                  <c:v>72</c:v>
                </c:pt>
                <c:pt idx="350">
                  <c:v>77</c:v>
                </c:pt>
                <c:pt idx="351">
                  <c:v>39</c:v>
                </c:pt>
                <c:pt idx="352">
                  <c:v>73</c:v>
                </c:pt>
                <c:pt idx="353">
                  <c:v>39</c:v>
                </c:pt>
                <c:pt idx="354">
                  <c:v>2</c:v>
                </c:pt>
                <c:pt idx="355">
                  <c:v>75</c:v>
                </c:pt>
                <c:pt idx="356">
                  <c:v>91</c:v>
                </c:pt>
                <c:pt idx="357">
                  <c:v>68</c:v>
                </c:pt>
                <c:pt idx="358">
                  <c:v>41</c:v>
                </c:pt>
                <c:pt idx="359">
                  <c:v>96</c:v>
                </c:pt>
                <c:pt idx="360">
                  <c:v>0</c:v>
                </c:pt>
                <c:pt idx="361">
                  <c:v>77</c:v>
                </c:pt>
                <c:pt idx="362">
                  <c:v>105</c:v>
                </c:pt>
                <c:pt idx="363">
                  <c:v>125</c:v>
                </c:pt>
                <c:pt idx="364">
                  <c:v>120</c:v>
                </c:pt>
                <c:pt idx="365">
                  <c:v>64</c:v>
                </c:pt>
                <c:pt idx="366">
                  <c:v>80</c:v>
                </c:pt>
                <c:pt idx="367">
                  <c:v>73</c:v>
                </c:pt>
                <c:pt idx="368">
                  <c:v>57</c:v>
                </c:pt>
                <c:pt idx="369">
                  <c:v>84</c:v>
                </c:pt>
                <c:pt idx="370">
                  <c:v>150</c:v>
                </c:pt>
                <c:pt idx="371">
                  <c:v>70</c:v>
                </c:pt>
                <c:pt idx="372">
                  <c:v>120</c:v>
                </c:pt>
                <c:pt idx="373">
                  <c:v>70</c:v>
                </c:pt>
                <c:pt idx="374">
                  <c:v>55</c:v>
                </c:pt>
                <c:pt idx="375">
                  <c:v>71</c:v>
                </c:pt>
                <c:pt idx="376">
                  <c:v>68</c:v>
                </c:pt>
                <c:pt idx="377">
                  <c:v>114</c:v>
                </c:pt>
                <c:pt idx="378">
                  <c:v>130</c:v>
                </c:pt>
                <c:pt idx="379">
                  <c:v>117</c:v>
                </c:pt>
                <c:pt idx="380">
                  <c:v>126</c:v>
                </c:pt>
                <c:pt idx="381">
                  <c:v>95</c:v>
                </c:pt>
                <c:pt idx="382">
                  <c:v>82</c:v>
                </c:pt>
                <c:pt idx="383">
                  <c:v>207</c:v>
                </c:pt>
                <c:pt idx="384">
                  <c:v>130</c:v>
                </c:pt>
                <c:pt idx="385">
                  <c:v>160</c:v>
                </c:pt>
                <c:pt idx="386">
                  <c:v>131</c:v>
                </c:pt>
                <c:pt idx="387">
                  <c:v>160</c:v>
                </c:pt>
                <c:pt idx="388">
                  <c:v>68</c:v>
                </c:pt>
                <c:pt idx="389">
                  <c:v>22</c:v>
                </c:pt>
                <c:pt idx="390">
                  <c:v>275</c:v>
                </c:pt>
                <c:pt idx="391">
                  <c:v>127</c:v>
                </c:pt>
                <c:pt idx="392">
                  <c:v>202</c:v>
                </c:pt>
                <c:pt idx="393">
                  <c:v>178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Tabelle1!$O$6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Tabelle1!$O$7:$O$400</c:f>
              <c:numCache>
                <c:formatCode>0.0</c:formatCode>
                <c:ptCount val="394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 formatCode="General">
                  <c:v>109</c:v>
                </c:pt>
                <c:pt idx="292" formatCode="General">
                  <c:v>118</c:v>
                </c:pt>
                <c:pt idx="293" formatCode="General">
                  <c:v>112</c:v>
                </c:pt>
                <c:pt idx="294" formatCode="General">
                  <c:v>110</c:v>
                </c:pt>
                <c:pt idx="295" formatCode="General">
                  <c:v>92</c:v>
                </c:pt>
                <c:pt idx="296" formatCode="General">
                  <c:v>98</c:v>
                </c:pt>
                <c:pt idx="297" formatCode="General">
                  <c:v>86</c:v>
                </c:pt>
                <c:pt idx="298" formatCode="General">
                  <c:v>86</c:v>
                </c:pt>
                <c:pt idx="299" formatCode="General">
                  <c:v>77</c:v>
                </c:pt>
                <c:pt idx="300" formatCode="General">
                  <c:v>80</c:v>
                </c:pt>
                <c:pt idx="301" formatCode="General">
                  <c:v>85</c:v>
                </c:pt>
                <c:pt idx="302" formatCode="General">
                  <c:v>87</c:v>
                </c:pt>
                <c:pt idx="303" formatCode="General">
                  <c:v>86</c:v>
                </c:pt>
                <c:pt idx="304" formatCode="General">
                  <c:v>92</c:v>
                </c:pt>
                <c:pt idx="305" formatCode="General">
                  <c:v>89</c:v>
                </c:pt>
                <c:pt idx="306" formatCode="General">
                  <c:v>87</c:v>
                </c:pt>
                <c:pt idx="307" formatCode="General">
                  <c:v>81</c:v>
                </c:pt>
                <c:pt idx="308" formatCode="General">
                  <c:v>74</c:v>
                </c:pt>
                <c:pt idx="309" formatCode="General">
                  <c:v>77</c:v>
                </c:pt>
                <c:pt idx="310" formatCode="General">
                  <c:v>72</c:v>
                </c:pt>
                <c:pt idx="311" formatCode="General">
                  <c:v>69</c:v>
                </c:pt>
                <c:pt idx="312" formatCode="General">
                  <c:v>66</c:v>
                </c:pt>
                <c:pt idx="313" formatCode="General">
                  <c:v>64</c:v>
                </c:pt>
                <c:pt idx="314" formatCode="General">
                  <c:v>65</c:v>
                </c:pt>
                <c:pt idx="315" formatCode="General">
                  <c:v>62</c:v>
                </c:pt>
                <c:pt idx="316" formatCode="General">
                  <c:v>57.1</c:v>
                </c:pt>
                <c:pt idx="317" formatCode="General">
                  <c:v>51</c:v>
                </c:pt>
                <c:pt idx="318" formatCode="General">
                  <c:v>52.9</c:v>
                </c:pt>
                <c:pt idx="319" formatCode="General">
                  <c:v>52</c:v>
                </c:pt>
                <c:pt idx="320" formatCode="General">
                  <c:v>50</c:v>
                </c:pt>
                <c:pt idx="321" formatCode="General">
                  <c:v>45.7</c:v>
                </c:pt>
                <c:pt idx="322" formatCode="General">
                  <c:v>42.1</c:v>
                </c:pt>
                <c:pt idx="323" formatCode="General">
                  <c:v>37.1</c:v>
                </c:pt>
                <c:pt idx="324" formatCode="General">
                  <c:v>37.6</c:v>
                </c:pt>
                <c:pt idx="325" formatCode="General">
                  <c:v>35.700000000000003</c:v>
                </c:pt>
                <c:pt idx="326" formatCode="General">
                  <c:v>33.799999999999997</c:v>
                </c:pt>
                <c:pt idx="327" formatCode="General">
                  <c:v>40.4</c:v>
                </c:pt>
                <c:pt idx="328" formatCode="General">
                  <c:v>44.9</c:v>
                </c:pt>
                <c:pt idx="329" formatCode="General">
                  <c:v>45.3</c:v>
                </c:pt>
                <c:pt idx="330" formatCode="General">
                  <c:v>51.8</c:v>
                </c:pt>
                <c:pt idx="331" formatCode="General">
                  <c:v>46</c:v>
                </c:pt>
                <c:pt idx="332" formatCode="General">
                  <c:v>59.3</c:v>
                </c:pt>
                <c:pt idx="333" formatCode="General">
                  <c:v>61.4</c:v>
                </c:pt>
                <c:pt idx="334" formatCode="General">
                  <c:v>57.4</c:v>
                </c:pt>
                <c:pt idx="335" formatCode="General">
                  <c:v>56.1</c:v>
                </c:pt>
                <c:pt idx="336" formatCode="General">
                  <c:v>59.7</c:v>
                </c:pt>
                <c:pt idx="337" formatCode="General">
                  <c:v>54.7</c:v>
                </c:pt>
                <c:pt idx="338" formatCode="General">
                  <c:v>51.8</c:v>
                </c:pt>
                <c:pt idx="339" formatCode="General">
                  <c:v>51</c:v>
                </c:pt>
                <c:pt idx="340" formatCode="General">
                  <c:v>48.7</c:v>
                </c:pt>
                <c:pt idx="341" formatCode="General">
                  <c:v>51.9</c:v>
                </c:pt>
                <c:pt idx="342" formatCode="General">
                  <c:v>53.2</c:v>
                </c:pt>
                <c:pt idx="343" formatCode="General">
                  <c:v>54</c:v>
                </c:pt>
                <c:pt idx="344" formatCode="General">
                  <c:v>51.1</c:v>
                </c:pt>
                <c:pt idx="345" formatCode="General">
                  <c:v>51.8</c:v>
                </c:pt>
                <c:pt idx="346" formatCode="General">
                  <c:v>52.3</c:v>
                </c:pt>
                <c:pt idx="347" formatCode="General">
                  <c:v>51.8</c:v>
                </c:pt>
                <c:pt idx="348" formatCode="General">
                  <c:v>50.8</c:v>
                </c:pt>
                <c:pt idx="349" formatCode="General">
                  <c:v>52.3</c:v>
                </c:pt>
                <c:pt idx="350" formatCode="General">
                  <c:v>54</c:v>
                </c:pt>
                <c:pt idx="351" formatCode="General">
                  <c:v>54.7</c:v>
                </c:pt>
                <c:pt idx="352" formatCode="General">
                  <c:v>58.7</c:v>
                </c:pt>
                <c:pt idx="353" formatCode="General">
                  <c:v>61.3</c:v>
                </c:pt>
                <c:pt idx="354" formatCode="General">
                  <c:v>59.7</c:v>
                </c:pt>
                <c:pt idx="355" formatCode="General">
                  <c:v>61.6</c:v>
                </c:pt>
                <c:pt idx="356" formatCode="General">
                  <c:v>61.6</c:v>
                </c:pt>
                <c:pt idx="357" formatCode="General">
                  <c:v>63</c:v>
                </c:pt>
                <c:pt idx="358" formatCode="General">
                  <c:v>59.7</c:v>
                </c:pt>
                <c:pt idx="359" formatCode="General">
                  <c:v>66.7</c:v>
                </c:pt>
                <c:pt idx="360">
                  <c:v>61.6</c:v>
                </c:pt>
                <c:pt idx="361">
                  <c:v>69.900000000000006</c:v>
                </c:pt>
                <c:pt idx="362">
                  <c:v>76.900000000000006</c:v>
                </c:pt>
                <c:pt idx="363">
                  <c:v>82.5</c:v>
                </c:pt>
                <c:pt idx="364">
                  <c:v>91.7</c:v>
                </c:pt>
                <c:pt idx="365">
                  <c:v>94.1</c:v>
                </c:pt>
                <c:pt idx="366">
                  <c:v>92.5</c:v>
                </c:pt>
                <c:pt idx="367">
                  <c:v>97.3</c:v>
                </c:pt>
                <c:pt idx="368">
                  <c:v>100.7</c:v>
                </c:pt>
                <c:pt idx="369">
                  <c:v>96.6</c:v>
                </c:pt>
                <c:pt idx="370">
                  <c:v>100.5</c:v>
                </c:pt>
                <c:pt idx="371" formatCode="General">
                  <c:v>91.5</c:v>
                </c:pt>
                <c:pt idx="372">
                  <c:v>101.6</c:v>
                </c:pt>
                <c:pt idx="373">
                  <c:v>100.5</c:v>
                </c:pt>
                <c:pt idx="374">
                  <c:v>97.4</c:v>
                </c:pt>
                <c:pt idx="375">
                  <c:v>98.6</c:v>
                </c:pt>
                <c:pt idx="376">
                  <c:v>96</c:v>
                </c:pt>
                <c:pt idx="377">
                  <c:v>91</c:v>
                </c:pt>
                <c:pt idx="378">
                  <c:v>100.9845998485231</c:v>
                </c:pt>
                <c:pt idx="379">
                  <c:v>100.3</c:v>
                </c:pt>
                <c:pt idx="380">
                  <c:v>109.3</c:v>
                </c:pt>
                <c:pt idx="381">
                  <c:v>115.93932562226935</c:v>
                </c:pt>
                <c:pt idx="382">
                  <c:v>116.7</c:v>
                </c:pt>
                <c:pt idx="383">
                  <c:v>136.5</c:v>
                </c:pt>
                <c:pt idx="384">
                  <c:v>140.9</c:v>
                </c:pt>
                <c:pt idx="385">
                  <c:v>144.1</c:v>
                </c:pt>
                <c:pt idx="386">
                  <c:v>147.80000000000001</c:v>
                </c:pt>
                <c:pt idx="387">
                  <c:v>150.80000000000001</c:v>
                </c:pt>
                <c:pt idx="388">
                  <c:v>146</c:v>
                </c:pt>
                <c:pt idx="389">
                  <c:v>141.5</c:v>
                </c:pt>
                <c:pt idx="390">
                  <c:v>152.6</c:v>
                </c:pt>
                <c:pt idx="391">
                  <c:v>151.19999999999999</c:v>
                </c:pt>
                <c:pt idx="392">
                  <c:v>159</c:v>
                </c:pt>
                <c:pt idx="393">
                  <c:v>165.8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40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40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dateAx>
        <c:axId val="864584159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921953423"/>
        <c:crossesAt val="-400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50330</xdr:colOff>
      <xdr:row>14</xdr:row>
      <xdr:rowOff>73848</xdr:rowOff>
    </xdr:from>
    <xdr:to>
      <xdr:col>34</xdr:col>
      <xdr:colOff>288564</xdr:colOff>
      <xdr:row>57</xdr:row>
      <xdr:rowOff>54901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18</xdr:col>
      <xdr:colOff>304800</xdr:colOff>
      <xdr:row>25</xdr:row>
      <xdr:rowOff>165100</xdr:rowOff>
    </xdr:from>
    <xdr:ext cx="3961405" cy="294311"/>
    <xdr:sp macro="" textlink="$W$10">
      <xdr:nvSpPr>
        <xdr:cNvPr id="2" name="Textfeld 1">
          <a:extLst>
            <a:ext uri="{FF2B5EF4-FFF2-40B4-BE49-F238E27FC236}">
              <a16:creationId xmlns:a16="http://schemas.microsoft.com/office/drawing/2014/main" id="{217C7707-1B2F-A541-8392-E765C312AD91}"/>
            </a:ext>
          </a:extLst>
        </xdr:cNvPr>
        <xdr:cNvSpPr txBox="1"/>
      </xdr:nvSpPr>
      <xdr:spPr>
        <a:xfrm>
          <a:off x="14947900" y="5473700"/>
          <a:ext cx="3961405" cy="2943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C1B72BB2-E2C3-C544-8E2B-BBAABFDB40DE}" type="TxLink">
            <a:rPr lang="en-US" sz="12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⚪️-10-🟢-35-🟡-50-🟠-100-🔴-150-🟣-165-🔵-250-🟤-500-⚫️</a:t>
          </a:fld>
          <a:endParaRPr lang="de-DE" sz="1100"/>
        </a:p>
      </xdr:txBody>
    </xdr:sp>
    <xdr:clientData/>
  </xdr:one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0.93675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26064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L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24.04.2021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0.7684</cdr:x>
      <cdr:y>0.05844</cdr:y>
    </cdr:from>
    <cdr:to>
      <cdr:x>0.91594</cdr:x>
      <cdr:y>0.15613</cdr:y>
    </cdr:to>
    <cdr:sp macro="" textlink="Tabelle1!$R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1786088" y="509545"/>
          <a:ext cx="2263047" cy="85172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CA2B28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165,8</a:t>
          </a:fld>
          <a:endParaRPr lang="en-US" sz="2400" b="1" i="0" u="none" strike="noStrike">
            <a:solidFill>
              <a:srgbClr val="CA2B28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0.81145</cdr:x>
      <cdr:y>0.48215</cdr:y>
    </cdr:from>
    <cdr:to>
      <cdr:x>0.95523</cdr:x>
      <cdr:y>0.58876</cdr:y>
    </cdr:to>
    <cdr:sp macro="" textlink="Tabelle1!$R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12446470" y="4203706"/>
          <a:ext cx="2205407" cy="929495"/>
        </a:xfrm>
        <a:prstGeom xmlns:a="http://schemas.openxmlformats.org/drawingml/2006/main" prst="rect">
          <a:avLst/>
        </a:prstGeom>
        <a:solidFill xmlns:a="http://schemas.openxmlformats.org/drawingml/2006/main">
          <a:srgbClr val="DD001B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chemeClr val="bg1"/>
              </a:solidFill>
              <a:latin typeface="Helvetica Neue Bold"/>
              <a:ea typeface="Helvetica Neue Bold"/>
              <a:cs typeface="Helvetica Neue Bold"/>
            </a:rPr>
            <a:pPr algn="ctr"/>
            <a:t>356</a:t>
          </a:fld>
          <a:endParaRPr lang="en-US" sz="2400" b="1" i="0" u="none" strike="noStrike">
            <a:solidFill>
              <a:schemeClr val="bg1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chemeClr val="bg1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solidFill>
              <a:schemeClr val="bg1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0.03312</cdr:x>
      <cdr:y>0.61471</cdr:y>
    </cdr:from>
    <cdr:to>
      <cdr:x>0.18467</cdr:x>
      <cdr:y>0.72132</cdr:y>
    </cdr:to>
    <cdr:sp macro="" textlink="Tabelle1!$R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07971" y="5359405"/>
          <a:ext cx="2324600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1.600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0.03229</cdr:x>
      <cdr:y>0.756</cdr:y>
    </cdr:from>
    <cdr:to>
      <cdr:x>0.18384</cdr:x>
      <cdr:y>0.86261</cdr:y>
    </cdr:to>
    <cdr:sp macro="" textlink="Tabelle1!$R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495235" y="6591275"/>
          <a:ext cx="2324635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21.937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Q$13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F9296527-1E7B-4E49-A288-33C23F43CE3F}" type="TxLink">
            <a:rPr lang="en-US" sz="1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24.04., insg. 21.937 (+178) Düsseldorfer mit Coronadiagnose, akt. infiz.: 1.600 (0), 152 (+1) in Krankenhäusern i. Beh., davon 54 (+3) auf Intensiv, 4.556 (+27) in Quaran., 20.000 (+200) genesen. 356 (+3) verstorben, 7-Tages-Inzidenz 165,8 (159,0) #Corona</a:t>
          </a:fld>
          <a:endParaRPr lang="de-DE" sz="9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0.77085</cdr:x>
      <cdr:y>0.14857</cdr:y>
    </cdr:from>
    <cdr:to>
      <cdr:x>0.91839</cdr:x>
      <cdr:y>0.18817</cdr:y>
    </cdr:to>
    <cdr:sp macro="" textlink="Tabelle1!$U$10">
      <cdr:nvSpPr>
        <cdr:cNvPr id="11" name="Textfeld 1">
          <a:extLst xmlns:a="http://schemas.openxmlformats.org/drawingml/2006/main">
            <a:ext uri="{FF2B5EF4-FFF2-40B4-BE49-F238E27FC236}">
              <a16:creationId xmlns:a16="http://schemas.microsoft.com/office/drawing/2014/main" id="{DE9730C8-46AF-CB44-9FDC-947F07C386A4}"/>
            </a:ext>
          </a:extLst>
        </cdr:cNvPr>
        <cdr:cNvSpPr txBox="1"/>
      </cdr:nvSpPr>
      <cdr:spPr>
        <a:xfrm xmlns:a="http://schemas.openxmlformats.org/drawingml/2006/main">
          <a:off x="11823667" y="1295357"/>
          <a:ext cx="2263048" cy="345259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9DCE2370-85BD-3A49-B854-64ECF0B74A79}" type="TxLink">
            <a:rPr lang="en-US" sz="20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🟣🔴🔴🟣🟣🟣🔵</a:t>
          </a:fld>
          <a:endParaRPr lang="de-DE" sz="36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P400" totalsRowShown="0" headerRowDxfId="17" dataDxfId="16">
  <autoFilter ref="A6:P400" xr:uid="{B9A1D8B9-1D65-7642-A75B-FB9A4FEF9AD8}"/>
  <sortState xmlns:xlrd2="http://schemas.microsoft.com/office/spreadsheetml/2017/richdata2" ref="A7:K28">
    <sortCondition ref="A6:A28"/>
  </sortState>
  <tableColumns count="16">
    <tableColumn id="1" xr3:uid="{95D99946-829C-9144-ABC7-3CE5173E3EE0}" name="Datum" dataDxfId="15"/>
    <tableColumn id="15" xr3:uid="{5DEA0637-0CD7-5E40-93E8-D2FDBBF10BBF}" name="-" dataDxfId="14" dataCellStyle="Berechnung">
      <calculatedColumnFormula>-CD[[#This Row],[Verstorbene]]</calculatedColumnFormula>
    </tableColumn>
    <tableColumn id="7" xr3:uid="{EA3D9586-212A-714B-B0ED-6174B2513977}" name="Verstorbene" dataDxfId="13" dataCellStyle="Prozent"/>
    <tableColumn id="6" xr3:uid="{01F7AF16-AE3B-1243-AB3E-B5B0FBD88570}" name="KH (intensiv)" dataDxfId="12"/>
    <tableColumn id="10" xr3:uid="{EDCFCBC3-499F-7B4B-A1B8-AD74F5595DC2}" name="KH (nicht intensiv)" dataDxfId="11" dataCellStyle="Berechnung">
      <calculatedColumnFormula>CD[[#This Row],[KH]]-CD[[#This Row],[KH (intensiv)]]</calculatedColumnFormula>
    </tableColumn>
    <tableColumn id="11" xr3:uid="{3FAC6758-BCAA-6B49-86C1-C0FCC859A21E}" name="Infiziert (o. KH)" dataDxfId="10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9"/>
    <tableColumn id="3" xr3:uid="{C65277E7-2430-ED44-AB6C-BFCCE27CB693}" name="Total" dataDxfId="8"/>
    <tableColumn id="4" xr3:uid="{1CD6F802-8EA9-5848-9617-8BE50E00D214}" name="Infiziert" dataDxfId="7"/>
    <tableColumn id="5" xr3:uid="{E4A14757-C5C2-DD47-B5CB-F989349FBEF5}" name="KH" dataDxfId="6"/>
    <tableColumn id="9" xr3:uid="{C1B308FD-7C02-3746-89E7-BB3C9EAF8959}" name="Quarant" dataDxfId="5"/>
    <tableColumn id="12" xr3:uid="{EEE16BFE-C675-8441-8B35-8E15840ADA66}" name="Check" dataDxfId="4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3">
      <calculatedColumnFormula>CD[[#This Row],[Total]]-H6</calculatedColumnFormula>
    </tableColumn>
    <tableColumn id="14" xr3:uid="{E5DF8CEE-C5CB-244C-9B33-996ED6D6C5CD}" name="Neu Gen" dataDxfId="2">
      <calculatedColumnFormula>CD[[#This Row],[Genesen]]-G6</calculatedColumnFormula>
    </tableColumn>
    <tableColumn id="16" xr3:uid="{D3F147B6-DEB5-844F-84AC-F7A519A6EB35}" name="Inzidenz" dataDxfId="1">
      <calculatedColumnFormula>SUM(M1:M7)/$O$1</calculatedColumnFormula>
    </tableColumn>
    <tableColumn id="2" xr3:uid="{5C02CE11-598F-F04E-B352-DBE9468A946E}" name="Status" dataDxfId="0">
      <calculatedColumnFormula array="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J51" dT="2020-05-12T05:50:01.02" personId="{993C5107-7060-FE41-BEE0-EF7A8C1B3DF0}" id="{67134BD1-61A0-2C4D-9D59-154BB261C4DF}">
    <text>interpoliert</text>
  </threadedComment>
  <threadedComment ref="K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W400"/>
  <sheetViews>
    <sheetView tabSelected="1" topLeftCell="M1" zoomScaleNormal="100" workbookViewId="0">
      <selection activeCell="W10" sqref="W10"/>
    </sheetView>
  </sheetViews>
  <sheetFormatPr baseColWidth="10" defaultRowHeight="16" x14ac:dyDescent="0.2"/>
  <cols>
    <col min="1" max="1" width="10.83203125" style="3"/>
    <col min="2" max="2" width="10.83203125" style="4"/>
    <col min="3" max="3" width="12" style="1" customWidth="1"/>
    <col min="4" max="4" width="10.83203125" style="4"/>
    <col min="5" max="12" width="10.83203125" style="3"/>
    <col min="13" max="13" width="13.6640625" style="3" bestFit="1" customWidth="1"/>
    <col min="14" max="14" width="10.83203125" style="3"/>
    <col min="15" max="15" width="10.83203125" style="8"/>
    <col min="16" max="16" width="3.33203125" style="8" customWidth="1"/>
    <col min="17" max="17" width="11.5" style="3" bestFit="1" customWidth="1"/>
    <col min="18" max="19" width="10.83203125" style="3"/>
    <col min="20" max="20" width="13.33203125" style="3" bestFit="1" customWidth="1"/>
    <col min="21" max="16384" width="10.83203125" style="3"/>
  </cols>
  <sheetData>
    <row r="1" spans="1:23" ht="34" x14ac:dyDescent="0.2">
      <c r="D1" s="4" t="s">
        <v>33</v>
      </c>
      <c r="E1" s="25" t="s">
        <v>34</v>
      </c>
      <c r="G1" s="51" t="s">
        <v>31</v>
      </c>
      <c r="H1" s="51"/>
      <c r="I1" s="51"/>
      <c r="J1" s="51"/>
      <c r="K1" s="3" t="s">
        <v>20</v>
      </c>
      <c r="L1" s="5" t="str">
        <f ca="1">"Stand: "&amp;TEXT(TODAY(),"TT.MM.JJJJ")</f>
        <v>Stand: 24.04.2021</v>
      </c>
      <c r="M1" s="6"/>
      <c r="N1" s="7" t="s">
        <v>16</v>
      </c>
      <c r="O1" s="8">
        <v>6.2187700000000001</v>
      </c>
      <c r="Q1" s="3" t="s">
        <v>0</v>
      </c>
    </row>
    <row r="2" spans="1:23" x14ac:dyDescent="0.2">
      <c r="G2" s="34"/>
      <c r="H2" s="34"/>
      <c r="I2" s="34"/>
      <c r="J2" s="34"/>
      <c r="L2" s="5"/>
      <c r="M2" s="6"/>
      <c r="N2" s="7"/>
      <c r="O2" s="8">
        <v>6.4592299999999998</v>
      </c>
    </row>
    <row r="3" spans="1:23" x14ac:dyDescent="0.2">
      <c r="G3" s="34"/>
      <c r="H3" s="34"/>
      <c r="I3" s="34"/>
      <c r="J3" s="34"/>
      <c r="L3" s="5"/>
      <c r="M3" s="6"/>
      <c r="N3" s="7"/>
      <c r="O3" s="8">
        <v>6.2187700000000001</v>
      </c>
    </row>
    <row r="4" spans="1:23" x14ac:dyDescent="0.2">
      <c r="G4" s="34"/>
      <c r="H4" s="34"/>
      <c r="I4" s="34"/>
      <c r="J4" s="34"/>
      <c r="L4" s="5"/>
      <c r="M4" s="6"/>
      <c r="N4" s="7"/>
    </row>
    <row r="5" spans="1:23" x14ac:dyDescent="0.2">
      <c r="Q5" s="3" t="s">
        <v>21</v>
      </c>
      <c r="R5" s="3" cm="1">
        <f t="array" ref="R5">MAX(ROW(CD[#Data]))-MIN(ROW(CD[#Data]))+1</f>
        <v>394</v>
      </c>
    </row>
    <row r="6" spans="1:23" x14ac:dyDescent="0.2">
      <c r="A6" s="3" t="s">
        <v>1</v>
      </c>
      <c r="B6" s="9" t="s">
        <v>13</v>
      </c>
      <c r="C6" s="1" t="s">
        <v>23</v>
      </c>
      <c r="D6" s="4" t="s">
        <v>7</v>
      </c>
      <c r="E6" s="3" t="s">
        <v>10</v>
      </c>
      <c r="F6" s="3" t="s">
        <v>9</v>
      </c>
      <c r="G6" s="3" t="s">
        <v>5</v>
      </c>
      <c r="H6" s="3" t="s">
        <v>2</v>
      </c>
      <c r="I6" s="3" t="s">
        <v>6</v>
      </c>
      <c r="J6" s="3" t="s">
        <v>3</v>
      </c>
      <c r="K6" s="3" t="s">
        <v>4</v>
      </c>
      <c r="L6" s="3" t="s">
        <v>8</v>
      </c>
      <c r="M6" s="3" t="s">
        <v>19</v>
      </c>
      <c r="N6" s="3" t="s">
        <v>11</v>
      </c>
      <c r="O6" s="8" t="s">
        <v>17</v>
      </c>
      <c r="P6" s="8" t="s">
        <v>39</v>
      </c>
      <c r="Q6" s="3" t="s">
        <v>26</v>
      </c>
      <c r="R6" s="3" t="str">
        <f ca="1">TEXT(TODAY(),"TT.MM.")</f>
        <v>24.04.</v>
      </c>
      <c r="T6" s="3" t="s">
        <v>27</v>
      </c>
      <c r="U6" s="3" t="str" cm="1">
        <f t="array" ref="U6">TEXT(INDEX(CD[KH],$R$5),"#.##0")</f>
        <v>152</v>
      </c>
      <c r="V6" s="3" t="str" cm="1">
        <f t="array" ref="V6">TEXT(INDEX(CD[KH],$R$5)-INDEX(CD[KH],$R$5-1),"+#.##0;-#.##0;0")</f>
        <v>+1</v>
      </c>
    </row>
    <row r="7" spans="1:23" x14ac:dyDescent="0.2">
      <c r="A7" s="11">
        <v>43914</v>
      </c>
      <c r="B7" s="12">
        <f>-CD[[#This Row],[Verstorbene]]</f>
        <v>-2</v>
      </c>
      <c r="C7" s="1">
        <v>2</v>
      </c>
      <c r="D7" s="4">
        <v>8</v>
      </c>
      <c r="E7" s="13">
        <f>CD[[#This Row],[KH]]-CD[[#This Row],[KH (intensiv)]]</f>
        <v>19</v>
      </c>
      <c r="F7" s="13">
        <f>CD[[#This Row],[Infiziert]]-CD[[#This Row],[KH (nicht intensiv)]]-CD[[#This Row],[KH (intensiv)]]</f>
        <v>237</v>
      </c>
      <c r="G7" s="3">
        <v>4</v>
      </c>
      <c r="H7" s="3">
        <v>270</v>
      </c>
      <c r="I7" s="3">
        <f>CD[[#This Row],[Total]]-CD[[#This Row],[Verstorbene]]-CD[[#This Row],[Genesen]]</f>
        <v>264</v>
      </c>
      <c r="J7" s="3">
        <v>27</v>
      </c>
      <c r="K7" s="3">
        <v>375</v>
      </c>
      <c r="L7" s="13">
        <f>CD[[#This Row],[Verstorbene]]+CD[[#This Row],[KH (intensiv)]]+CD[[#This Row],[KH (nicht intensiv)]]+CD[[#This Row],[Infiziert (o. KH)]]+CD[[#This Row],[Genesen]]-CD[[#This Row],[Total]]</f>
        <v>0</v>
      </c>
      <c r="O7" s="8">
        <f t="shared" ref="O7:O70" si="0">SUM(M1:M7)/$O$1</f>
        <v>0</v>
      </c>
      <c r="P7" s="8" t="str" cm="1">
        <f t="array" ref="P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  <c r="Q7" s="8" t="s">
        <v>22</v>
      </c>
      <c r="R7" s="10" t="str" cm="1">
        <f t="array" ref="R7">TEXT(INDEX(CD[Inzidenz],$R$5),"#.##0,0")</f>
        <v>165,8</v>
      </c>
      <c r="S7" s="3" t="str" cm="1">
        <f t="array" ref="S7">TEXT(INDEX(CD[Inzidenz],$R$5-1),"#.##0,0")</f>
        <v>159,0</v>
      </c>
      <c r="T7" s="3" t="s">
        <v>28</v>
      </c>
      <c r="U7" s="3" t="str" cm="1">
        <f t="array" ref="U7">TEXT(INDEX(CD[KH (intensiv)],$R$5),"#.##0")</f>
        <v>54</v>
      </c>
      <c r="V7" s="3" t="str" cm="1">
        <f t="array" ref="V7">TEXT(INDEX(CD[KH (intensiv)],$R$5)-INDEX(CD[KH (intensiv)],$R$5-1),"+#.##0;-#.##0;0")</f>
        <v>+3</v>
      </c>
    </row>
    <row r="8" spans="1:23" x14ac:dyDescent="0.2">
      <c r="A8" s="11">
        <v>43915</v>
      </c>
      <c r="B8" s="12">
        <f>-CD[[#This Row],[Verstorbene]]</f>
        <v>-2</v>
      </c>
      <c r="C8" s="1">
        <v>2</v>
      </c>
      <c r="D8" s="4">
        <v>12</v>
      </c>
      <c r="E8" s="13">
        <f>CD[[#This Row],[KH]]-CD[[#This Row],[KH (intensiv)]]</f>
        <v>25</v>
      </c>
      <c r="F8" s="13">
        <f>CD[[#This Row],[Infiziert]]-CD[[#This Row],[KH (nicht intensiv)]]-CD[[#This Row],[KH (intensiv)]]</f>
        <v>244</v>
      </c>
      <c r="G8" s="3">
        <v>6</v>
      </c>
      <c r="H8" s="3">
        <v>289</v>
      </c>
      <c r="I8" s="3">
        <f>CD[[#This Row],[Total]]-CD[[#This Row],[Verstorbene]]-CD[[#This Row],[Genesen]]</f>
        <v>281</v>
      </c>
      <c r="J8" s="3">
        <v>37</v>
      </c>
      <c r="K8" s="3">
        <v>400</v>
      </c>
      <c r="L8" s="13">
        <f>CD[[#This Row],[Verstorbene]]+CD[[#This Row],[KH (intensiv)]]+CD[[#This Row],[KH (nicht intensiv)]]+CD[[#This Row],[Infiziert (o. KH)]]+CD[[#This Row],[Genesen]]-CD[[#This Row],[Total]]</f>
        <v>0</v>
      </c>
      <c r="M8" s="3">
        <f>CD[[#This Row],[Total]]-H7</f>
        <v>19</v>
      </c>
      <c r="N8" s="3">
        <f>CD[[#This Row],[Genesen]]-G7</f>
        <v>2</v>
      </c>
      <c r="O8" s="8">
        <f t="shared" si="0"/>
        <v>3.0552665559266541</v>
      </c>
      <c r="P8" s="8" t="str" cm="1">
        <f t="array" ref="P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  <c r="Q8" s="3" t="s">
        <v>23</v>
      </c>
      <c r="R8" s="14" t="str" cm="1">
        <f t="array" ref="R8">TEXT(INDEX(CD[Verstorbene],$R$5),"#.##0")</f>
        <v>356</v>
      </c>
      <c r="S8" s="3" t="str" cm="1">
        <f t="array" ref="S8">TEXT(INDEX(CD[Verstorbene],$R$5)-INDEX(CD[Verstorbene],$R$5-1),"+#.##0;-#.##0;0")</f>
        <v>+3</v>
      </c>
      <c r="T8" s="3" t="s">
        <v>29</v>
      </c>
      <c r="U8" s="3" t="str" cm="1">
        <f t="array" ref="U8">TEXT(INDEX(CD[Quarant],$R$5),"#.##0")</f>
        <v>4.556</v>
      </c>
      <c r="V8" s="3" t="str" cm="1">
        <f t="array" ref="V8">TEXT(INDEX(CD[Quarant],$R$5)-INDEX(CD[Quarant],$R$5-1),"+#.##0;-#.##0;0")</f>
        <v>+27</v>
      </c>
    </row>
    <row r="9" spans="1:23" x14ac:dyDescent="0.2">
      <c r="A9" s="11">
        <v>43916</v>
      </c>
      <c r="B9" s="12">
        <f>-CD[[#This Row],[Verstorbene]]</f>
        <v>-2</v>
      </c>
      <c r="C9" s="1">
        <v>2</v>
      </c>
      <c r="D9" s="4">
        <v>14</v>
      </c>
      <c r="E9" s="13">
        <f>CD[[#This Row],[KH]]-CD[[#This Row],[KH (intensiv)]]</f>
        <v>32</v>
      </c>
      <c r="F9" s="13">
        <f>CD[[#This Row],[Infiziert]]-CD[[#This Row],[KH (nicht intensiv)]]-CD[[#This Row],[KH (intensiv)]]</f>
        <v>265</v>
      </c>
      <c r="G9" s="3">
        <v>6</v>
      </c>
      <c r="H9" s="3">
        <v>319</v>
      </c>
      <c r="I9" s="3">
        <f>CD[[#This Row],[Total]]-CD[[#This Row],[Verstorbene]]-CD[[#This Row],[Genesen]]</f>
        <v>311</v>
      </c>
      <c r="J9" s="3">
        <v>46</v>
      </c>
      <c r="K9" s="3">
        <v>347</v>
      </c>
      <c r="L9" s="13">
        <f>CD[[#This Row],[Verstorbene]]+CD[[#This Row],[KH (intensiv)]]+CD[[#This Row],[KH (nicht intensiv)]]+CD[[#This Row],[Infiziert (o. KH)]]+CD[[#This Row],[Genesen]]-CD[[#This Row],[Total]]</f>
        <v>0</v>
      </c>
      <c r="M9" s="3">
        <f>CD[[#This Row],[Total]]-H8</f>
        <v>30</v>
      </c>
      <c r="N9" s="3">
        <f>CD[[#This Row],[Genesen]]-G8</f>
        <v>0</v>
      </c>
      <c r="O9" s="8">
        <f t="shared" si="0"/>
        <v>7.879371644231898</v>
      </c>
      <c r="P9" s="8" t="str" cm="1">
        <f t="array" ref="P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  <c r="Q9" s="3" t="s">
        <v>24</v>
      </c>
      <c r="R9" s="14" t="str" cm="1">
        <f t="array" ref="R9">TEXT(INDEX(CD[Infiziert],$R$5),"#.##0")</f>
        <v>1.600</v>
      </c>
      <c r="S9" s="3" t="str" cm="1">
        <f t="array" ref="S9">TEXT(INDEX(CD[Infiziert],$R$5)-INDEX(CD[Infiziert],$R$5-1),"+#.##0;-#.##0;0")</f>
        <v>0</v>
      </c>
      <c r="T9" s="3" t="s">
        <v>30</v>
      </c>
      <c r="U9" s="3" t="str" cm="1">
        <f t="array" ref="U9">TEXT(INDEX(CD[Genesen],$R$5),"#.##0")</f>
        <v>20.000</v>
      </c>
      <c r="V9" s="3" t="str" cm="1">
        <f t="array" ref="V9">TEXT(INDEX(CD[Genesen],$R$5)-INDEX(CD[Genesen],$R$5-1),"+#.##0;-#.##0;0")</f>
        <v>+200</v>
      </c>
    </row>
    <row r="10" spans="1:23" x14ac:dyDescent="0.2">
      <c r="A10" s="11">
        <v>43917</v>
      </c>
      <c r="B10" s="12">
        <f>-CD[[#This Row],[Verstorbene]]</f>
        <v>-2</v>
      </c>
      <c r="C10" s="1">
        <v>2</v>
      </c>
      <c r="D10" s="4">
        <v>18</v>
      </c>
      <c r="E10" s="13">
        <f>CD[[#This Row],[KH]]-CD[[#This Row],[KH (intensiv)]]</f>
        <v>38</v>
      </c>
      <c r="F10" s="13">
        <f>CD[[#This Row],[Infiziert]]-CD[[#This Row],[KH (nicht intensiv)]]-CD[[#This Row],[KH (intensiv)]]</f>
        <v>245</v>
      </c>
      <c r="G10" s="3">
        <v>39</v>
      </c>
      <c r="H10" s="3">
        <v>342</v>
      </c>
      <c r="I10" s="3">
        <f>CD[[#This Row],[Total]]-CD[[#This Row],[Verstorbene]]-CD[[#This Row],[Genesen]]</f>
        <v>301</v>
      </c>
      <c r="J10" s="3">
        <v>56</v>
      </c>
      <c r="K10" s="3">
        <v>442</v>
      </c>
      <c r="L10" s="13">
        <f>CD[[#This Row],[Verstorbene]]+CD[[#This Row],[KH (intensiv)]]+CD[[#This Row],[KH (nicht intensiv)]]+CD[[#This Row],[Infiziert (o. KH)]]+CD[[#This Row],[Genesen]]-CD[[#This Row],[Total]]</f>
        <v>0</v>
      </c>
      <c r="M10" s="3">
        <f>CD[[#This Row],[Total]]-H9</f>
        <v>23</v>
      </c>
      <c r="N10" s="3">
        <f>CD[[#This Row],[Genesen]]-G9</f>
        <v>33</v>
      </c>
      <c r="O10" s="8">
        <f t="shared" si="0"/>
        <v>11.577852211932585</v>
      </c>
      <c r="P10" s="8" t="str" cm="1">
        <f t="array" ref="P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0" s="3" t="s">
        <v>25</v>
      </c>
      <c r="R10" s="15" t="str" cm="1">
        <f t="array" ref="R10">TEXT(INDEX(CD[Total],$R$5),"#.##0")</f>
        <v>21.937</v>
      </c>
      <c r="S10" s="16" t="str" cm="1">
        <f t="array" ref="S10">TEXT(INDEX(CD[Total],$R$5)-INDEX(CD[Total],$R$5-1),"+#.##0;-#.##0;0")</f>
        <v>+178</v>
      </c>
      <c r="T10" s="3" t="s">
        <v>40</v>
      </c>
      <c r="U10" s="8" t="str" cm="1">
        <f t="array" ref="U10">INDEX(CD[Status],$R$5-6)&amp;INDEX(CD[Status],$R$5-5)&amp;INDEX(CD[Status],$R$5-4)&amp;INDEX(CD[Status],$R$5-3)&amp;INDEX(CD[Status],$R$5-2)&amp;INDEX(CD[Status],$R$5-1)&amp;INDEX(CD[Status],$R$5)</f>
        <v>🟣🔴🔴🟣🟣🟣🔵</v>
      </c>
      <c r="W10" s="25" t="s">
        <v>41</v>
      </c>
    </row>
    <row r="11" spans="1:23" x14ac:dyDescent="0.2">
      <c r="A11" s="11">
        <v>43919</v>
      </c>
      <c r="B11" s="12">
        <f>-CD[[#This Row],[Verstorbene]]</f>
        <v>-2</v>
      </c>
      <c r="C11" s="1">
        <v>2</v>
      </c>
      <c r="D11" s="4">
        <v>25</v>
      </c>
      <c r="E11" s="13">
        <f>CD[[#This Row],[KH]]-CD[[#This Row],[KH (intensiv)]]</f>
        <v>39</v>
      </c>
      <c r="F11" s="13">
        <f>CD[[#This Row],[Infiziert]]-CD[[#This Row],[KH (nicht intensiv)]]-CD[[#This Row],[KH (intensiv)]]</f>
        <v>243</v>
      </c>
      <c r="G11" s="3">
        <v>52</v>
      </c>
      <c r="H11" s="3">
        <v>361</v>
      </c>
      <c r="I11" s="3">
        <f>CD[[#This Row],[Total]]-CD[[#This Row],[Verstorbene]]-CD[[#This Row],[Genesen]]</f>
        <v>307</v>
      </c>
      <c r="J11" s="3">
        <v>64</v>
      </c>
      <c r="K11" s="3">
        <v>536</v>
      </c>
      <c r="L11" s="13">
        <f>CD[[#This Row],[Verstorbene]]+CD[[#This Row],[KH (intensiv)]]+CD[[#This Row],[KH (nicht intensiv)]]+CD[[#This Row],[Infiziert (o. KH)]]+CD[[#This Row],[Genesen]]-CD[[#This Row],[Total]]</f>
        <v>0</v>
      </c>
      <c r="M11" s="3">
        <f>CD[[#This Row],[Total]]-H10</f>
        <v>19</v>
      </c>
      <c r="N11" s="3">
        <f>CD[[#This Row],[Genesen]]-G10</f>
        <v>13</v>
      </c>
      <c r="O11" s="8">
        <f t="shared" si="0"/>
        <v>14.633118767859239</v>
      </c>
      <c r="P11" s="8" t="str" cm="1">
        <f t="array" ref="P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2" spans="1:23" x14ac:dyDescent="0.2">
      <c r="A12" s="11">
        <v>43920</v>
      </c>
      <c r="B12" s="12">
        <f>-CD[[#This Row],[Verstorbene]]</f>
        <v>-4</v>
      </c>
      <c r="C12" s="1">
        <v>4</v>
      </c>
      <c r="D12" s="4">
        <v>24</v>
      </c>
      <c r="E12" s="13">
        <f>CD[[#This Row],[KH]]-CD[[#This Row],[KH (intensiv)]]</f>
        <v>41</v>
      </c>
      <c r="F12" s="13">
        <f>CD[[#This Row],[Infiziert]]-CD[[#This Row],[KH (nicht intensiv)]]-CD[[#This Row],[KH (intensiv)]]</f>
        <v>289</v>
      </c>
      <c r="G12" s="3">
        <v>54</v>
      </c>
      <c r="H12" s="3">
        <v>412</v>
      </c>
      <c r="I12" s="3">
        <f>CD[[#This Row],[Total]]-CD[[#This Row],[Verstorbene]]-CD[[#This Row],[Genesen]]</f>
        <v>354</v>
      </c>
      <c r="J12" s="3">
        <v>65</v>
      </c>
      <c r="K12" s="3">
        <v>500</v>
      </c>
      <c r="L12" s="13">
        <f>CD[[#This Row],[Verstorbene]]+CD[[#This Row],[KH (intensiv)]]+CD[[#This Row],[KH (nicht intensiv)]]+CD[[#This Row],[Infiziert (o. KH)]]+CD[[#This Row],[Genesen]]-CD[[#This Row],[Total]]</f>
        <v>0</v>
      </c>
      <c r="M12" s="3">
        <f>CD[[#This Row],[Total]]-H11</f>
        <v>51</v>
      </c>
      <c r="N12" s="3">
        <f>CD[[#This Row],[Genesen]]-G11</f>
        <v>2</v>
      </c>
      <c r="O12" s="8">
        <f t="shared" si="0"/>
        <v>22.834097417978153</v>
      </c>
      <c r="P12" s="8" t="str" cm="1">
        <f t="array" ref="P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2" s="43" t="s">
        <v>35</v>
      </c>
    </row>
    <row r="13" spans="1:23" x14ac:dyDescent="0.2">
      <c r="A13" s="11">
        <v>43921</v>
      </c>
      <c r="B13" s="12">
        <f>-CD[[#This Row],[Verstorbene]]</f>
        <v>-4</v>
      </c>
      <c r="C13" s="1">
        <v>4</v>
      </c>
      <c r="D13" s="4">
        <v>27</v>
      </c>
      <c r="E13" s="13">
        <f>CD[[#This Row],[KH]]-CD[[#This Row],[KH (intensiv)]]</f>
        <v>39</v>
      </c>
      <c r="F13" s="13">
        <f>CD[[#This Row],[Infiziert]]-CD[[#This Row],[KH (nicht intensiv)]]-CD[[#This Row],[KH (intensiv)]]</f>
        <v>283</v>
      </c>
      <c r="G13" s="3">
        <v>107</v>
      </c>
      <c r="H13" s="3">
        <v>460</v>
      </c>
      <c r="I13" s="3">
        <f>CD[[#This Row],[Total]]-CD[[#This Row],[Verstorbene]]-CD[[#This Row],[Genesen]]</f>
        <v>349</v>
      </c>
      <c r="J13" s="3">
        <v>66</v>
      </c>
      <c r="K13" s="3">
        <v>500</v>
      </c>
      <c r="L13" s="13">
        <f>CD[[#This Row],[Verstorbene]]+CD[[#This Row],[KH (intensiv)]]+CD[[#This Row],[KH (nicht intensiv)]]+CD[[#This Row],[Infiziert (o. KH)]]+CD[[#This Row],[Genesen]]-CD[[#This Row],[Total]]</f>
        <v>0</v>
      </c>
      <c r="M13" s="3">
        <f>CD[[#This Row],[Total]]-H12</f>
        <v>48</v>
      </c>
      <c r="N13" s="3">
        <f>CD[[#This Row],[Genesen]]-G12</f>
        <v>53</v>
      </c>
      <c r="O13" s="8">
        <f t="shared" si="0"/>
        <v>30.552665559266543</v>
      </c>
      <c r="P13" s="8" t="str" cm="1">
        <f t="array" ref="P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3" s="42" t="str">
        <f ca="1">R6&amp;", insg. "&amp;R10&amp;" ("&amp;S10&amp;") Düsseldorfer mit Coronadiagnose, akt. infiz.: "&amp;R9&amp;" ("&amp;S9&amp;"), "&amp;U6&amp;" ("&amp;V6&amp;") in Krankenhäusern i. Beh., davon "&amp;U7&amp;" ("&amp;V7&amp;") auf Intensiv, "&amp;U8&amp;" ("&amp;V8&amp;") in Quaran., "&amp;U9&amp;" ("&amp;V9&amp;") genesen. "&amp;R8&amp;" ("&amp;S8&amp;") verstorben, 7-Tages-Inzidenz "&amp;R7&amp;" ("&amp;S7&amp;") #CoronaD"</f>
        <v>24.04., insg. 21.937 (+178) Düsseldorfer mit Coronadiagnose, akt. infiz.: 1.600 (0), 152 (+1) in Krankenhäusern i. Beh., davon 54 (+3) auf Intensiv, 4.556 (+27) in Quaran., 20.000 (+200) genesen. 356 (+3) verstorben, 7-Tages-Inzidenz 165,8 (159,0) #CoronaD</v>
      </c>
    </row>
    <row r="14" spans="1:23" x14ac:dyDescent="0.2">
      <c r="A14" s="11">
        <v>43922</v>
      </c>
      <c r="B14" s="12">
        <f>-CD[[#This Row],[Verstorbene]]</f>
        <v>-4</v>
      </c>
      <c r="C14" s="1">
        <v>4</v>
      </c>
      <c r="D14" s="4">
        <v>33</v>
      </c>
      <c r="E14" s="13">
        <f>CD[[#This Row],[KH]]-CD[[#This Row],[KH (intensiv)]]</f>
        <v>38</v>
      </c>
      <c r="F14" s="13">
        <f>CD[[#This Row],[Infiziert]]-CD[[#This Row],[KH (nicht intensiv)]]-CD[[#This Row],[KH (intensiv)]]</f>
        <v>314</v>
      </c>
      <c r="G14" s="3">
        <v>107</v>
      </c>
      <c r="H14" s="3">
        <v>496</v>
      </c>
      <c r="I14" s="3">
        <f>CD[[#This Row],[Total]]-CD[[#This Row],[Verstorbene]]-CD[[#This Row],[Genesen]]</f>
        <v>385</v>
      </c>
      <c r="J14" s="3">
        <v>71</v>
      </c>
      <c r="K14" s="3">
        <v>460</v>
      </c>
      <c r="L14" s="13">
        <f>CD[[#This Row],[Verstorbene]]+CD[[#This Row],[KH (intensiv)]]+CD[[#This Row],[KH (nicht intensiv)]]+CD[[#This Row],[Infiziert (o. KH)]]+CD[[#This Row],[Genesen]]-CD[[#This Row],[Total]]</f>
        <v>0</v>
      </c>
      <c r="M14" s="3">
        <f>CD[[#This Row],[Total]]-H13</f>
        <v>36</v>
      </c>
      <c r="N14" s="3">
        <f>CD[[#This Row],[Genesen]]-G13</f>
        <v>0</v>
      </c>
      <c r="O14" s="8">
        <f t="shared" si="0"/>
        <v>36.341591665232833</v>
      </c>
      <c r="P14" s="8" t="str" cm="1">
        <f t="array" ref="P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14" s="42" t="s">
        <v>42</v>
      </c>
    </row>
    <row r="15" spans="1:23" x14ac:dyDescent="0.2">
      <c r="A15" s="11">
        <v>43923</v>
      </c>
      <c r="B15" s="12">
        <f>-CD[[#This Row],[Verstorbene]]</f>
        <v>-4</v>
      </c>
      <c r="C15" s="1">
        <v>4</v>
      </c>
      <c r="D15" s="4">
        <v>33</v>
      </c>
      <c r="E15" s="13">
        <f>CD[[#This Row],[KH]]-CD[[#This Row],[KH (intensiv)]]</f>
        <v>38</v>
      </c>
      <c r="F15" s="13">
        <f>CD[[#This Row],[Infiziert]]-CD[[#This Row],[KH (nicht intensiv)]]-CD[[#This Row],[KH (intensiv)]]</f>
        <v>297</v>
      </c>
      <c r="G15" s="3">
        <v>171</v>
      </c>
      <c r="H15" s="3">
        <v>543</v>
      </c>
      <c r="I15" s="3">
        <f>CD[[#This Row],[Total]]-CD[[#This Row],[Verstorbene]]-CD[[#This Row],[Genesen]]</f>
        <v>368</v>
      </c>
      <c r="J15" s="3">
        <v>71</v>
      </c>
      <c r="K15" s="3">
        <v>380</v>
      </c>
      <c r="L15" s="13">
        <f>CD[[#This Row],[Verstorbene]]+CD[[#This Row],[KH (intensiv)]]+CD[[#This Row],[KH (nicht intensiv)]]+CD[[#This Row],[Infiziert (o. KH)]]+CD[[#This Row],[Genesen]]-CD[[#This Row],[Total]]</f>
        <v>0</v>
      </c>
      <c r="M15" s="3">
        <f>CD[[#This Row],[Total]]-H14</f>
        <v>47</v>
      </c>
      <c r="N15" s="3">
        <f>CD[[#This Row],[Genesen]]-G14</f>
        <v>64</v>
      </c>
      <c r="O15" s="8">
        <f t="shared" si="0"/>
        <v>40.844089747651061</v>
      </c>
      <c r="P15" s="8" t="str" cm="1">
        <f t="array" ref="P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16" spans="1:23" x14ac:dyDescent="0.2">
      <c r="A16" s="11">
        <v>43924</v>
      </c>
      <c r="B16" s="12">
        <f>-CD[[#This Row],[Verstorbene]]</f>
        <v>-4</v>
      </c>
      <c r="C16" s="1">
        <v>4</v>
      </c>
      <c r="D16" s="4">
        <v>33</v>
      </c>
      <c r="E16" s="13">
        <f>CD[[#This Row],[KH]]-CD[[#This Row],[KH (intensiv)]]</f>
        <v>48</v>
      </c>
      <c r="F16" s="13">
        <f>CD[[#This Row],[Infiziert]]-CD[[#This Row],[KH (nicht intensiv)]]-CD[[#This Row],[KH (intensiv)]]</f>
        <v>264</v>
      </c>
      <c r="G16" s="3">
        <v>226</v>
      </c>
      <c r="H16" s="3">
        <v>575</v>
      </c>
      <c r="I16" s="3">
        <v>345</v>
      </c>
      <c r="J16" s="3">
        <v>81</v>
      </c>
      <c r="K16" s="3">
        <v>355</v>
      </c>
      <c r="L16" s="13">
        <f>CD[[#This Row],[Verstorbene]]+CD[[#This Row],[KH (intensiv)]]+CD[[#This Row],[KH (nicht intensiv)]]+CD[[#This Row],[Infiziert (o. KH)]]+CD[[#This Row],[Genesen]]-CD[[#This Row],[Total]]</f>
        <v>0</v>
      </c>
      <c r="M16" s="3">
        <f>CD[[#This Row],[Total]]-H15</f>
        <v>32</v>
      </c>
      <c r="N16" s="3">
        <f>CD[[#This Row],[Genesen]]-G15</f>
        <v>55</v>
      </c>
      <c r="O16" s="8">
        <f t="shared" si="0"/>
        <v>41.165696753538079</v>
      </c>
      <c r="P16" s="8" t="str" cm="1">
        <f t="array" ref="P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17" spans="1:16" x14ac:dyDescent="0.2">
      <c r="A17" s="11">
        <v>43926</v>
      </c>
      <c r="B17" s="12">
        <f>-CD[[#This Row],[Verstorbene]]</f>
        <v>-4</v>
      </c>
      <c r="C17" s="1">
        <v>4</v>
      </c>
      <c r="D17" s="4">
        <v>39</v>
      </c>
      <c r="E17" s="13">
        <f>CD[[#This Row],[KH]]-CD[[#This Row],[KH (intensiv)]]</f>
        <v>47</v>
      </c>
      <c r="F17" s="13">
        <f>CD[[#This Row],[Infiziert]]-CD[[#This Row],[KH (nicht intensiv)]]-CD[[#This Row],[KH (intensiv)]]</f>
        <v>255</v>
      </c>
      <c r="G17" s="3">
        <v>241</v>
      </c>
      <c r="H17" s="3">
        <v>586</v>
      </c>
      <c r="I17" s="3">
        <v>341</v>
      </c>
      <c r="J17" s="3">
        <v>86</v>
      </c>
      <c r="K17" s="3">
        <v>355</v>
      </c>
      <c r="L17" s="13">
        <f>CD[[#This Row],[Verstorbene]]+CD[[#This Row],[KH (intensiv)]]+CD[[#This Row],[KH (nicht intensiv)]]+CD[[#This Row],[Infiziert (o. KH)]]+CD[[#This Row],[Genesen]]-CD[[#This Row],[Total]]</f>
        <v>0</v>
      </c>
      <c r="M17" s="3">
        <f>CD[[#This Row],[Total]]-H16</f>
        <v>11</v>
      </c>
      <c r="N17" s="3">
        <f>CD[[#This Row],[Genesen]]-G16</f>
        <v>15</v>
      </c>
      <c r="O17" s="8">
        <f t="shared" si="0"/>
        <v>39.236054718215982</v>
      </c>
      <c r="P17" s="8" t="str" cm="1">
        <f t="array" ref="P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18" spans="1:16" x14ac:dyDescent="0.2">
      <c r="A18" s="11">
        <v>43927</v>
      </c>
      <c r="B18" s="12">
        <f>-CD[[#This Row],[Verstorbene]]</f>
        <v>-7</v>
      </c>
      <c r="C18" s="1">
        <v>7</v>
      </c>
      <c r="D18" s="4">
        <v>37</v>
      </c>
      <c r="E18" s="13">
        <f>CD[[#This Row],[KH]]-CD[[#This Row],[KH (intensiv)]]</f>
        <v>43</v>
      </c>
      <c r="F18" s="13">
        <f>CD[[#This Row],[Infiziert]]-CD[[#This Row],[KH (nicht intensiv)]]-CD[[#This Row],[KH (intensiv)]]</f>
        <v>321</v>
      </c>
      <c r="G18" s="3">
        <v>241</v>
      </c>
      <c r="H18" s="3">
        <v>649</v>
      </c>
      <c r="I18" s="3">
        <v>401</v>
      </c>
      <c r="J18" s="3">
        <v>80</v>
      </c>
      <c r="K18" s="3">
        <v>332</v>
      </c>
      <c r="L18" s="13">
        <f>CD[[#This Row],[Verstorbene]]+CD[[#This Row],[KH (intensiv)]]+CD[[#This Row],[KH (nicht intensiv)]]+CD[[#This Row],[Infiziert (o. KH)]]+CD[[#This Row],[Genesen]]-CD[[#This Row],[Total]]</f>
        <v>0</v>
      </c>
      <c r="M18" s="3">
        <f>CD[[#This Row],[Total]]-H17</f>
        <v>63</v>
      </c>
      <c r="N18" s="3">
        <f>CD[[#This Row],[Genesen]]-G17</f>
        <v>0</v>
      </c>
      <c r="O18" s="8">
        <f t="shared" si="0"/>
        <v>46.311408847730341</v>
      </c>
      <c r="P18" s="8" t="str" cm="1">
        <f t="array" ref="P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19" spans="1:16" x14ac:dyDescent="0.2">
      <c r="A19" s="11">
        <v>43928</v>
      </c>
      <c r="B19" s="12">
        <f>-CD[[#This Row],[Verstorbene]]</f>
        <v>-7</v>
      </c>
      <c r="C19" s="1">
        <v>7</v>
      </c>
      <c r="D19" s="4">
        <v>41</v>
      </c>
      <c r="E19" s="13">
        <f>CD[[#This Row],[KH]]-CD[[#This Row],[KH (intensiv)]]</f>
        <v>39</v>
      </c>
      <c r="F19" s="13">
        <f>CD[[#This Row],[Infiziert]]-CD[[#This Row],[KH (nicht intensiv)]]-CD[[#This Row],[KH (intensiv)]]</f>
        <v>315</v>
      </c>
      <c r="G19" s="3">
        <v>279</v>
      </c>
      <c r="H19" s="3">
        <v>681</v>
      </c>
      <c r="I19" s="3">
        <v>395</v>
      </c>
      <c r="J19" s="3">
        <v>80</v>
      </c>
      <c r="K19" s="3">
        <v>301</v>
      </c>
      <c r="L19" s="13">
        <f>CD[[#This Row],[Verstorbene]]+CD[[#This Row],[KH (intensiv)]]+CD[[#This Row],[KH (nicht intensiv)]]+CD[[#This Row],[Infiziert (o. KH)]]+CD[[#This Row],[Genesen]]-CD[[#This Row],[Total]]</f>
        <v>0</v>
      </c>
      <c r="M19" s="3">
        <f>CD[[#This Row],[Total]]-H18</f>
        <v>32</v>
      </c>
      <c r="N19" s="3">
        <f>CD[[#This Row],[Genesen]]-G18</f>
        <v>38</v>
      </c>
      <c r="O19" s="8">
        <f t="shared" si="0"/>
        <v>43.256142291803684</v>
      </c>
      <c r="P19" s="8" t="str" cm="1">
        <f t="array" ref="P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0" spans="1:16" x14ac:dyDescent="0.2">
      <c r="A20" s="11">
        <v>43929</v>
      </c>
      <c r="B20" s="12">
        <f>-CD[[#This Row],[Verstorbene]]</f>
        <v>-9</v>
      </c>
      <c r="C20" s="1">
        <v>9</v>
      </c>
      <c r="D20" s="4">
        <v>41</v>
      </c>
      <c r="E20" s="13">
        <f>CD[[#This Row],[KH]]-CD[[#This Row],[KH (intensiv)]]</f>
        <v>35</v>
      </c>
      <c r="F20" s="13">
        <f>CD[[#This Row],[Infiziert]]-CD[[#This Row],[KH (nicht intensiv)]]-CD[[#This Row],[KH (intensiv)]]</f>
        <v>343</v>
      </c>
      <c r="G20" s="3">
        <v>291</v>
      </c>
      <c r="H20" s="3">
        <v>719</v>
      </c>
      <c r="I20" s="3">
        <v>419</v>
      </c>
      <c r="J20" s="3">
        <v>76</v>
      </c>
      <c r="K20" s="3">
        <v>300</v>
      </c>
      <c r="L20" s="13">
        <f>CD[[#This Row],[Verstorbene]]+CD[[#This Row],[KH (intensiv)]]+CD[[#This Row],[KH (nicht intensiv)]]+CD[[#This Row],[Infiziert (o. KH)]]+CD[[#This Row],[Genesen]]-CD[[#This Row],[Total]]</f>
        <v>0</v>
      </c>
      <c r="M20" s="3">
        <f>CD[[#This Row],[Total]]-H19</f>
        <v>38</v>
      </c>
      <c r="N20" s="3">
        <f>CD[[#This Row],[Genesen]]-G19</f>
        <v>12</v>
      </c>
      <c r="O20" s="8">
        <f t="shared" si="0"/>
        <v>41.648107262368605</v>
      </c>
      <c r="P20" s="8" t="str" cm="1">
        <f t="array" ref="P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1" spans="1:16" x14ac:dyDescent="0.2">
      <c r="A21" s="11">
        <v>43930</v>
      </c>
      <c r="B21" s="12">
        <f>-CD[[#This Row],[Verstorbene]]</f>
        <v>-9</v>
      </c>
      <c r="C21" s="1">
        <v>9</v>
      </c>
      <c r="D21" s="4">
        <v>41</v>
      </c>
      <c r="E21" s="13">
        <f>CD[[#This Row],[KH]]-CD[[#This Row],[KH (intensiv)]]</f>
        <v>29</v>
      </c>
      <c r="F21" s="13">
        <f>CD[[#This Row],[Infiziert]]-CD[[#This Row],[KH (nicht intensiv)]]-CD[[#This Row],[KH (intensiv)]]</f>
        <v>342</v>
      </c>
      <c r="G21" s="3">
        <v>316</v>
      </c>
      <c r="H21" s="3">
        <v>737</v>
      </c>
      <c r="I21" s="3">
        <v>412</v>
      </c>
      <c r="J21" s="3">
        <v>70</v>
      </c>
      <c r="K21" s="3">
        <v>200</v>
      </c>
      <c r="L21" s="13">
        <f>CD[[#This Row],[Verstorbene]]+CD[[#This Row],[KH (intensiv)]]+CD[[#This Row],[KH (nicht intensiv)]]+CD[[#This Row],[Infiziert (o. KH)]]+CD[[#This Row],[Genesen]]-CD[[#This Row],[Total]]</f>
        <v>0</v>
      </c>
      <c r="M21" s="3">
        <f>CD[[#This Row],[Total]]-H20</f>
        <v>18</v>
      </c>
      <c r="N21" s="3">
        <f>CD[[#This Row],[Genesen]]-G20</f>
        <v>25</v>
      </c>
      <c r="O21" s="8">
        <f t="shared" si="0"/>
        <v>38.753644209385456</v>
      </c>
      <c r="P21" s="8" t="str" cm="1">
        <f t="array" ref="P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2" spans="1:16" x14ac:dyDescent="0.2">
      <c r="A22" s="11">
        <v>43931</v>
      </c>
      <c r="B22" s="12">
        <f>-CD[[#This Row],[Verstorbene]]</f>
        <v>-9</v>
      </c>
      <c r="C22" s="1">
        <v>9</v>
      </c>
      <c r="D22" s="4">
        <v>46</v>
      </c>
      <c r="E22" s="13">
        <f>CD[[#This Row],[KH]]-CD[[#This Row],[KH (intensiv)]]</f>
        <v>27</v>
      </c>
      <c r="F22" s="13">
        <f>CD[[#This Row],[Infiziert]]-CD[[#This Row],[KH (nicht intensiv)]]-CD[[#This Row],[KH (intensiv)]]</f>
        <v>330</v>
      </c>
      <c r="G22" s="3">
        <v>338</v>
      </c>
      <c r="H22" s="3">
        <v>750</v>
      </c>
      <c r="I22" s="3">
        <v>403</v>
      </c>
      <c r="J22" s="3">
        <v>73</v>
      </c>
      <c r="K22" s="3">
        <v>255</v>
      </c>
      <c r="L22" s="13">
        <f>CD[[#This Row],[Verstorbene]]+CD[[#This Row],[KH (intensiv)]]+CD[[#This Row],[KH (nicht intensiv)]]+CD[[#This Row],[Infiziert (o. KH)]]+CD[[#This Row],[Genesen]]-CD[[#This Row],[Total]]</f>
        <v>0</v>
      </c>
      <c r="M22" s="3">
        <f>CD[[#This Row],[Total]]-H21</f>
        <v>13</v>
      </c>
      <c r="N22" s="3">
        <f>CD[[#This Row],[Genesen]]-G21</f>
        <v>22</v>
      </c>
      <c r="O22" s="8">
        <f t="shared" si="0"/>
        <v>33.286325109306183</v>
      </c>
      <c r="P22" s="8" t="str" cm="1">
        <f t="array" ref="P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3" spans="1:16" x14ac:dyDescent="0.2">
      <c r="A23" s="11">
        <v>43932</v>
      </c>
      <c r="B23" s="12">
        <f>-CD[[#This Row],[Verstorbene]]</f>
        <v>-9</v>
      </c>
      <c r="C23" s="1">
        <v>9</v>
      </c>
      <c r="D23" s="4">
        <v>45</v>
      </c>
      <c r="E23" s="13">
        <f>CD[[#This Row],[KH]]-CD[[#This Row],[KH (intensiv)]]</f>
        <v>24</v>
      </c>
      <c r="F23" s="13">
        <f>CD[[#This Row],[Infiziert]]-CD[[#This Row],[KH (nicht intensiv)]]-CD[[#This Row],[KH (intensiv)]]</f>
        <v>320</v>
      </c>
      <c r="G23" s="3">
        <v>362</v>
      </c>
      <c r="H23" s="3">
        <v>760</v>
      </c>
      <c r="I23" s="3">
        <v>389</v>
      </c>
      <c r="J23" s="3">
        <v>69</v>
      </c>
      <c r="K23" s="3">
        <v>226</v>
      </c>
      <c r="L23" s="13">
        <f>CD[[#This Row],[Verstorbene]]+CD[[#This Row],[KH (intensiv)]]+CD[[#This Row],[KH (nicht intensiv)]]+CD[[#This Row],[Infiziert (o. KH)]]+CD[[#This Row],[Genesen]]-CD[[#This Row],[Total]]</f>
        <v>0</v>
      </c>
      <c r="M23" s="3">
        <f>CD[[#This Row],[Total]]-H22</f>
        <v>10</v>
      </c>
      <c r="N23" s="3">
        <f>CD[[#This Row],[Genesen]]-G22</f>
        <v>24</v>
      </c>
      <c r="O23" s="8">
        <f t="shared" si="0"/>
        <v>29.748648044549</v>
      </c>
      <c r="P23" s="8" t="str" cm="1">
        <f t="array" ref="P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4" spans="1:16" x14ac:dyDescent="0.2">
      <c r="A24" s="11">
        <v>43933</v>
      </c>
      <c r="B24" s="12">
        <f>-CD[[#This Row],[Verstorbene]]</f>
        <v>-10</v>
      </c>
      <c r="C24" s="1">
        <v>10</v>
      </c>
      <c r="D24" s="4">
        <v>46</v>
      </c>
      <c r="E24" s="13">
        <f>CD[[#This Row],[KH]]-CD[[#This Row],[KH (intensiv)]]</f>
        <v>20</v>
      </c>
      <c r="F24" s="13">
        <f>CD[[#This Row],[Infiziert]]-CD[[#This Row],[KH (nicht intensiv)]]-CD[[#This Row],[KH (intensiv)]]</f>
        <v>313</v>
      </c>
      <c r="G24" s="3">
        <v>382</v>
      </c>
      <c r="H24" s="3">
        <v>771</v>
      </c>
      <c r="I24" s="3">
        <v>379</v>
      </c>
      <c r="J24" s="3">
        <v>66</v>
      </c>
      <c r="K24" s="3">
        <v>226</v>
      </c>
      <c r="L24" s="13">
        <f>CD[[#This Row],[Verstorbene]]+CD[[#This Row],[KH (intensiv)]]+CD[[#This Row],[KH (nicht intensiv)]]+CD[[#This Row],[Infiziert (o. KH)]]+CD[[#This Row],[Genesen]]-CD[[#This Row],[Total]]</f>
        <v>0</v>
      </c>
      <c r="M24" s="3">
        <f>CD[[#This Row],[Total]]-H23</f>
        <v>11</v>
      </c>
      <c r="N24" s="3">
        <f>CD[[#This Row],[Genesen]]-G23</f>
        <v>20</v>
      </c>
      <c r="O24" s="8">
        <f t="shared" si="0"/>
        <v>29.748648044549</v>
      </c>
      <c r="P24" s="8" t="str" cm="1">
        <f t="array" ref="P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5" spans="1:16" x14ac:dyDescent="0.2">
      <c r="A25" s="11">
        <v>43934</v>
      </c>
      <c r="B25" s="12">
        <f>-CD[[#This Row],[Verstorbene]]</f>
        <v>-13</v>
      </c>
      <c r="C25" s="1">
        <v>13</v>
      </c>
      <c r="D25" s="4">
        <v>47</v>
      </c>
      <c r="E25" s="13">
        <f>CD[[#This Row],[KH]]-CD[[#This Row],[KH (intensiv)]]</f>
        <v>24</v>
      </c>
      <c r="F25" s="13">
        <f>CD[[#This Row],[Infiziert]]-CD[[#This Row],[KH (nicht intensiv)]]-CD[[#This Row],[KH (intensiv)]]</f>
        <v>314</v>
      </c>
      <c r="G25" s="3">
        <v>390</v>
      </c>
      <c r="H25" s="3">
        <v>788</v>
      </c>
      <c r="I25" s="3">
        <v>385</v>
      </c>
      <c r="J25" s="3">
        <v>71</v>
      </c>
      <c r="K25" s="3">
        <v>205</v>
      </c>
      <c r="L25" s="13">
        <f>CD[[#This Row],[Verstorbene]]+CD[[#This Row],[KH (intensiv)]]+CD[[#This Row],[KH (nicht intensiv)]]+CD[[#This Row],[Infiziert (o. KH)]]+CD[[#This Row],[Genesen]]-CD[[#This Row],[Total]]</f>
        <v>0</v>
      </c>
      <c r="M25" s="3">
        <f>CD[[#This Row],[Total]]-H24</f>
        <v>17</v>
      </c>
      <c r="N25" s="3">
        <f>CD[[#This Row],[Genesen]]-G24</f>
        <v>8</v>
      </c>
      <c r="O25" s="8">
        <f t="shared" si="0"/>
        <v>22.351686909147627</v>
      </c>
      <c r="P25" s="8" t="str" cm="1">
        <f t="array" ref="P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6" spans="1:16" x14ac:dyDescent="0.2">
      <c r="A26" s="11">
        <v>43935</v>
      </c>
      <c r="B26" s="12">
        <f>-CD[[#This Row],[Verstorbene]]</f>
        <v>-13</v>
      </c>
      <c r="C26" s="1">
        <v>13</v>
      </c>
      <c r="D26" s="4">
        <v>45</v>
      </c>
      <c r="E26" s="13">
        <f>CD[[#This Row],[KH]]-CD[[#This Row],[KH (intensiv)]]</f>
        <v>26</v>
      </c>
      <c r="F26" s="13">
        <f>CD[[#This Row],[Infiziert]]-CD[[#This Row],[KH (nicht intensiv)]]-CD[[#This Row],[KH (intensiv)]]</f>
        <v>332</v>
      </c>
      <c r="G26" s="3">
        <v>390</v>
      </c>
      <c r="H26" s="3">
        <v>806</v>
      </c>
      <c r="I26" s="3">
        <v>403</v>
      </c>
      <c r="J26" s="3">
        <v>71</v>
      </c>
      <c r="K26" s="3">
        <v>200</v>
      </c>
      <c r="L26" s="13">
        <f>CD[[#This Row],[Verstorbene]]+CD[[#This Row],[KH (intensiv)]]+CD[[#This Row],[KH (nicht intensiv)]]+CD[[#This Row],[Infiziert (o. KH)]]+CD[[#This Row],[Genesen]]-CD[[#This Row],[Total]]</f>
        <v>0</v>
      </c>
      <c r="M26" s="3">
        <f>CD[[#This Row],[Total]]-H25</f>
        <v>18</v>
      </c>
      <c r="N26" s="3">
        <f>CD[[#This Row],[Genesen]]-G25</f>
        <v>0</v>
      </c>
      <c r="O26" s="8">
        <f t="shared" si="0"/>
        <v>20.100437867938513</v>
      </c>
      <c r="P26" s="8" t="str" cm="1">
        <f t="array" ref="P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7" spans="1:16" x14ac:dyDescent="0.2">
      <c r="A27" s="11">
        <v>43936</v>
      </c>
      <c r="B27" s="12">
        <f>-CD[[#This Row],[Verstorbene]]</f>
        <v>-14</v>
      </c>
      <c r="C27" s="1">
        <v>14</v>
      </c>
      <c r="D27" s="4">
        <v>42</v>
      </c>
      <c r="E27" s="13">
        <f>CD[[#This Row],[KH]]-CD[[#This Row],[KH (intensiv)]]</f>
        <v>24</v>
      </c>
      <c r="F27" s="13">
        <f>CD[[#This Row],[Infiziert]]-CD[[#This Row],[KH (nicht intensiv)]]-CD[[#This Row],[KH (intensiv)]]</f>
        <v>299</v>
      </c>
      <c r="G27" s="3">
        <v>458</v>
      </c>
      <c r="H27" s="3">
        <v>837</v>
      </c>
      <c r="I27" s="3">
        <v>365</v>
      </c>
      <c r="J27" s="3">
        <v>66</v>
      </c>
      <c r="K27" s="3">
        <v>200</v>
      </c>
      <c r="L27" s="13">
        <f>CD[[#This Row],[Verstorbene]]+CD[[#This Row],[KH (intensiv)]]+CD[[#This Row],[KH (nicht intensiv)]]+CD[[#This Row],[Infiziert (o. KH)]]+CD[[#This Row],[Genesen]]-CD[[#This Row],[Total]]</f>
        <v>0</v>
      </c>
      <c r="M27" s="3">
        <f>CD[[#This Row],[Total]]-H26</f>
        <v>31</v>
      </c>
      <c r="N27" s="3">
        <f>CD[[#This Row],[Genesen]]-G26</f>
        <v>68</v>
      </c>
      <c r="O27" s="8">
        <f t="shared" si="0"/>
        <v>18.974813347333956</v>
      </c>
      <c r="P27" s="8" t="str" cm="1">
        <f t="array" ref="P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8" spans="1:16" x14ac:dyDescent="0.2">
      <c r="A28" s="11">
        <v>43937</v>
      </c>
      <c r="B28" s="12">
        <f>-CD[[#This Row],[Verstorbene]]</f>
        <v>-14</v>
      </c>
      <c r="C28" s="1">
        <v>14</v>
      </c>
      <c r="D28" s="4">
        <v>41</v>
      </c>
      <c r="E28" s="13">
        <f>CD[[#This Row],[KH]]-CD[[#This Row],[KH (intensiv)]]</f>
        <v>22</v>
      </c>
      <c r="F28" s="13">
        <f>CD[[#This Row],[Infiziert]]-CD[[#This Row],[KH (nicht intensiv)]]-CD[[#This Row],[KH (intensiv)]]</f>
        <v>296</v>
      </c>
      <c r="G28" s="3">
        <v>485</v>
      </c>
      <c r="H28" s="3">
        <v>858</v>
      </c>
      <c r="I28" s="3">
        <v>359</v>
      </c>
      <c r="J28" s="3">
        <v>63</v>
      </c>
      <c r="K28" s="3">
        <v>220</v>
      </c>
      <c r="L28" s="13">
        <f>CD[[#This Row],[Verstorbene]]+CD[[#This Row],[KH (intensiv)]]+CD[[#This Row],[KH (nicht intensiv)]]+CD[[#This Row],[Infiziert (o. KH)]]+CD[[#This Row],[Genesen]]-CD[[#This Row],[Total]]</f>
        <v>0</v>
      </c>
      <c r="M28" s="3">
        <f>CD[[#This Row],[Total]]-H27</f>
        <v>21</v>
      </c>
      <c r="N28" s="3">
        <f>CD[[#This Row],[Genesen]]-G27</f>
        <v>27</v>
      </c>
      <c r="O28" s="8">
        <f t="shared" si="0"/>
        <v>19.457223856164482</v>
      </c>
      <c r="P28" s="8" t="str" cm="1">
        <f t="array" ref="P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9" spans="1:16" x14ac:dyDescent="0.2">
      <c r="A29" s="11">
        <v>43938</v>
      </c>
      <c r="B29" s="12">
        <f>-CD[[#This Row],[Verstorbene]]</f>
        <v>-14</v>
      </c>
      <c r="C29" s="1">
        <v>14</v>
      </c>
      <c r="D29" s="4">
        <v>39</v>
      </c>
      <c r="E29" s="13">
        <f>CD[[#This Row],[KH]]-CD[[#This Row],[KH (intensiv)]]</f>
        <v>24</v>
      </c>
      <c r="F29" s="13">
        <f>CD[[#This Row],[Infiziert]]-CD[[#This Row],[KH (nicht intensiv)]]-CD[[#This Row],[KH (intensiv)]]</f>
        <v>269</v>
      </c>
      <c r="G29" s="3">
        <v>531</v>
      </c>
      <c r="H29" s="3">
        <v>877</v>
      </c>
      <c r="I29" s="3">
        <v>332</v>
      </c>
      <c r="J29" s="3">
        <v>63</v>
      </c>
      <c r="K29" s="3">
        <v>250</v>
      </c>
      <c r="L29" s="13">
        <f>CD[[#This Row],[Verstorbene]]+CD[[#This Row],[KH (intensiv)]]+CD[[#This Row],[KH (nicht intensiv)]]+CD[[#This Row],[Infiziert (o. KH)]]+CD[[#This Row],[Genesen]]-CD[[#This Row],[Total]]</f>
        <v>0</v>
      </c>
      <c r="M29" s="3">
        <f>CD[[#This Row],[Total]]-H28</f>
        <v>19</v>
      </c>
      <c r="N29" s="3">
        <f>CD[[#This Row],[Genesen]]-G28</f>
        <v>46</v>
      </c>
      <c r="O29" s="8">
        <f t="shared" si="0"/>
        <v>20.422044873825531</v>
      </c>
      <c r="P29" s="8" t="str" cm="1">
        <f t="array" ref="P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0" spans="1:16" x14ac:dyDescent="0.2">
      <c r="A30" s="11">
        <v>43939</v>
      </c>
      <c r="B30" s="12">
        <f>-CD[[#This Row],[Verstorbene]]</f>
        <v>-14</v>
      </c>
      <c r="C30" s="1">
        <v>14</v>
      </c>
      <c r="D30" s="4">
        <v>39</v>
      </c>
      <c r="E30" s="13">
        <f>CD[[#This Row],[KH]]-CD[[#This Row],[KH (intensiv)]]</f>
        <v>26</v>
      </c>
      <c r="F30" s="13">
        <f>CD[[#This Row],[Infiziert]]-CD[[#This Row],[KH (nicht intensiv)]]-CD[[#This Row],[KH (intensiv)]]</f>
        <v>247</v>
      </c>
      <c r="G30" s="3">
        <v>562</v>
      </c>
      <c r="H30" s="3">
        <v>888</v>
      </c>
      <c r="I30" s="3">
        <v>312</v>
      </c>
      <c r="J30" s="3">
        <v>65</v>
      </c>
      <c r="K30" s="3">
        <v>220</v>
      </c>
      <c r="L30" s="13">
        <f>CD[[#This Row],[Verstorbene]]+CD[[#This Row],[KH (intensiv)]]+CD[[#This Row],[KH (nicht intensiv)]]+CD[[#This Row],[Infiziert (o. KH)]]+CD[[#This Row],[Genesen]]-CD[[#This Row],[Total]]</f>
        <v>0</v>
      </c>
      <c r="M30" s="3">
        <f>CD[[#This Row],[Total]]-H29</f>
        <v>11</v>
      </c>
      <c r="N30" s="3">
        <f>CD[[#This Row],[Genesen]]-G29</f>
        <v>31</v>
      </c>
      <c r="O30" s="8">
        <f t="shared" si="0"/>
        <v>20.582848376769039</v>
      </c>
      <c r="P30" s="8" t="str" cm="1">
        <f t="array" ref="P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1" spans="1:16" x14ac:dyDescent="0.2">
      <c r="A31" s="11">
        <v>43940</v>
      </c>
      <c r="B31" s="12">
        <f>-CD[[#This Row],[Verstorbene]]</f>
        <v>-14</v>
      </c>
      <c r="C31" s="1">
        <v>14</v>
      </c>
      <c r="D31" s="4">
        <v>39</v>
      </c>
      <c r="E31" s="13">
        <f>CD[[#This Row],[KH]]-CD[[#This Row],[KH (intensiv)]]</f>
        <v>30</v>
      </c>
      <c r="F31" s="13">
        <f>CD[[#This Row],[Infiziert]]-CD[[#This Row],[KH (nicht intensiv)]]-CD[[#This Row],[KH (intensiv)]]</f>
        <v>256</v>
      </c>
      <c r="G31" s="3">
        <v>572</v>
      </c>
      <c r="H31" s="3">
        <v>911</v>
      </c>
      <c r="I31" s="3">
        <v>325</v>
      </c>
      <c r="J31" s="3">
        <v>69</v>
      </c>
      <c r="K31" s="3">
        <v>193</v>
      </c>
      <c r="L31" s="13">
        <f>CD[[#This Row],[Verstorbene]]+CD[[#This Row],[KH (intensiv)]]+CD[[#This Row],[KH (nicht intensiv)]]+CD[[#This Row],[Infiziert (o. KH)]]+CD[[#This Row],[Genesen]]-CD[[#This Row],[Total]]</f>
        <v>0</v>
      </c>
      <c r="M31" s="3">
        <f>CD[[#This Row],[Total]]-H30</f>
        <v>23</v>
      </c>
      <c r="N31" s="3">
        <f>CD[[#This Row],[Genesen]]-G30</f>
        <v>10</v>
      </c>
      <c r="O31" s="8">
        <f t="shared" si="0"/>
        <v>22.512490412091136</v>
      </c>
      <c r="P31" s="8" t="str" cm="1">
        <f t="array" ref="P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2" spans="1:16" x14ac:dyDescent="0.2">
      <c r="A32" s="11">
        <v>43941</v>
      </c>
      <c r="B32" s="12">
        <f>-CD[[#This Row],[Verstorbene]]</f>
        <v>-16</v>
      </c>
      <c r="C32" s="1">
        <v>16</v>
      </c>
      <c r="D32" s="4">
        <v>35</v>
      </c>
      <c r="E32" s="18">
        <f>CD[[#This Row],[KH]]-CD[[#This Row],[KH (intensiv)]]</f>
        <v>27</v>
      </c>
      <c r="F32" s="18">
        <f>CD[[#This Row],[Infiziert]]-CD[[#This Row],[KH (nicht intensiv)]]-CD[[#This Row],[KH (intensiv)]]</f>
        <v>268</v>
      </c>
      <c r="G32" s="3">
        <v>581</v>
      </c>
      <c r="H32" s="3">
        <v>927</v>
      </c>
      <c r="I32" s="3">
        <v>330</v>
      </c>
      <c r="J32" s="3">
        <v>62</v>
      </c>
      <c r="K32" s="3">
        <v>200</v>
      </c>
      <c r="L32" s="13">
        <f>CD[[#This Row],[Verstorbene]]+CD[[#This Row],[KH (intensiv)]]+CD[[#This Row],[KH (nicht intensiv)]]+CD[[#This Row],[Infiziert (o. KH)]]+CD[[#This Row],[Genesen]]-CD[[#This Row],[Total]]</f>
        <v>0</v>
      </c>
      <c r="M32" s="3">
        <f>CD[[#This Row],[Total]]-H31</f>
        <v>16</v>
      </c>
      <c r="N32" s="3">
        <f>CD[[#This Row],[Genesen]]-G31</f>
        <v>9</v>
      </c>
      <c r="O32" s="8">
        <f t="shared" si="0"/>
        <v>22.351686909147627</v>
      </c>
      <c r="P32" s="8" t="str" cm="1">
        <f t="array" ref="P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3" spans="1:16" x14ac:dyDescent="0.2">
      <c r="A33" s="11">
        <v>43942</v>
      </c>
      <c r="B33" s="12">
        <f>-CD[[#This Row],[Verstorbene]]</f>
        <v>-17</v>
      </c>
      <c r="C33" s="1">
        <v>17</v>
      </c>
      <c r="D33" s="4">
        <v>37</v>
      </c>
      <c r="E33" s="18">
        <f>CD[[#This Row],[KH]]-CD[[#This Row],[KH (intensiv)]]</f>
        <v>20</v>
      </c>
      <c r="F33" s="18">
        <f>CD[[#This Row],[Infiziert]]-CD[[#This Row],[KH (nicht intensiv)]]-CD[[#This Row],[KH (intensiv)]]</f>
        <v>230</v>
      </c>
      <c r="G33" s="3">
        <v>635</v>
      </c>
      <c r="H33" s="3">
        <v>939</v>
      </c>
      <c r="I33" s="3">
        <v>287</v>
      </c>
      <c r="J33" s="3">
        <v>57</v>
      </c>
      <c r="K33" s="3">
        <v>200</v>
      </c>
      <c r="L33" s="18">
        <f>CD[[#This Row],[Verstorbene]]+CD[[#This Row],[KH (intensiv)]]+CD[[#This Row],[KH (nicht intensiv)]]+CD[[#This Row],[Infiziert (o. KH)]]+CD[[#This Row],[Genesen]]-CD[[#This Row],[Total]]</f>
        <v>0</v>
      </c>
      <c r="M33" s="3">
        <f>CD[[#This Row],[Total]]-H32</f>
        <v>12</v>
      </c>
      <c r="N33" s="3">
        <f>CD[[#This Row],[Genesen]]-G32</f>
        <v>54</v>
      </c>
      <c r="O33" s="8">
        <f t="shared" si="0"/>
        <v>21.386865891486579</v>
      </c>
      <c r="P33" s="8" t="str" cm="1">
        <f t="array" ref="P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4" spans="1:16" x14ac:dyDescent="0.2">
      <c r="A34" s="11">
        <v>43943</v>
      </c>
      <c r="B34" s="12">
        <f>-CD[[#This Row],[Verstorbene]]</f>
        <v>-19</v>
      </c>
      <c r="C34" s="1">
        <v>19</v>
      </c>
      <c r="D34" s="4">
        <v>34</v>
      </c>
      <c r="E34" s="18">
        <f>CD[[#This Row],[KH]]-CD[[#This Row],[KH (intensiv)]]</f>
        <v>26</v>
      </c>
      <c r="F34" s="18">
        <f>CD[[#This Row],[Infiziert]]-CD[[#This Row],[KH (nicht intensiv)]]-CD[[#This Row],[KH (intensiv)]]</f>
        <v>213</v>
      </c>
      <c r="G34" s="3">
        <v>657</v>
      </c>
      <c r="H34" s="3">
        <v>949</v>
      </c>
      <c r="I34" s="3">
        <v>273</v>
      </c>
      <c r="J34" s="3">
        <v>60</v>
      </c>
      <c r="K34" s="3">
        <v>172</v>
      </c>
      <c r="L34" s="18">
        <f>CD[[#This Row],[Verstorbene]]+CD[[#This Row],[KH (intensiv)]]+CD[[#This Row],[KH (nicht intensiv)]]+CD[[#This Row],[Infiziert (o. KH)]]+CD[[#This Row],[Genesen]]-CD[[#This Row],[Total]]</f>
        <v>0</v>
      </c>
      <c r="M34" s="3">
        <f>CD[[#This Row],[Total]]-H33</f>
        <v>10</v>
      </c>
      <c r="N34" s="3">
        <f>CD[[#This Row],[Genesen]]-G33</f>
        <v>22</v>
      </c>
      <c r="O34" s="8">
        <f t="shared" si="0"/>
        <v>18.009992329672908</v>
      </c>
      <c r="P34" s="8" t="str" cm="1">
        <f t="array" ref="P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5" spans="1:16" x14ac:dyDescent="0.2">
      <c r="A35" s="11">
        <v>43944</v>
      </c>
      <c r="B35" s="12">
        <f>-CD[[#This Row],[Verstorbene]]</f>
        <v>-22</v>
      </c>
      <c r="C35" s="1">
        <v>22</v>
      </c>
      <c r="D35" s="4">
        <v>27</v>
      </c>
      <c r="E35" s="18">
        <f>CD[[#This Row],[KH]]-CD[[#This Row],[KH (intensiv)]]</f>
        <v>31</v>
      </c>
      <c r="F35" s="18">
        <f>CD[[#This Row],[Infiziert]]-CD[[#This Row],[KH (nicht intensiv)]]-CD[[#This Row],[KH (intensiv)]]</f>
        <v>179</v>
      </c>
      <c r="G35" s="3">
        <v>700</v>
      </c>
      <c r="H35" s="3">
        <v>959</v>
      </c>
      <c r="I35" s="3">
        <v>237</v>
      </c>
      <c r="J35" s="3">
        <v>58</v>
      </c>
      <c r="K35" s="3">
        <v>219</v>
      </c>
      <c r="L35" s="18">
        <f>CD[[#This Row],[Verstorbene]]+CD[[#This Row],[KH (intensiv)]]+CD[[#This Row],[KH (nicht intensiv)]]+CD[[#This Row],[Infiziert (o. KH)]]+CD[[#This Row],[Genesen]]-CD[[#This Row],[Total]]</f>
        <v>0</v>
      </c>
      <c r="M35" s="3">
        <f>CD[[#This Row],[Total]]-H34</f>
        <v>10</v>
      </c>
      <c r="N35" s="3">
        <f>CD[[#This Row],[Genesen]]-G34</f>
        <v>43</v>
      </c>
      <c r="O35" s="8">
        <f t="shared" si="0"/>
        <v>16.24115379729432</v>
      </c>
      <c r="P35" s="8" t="str" cm="1">
        <f t="array" ref="P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6" spans="1:16" x14ac:dyDescent="0.2">
      <c r="A36" s="11">
        <v>43945</v>
      </c>
      <c r="B36" s="12">
        <f>-CD[[#This Row],[Verstorbene]]</f>
        <v>-22</v>
      </c>
      <c r="C36" s="1">
        <v>22</v>
      </c>
      <c r="D36" s="4">
        <v>25</v>
      </c>
      <c r="E36" s="18">
        <f>CD[[#This Row],[KH]]-CD[[#This Row],[KH (intensiv)]]</f>
        <v>28</v>
      </c>
      <c r="F36" s="18">
        <f>CD[[#This Row],[Infiziert]]-CD[[#This Row],[KH (nicht intensiv)]]-CD[[#This Row],[KH (intensiv)]]</f>
        <v>169</v>
      </c>
      <c r="G36" s="3">
        <v>722</v>
      </c>
      <c r="H36" s="3">
        <v>966</v>
      </c>
      <c r="I36" s="3">
        <v>222</v>
      </c>
      <c r="J36" s="3">
        <v>53</v>
      </c>
      <c r="K36" s="3">
        <v>215</v>
      </c>
      <c r="L36" s="18">
        <f>CD[[#This Row],[Verstorbene]]+CD[[#This Row],[KH (intensiv)]]+CD[[#This Row],[KH (nicht intensiv)]]+CD[[#This Row],[Infiziert (o. KH)]]+CD[[#This Row],[Genesen]]-CD[[#This Row],[Total]]</f>
        <v>0</v>
      </c>
      <c r="M36" s="3">
        <f>CD[[#This Row],[Total]]-H35</f>
        <v>7</v>
      </c>
      <c r="N36" s="3">
        <f>CD[[#This Row],[Genesen]]-G35</f>
        <v>22</v>
      </c>
      <c r="O36" s="8">
        <f t="shared" si="0"/>
        <v>14.311511761972222</v>
      </c>
      <c r="P36" s="8" t="str" cm="1">
        <f t="array" ref="P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7" spans="1:16" x14ac:dyDescent="0.2">
      <c r="A37" s="11">
        <v>43946</v>
      </c>
      <c r="B37" s="12">
        <f>-CD[[#This Row],[Verstorbene]]</f>
        <v>-22</v>
      </c>
      <c r="C37" s="1">
        <v>22</v>
      </c>
      <c r="D37" s="4">
        <v>27</v>
      </c>
      <c r="E37" s="18">
        <f>CD[[#This Row],[KH]]-CD[[#This Row],[KH (intensiv)]]</f>
        <v>21</v>
      </c>
      <c r="F37" s="18">
        <f>CD[[#This Row],[Infiziert]]-CD[[#This Row],[KH (nicht intensiv)]]-CD[[#This Row],[KH (intensiv)]]</f>
        <v>174</v>
      </c>
      <c r="G37" s="3">
        <v>726</v>
      </c>
      <c r="H37" s="3">
        <v>970</v>
      </c>
      <c r="I37" s="3">
        <v>222</v>
      </c>
      <c r="J37" s="3">
        <v>48</v>
      </c>
      <c r="K37" s="3">
        <v>209</v>
      </c>
      <c r="L37" s="18">
        <f>CD[[#This Row],[Verstorbene]]+CD[[#This Row],[KH (intensiv)]]+CD[[#This Row],[KH (nicht intensiv)]]+CD[[#This Row],[Infiziert (o. KH)]]+CD[[#This Row],[Genesen]]-CD[[#This Row],[Total]]</f>
        <v>0</v>
      </c>
      <c r="M37" s="3">
        <f>CD[[#This Row],[Total]]-H36</f>
        <v>4</v>
      </c>
      <c r="N37" s="3">
        <f>CD[[#This Row],[Genesen]]-G36</f>
        <v>4</v>
      </c>
      <c r="O37" s="8">
        <f t="shared" si="0"/>
        <v>13.185887241367666</v>
      </c>
      <c r="P37" s="8" t="str" cm="1">
        <f t="array" ref="P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8" spans="1:16" x14ac:dyDescent="0.2">
      <c r="A38" s="11">
        <v>43947</v>
      </c>
      <c r="B38" s="12">
        <f>-CD[[#This Row],[Verstorbene]]</f>
        <v>-23</v>
      </c>
      <c r="C38" s="1">
        <v>23</v>
      </c>
      <c r="D38" s="4">
        <v>28</v>
      </c>
      <c r="E38" s="18">
        <f>CD[[#This Row],[KH]]-CD[[#This Row],[KH (intensiv)]]</f>
        <v>23</v>
      </c>
      <c r="F38" s="18">
        <f>CD[[#This Row],[Infiziert]]-CD[[#This Row],[KH (nicht intensiv)]]-CD[[#This Row],[KH (intensiv)]]</f>
        <v>169</v>
      </c>
      <c r="G38" s="3">
        <v>737</v>
      </c>
      <c r="H38" s="3">
        <v>980</v>
      </c>
      <c r="I38" s="3">
        <v>220</v>
      </c>
      <c r="J38" s="3">
        <v>51</v>
      </c>
      <c r="K38" s="3">
        <v>200</v>
      </c>
      <c r="L38" s="18">
        <f>CD[[#This Row],[Verstorbene]]+CD[[#This Row],[KH (intensiv)]]+CD[[#This Row],[KH (nicht intensiv)]]+CD[[#This Row],[Infiziert (o. KH)]]+CD[[#This Row],[Genesen]]-CD[[#This Row],[Total]]</f>
        <v>0</v>
      </c>
      <c r="M38" s="3">
        <f>CD[[#This Row],[Total]]-H37</f>
        <v>10</v>
      </c>
      <c r="N38" s="3">
        <f>CD[[#This Row],[Genesen]]-G37</f>
        <v>11</v>
      </c>
      <c r="O38" s="8">
        <f t="shared" si="0"/>
        <v>11.095441703102059</v>
      </c>
      <c r="P38" s="8" t="str" cm="1">
        <f t="array" ref="P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9" spans="1:16" x14ac:dyDescent="0.2">
      <c r="A39" s="11">
        <v>43948</v>
      </c>
      <c r="B39" s="12">
        <f>-CD[[#This Row],[Verstorbene]]</f>
        <v>-24</v>
      </c>
      <c r="C39" s="1">
        <v>24</v>
      </c>
      <c r="D39" s="4">
        <v>26</v>
      </c>
      <c r="E39" s="18">
        <f>CD[[#This Row],[KH]]-CD[[#This Row],[KH (intensiv)]]</f>
        <v>20</v>
      </c>
      <c r="F39" s="18">
        <f>CD[[#This Row],[Infiziert]]-CD[[#This Row],[KH (nicht intensiv)]]-CD[[#This Row],[KH (intensiv)]]</f>
        <v>167</v>
      </c>
      <c r="G39" s="3">
        <v>766</v>
      </c>
      <c r="H39" s="3">
        <v>1003</v>
      </c>
      <c r="I39" s="3">
        <v>213</v>
      </c>
      <c r="J39" s="3">
        <v>46</v>
      </c>
      <c r="K39" s="3">
        <v>200</v>
      </c>
      <c r="L39" s="18">
        <f>CD[[#This Row],[Verstorbene]]+CD[[#This Row],[KH (intensiv)]]+CD[[#This Row],[KH (nicht intensiv)]]+CD[[#This Row],[Infiziert (o. KH)]]+CD[[#This Row],[Genesen]]-CD[[#This Row],[Total]]</f>
        <v>0</v>
      </c>
      <c r="M39" s="3">
        <f>CD[[#This Row],[Total]]-H38</f>
        <v>23</v>
      </c>
      <c r="N39" s="3">
        <f>CD[[#This Row],[Genesen]]-G38</f>
        <v>29</v>
      </c>
      <c r="O39" s="8">
        <f t="shared" si="0"/>
        <v>12.221066223706616</v>
      </c>
      <c r="P39" s="8" t="str" cm="1">
        <f t="array" ref="P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0" spans="1:16" x14ac:dyDescent="0.2">
      <c r="A40" s="11">
        <v>43949</v>
      </c>
      <c r="B40" s="12">
        <f>-CD[[#This Row],[Verstorbene]]</f>
        <v>-24</v>
      </c>
      <c r="C40" s="1">
        <v>24</v>
      </c>
      <c r="D40" s="4">
        <v>25</v>
      </c>
      <c r="E40" s="18">
        <f>CD[[#This Row],[KH]]-CD[[#This Row],[KH (intensiv)]]</f>
        <v>23</v>
      </c>
      <c r="F40" s="18">
        <f>CD[[#This Row],[Infiziert]]-CD[[#This Row],[KH (nicht intensiv)]]-CD[[#This Row],[KH (intensiv)]]</f>
        <v>179</v>
      </c>
      <c r="G40" s="3">
        <v>766</v>
      </c>
      <c r="H40" s="3">
        <v>1017</v>
      </c>
      <c r="I40" s="3">
        <v>227</v>
      </c>
      <c r="J40" s="3">
        <v>48</v>
      </c>
      <c r="K40" s="3">
        <v>190</v>
      </c>
      <c r="L40" s="18">
        <f>CD[[#This Row],[Verstorbene]]+CD[[#This Row],[KH (intensiv)]]+CD[[#This Row],[KH (nicht intensiv)]]+CD[[#This Row],[Infiziert (o. KH)]]+CD[[#This Row],[Genesen]]-CD[[#This Row],[Total]]</f>
        <v>0</v>
      </c>
      <c r="M40" s="3">
        <f>CD[[#This Row],[Total]]-H39</f>
        <v>14</v>
      </c>
      <c r="N40" s="3">
        <f>CD[[#This Row],[Genesen]]-G39</f>
        <v>0</v>
      </c>
      <c r="O40" s="8">
        <f t="shared" si="0"/>
        <v>12.542673229593634</v>
      </c>
      <c r="P40" s="8" t="str" cm="1">
        <f t="array" ref="P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1" spans="1:16" x14ac:dyDescent="0.2">
      <c r="A41" s="11">
        <v>43950</v>
      </c>
      <c r="B41" s="12">
        <f>-CD[[#This Row],[Verstorbene]]</f>
        <v>-24</v>
      </c>
      <c r="C41" s="1">
        <v>24</v>
      </c>
      <c r="D41" s="4">
        <v>24</v>
      </c>
      <c r="E41" s="18">
        <f>CD[[#This Row],[KH]]-CD[[#This Row],[KH (intensiv)]]</f>
        <v>22</v>
      </c>
      <c r="F41" s="18">
        <f>CD[[#This Row],[Infiziert]]-CD[[#This Row],[KH (nicht intensiv)]]-CD[[#This Row],[KH (intensiv)]]</f>
        <v>173</v>
      </c>
      <c r="G41" s="3">
        <v>786</v>
      </c>
      <c r="H41" s="3">
        <v>1029</v>
      </c>
      <c r="I41" s="3">
        <v>219</v>
      </c>
      <c r="J41" s="3">
        <v>46</v>
      </c>
      <c r="K41" s="3">
        <v>190</v>
      </c>
      <c r="L41" s="18">
        <f>CD[[#This Row],[Verstorbene]]+CD[[#This Row],[KH (intensiv)]]+CD[[#This Row],[KH (nicht intensiv)]]+CD[[#This Row],[Infiziert (o. KH)]]+CD[[#This Row],[Genesen]]-CD[[#This Row],[Total]]</f>
        <v>0</v>
      </c>
      <c r="M41" s="3">
        <f>CD[[#This Row],[Total]]-H40</f>
        <v>12</v>
      </c>
      <c r="N41" s="3">
        <f>CD[[#This Row],[Genesen]]-G40</f>
        <v>20</v>
      </c>
      <c r="O41" s="8">
        <f t="shared" si="0"/>
        <v>12.864280235480649</v>
      </c>
      <c r="P41" s="8" t="str" cm="1">
        <f t="array" ref="P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2" spans="1:16" x14ac:dyDescent="0.2">
      <c r="A42" s="11">
        <v>43951</v>
      </c>
      <c r="B42" s="12">
        <f>-CD[[#This Row],[Verstorbene]]</f>
        <v>-24</v>
      </c>
      <c r="C42" s="1">
        <v>24</v>
      </c>
      <c r="D42" s="4">
        <v>20</v>
      </c>
      <c r="E42" s="18">
        <f>CD[[#This Row],[KH]]-CD[[#This Row],[KH (intensiv)]]</f>
        <v>20</v>
      </c>
      <c r="F42" s="18">
        <f>CD[[#This Row],[Infiziert]]-CD[[#This Row],[KH (nicht intensiv)]]-CD[[#This Row],[KH (intensiv)]]</f>
        <v>169</v>
      </c>
      <c r="G42" s="3">
        <v>817</v>
      </c>
      <c r="H42" s="3">
        <v>1050</v>
      </c>
      <c r="I42" s="3">
        <v>209</v>
      </c>
      <c r="J42" s="3">
        <v>40</v>
      </c>
      <c r="K42" s="3">
        <v>240</v>
      </c>
      <c r="L42" s="18">
        <f>CD[[#This Row],[Verstorbene]]+CD[[#This Row],[KH (intensiv)]]+CD[[#This Row],[KH (nicht intensiv)]]+CD[[#This Row],[Infiziert (o. KH)]]+CD[[#This Row],[Genesen]]-CD[[#This Row],[Total]]</f>
        <v>0</v>
      </c>
      <c r="M42" s="3">
        <f>CD[[#This Row],[Total]]-H41</f>
        <v>21</v>
      </c>
      <c r="N42" s="3">
        <f>CD[[#This Row],[Genesen]]-G41</f>
        <v>31</v>
      </c>
      <c r="O42" s="8">
        <f t="shared" si="0"/>
        <v>14.633118767859239</v>
      </c>
      <c r="P42" s="8" t="str" cm="1">
        <f t="array" ref="P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3" spans="1:16" x14ac:dyDescent="0.2">
      <c r="A43" s="11">
        <v>43952</v>
      </c>
      <c r="B43" s="12">
        <f>-CD[[#This Row],[Verstorbene]]</f>
        <v>-24</v>
      </c>
      <c r="C43" s="1">
        <v>24</v>
      </c>
      <c r="D43" s="4">
        <v>23</v>
      </c>
      <c r="E43" s="18">
        <f>CD[[#This Row],[KH]]-CD[[#This Row],[KH (intensiv)]]</f>
        <v>17</v>
      </c>
      <c r="F43" s="18">
        <f>CD[[#This Row],[Infiziert]]-CD[[#This Row],[KH (nicht intensiv)]]-CD[[#This Row],[KH (intensiv)]]</f>
        <v>163</v>
      </c>
      <c r="G43" s="3">
        <v>833</v>
      </c>
      <c r="H43" s="3">
        <v>1060</v>
      </c>
      <c r="I43" s="3">
        <v>203</v>
      </c>
      <c r="J43" s="3">
        <v>40</v>
      </c>
      <c r="K43" s="3">
        <v>235</v>
      </c>
      <c r="L43" s="18">
        <f>CD[[#This Row],[Verstorbene]]+CD[[#This Row],[KH (intensiv)]]+CD[[#This Row],[KH (nicht intensiv)]]+CD[[#This Row],[Infiziert (o. KH)]]+CD[[#This Row],[Genesen]]-CD[[#This Row],[Total]]</f>
        <v>0</v>
      </c>
      <c r="M43" s="3">
        <f>CD[[#This Row],[Total]]-H42</f>
        <v>10</v>
      </c>
      <c r="N43" s="3">
        <f>CD[[#This Row],[Genesen]]-G42</f>
        <v>16</v>
      </c>
      <c r="O43" s="8">
        <f t="shared" si="0"/>
        <v>15.115529276689763</v>
      </c>
      <c r="P43" s="8" t="str" cm="1">
        <f t="array" ref="P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4" spans="1:16" x14ac:dyDescent="0.2">
      <c r="A44" s="11">
        <v>43953</v>
      </c>
      <c r="B44" s="12">
        <f>-CD[[#This Row],[Verstorbene]]</f>
        <v>-24</v>
      </c>
      <c r="C44" s="1">
        <v>24</v>
      </c>
      <c r="D44" s="4">
        <v>22</v>
      </c>
      <c r="E44" s="18">
        <f>CD[[#This Row],[KH]]-CD[[#This Row],[KH (intensiv)]]</f>
        <v>20</v>
      </c>
      <c r="F44" s="18">
        <f>CD[[#This Row],[Infiziert]]-CD[[#This Row],[KH (nicht intensiv)]]-CD[[#This Row],[KH (intensiv)]]</f>
        <v>156</v>
      </c>
      <c r="G44" s="3">
        <v>852</v>
      </c>
      <c r="H44" s="3">
        <v>1074</v>
      </c>
      <c r="I44" s="3">
        <v>198</v>
      </c>
      <c r="J44" s="3">
        <v>42</v>
      </c>
      <c r="K44" s="3">
        <v>231</v>
      </c>
      <c r="L44" s="18">
        <f>CD[[#This Row],[Verstorbene]]+CD[[#This Row],[KH (intensiv)]]+CD[[#This Row],[KH (nicht intensiv)]]+CD[[#This Row],[Infiziert (o. KH)]]+CD[[#This Row],[Genesen]]-CD[[#This Row],[Total]]</f>
        <v>0</v>
      </c>
      <c r="M44" s="3">
        <f>CD[[#This Row],[Total]]-H43</f>
        <v>14</v>
      </c>
      <c r="N44" s="3">
        <f>CD[[#This Row],[Genesen]]-G43</f>
        <v>19</v>
      </c>
      <c r="O44" s="8">
        <f t="shared" si="0"/>
        <v>16.723564306124846</v>
      </c>
      <c r="P44" s="8" t="str" cm="1">
        <f t="array" ref="P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5" spans="1:16" x14ac:dyDescent="0.2">
      <c r="A45" s="11">
        <v>43954</v>
      </c>
      <c r="B45" s="12">
        <f>-CD[[#This Row],[Verstorbene]]</f>
        <v>-24</v>
      </c>
      <c r="C45" s="1">
        <v>24</v>
      </c>
      <c r="D45" s="4">
        <v>23</v>
      </c>
      <c r="E45" s="18">
        <f>CD[[#This Row],[KH]]-CD[[#This Row],[KH (intensiv)]]</f>
        <v>19</v>
      </c>
      <c r="F45" s="18">
        <f>CD[[#This Row],[Infiziert]]-CD[[#This Row],[KH (nicht intensiv)]]-CD[[#This Row],[KH (intensiv)]]</f>
        <v>145</v>
      </c>
      <c r="G45" s="3">
        <v>878</v>
      </c>
      <c r="H45" s="3">
        <v>1089</v>
      </c>
      <c r="I45" s="3">
        <v>187</v>
      </c>
      <c r="J45" s="3">
        <v>42</v>
      </c>
      <c r="K45" s="3">
        <v>240</v>
      </c>
      <c r="L45" s="18">
        <f>CD[[#This Row],[Verstorbene]]+CD[[#This Row],[KH (intensiv)]]+CD[[#This Row],[KH (nicht intensiv)]]+CD[[#This Row],[Infiziert (o. KH)]]+CD[[#This Row],[Genesen]]-CD[[#This Row],[Total]]</f>
        <v>0</v>
      </c>
      <c r="M45" s="3">
        <f>CD[[#This Row],[Total]]-H44</f>
        <v>15</v>
      </c>
      <c r="N45" s="3">
        <f>CD[[#This Row],[Genesen]]-G44</f>
        <v>26</v>
      </c>
      <c r="O45" s="8">
        <f t="shared" si="0"/>
        <v>17.527581820842386</v>
      </c>
      <c r="P45" s="8" t="str" cm="1">
        <f t="array" ref="P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6" spans="1:16" x14ac:dyDescent="0.2">
      <c r="A46" s="11">
        <v>43955</v>
      </c>
      <c r="B46" s="12">
        <f>-CD[[#This Row],[Verstorbene]]</f>
        <v>-24</v>
      </c>
      <c r="C46" s="1">
        <v>24</v>
      </c>
      <c r="D46" s="4">
        <v>21</v>
      </c>
      <c r="E46" s="18">
        <f>CD[[#This Row],[KH]]-CD[[#This Row],[KH (intensiv)]]</f>
        <v>17</v>
      </c>
      <c r="F46" s="18">
        <f>CD[[#This Row],[Infiziert]]-CD[[#This Row],[KH (nicht intensiv)]]-CD[[#This Row],[KH (intensiv)]]</f>
        <v>142</v>
      </c>
      <c r="G46" s="3">
        <v>885</v>
      </c>
      <c r="H46" s="3">
        <v>1089</v>
      </c>
      <c r="I46" s="3">
        <v>180</v>
      </c>
      <c r="J46" s="3">
        <v>38</v>
      </c>
      <c r="K46" s="3">
        <v>240</v>
      </c>
      <c r="L46" s="18">
        <f>CD[[#This Row],[Verstorbene]]+CD[[#This Row],[KH (intensiv)]]+CD[[#This Row],[KH (nicht intensiv)]]+CD[[#This Row],[Infiziert (o. KH)]]+CD[[#This Row],[Genesen]]-CD[[#This Row],[Total]]</f>
        <v>0</v>
      </c>
      <c r="M46" s="3">
        <f>CD[[#This Row],[Total]]-H45</f>
        <v>0</v>
      </c>
      <c r="N46" s="3">
        <f>CD[[#This Row],[Genesen]]-G45</f>
        <v>7</v>
      </c>
      <c r="O46" s="8">
        <f t="shared" si="0"/>
        <v>13.829101253141697</v>
      </c>
      <c r="P46" s="8" t="str" cm="1">
        <f t="array" ref="P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7" spans="1:16" x14ac:dyDescent="0.2">
      <c r="A47" s="11">
        <v>43956</v>
      </c>
      <c r="B47" s="12">
        <f>-CD[[#This Row],[Verstorbene]]</f>
        <v>-24</v>
      </c>
      <c r="C47" s="1">
        <v>24</v>
      </c>
      <c r="D47" s="4">
        <v>16</v>
      </c>
      <c r="E47" s="18">
        <f>CD[[#This Row],[KH]]-CD[[#This Row],[KH (intensiv)]]</f>
        <v>20</v>
      </c>
      <c r="F47" s="18">
        <f>CD[[#This Row],[Infiziert]]-CD[[#This Row],[KH (nicht intensiv)]]-CD[[#This Row],[KH (intensiv)]]</f>
        <v>143</v>
      </c>
      <c r="G47" s="3">
        <v>910</v>
      </c>
      <c r="H47" s="3">
        <v>1113</v>
      </c>
      <c r="I47" s="3">
        <v>179</v>
      </c>
      <c r="J47" s="3">
        <v>36</v>
      </c>
      <c r="K47" s="3">
        <v>232</v>
      </c>
      <c r="L47" s="18">
        <f>CD[[#This Row],[Verstorbene]]+CD[[#This Row],[KH (intensiv)]]+CD[[#This Row],[KH (nicht intensiv)]]+CD[[#This Row],[Infiziert (o. KH)]]+CD[[#This Row],[Genesen]]-CD[[#This Row],[Total]]</f>
        <v>0</v>
      </c>
      <c r="M47" s="3">
        <f>CD[[#This Row],[Total]]-H46</f>
        <v>24</v>
      </c>
      <c r="N47" s="3">
        <f>CD[[#This Row],[Genesen]]-G46</f>
        <v>25</v>
      </c>
      <c r="O47" s="8">
        <f t="shared" si="0"/>
        <v>15.437136282576779</v>
      </c>
      <c r="P47" s="8" t="str" cm="1">
        <f t="array" ref="P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8" spans="1:16" x14ac:dyDescent="0.2">
      <c r="A48" s="11">
        <v>43957</v>
      </c>
      <c r="B48" s="12">
        <f>-CD[[#This Row],[Verstorbene]]</f>
        <v>-25</v>
      </c>
      <c r="C48" s="1">
        <v>25</v>
      </c>
      <c r="D48" s="4">
        <v>18</v>
      </c>
      <c r="E48" s="18">
        <f>CD[[#This Row],[KH]]-CD[[#This Row],[KH (intensiv)]]</f>
        <v>19</v>
      </c>
      <c r="F48" s="18">
        <f>CD[[#This Row],[Infiziert]]-CD[[#This Row],[KH (nicht intensiv)]]-CD[[#This Row],[KH (intensiv)]]</f>
        <v>172</v>
      </c>
      <c r="G48" s="3">
        <v>913</v>
      </c>
      <c r="H48" s="3">
        <v>1147</v>
      </c>
      <c r="I48" s="3">
        <v>209</v>
      </c>
      <c r="J48" s="3">
        <v>37</v>
      </c>
      <c r="K48" s="3">
        <v>360</v>
      </c>
      <c r="L48" s="18">
        <f>CD[[#This Row],[Verstorbene]]+CD[[#This Row],[KH (intensiv)]]+CD[[#This Row],[KH (nicht intensiv)]]+CD[[#This Row],[Infiziert (o. KH)]]+CD[[#This Row],[Genesen]]-CD[[#This Row],[Total]]</f>
        <v>0</v>
      </c>
      <c r="M48" s="3">
        <f>CD[[#This Row],[Total]]-H47</f>
        <v>34</v>
      </c>
      <c r="N48" s="3">
        <f>CD[[#This Row],[Genesen]]-G47</f>
        <v>3</v>
      </c>
      <c r="O48" s="8">
        <f t="shared" si="0"/>
        <v>18.974813347333956</v>
      </c>
      <c r="P48" s="8" t="str" cm="1">
        <f t="array" ref="P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9" spans="1:17" x14ac:dyDescent="0.2">
      <c r="A49" s="11">
        <v>43958</v>
      </c>
      <c r="B49" s="12">
        <f>-CD[[#This Row],[Verstorbene]]</f>
        <v>-26</v>
      </c>
      <c r="C49" s="1">
        <v>26</v>
      </c>
      <c r="D49" s="4">
        <v>15</v>
      </c>
      <c r="E49" s="18">
        <f>CD[[#This Row],[KH]]-CD[[#This Row],[KH (intensiv)]]</f>
        <v>17</v>
      </c>
      <c r="F49" s="18">
        <f>CD[[#This Row],[Infiziert]]-CD[[#This Row],[KH (nicht intensiv)]]-CD[[#This Row],[KH (intensiv)]]</f>
        <v>174</v>
      </c>
      <c r="G49" s="3">
        <v>924</v>
      </c>
      <c r="H49" s="3">
        <v>1156</v>
      </c>
      <c r="I49" s="3">
        <v>206</v>
      </c>
      <c r="J49" s="3">
        <v>32</v>
      </c>
      <c r="K49" s="3">
        <v>308</v>
      </c>
      <c r="L49" s="18">
        <f>CD[[#This Row],[Verstorbene]]+CD[[#This Row],[KH (intensiv)]]+CD[[#This Row],[KH (nicht intensiv)]]+CD[[#This Row],[Infiziert (o. KH)]]+CD[[#This Row],[Genesen]]-CD[[#This Row],[Total]]</f>
        <v>0</v>
      </c>
      <c r="M49" s="3">
        <f>CD[[#This Row],[Total]]-H48</f>
        <v>9</v>
      </c>
      <c r="N49" s="3">
        <f>CD[[#This Row],[Genesen]]-G48</f>
        <v>11</v>
      </c>
      <c r="O49" s="8">
        <f t="shared" si="0"/>
        <v>17.04517131201186</v>
      </c>
      <c r="P49" s="8" t="str" cm="1">
        <f t="array" ref="P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0" spans="1:17" x14ac:dyDescent="0.2">
      <c r="A50" s="11">
        <v>43959</v>
      </c>
      <c r="B50" s="12">
        <f>-CD[[#This Row],[Verstorbene]]</f>
        <v>-27</v>
      </c>
      <c r="C50" s="1">
        <v>27</v>
      </c>
      <c r="D50" s="4">
        <v>15</v>
      </c>
      <c r="E50" s="18">
        <f>CD[[#This Row],[KH]]-CD[[#This Row],[KH (intensiv)]]</f>
        <v>22</v>
      </c>
      <c r="F50" s="18">
        <f>CD[[#This Row],[Infiziert]]-CD[[#This Row],[KH (nicht intensiv)]]-CD[[#This Row],[KH (intensiv)]]</f>
        <v>167</v>
      </c>
      <c r="G50" s="3">
        <v>933</v>
      </c>
      <c r="H50" s="3">
        <v>1163</v>
      </c>
      <c r="I50" s="3">
        <v>204</v>
      </c>
      <c r="J50" s="3">
        <v>37</v>
      </c>
      <c r="K50" s="3">
        <v>315</v>
      </c>
      <c r="L50" s="18">
        <f>CD[[#This Row],[Verstorbene]]+CD[[#This Row],[KH (intensiv)]]+CD[[#This Row],[KH (nicht intensiv)]]+CD[[#This Row],[Infiziert (o. KH)]]+CD[[#This Row],[Genesen]]-CD[[#This Row],[Total]]</f>
        <v>1</v>
      </c>
      <c r="M50" s="3">
        <f>CD[[#This Row],[Total]]-H49</f>
        <v>7</v>
      </c>
      <c r="N50" s="3">
        <f>CD[[#This Row],[Genesen]]-G49</f>
        <v>9</v>
      </c>
      <c r="O50" s="8">
        <f t="shared" si="0"/>
        <v>16.562760803181337</v>
      </c>
      <c r="P50" s="8" t="str" cm="1">
        <f t="array" ref="P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1" spans="1:17" x14ac:dyDescent="0.2">
      <c r="A51" s="11">
        <v>43960</v>
      </c>
      <c r="B51" s="12">
        <f>-CD[[#This Row],[Verstorbene]]</f>
        <v>-27</v>
      </c>
      <c r="C51" s="1">
        <v>27</v>
      </c>
      <c r="D51" s="4">
        <v>15</v>
      </c>
      <c r="E51" s="18">
        <f>CD[[#This Row],[KH]]-CD[[#This Row],[KH (intensiv)]]</f>
        <v>21</v>
      </c>
      <c r="F51" s="18">
        <f>CD[[#This Row],[Infiziert]]-CD[[#This Row],[KH (nicht intensiv)]]-CD[[#This Row],[KH (intensiv)]]</f>
        <v>175</v>
      </c>
      <c r="G51" s="3">
        <f>G52-4</f>
        <v>939</v>
      </c>
      <c r="H51" s="3">
        <f>H52-7</f>
        <v>1177</v>
      </c>
      <c r="I51" s="3">
        <v>211</v>
      </c>
      <c r="J51" s="3">
        <v>36</v>
      </c>
      <c r="K51" s="3">
        <v>324</v>
      </c>
      <c r="L51" s="18">
        <f>CD[[#This Row],[Verstorbene]]+CD[[#This Row],[KH (intensiv)]]+CD[[#This Row],[KH (nicht intensiv)]]+CD[[#This Row],[Infiziert (o. KH)]]+CD[[#This Row],[Genesen]]-CD[[#This Row],[Total]]</f>
        <v>0</v>
      </c>
      <c r="M51" s="3">
        <f>CD[[#This Row],[Total]]-H50</f>
        <v>14</v>
      </c>
      <c r="N51" s="3">
        <f>CD[[#This Row],[Genesen]]-G50</f>
        <v>6</v>
      </c>
      <c r="O51" s="8">
        <f t="shared" si="0"/>
        <v>16.562760803181337</v>
      </c>
      <c r="P51" s="8" t="str" cm="1">
        <f t="array" ref="P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2" spans="1:17" x14ac:dyDescent="0.2">
      <c r="A52" s="11">
        <v>43961</v>
      </c>
      <c r="B52" s="12">
        <f>-CD[[#This Row],[Verstorbene]]</f>
        <v>-27</v>
      </c>
      <c r="C52" s="1">
        <v>27</v>
      </c>
      <c r="D52" s="4">
        <v>15</v>
      </c>
      <c r="E52" s="18">
        <f>CD[[#This Row],[KH]]-CD[[#This Row],[KH (intensiv)]]</f>
        <v>20</v>
      </c>
      <c r="F52" s="18">
        <f>CD[[#This Row],[Infiziert]]-CD[[#This Row],[KH (nicht intensiv)]]-CD[[#This Row],[KH (intensiv)]]</f>
        <v>179</v>
      </c>
      <c r="G52" s="3">
        <v>943</v>
      </c>
      <c r="H52" s="3">
        <v>1184</v>
      </c>
      <c r="I52" s="3">
        <v>214</v>
      </c>
      <c r="J52" s="3">
        <v>35</v>
      </c>
      <c r="K52" s="3">
        <v>332</v>
      </c>
      <c r="L52" s="18">
        <f>CD[[#This Row],[Verstorbene]]+CD[[#This Row],[KH (intensiv)]]+CD[[#This Row],[KH (nicht intensiv)]]+CD[[#This Row],[Infiziert (o. KH)]]+CD[[#This Row],[Genesen]]-CD[[#This Row],[Total]]</f>
        <v>0</v>
      </c>
      <c r="M52" s="3">
        <f>CD[[#This Row],[Total]]-H51</f>
        <v>7</v>
      </c>
      <c r="N52" s="3">
        <f>CD[[#This Row],[Genesen]]-G51</f>
        <v>4</v>
      </c>
      <c r="O52" s="8">
        <f t="shared" si="0"/>
        <v>15.276332779633272</v>
      </c>
      <c r="P52" s="8" t="str" cm="1">
        <f t="array" ref="P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3" spans="1:17" x14ac:dyDescent="0.2">
      <c r="A53" s="11">
        <v>43962</v>
      </c>
      <c r="B53" s="12">
        <f>-CD[[#This Row],[Verstorbene]]</f>
        <v>-27</v>
      </c>
      <c r="C53" s="1">
        <v>27</v>
      </c>
      <c r="D53" s="4">
        <v>16</v>
      </c>
      <c r="E53" s="18">
        <f>CD[[#This Row],[KH]]-CD[[#This Row],[KH (intensiv)]]</f>
        <v>17</v>
      </c>
      <c r="F53" s="18">
        <f>CD[[#This Row],[Infiziert]]-CD[[#This Row],[KH (nicht intensiv)]]-CD[[#This Row],[KH (intensiv)]]</f>
        <v>187</v>
      </c>
      <c r="G53" s="3">
        <v>952</v>
      </c>
      <c r="H53" s="3">
        <v>1199</v>
      </c>
      <c r="I53" s="3">
        <v>220</v>
      </c>
      <c r="J53" s="3">
        <v>33</v>
      </c>
      <c r="K53" s="3">
        <v>330</v>
      </c>
      <c r="L53" s="18">
        <f>CD[[#This Row],[Verstorbene]]+CD[[#This Row],[KH (intensiv)]]+CD[[#This Row],[KH (nicht intensiv)]]+CD[[#This Row],[Infiziert (o. KH)]]+CD[[#This Row],[Genesen]]-CD[[#This Row],[Total]]</f>
        <v>0</v>
      </c>
      <c r="M53" s="3">
        <f>CD[[#This Row],[Total]]-H52</f>
        <v>15</v>
      </c>
      <c r="N53" s="3">
        <f>CD[[#This Row],[Genesen]]-G52</f>
        <v>9</v>
      </c>
      <c r="O53" s="8">
        <f t="shared" si="0"/>
        <v>17.688385323785894</v>
      </c>
      <c r="P53" s="8" t="str" cm="1">
        <f t="array" ref="P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4" spans="1:17" x14ac:dyDescent="0.2">
      <c r="A54" s="11">
        <v>43963</v>
      </c>
      <c r="B54" s="12">
        <f>-CD[[#This Row],[Verstorbene]]</f>
        <v>-28</v>
      </c>
      <c r="C54" s="1">
        <v>28</v>
      </c>
      <c r="D54" s="4">
        <v>15</v>
      </c>
      <c r="E54" s="18">
        <f>CD[[#This Row],[KH]]-CD[[#This Row],[KH (intensiv)]]</f>
        <v>16</v>
      </c>
      <c r="F54" s="18">
        <f>CD[[#This Row],[Infiziert]]-CD[[#This Row],[KH (nicht intensiv)]]-CD[[#This Row],[KH (intensiv)]]</f>
        <v>171</v>
      </c>
      <c r="G54" s="3">
        <v>974</v>
      </c>
      <c r="H54" s="3">
        <v>1204</v>
      </c>
      <c r="I54" s="3">
        <v>202</v>
      </c>
      <c r="J54" s="3">
        <v>31</v>
      </c>
      <c r="K54" s="3">
        <v>310</v>
      </c>
      <c r="L54" s="18">
        <f>CD[[#This Row],[Verstorbene]]+CD[[#This Row],[KH (intensiv)]]+CD[[#This Row],[KH (nicht intensiv)]]+CD[[#This Row],[Infiziert (o. KH)]]+CD[[#This Row],[Genesen]]-CD[[#This Row],[Total]]</f>
        <v>0</v>
      </c>
      <c r="M54" s="3">
        <f>CD[[#This Row],[Total]]-H53</f>
        <v>5</v>
      </c>
      <c r="N54" s="3">
        <f>CD[[#This Row],[Genesen]]-G53</f>
        <v>22</v>
      </c>
      <c r="O54" s="8">
        <f t="shared" si="0"/>
        <v>14.633118767859239</v>
      </c>
      <c r="P54" s="8" t="str" cm="1">
        <f t="array" ref="P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5" spans="1:17" x14ac:dyDescent="0.2">
      <c r="A55" s="11">
        <v>43964</v>
      </c>
      <c r="B55" s="12">
        <f>-CD[[#This Row],[Verstorbene]]</f>
        <v>-28</v>
      </c>
      <c r="C55" s="1">
        <v>28</v>
      </c>
      <c r="D55" s="4">
        <v>15</v>
      </c>
      <c r="E55" s="18">
        <f>CD[[#This Row],[KH]]-CD[[#This Row],[KH (intensiv)]]</f>
        <v>20</v>
      </c>
      <c r="F55" s="18">
        <f>CD[[#This Row],[Infiziert]]-CD[[#This Row],[KH (nicht intensiv)]]-CD[[#This Row],[KH (intensiv)]]</f>
        <v>177</v>
      </c>
      <c r="G55" s="3">
        <v>989</v>
      </c>
      <c r="H55" s="3">
        <v>1229</v>
      </c>
      <c r="I55" s="3">
        <v>212</v>
      </c>
      <c r="J55" s="3">
        <v>35</v>
      </c>
      <c r="K55" s="3">
        <v>322</v>
      </c>
      <c r="L55" s="18">
        <f>CD[[#This Row],[Verstorbene]]+CD[[#This Row],[KH (intensiv)]]+CD[[#This Row],[KH (nicht intensiv)]]+CD[[#This Row],[Infiziert (o. KH)]]+CD[[#This Row],[Genesen]]-CD[[#This Row],[Total]]</f>
        <v>0</v>
      </c>
      <c r="M55" s="3">
        <f>CD[[#This Row],[Total]]-H54</f>
        <v>25</v>
      </c>
      <c r="N55" s="3">
        <f>CD[[#This Row],[Genesen]]-G54</f>
        <v>15</v>
      </c>
      <c r="O55" s="8">
        <f t="shared" si="0"/>
        <v>13.185887241367666</v>
      </c>
      <c r="P55" s="8" t="str" cm="1">
        <f t="array" ref="P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6" spans="1:17" x14ac:dyDescent="0.2">
      <c r="A56" s="11">
        <v>43965</v>
      </c>
      <c r="B56" s="12">
        <f>-CD[[#This Row],[Verstorbene]]</f>
        <v>-28</v>
      </c>
      <c r="C56" s="1">
        <v>28</v>
      </c>
      <c r="D56" s="4">
        <v>13</v>
      </c>
      <c r="E56" s="18">
        <f>CD[[#This Row],[KH]]-CD[[#This Row],[KH (intensiv)]]</f>
        <v>23</v>
      </c>
      <c r="F56" s="18">
        <f>CD[[#This Row],[Infiziert]]-CD[[#This Row],[KH (nicht intensiv)]]-CD[[#This Row],[KH (intensiv)]]</f>
        <v>188</v>
      </c>
      <c r="G56" s="3">
        <v>999</v>
      </c>
      <c r="H56" s="3">
        <v>1251</v>
      </c>
      <c r="I56" s="3">
        <v>224</v>
      </c>
      <c r="J56" s="3">
        <v>36</v>
      </c>
      <c r="K56" s="3">
        <v>340</v>
      </c>
      <c r="L56" s="18">
        <f>CD[[#This Row],[Verstorbene]]+CD[[#This Row],[KH (intensiv)]]+CD[[#This Row],[KH (nicht intensiv)]]+CD[[#This Row],[Infiziert (o. KH)]]+CD[[#This Row],[Genesen]]-CD[[#This Row],[Total]]</f>
        <v>0</v>
      </c>
      <c r="M56" s="3">
        <f>CD[[#This Row],[Total]]-H55</f>
        <v>22</v>
      </c>
      <c r="N56" s="3">
        <f>CD[[#This Row],[Genesen]]-G55</f>
        <v>10</v>
      </c>
      <c r="O56" s="8">
        <f t="shared" si="0"/>
        <v>15.276332779633272</v>
      </c>
      <c r="P56" s="8" t="str" cm="1">
        <f t="array" ref="P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7" spans="1:17" x14ac:dyDescent="0.2">
      <c r="A57" s="11">
        <v>43966</v>
      </c>
      <c r="B57" s="12">
        <f>-CD[[#This Row],[Verstorbene]]</f>
        <v>-30</v>
      </c>
      <c r="C57" s="1">
        <v>30</v>
      </c>
      <c r="D57" s="4">
        <v>13</v>
      </c>
      <c r="E57" s="18">
        <f>CD[[#This Row],[KH]]-CD[[#This Row],[KH (intensiv)]]</f>
        <v>17</v>
      </c>
      <c r="F57" s="18">
        <f>CD[[#This Row],[Infiziert]]-CD[[#This Row],[KH (nicht intensiv)]]-CD[[#This Row],[KH (intensiv)]]</f>
        <v>178</v>
      </c>
      <c r="G57" s="3">
        <v>1021</v>
      </c>
      <c r="H57" s="3">
        <v>1259</v>
      </c>
      <c r="I57" s="3">
        <v>208</v>
      </c>
      <c r="J57" s="3">
        <v>30</v>
      </c>
      <c r="K57" s="3">
        <v>342</v>
      </c>
      <c r="L57" s="18">
        <f>CD[[#This Row],[Verstorbene]]+CD[[#This Row],[KH (intensiv)]]+CD[[#This Row],[KH (nicht intensiv)]]+CD[[#This Row],[Infiziert (o. KH)]]+CD[[#This Row],[Genesen]]-CD[[#This Row],[Total]]</f>
        <v>0</v>
      </c>
      <c r="M57" s="3">
        <f>CD[[#This Row],[Total]]-H56</f>
        <v>8</v>
      </c>
      <c r="N57" s="3">
        <f>CD[[#This Row],[Genesen]]-G56</f>
        <v>22</v>
      </c>
      <c r="O57" s="8">
        <f t="shared" si="0"/>
        <v>15.437136282576779</v>
      </c>
      <c r="P57" s="8" t="str" cm="1">
        <f t="array" ref="P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8" spans="1:17" x14ac:dyDescent="0.2">
      <c r="A58" s="11">
        <v>43967</v>
      </c>
      <c r="B58" s="12">
        <f>-CD[[#This Row],[Verstorbene]]</f>
        <v>-30</v>
      </c>
      <c r="C58" s="1">
        <v>30</v>
      </c>
      <c r="D58" s="4">
        <v>14</v>
      </c>
      <c r="E58" s="18">
        <f>CD[[#This Row],[KH]]-CD[[#This Row],[KH (intensiv)]]</f>
        <v>16</v>
      </c>
      <c r="F58" s="18">
        <f>CD[[#This Row],[Infiziert]]-CD[[#This Row],[KH (nicht intensiv)]]-CD[[#This Row],[KH (intensiv)]]</f>
        <v>181</v>
      </c>
      <c r="G58" s="3">
        <v>1028</v>
      </c>
      <c r="H58" s="3">
        <v>1269</v>
      </c>
      <c r="I58" s="3">
        <v>211</v>
      </c>
      <c r="J58" s="3">
        <v>30</v>
      </c>
      <c r="K58" s="3">
        <v>352</v>
      </c>
      <c r="L58" s="18">
        <f>CD[[#This Row],[Verstorbene]]+CD[[#This Row],[KH (intensiv)]]+CD[[#This Row],[KH (nicht intensiv)]]+CD[[#This Row],[Infiziert (o. KH)]]+CD[[#This Row],[Genesen]]-CD[[#This Row],[Total]]</f>
        <v>0</v>
      </c>
      <c r="M58" s="3">
        <f>CD[[#This Row],[Total]]-H57</f>
        <v>10</v>
      </c>
      <c r="N58" s="3">
        <f>CD[[#This Row],[Genesen]]-G57</f>
        <v>7</v>
      </c>
      <c r="O58" s="8">
        <f t="shared" si="0"/>
        <v>14.793922270802748</v>
      </c>
      <c r="P58" s="8" t="str" cm="1">
        <f t="array" ref="P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9" spans="1:17" x14ac:dyDescent="0.2">
      <c r="A59" s="11">
        <v>43968</v>
      </c>
      <c r="B59" s="12">
        <f>-CD[[#This Row],[Verstorbene]]</f>
        <v>-30</v>
      </c>
      <c r="C59" s="1">
        <v>30</v>
      </c>
      <c r="D59" s="4">
        <v>12</v>
      </c>
      <c r="E59" s="18">
        <f>CD[[#This Row],[KH]]-CD[[#This Row],[KH (intensiv)]]</f>
        <v>16</v>
      </c>
      <c r="F59" s="18">
        <f>CD[[#This Row],[Infiziert]]-CD[[#This Row],[KH (nicht intensiv)]]-CD[[#This Row],[KH (intensiv)]]</f>
        <v>181</v>
      </c>
      <c r="G59" s="3">
        <v>1039</v>
      </c>
      <c r="H59" s="3">
        <v>1278</v>
      </c>
      <c r="I59" s="3">
        <v>209</v>
      </c>
      <c r="J59" s="3">
        <v>28</v>
      </c>
      <c r="K59" s="3">
        <v>355</v>
      </c>
      <c r="L59" s="18">
        <f>CD[[#This Row],[Verstorbene]]+CD[[#This Row],[KH (intensiv)]]+CD[[#This Row],[KH (nicht intensiv)]]+CD[[#This Row],[Infiziert (o. KH)]]+CD[[#This Row],[Genesen]]-CD[[#This Row],[Total]]</f>
        <v>0</v>
      </c>
      <c r="M59" s="3">
        <f>CD[[#This Row],[Total]]-H58</f>
        <v>9</v>
      </c>
      <c r="N59" s="3">
        <f>CD[[#This Row],[Genesen]]-G58</f>
        <v>11</v>
      </c>
      <c r="O59" s="8">
        <f t="shared" si="0"/>
        <v>15.115529276689763</v>
      </c>
      <c r="P59" s="8" t="str" cm="1">
        <f t="array" ref="P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0" spans="1:17" x14ac:dyDescent="0.2">
      <c r="A60" s="11">
        <v>43969</v>
      </c>
      <c r="B60" s="12">
        <f>-CD[[#This Row],[Verstorbene]]</f>
        <v>-30</v>
      </c>
      <c r="C60" s="1">
        <v>30</v>
      </c>
      <c r="D60" s="4">
        <v>13</v>
      </c>
      <c r="E60" s="18">
        <f>CD[[#This Row],[KH]]-CD[[#This Row],[KH (intensiv)]]</f>
        <v>15</v>
      </c>
      <c r="F60" s="18">
        <f>CD[[#This Row],[Infiziert]]-CD[[#This Row],[KH (nicht intensiv)]]-CD[[#This Row],[KH (intensiv)]]</f>
        <v>171</v>
      </c>
      <c r="G60" s="3">
        <v>1054</v>
      </c>
      <c r="H60" s="3">
        <v>1283</v>
      </c>
      <c r="I60" s="3">
        <v>199</v>
      </c>
      <c r="J60" s="3">
        <v>28</v>
      </c>
      <c r="K60" s="3">
        <v>331</v>
      </c>
      <c r="L60" s="18">
        <f>CD[[#This Row],[Verstorbene]]+CD[[#This Row],[KH (intensiv)]]+CD[[#This Row],[KH (nicht intensiv)]]+CD[[#This Row],[Infiziert (o. KH)]]+CD[[#This Row],[Genesen]]-CD[[#This Row],[Total]]</f>
        <v>0</v>
      </c>
      <c r="M60" s="3">
        <f>CD[[#This Row],[Total]]-H59</f>
        <v>5</v>
      </c>
      <c r="N60" s="3">
        <f>CD[[#This Row],[Genesen]]-G59</f>
        <v>15</v>
      </c>
      <c r="O60" s="8">
        <f t="shared" si="0"/>
        <v>13.507494247254682</v>
      </c>
      <c r="P60" s="8" t="str" cm="1">
        <f t="array" ref="P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0" s="32"/>
    </row>
    <row r="61" spans="1:17" x14ac:dyDescent="0.2">
      <c r="A61" s="11">
        <v>43970</v>
      </c>
      <c r="B61" s="12">
        <f>-CD[[#This Row],[Verstorbene]]</f>
        <v>-30</v>
      </c>
      <c r="C61" s="1">
        <v>30</v>
      </c>
      <c r="D61" s="4">
        <v>13</v>
      </c>
      <c r="E61" s="18">
        <f>CD[[#This Row],[KH]]-CD[[#This Row],[KH (intensiv)]]</f>
        <v>15</v>
      </c>
      <c r="F61" s="18">
        <f>CD[[#This Row],[Infiziert]]-CD[[#This Row],[KH (nicht intensiv)]]-CD[[#This Row],[KH (intensiv)]]</f>
        <v>178</v>
      </c>
      <c r="G61" s="3">
        <v>1056</v>
      </c>
      <c r="H61" s="3">
        <v>1292</v>
      </c>
      <c r="I61" s="3">
        <v>206</v>
      </c>
      <c r="J61" s="3">
        <v>28</v>
      </c>
      <c r="K61" s="3">
        <v>341</v>
      </c>
      <c r="L61" s="18">
        <f>CD[[#This Row],[Verstorbene]]+CD[[#This Row],[KH (intensiv)]]+CD[[#This Row],[KH (nicht intensiv)]]+CD[[#This Row],[Infiziert (o. KH)]]+CD[[#This Row],[Genesen]]-CD[[#This Row],[Total]]</f>
        <v>0</v>
      </c>
      <c r="M61" s="3">
        <f>CD[[#This Row],[Total]]-H60</f>
        <v>9</v>
      </c>
      <c r="N61" s="3">
        <f>CD[[#This Row],[Genesen]]-G60</f>
        <v>2</v>
      </c>
      <c r="O61" s="8">
        <f t="shared" si="0"/>
        <v>14.150708259028715</v>
      </c>
      <c r="P61" s="8" t="str" cm="1">
        <f t="array" ref="P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1" s="32"/>
    </row>
    <row r="62" spans="1:17" x14ac:dyDescent="0.2">
      <c r="A62" s="11">
        <v>43971</v>
      </c>
      <c r="B62" s="12">
        <f>-CD[[#This Row],[Verstorbene]]</f>
        <v>-30</v>
      </c>
      <c r="C62" s="1">
        <v>30</v>
      </c>
      <c r="D62" s="4">
        <v>13</v>
      </c>
      <c r="E62" s="18">
        <f>CD[[#This Row],[KH]]-CD[[#This Row],[KH (intensiv)]]</f>
        <v>15</v>
      </c>
      <c r="F62" s="18">
        <f>CD[[#This Row],[Infiziert]]-CD[[#This Row],[KH (nicht intensiv)]]-CD[[#This Row],[KH (intensiv)]]</f>
        <v>175</v>
      </c>
      <c r="G62" s="3">
        <v>1081</v>
      </c>
      <c r="H62" s="3">
        <v>1314</v>
      </c>
      <c r="I62" s="3">
        <v>203</v>
      </c>
      <c r="J62" s="3">
        <v>28</v>
      </c>
      <c r="K62" s="3">
        <v>280</v>
      </c>
      <c r="L62" s="18">
        <f>CD[[#This Row],[Verstorbene]]+CD[[#This Row],[KH (intensiv)]]+CD[[#This Row],[KH (nicht intensiv)]]+CD[[#This Row],[Infiziert (o. KH)]]+CD[[#This Row],[Genesen]]-CD[[#This Row],[Total]]</f>
        <v>0</v>
      </c>
      <c r="M62" s="3">
        <f>CD[[#This Row],[Total]]-H61</f>
        <v>22</v>
      </c>
      <c r="N62" s="3">
        <f>CD[[#This Row],[Genesen]]-G61</f>
        <v>25</v>
      </c>
      <c r="O62" s="8">
        <f t="shared" si="0"/>
        <v>13.668297750198191</v>
      </c>
      <c r="P62" s="8" t="str" cm="1">
        <f t="array" ref="P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2" s="32"/>
    </row>
    <row r="63" spans="1:17" x14ac:dyDescent="0.2">
      <c r="A63" s="11">
        <v>43972</v>
      </c>
      <c r="B63" s="12">
        <f>-CD[[#This Row],[Verstorbene]]</f>
        <v>-30</v>
      </c>
      <c r="C63" s="1">
        <v>30</v>
      </c>
      <c r="D63" s="4">
        <v>10</v>
      </c>
      <c r="E63" s="18">
        <f>CD[[#This Row],[KH]]-CD[[#This Row],[KH (intensiv)]]</f>
        <v>16</v>
      </c>
      <c r="F63" s="18">
        <f>CD[[#This Row],[Infiziert]]-CD[[#This Row],[KH (nicht intensiv)]]-CD[[#This Row],[KH (intensiv)]]</f>
        <v>153</v>
      </c>
      <c r="G63" s="3">
        <v>1115</v>
      </c>
      <c r="H63" s="3">
        <v>1324</v>
      </c>
      <c r="I63" s="3">
        <v>179</v>
      </c>
      <c r="J63" s="3">
        <v>26</v>
      </c>
      <c r="K63" s="3">
        <v>278</v>
      </c>
      <c r="L63" s="18">
        <f>CD[[#This Row],[Verstorbene]]+CD[[#This Row],[KH (intensiv)]]+CD[[#This Row],[KH (nicht intensiv)]]+CD[[#This Row],[Infiziert (o. KH)]]+CD[[#This Row],[Genesen]]-CD[[#This Row],[Total]]</f>
        <v>0</v>
      </c>
      <c r="M63" s="3">
        <f>CD[[#This Row],[Total]]-H62</f>
        <v>10</v>
      </c>
      <c r="N63" s="3">
        <f>CD[[#This Row],[Genesen]]-G62</f>
        <v>34</v>
      </c>
      <c r="O63" s="8">
        <f t="shared" si="0"/>
        <v>11.738655714876092</v>
      </c>
      <c r="P63" s="8" t="str" cm="1">
        <f t="array" ref="P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3" s="32"/>
    </row>
    <row r="64" spans="1:17" x14ac:dyDescent="0.2">
      <c r="A64" s="11">
        <v>43973</v>
      </c>
      <c r="B64" s="12">
        <f>-CD[[#This Row],[Verstorbene]]</f>
        <v>-30</v>
      </c>
      <c r="C64" s="1">
        <v>30</v>
      </c>
      <c r="D64" s="4">
        <v>9</v>
      </c>
      <c r="E64" s="18">
        <f>CD[[#This Row],[KH]]-CD[[#This Row],[KH (intensiv)]]</f>
        <v>12</v>
      </c>
      <c r="F64" s="18">
        <f>CD[[#This Row],[Infiziert]]-CD[[#This Row],[KH (nicht intensiv)]]-CD[[#This Row],[KH (intensiv)]]</f>
        <v>164</v>
      </c>
      <c r="G64" s="3">
        <v>1124</v>
      </c>
      <c r="H64" s="3">
        <v>1339</v>
      </c>
      <c r="I64" s="3">
        <v>185</v>
      </c>
      <c r="J64" s="3">
        <v>21</v>
      </c>
      <c r="K64" s="3">
        <v>266</v>
      </c>
      <c r="L64" s="18">
        <f>CD[[#This Row],[Verstorbene]]+CD[[#This Row],[KH (intensiv)]]+CD[[#This Row],[KH (nicht intensiv)]]+CD[[#This Row],[Infiziert (o. KH)]]+CD[[#This Row],[Genesen]]-CD[[#This Row],[Total]]</f>
        <v>0</v>
      </c>
      <c r="M64" s="3">
        <f>CD[[#This Row],[Total]]-H63</f>
        <v>15</v>
      </c>
      <c r="N64" s="3">
        <f>CD[[#This Row],[Genesen]]-G63</f>
        <v>9</v>
      </c>
      <c r="O64" s="8">
        <f t="shared" si="0"/>
        <v>12.864280235480649</v>
      </c>
      <c r="P64" s="8" t="str" cm="1">
        <f t="array" ref="P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4" s="32"/>
    </row>
    <row r="65" spans="1:16" x14ac:dyDescent="0.2">
      <c r="A65" s="11">
        <v>43974</v>
      </c>
      <c r="B65" s="12">
        <f>-CD[[#This Row],[Verstorbene]]</f>
        <v>-30</v>
      </c>
      <c r="C65" s="1">
        <v>30</v>
      </c>
      <c r="D65" s="4">
        <v>5</v>
      </c>
      <c r="E65" s="18">
        <f>CD[[#This Row],[KH]]-CD[[#This Row],[KH (intensiv)]]</f>
        <v>14</v>
      </c>
      <c r="F65" s="18">
        <f>CD[[#This Row],[Infiziert]]-CD[[#This Row],[KH (nicht intensiv)]]-CD[[#This Row],[KH (intensiv)]]</f>
        <v>162</v>
      </c>
      <c r="G65" s="3">
        <v>1130</v>
      </c>
      <c r="H65" s="3">
        <v>1341</v>
      </c>
      <c r="I65" s="3">
        <v>181</v>
      </c>
      <c r="J65" s="3">
        <v>19</v>
      </c>
      <c r="K65" s="3">
        <v>260</v>
      </c>
      <c r="L65" s="18">
        <f>CD[[#This Row],[Verstorbene]]+CD[[#This Row],[KH (intensiv)]]+CD[[#This Row],[KH (nicht intensiv)]]+CD[[#This Row],[Infiziert (o. KH)]]+CD[[#This Row],[Genesen]]-CD[[#This Row],[Total]]</f>
        <v>0</v>
      </c>
      <c r="M65" s="3">
        <f>CD[[#This Row],[Total]]-H64</f>
        <v>2</v>
      </c>
      <c r="N65" s="3">
        <f>CD[[#This Row],[Genesen]]-G64</f>
        <v>6</v>
      </c>
      <c r="O65" s="8">
        <f t="shared" si="0"/>
        <v>11.577852211932585</v>
      </c>
      <c r="P65" s="8" t="str" cm="1">
        <f t="array" ref="P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6" spans="1:16" x14ac:dyDescent="0.2">
      <c r="A66" s="11">
        <v>43975</v>
      </c>
      <c r="B66" s="12">
        <f>-CD[[#This Row],[Verstorbene]]</f>
        <v>-30</v>
      </c>
      <c r="C66" s="1">
        <v>30</v>
      </c>
      <c r="D66" s="4">
        <v>5</v>
      </c>
      <c r="E66" s="18">
        <f>CD[[#This Row],[KH]]-CD[[#This Row],[KH (intensiv)]]</f>
        <v>13</v>
      </c>
      <c r="F66" s="18">
        <f>CD[[#This Row],[Infiziert]]-CD[[#This Row],[KH (nicht intensiv)]]-CD[[#This Row],[KH (intensiv)]]</f>
        <v>186</v>
      </c>
      <c r="G66" s="3">
        <v>1142</v>
      </c>
      <c r="H66" s="3">
        <v>1376</v>
      </c>
      <c r="I66" s="3">
        <v>204</v>
      </c>
      <c r="J66" s="3">
        <v>18</v>
      </c>
      <c r="K66" s="3">
        <v>260</v>
      </c>
      <c r="L66" s="18">
        <f>CD[[#This Row],[Verstorbene]]+CD[[#This Row],[KH (intensiv)]]+CD[[#This Row],[KH (nicht intensiv)]]+CD[[#This Row],[Infiziert (o. KH)]]+CD[[#This Row],[Genesen]]-CD[[#This Row],[Total]]</f>
        <v>0</v>
      </c>
      <c r="M66" s="3">
        <f>CD[[#This Row],[Total]]-H65</f>
        <v>35</v>
      </c>
      <c r="N66" s="3">
        <f>CD[[#This Row],[Genesen]]-G65</f>
        <v>12</v>
      </c>
      <c r="O66" s="8">
        <f t="shared" si="0"/>
        <v>15.758743288463796</v>
      </c>
      <c r="P66" s="8" t="str" cm="1">
        <f t="array" ref="P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7" spans="1:16" x14ac:dyDescent="0.2">
      <c r="A67" s="11">
        <v>43976</v>
      </c>
      <c r="B67" s="12">
        <f>-CD[[#This Row],[Verstorbene]]</f>
        <v>-30</v>
      </c>
      <c r="C67" s="1">
        <v>30</v>
      </c>
      <c r="D67" s="4">
        <v>5</v>
      </c>
      <c r="E67" s="18">
        <f>CD[[#This Row],[KH]]-CD[[#This Row],[KH (intensiv)]]</f>
        <v>11</v>
      </c>
      <c r="F67" s="18">
        <f>CD[[#This Row],[Infiziert]]-CD[[#This Row],[KH (nicht intensiv)]]-CD[[#This Row],[KH (intensiv)]]</f>
        <v>190</v>
      </c>
      <c r="G67" s="3">
        <v>1148</v>
      </c>
      <c r="H67" s="3">
        <v>1384</v>
      </c>
      <c r="I67" s="3">
        <v>206</v>
      </c>
      <c r="J67" s="3">
        <v>16</v>
      </c>
      <c r="K67" s="3">
        <v>265</v>
      </c>
      <c r="L67" s="18">
        <f>CD[[#This Row],[Verstorbene]]+CD[[#This Row],[KH (intensiv)]]+CD[[#This Row],[KH (nicht intensiv)]]+CD[[#This Row],[Infiziert (o. KH)]]+CD[[#This Row],[Genesen]]-CD[[#This Row],[Total]]</f>
        <v>0</v>
      </c>
      <c r="M67" s="3">
        <f>CD[[#This Row],[Total]]-H66</f>
        <v>8</v>
      </c>
      <c r="N67" s="3">
        <f>CD[[#This Row],[Genesen]]-G66</f>
        <v>6</v>
      </c>
      <c r="O67" s="8">
        <f t="shared" si="0"/>
        <v>16.24115379729432</v>
      </c>
      <c r="P67" s="8" t="str" cm="1">
        <f t="array" ref="P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8" spans="1:16" x14ac:dyDescent="0.2">
      <c r="A68" s="11">
        <v>43977</v>
      </c>
      <c r="B68" s="12">
        <f>-CD[[#This Row],[Verstorbene]]</f>
        <v>-30</v>
      </c>
      <c r="C68" s="1">
        <v>30</v>
      </c>
      <c r="D68" s="4">
        <v>5</v>
      </c>
      <c r="E68" s="18">
        <f>CD[[#This Row],[KH]]-CD[[#This Row],[KH (intensiv)]]</f>
        <v>14</v>
      </c>
      <c r="F68" s="18">
        <f>CD[[#This Row],[Infiziert]]-CD[[#This Row],[KH (nicht intensiv)]]-CD[[#This Row],[KH (intensiv)]]</f>
        <v>181</v>
      </c>
      <c r="G68" s="3">
        <v>1164</v>
      </c>
      <c r="H68" s="3">
        <v>1394</v>
      </c>
      <c r="I68" s="3">
        <v>200</v>
      </c>
      <c r="J68" s="3">
        <v>19</v>
      </c>
      <c r="K68" s="3">
        <v>279</v>
      </c>
      <c r="L68" s="18">
        <f>CD[[#This Row],[Verstorbene]]+CD[[#This Row],[KH (intensiv)]]+CD[[#This Row],[KH (nicht intensiv)]]+CD[[#This Row],[Infiziert (o. KH)]]+CD[[#This Row],[Genesen]]-CD[[#This Row],[Total]]</f>
        <v>0</v>
      </c>
      <c r="M68" s="3">
        <f>CD[[#This Row],[Total]]-H67</f>
        <v>10</v>
      </c>
      <c r="N68" s="3">
        <f>CD[[#This Row],[Genesen]]-G67</f>
        <v>16</v>
      </c>
      <c r="O68" s="8">
        <f t="shared" si="0"/>
        <v>16.401957300237829</v>
      </c>
      <c r="P68" s="8" t="str" cm="1">
        <f t="array" ref="P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9" spans="1:16" x14ac:dyDescent="0.2">
      <c r="A69" s="11">
        <v>43978</v>
      </c>
      <c r="B69" s="12">
        <f>-CD[[#This Row],[Verstorbene]]</f>
        <v>-30</v>
      </c>
      <c r="C69" s="1">
        <v>30</v>
      </c>
      <c r="D69" s="4">
        <v>5</v>
      </c>
      <c r="E69" s="18">
        <f>CD[[#This Row],[KH]]-CD[[#This Row],[KH (intensiv)]]</f>
        <v>15</v>
      </c>
      <c r="F69" s="18">
        <f>CD[[#This Row],[Infiziert]]-CD[[#This Row],[KH (nicht intensiv)]]-CD[[#This Row],[KH (intensiv)]]</f>
        <v>192</v>
      </c>
      <c r="G69" s="3">
        <v>1169</v>
      </c>
      <c r="H69" s="3">
        <v>1411</v>
      </c>
      <c r="I69" s="3">
        <v>212</v>
      </c>
      <c r="J69" s="3">
        <v>20</v>
      </c>
      <c r="K69" s="3">
        <v>279</v>
      </c>
      <c r="L69" s="18">
        <f>CD[[#This Row],[Verstorbene]]+CD[[#This Row],[KH (intensiv)]]+CD[[#This Row],[KH (nicht intensiv)]]+CD[[#This Row],[Infiziert (o. KH)]]+CD[[#This Row],[Genesen]]-CD[[#This Row],[Total]]</f>
        <v>0</v>
      </c>
      <c r="M69" s="3">
        <f>CD[[#This Row],[Total]]-H68</f>
        <v>17</v>
      </c>
      <c r="N69" s="3">
        <f>CD[[#This Row],[Genesen]]-G68</f>
        <v>5</v>
      </c>
      <c r="O69" s="8">
        <f t="shared" si="0"/>
        <v>15.597939785520287</v>
      </c>
      <c r="P69" s="8" t="str" cm="1">
        <f t="array" ref="P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0" spans="1:16" x14ac:dyDescent="0.2">
      <c r="A70" s="11">
        <v>43979</v>
      </c>
      <c r="B70" s="12">
        <f>-CD[[#This Row],[Verstorbene]]</f>
        <v>-30</v>
      </c>
      <c r="C70" s="1">
        <v>30</v>
      </c>
      <c r="D70" s="4">
        <v>3</v>
      </c>
      <c r="E70" s="18">
        <f>CD[[#This Row],[KH]]-CD[[#This Row],[KH (intensiv)]]</f>
        <v>13</v>
      </c>
      <c r="F70" s="18">
        <f>CD[[#This Row],[Infiziert]]-CD[[#This Row],[KH (nicht intensiv)]]-CD[[#This Row],[KH (intensiv)]]</f>
        <v>174</v>
      </c>
      <c r="G70" s="3">
        <v>1200</v>
      </c>
      <c r="H70" s="3">
        <v>1420</v>
      </c>
      <c r="I70" s="3">
        <v>190</v>
      </c>
      <c r="J70" s="3">
        <v>16</v>
      </c>
      <c r="K70" s="3">
        <v>285</v>
      </c>
      <c r="L70" s="18">
        <f>CD[[#This Row],[Verstorbene]]+CD[[#This Row],[KH (intensiv)]]+CD[[#This Row],[KH (nicht intensiv)]]+CD[[#This Row],[Infiziert (o. KH)]]+CD[[#This Row],[Genesen]]-CD[[#This Row],[Total]]</f>
        <v>0</v>
      </c>
      <c r="M70" s="3">
        <f>CD[[#This Row],[Total]]-H69</f>
        <v>9</v>
      </c>
      <c r="N70" s="3">
        <f>CD[[#This Row],[Genesen]]-G69</f>
        <v>31</v>
      </c>
      <c r="O70" s="8">
        <f t="shared" si="0"/>
        <v>15.437136282576779</v>
      </c>
      <c r="P70" s="8" t="str" cm="1">
        <f t="array" ref="P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1" spans="1:16" x14ac:dyDescent="0.2">
      <c r="A71" s="19">
        <v>43980</v>
      </c>
      <c r="B71" s="12">
        <f>-CD[[#This Row],[Verstorbene]]</f>
        <v>-30</v>
      </c>
      <c r="C71" s="2">
        <v>30</v>
      </c>
      <c r="D71" s="44">
        <v>5</v>
      </c>
      <c r="E71" s="21">
        <f>CD[[#This Row],[KH]]-CD[[#This Row],[KH (intensiv)]]</f>
        <v>13</v>
      </c>
      <c r="F71" s="21">
        <f>CD[[#This Row],[Infiziert]]-CD[[#This Row],[KH (nicht intensiv)]]-CD[[#This Row],[KH (intensiv)]]</f>
        <v>166</v>
      </c>
      <c r="G71" s="20">
        <v>1216</v>
      </c>
      <c r="H71" s="20">
        <v>1430</v>
      </c>
      <c r="I71" s="20">
        <v>184</v>
      </c>
      <c r="J71" s="20">
        <v>18</v>
      </c>
      <c r="K71" s="20">
        <v>280</v>
      </c>
      <c r="L71" s="21">
        <f>CD[[#This Row],[Verstorbene]]+CD[[#This Row],[KH (intensiv)]]+CD[[#This Row],[KH (nicht intensiv)]]+CD[[#This Row],[Infiziert (o. KH)]]+CD[[#This Row],[Genesen]]-CD[[#This Row],[Total]]</f>
        <v>0</v>
      </c>
      <c r="M71" s="22">
        <f>CD[[#This Row],[Total]]-H70</f>
        <v>10</v>
      </c>
      <c r="N71" s="22">
        <f>CD[[#This Row],[Genesen]]-G70</f>
        <v>16</v>
      </c>
      <c r="O71" s="8">
        <f t="shared" ref="O71:O134" si="1">SUM(M65:M71)/$O$1</f>
        <v>14.633118767859239</v>
      </c>
      <c r="P71" s="8" t="str" cm="1">
        <f t="array" ref="P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2" spans="1:16" x14ac:dyDescent="0.2">
      <c r="A72" s="19">
        <v>43981</v>
      </c>
      <c r="B72" s="12">
        <f>-CD[[#This Row],[Verstorbene]]</f>
        <v>-30</v>
      </c>
      <c r="C72" s="2">
        <v>30</v>
      </c>
      <c r="D72" s="44">
        <v>4</v>
      </c>
      <c r="E72" s="21">
        <f>CD[[#This Row],[KH]]-CD[[#This Row],[KH (intensiv)]]</f>
        <v>9</v>
      </c>
      <c r="F72" s="21">
        <f>CD[[#This Row],[Infiziert]]-CD[[#This Row],[KH (nicht intensiv)]]-CD[[#This Row],[KH (intensiv)]]</f>
        <v>170</v>
      </c>
      <c r="G72" s="20">
        <v>1227</v>
      </c>
      <c r="H72" s="20">
        <v>1440</v>
      </c>
      <c r="I72" s="20">
        <v>183</v>
      </c>
      <c r="J72" s="20">
        <v>13</v>
      </c>
      <c r="K72" s="20">
        <v>280</v>
      </c>
      <c r="L72" s="21">
        <f>CD[[#This Row],[Verstorbene]]+CD[[#This Row],[KH (intensiv)]]+CD[[#This Row],[KH (nicht intensiv)]]+CD[[#This Row],[Infiziert (o. KH)]]+CD[[#This Row],[Genesen]]-CD[[#This Row],[Total]]</f>
        <v>0</v>
      </c>
      <c r="M72" s="22">
        <f>CD[[#This Row],[Total]]-H71</f>
        <v>10</v>
      </c>
      <c r="N72" s="22">
        <f>CD[[#This Row],[Genesen]]-G71</f>
        <v>11</v>
      </c>
      <c r="O72" s="8">
        <f t="shared" si="1"/>
        <v>15.919546791407305</v>
      </c>
      <c r="P72" s="8" t="str" cm="1">
        <f t="array" ref="P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3" spans="1:16" x14ac:dyDescent="0.2">
      <c r="A73" s="19">
        <v>43982</v>
      </c>
      <c r="B73" s="12">
        <f>-CD[[#This Row],[Verstorbene]]</f>
        <v>-31</v>
      </c>
      <c r="C73" s="2">
        <v>31</v>
      </c>
      <c r="D73" s="44">
        <v>3</v>
      </c>
      <c r="E73" s="21">
        <f>CD[[#This Row],[KH]]-CD[[#This Row],[KH (intensiv)]]</f>
        <v>11</v>
      </c>
      <c r="F73" s="21">
        <f>CD[[#This Row],[Infiziert]]-CD[[#This Row],[KH (nicht intensiv)]]-CD[[#This Row],[KH (intensiv)]]</f>
        <v>162</v>
      </c>
      <c r="G73" s="20">
        <v>1237</v>
      </c>
      <c r="H73" s="20">
        <v>1444</v>
      </c>
      <c r="I73" s="20">
        <v>176</v>
      </c>
      <c r="J73" s="20">
        <v>14</v>
      </c>
      <c r="K73" s="20">
        <v>276</v>
      </c>
      <c r="L73" s="21">
        <f>CD[[#This Row],[Verstorbene]]+CD[[#This Row],[KH (intensiv)]]+CD[[#This Row],[KH (nicht intensiv)]]+CD[[#This Row],[Infiziert (o. KH)]]+CD[[#This Row],[Genesen]]-CD[[#This Row],[Total]]</f>
        <v>0</v>
      </c>
      <c r="M73" s="22">
        <f>CD[[#This Row],[Total]]-H72</f>
        <v>4</v>
      </c>
      <c r="N73" s="22">
        <f>CD[[#This Row],[Genesen]]-G72</f>
        <v>10</v>
      </c>
      <c r="O73" s="8">
        <f t="shared" si="1"/>
        <v>10.934638200158552</v>
      </c>
      <c r="P73" s="8" t="str" cm="1">
        <f t="array" ref="P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4" spans="1:16" x14ac:dyDescent="0.2">
      <c r="A74" s="19">
        <v>43983</v>
      </c>
      <c r="B74" s="12">
        <f>-CD[[#This Row],[Verstorbene]]</f>
        <v>-31</v>
      </c>
      <c r="C74" s="2">
        <v>31</v>
      </c>
      <c r="D74" s="44">
        <v>3</v>
      </c>
      <c r="E74" s="21">
        <f>CD[[#This Row],[KH]]-CD[[#This Row],[KH (intensiv)]]</f>
        <v>11</v>
      </c>
      <c r="F74" s="21">
        <f>CD[[#This Row],[Infiziert]]-CD[[#This Row],[KH (nicht intensiv)]]-CD[[#This Row],[KH (intensiv)]]</f>
        <v>157</v>
      </c>
      <c r="G74" s="20">
        <v>1246</v>
      </c>
      <c r="H74" s="20">
        <v>1448</v>
      </c>
      <c r="I74" s="20">
        <v>171</v>
      </c>
      <c r="J74" s="20">
        <v>14</v>
      </c>
      <c r="K74" s="20">
        <v>283</v>
      </c>
      <c r="L74" s="21">
        <f>CD[[#This Row],[Verstorbene]]+CD[[#This Row],[KH (intensiv)]]+CD[[#This Row],[KH (nicht intensiv)]]+CD[[#This Row],[Infiziert (o. KH)]]+CD[[#This Row],[Genesen]]-CD[[#This Row],[Total]]</f>
        <v>0</v>
      </c>
      <c r="M74" s="22">
        <f>CD[[#This Row],[Total]]-H73</f>
        <v>4</v>
      </c>
      <c r="N74" s="22">
        <f>CD[[#This Row],[Genesen]]-G73</f>
        <v>9</v>
      </c>
      <c r="O74" s="8">
        <f t="shared" si="1"/>
        <v>10.29142418838452</v>
      </c>
      <c r="P74" s="8" t="str" cm="1">
        <f t="array" ref="P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5" spans="1:16" x14ac:dyDescent="0.2">
      <c r="A75" s="19">
        <v>43984</v>
      </c>
      <c r="B75" s="12">
        <f>-CD[[#This Row],[Verstorbene]]</f>
        <v>-31</v>
      </c>
      <c r="C75" s="2">
        <v>31</v>
      </c>
      <c r="D75" s="44">
        <v>3</v>
      </c>
      <c r="E75" s="21">
        <f>CD[[#This Row],[KH]]-CD[[#This Row],[KH (intensiv)]]</f>
        <v>12</v>
      </c>
      <c r="F75" s="21">
        <f>CD[[#This Row],[Infiziert]]-CD[[#This Row],[KH (nicht intensiv)]]-CD[[#This Row],[KH (intensiv)]]</f>
        <v>150</v>
      </c>
      <c r="G75" s="20">
        <v>1252</v>
      </c>
      <c r="H75" s="20">
        <v>1448</v>
      </c>
      <c r="I75" s="20">
        <v>165</v>
      </c>
      <c r="J75" s="20">
        <v>15</v>
      </c>
      <c r="K75" s="20">
        <v>279</v>
      </c>
      <c r="L75" s="21">
        <f>CD[[#This Row],[Verstorbene]]+CD[[#This Row],[KH (intensiv)]]+CD[[#This Row],[KH (nicht intensiv)]]+CD[[#This Row],[Infiziert (o. KH)]]+CD[[#This Row],[Genesen]]-CD[[#This Row],[Total]]</f>
        <v>0</v>
      </c>
      <c r="M75" s="22">
        <f>CD[[#This Row],[Total]]-H74</f>
        <v>0</v>
      </c>
      <c r="N75" s="22">
        <f>CD[[#This Row],[Genesen]]-G74</f>
        <v>6</v>
      </c>
      <c r="O75" s="8">
        <f t="shared" si="1"/>
        <v>8.6833891589494385</v>
      </c>
      <c r="P75" s="8" t="str" cm="1">
        <f t="array" ref="P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6" spans="1:16" x14ac:dyDescent="0.2">
      <c r="A76" s="19">
        <v>43985</v>
      </c>
      <c r="B76" s="12">
        <f>-CD[[#This Row],[Verstorbene]]</f>
        <v>-31</v>
      </c>
      <c r="C76" s="2">
        <v>31</v>
      </c>
      <c r="D76" s="44">
        <v>2</v>
      </c>
      <c r="E76" s="21">
        <f>CD[[#This Row],[KH]]-CD[[#This Row],[KH (intensiv)]]</f>
        <v>11</v>
      </c>
      <c r="F76" s="21">
        <f>CD[[#This Row],[Infiziert]]-CD[[#This Row],[KH (nicht intensiv)]]-CD[[#This Row],[KH (intensiv)]]</f>
        <v>147</v>
      </c>
      <c r="G76" s="20">
        <v>1265</v>
      </c>
      <c r="H76" s="20">
        <v>1456</v>
      </c>
      <c r="I76" s="20">
        <v>160</v>
      </c>
      <c r="J76" s="20">
        <v>13</v>
      </c>
      <c r="K76" s="20">
        <v>263</v>
      </c>
      <c r="L76" s="21">
        <f>CD[[#This Row],[Verstorbene]]+CD[[#This Row],[KH (intensiv)]]+CD[[#This Row],[KH (nicht intensiv)]]+CD[[#This Row],[Infiziert (o. KH)]]+CD[[#This Row],[Genesen]]-CD[[#This Row],[Total]]</f>
        <v>0</v>
      </c>
      <c r="M76" s="22">
        <f>CD[[#This Row],[Total]]-H75</f>
        <v>8</v>
      </c>
      <c r="N76" s="22">
        <f>CD[[#This Row],[Genesen]]-G75</f>
        <v>13</v>
      </c>
      <c r="O76" s="8">
        <f t="shared" si="1"/>
        <v>7.2361576324578651</v>
      </c>
      <c r="P76" s="8" t="str" cm="1">
        <f t="array" ref="P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7" spans="1:16" x14ac:dyDescent="0.2">
      <c r="A77" s="19">
        <v>43986</v>
      </c>
      <c r="B77" s="12">
        <f>-CD[[#This Row],[Verstorbene]]</f>
        <v>-32</v>
      </c>
      <c r="C77" s="2">
        <v>32</v>
      </c>
      <c r="D77" s="44">
        <v>2</v>
      </c>
      <c r="E77" s="21">
        <f>CD[[#This Row],[KH]]-CD[[#This Row],[KH (intensiv)]]</f>
        <v>12</v>
      </c>
      <c r="F77" s="21">
        <f>CD[[#This Row],[Infiziert]]-CD[[#This Row],[KH (nicht intensiv)]]-CD[[#This Row],[KH (intensiv)]]</f>
        <v>135</v>
      </c>
      <c r="G77" s="20">
        <v>1285</v>
      </c>
      <c r="H77" s="20">
        <v>1466</v>
      </c>
      <c r="I77" s="20">
        <v>149</v>
      </c>
      <c r="J77" s="20">
        <v>14</v>
      </c>
      <c r="K77" s="20">
        <v>260</v>
      </c>
      <c r="L77" s="21">
        <f>CD[[#This Row],[Verstorbene]]+CD[[#This Row],[KH (intensiv)]]+CD[[#This Row],[KH (nicht intensiv)]]+CD[[#This Row],[Infiziert (o. KH)]]+CD[[#This Row],[Genesen]]-CD[[#This Row],[Total]]</f>
        <v>0</v>
      </c>
      <c r="M77" s="22">
        <f>CD[[#This Row],[Total]]-H76</f>
        <v>10</v>
      </c>
      <c r="N77" s="22">
        <f>CD[[#This Row],[Genesen]]-G76</f>
        <v>20</v>
      </c>
      <c r="O77" s="8">
        <f t="shared" si="1"/>
        <v>7.3969611354013738</v>
      </c>
      <c r="P77" s="8" t="str" cm="1">
        <f t="array" ref="P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8" spans="1:16" x14ac:dyDescent="0.2">
      <c r="A78" s="19">
        <v>43987</v>
      </c>
      <c r="B78" s="12">
        <f>-CD[[#This Row],[Verstorbene]]</f>
        <v>-33</v>
      </c>
      <c r="C78" s="2">
        <v>33</v>
      </c>
      <c r="D78" s="44">
        <v>1</v>
      </c>
      <c r="E78" s="21">
        <f>CD[[#This Row],[KH]]-CD[[#This Row],[KH (intensiv)]]</f>
        <v>13</v>
      </c>
      <c r="F78" s="21">
        <f>CD[[#This Row],[Infiziert]]-CD[[#This Row],[KH (nicht intensiv)]]-CD[[#This Row],[KH (intensiv)]]</f>
        <v>126</v>
      </c>
      <c r="G78" s="20">
        <v>1306</v>
      </c>
      <c r="H78" s="20">
        <v>1479</v>
      </c>
      <c r="I78" s="20">
        <v>140</v>
      </c>
      <c r="J78" s="20">
        <v>14</v>
      </c>
      <c r="K78" s="20">
        <v>258</v>
      </c>
      <c r="L78" s="21">
        <f>CD[[#This Row],[Verstorbene]]+CD[[#This Row],[KH (intensiv)]]+CD[[#This Row],[KH (nicht intensiv)]]+CD[[#This Row],[Infiziert (o. KH)]]+CD[[#This Row],[Genesen]]-CD[[#This Row],[Total]]</f>
        <v>0</v>
      </c>
      <c r="M78" s="22">
        <f>CD[[#This Row],[Total]]-H77</f>
        <v>13</v>
      </c>
      <c r="N78" s="22">
        <f>CD[[#This Row],[Genesen]]-G77</f>
        <v>21</v>
      </c>
      <c r="O78" s="8">
        <f t="shared" si="1"/>
        <v>7.879371644231898</v>
      </c>
      <c r="P78" s="8" t="str" cm="1">
        <f t="array" ref="P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9" spans="1:16" x14ac:dyDescent="0.2">
      <c r="A79" s="19">
        <v>43988</v>
      </c>
      <c r="B79" s="12">
        <f>-CD[[#This Row],[Verstorbene]]</f>
        <v>-33</v>
      </c>
      <c r="C79" s="2">
        <v>33</v>
      </c>
      <c r="D79" s="44">
        <v>3</v>
      </c>
      <c r="E79" s="21">
        <f>CD[[#This Row],[KH]]-CD[[#This Row],[KH (intensiv)]]</f>
        <v>13</v>
      </c>
      <c r="F79" s="21">
        <f>CD[[#This Row],[Infiziert]]-CD[[#This Row],[KH (nicht intensiv)]]-CD[[#This Row],[KH (intensiv)]]</f>
        <v>131</v>
      </c>
      <c r="G79" s="20">
        <v>1308</v>
      </c>
      <c r="H79" s="20">
        <v>1488</v>
      </c>
      <c r="I79" s="20">
        <v>147</v>
      </c>
      <c r="J79" s="20">
        <v>16</v>
      </c>
      <c r="K79" s="20">
        <v>255</v>
      </c>
      <c r="L79" s="21">
        <f>CD[[#This Row],[Verstorbene]]+CD[[#This Row],[KH (intensiv)]]+CD[[#This Row],[KH (nicht intensiv)]]+CD[[#This Row],[Infiziert (o. KH)]]+CD[[#This Row],[Genesen]]-CD[[#This Row],[Total]]</f>
        <v>0</v>
      </c>
      <c r="M79" s="22">
        <f>CD[[#This Row],[Total]]-H78</f>
        <v>9</v>
      </c>
      <c r="N79" s="22">
        <f>CD[[#This Row],[Genesen]]-G78</f>
        <v>2</v>
      </c>
      <c r="O79" s="8">
        <f t="shared" si="1"/>
        <v>7.7185681412883893</v>
      </c>
      <c r="P79" s="8" t="str" cm="1">
        <f t="array" ref="P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0" spans="1:16" x14ac:dyDescent="0.2">
      <c r="A80" s="19">
        <v>43989</v>
      </c>
      <c r="B80" s="12">
        <f>-CD[[#This Row],[Verstorbene]]</f>
        <v>-33</v>
      </c>
      <c r="C80" s="2">
        <v>33</v>
      </c>
      <c r="D80" s="44">
        <v>6</v>
      </c>
      <c r="E80" s="21">
        <f>CD[[#This Row],[KH]]-CD[[#This Row],[KH (intensiv)]]</f>
        <v>13</v>
      </c>
      <c r="F80" s="21">
        <f>CD[[#This Row],[Infiziert]]-CD[[#This Row],[KH (nicht intensiv)]]-CD[[#This Row],[KH (intensiv)]]</f>
        <v>126</v>
      </c>
      <c r="G80" s="20">
        <v>1310</v>
      </c>
      <c r="H80" s="20">
        <v>1488</v>
      </c>
      <c r="I80" s="20">
        <v>145</v>
      </c>
      <c r="J80" s="20">
        <v>19</v>
      </c>
      <c r="K80" s="20">
        <v>251</v>
      </c>
      <c r="L80" s="21">
        <f>CD[[#This Row],[Verstorbene]]+CD[[#This Row],[KH (intensiv)]]+CD[[#This Row],[KH (nicht intensiv)]]+CD[[#This Row],[Infiziert (o. KH)]]+CD[[#This Row],[Genesen]]-CD[[#This Row],[Total]]</f>
        <v>0</v>
      </c>
      <c r="M80" s="22">
        <f>CD[[#This Row],[Total]]-H79</f>
        <v>0</v>
      </c>
      <c r="N80" s="22">
        <f>CD[[#This Row],[Genesen]]-G79</f>
        <v>2</v>
      </c>
      <c r="O80" s="8">
        <f t="shared" si="1"/>
        <v>7.0753541295143574</v>
      </c>
      <c r="P80" s="8" t="str" cm="1">
        <f t="array" ref="P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1" spans="1:16" x14ac:dyDescent="0.2">
      <c r="A81" s="19">
        <v>43990</v>
      </c>
      <c r="B81" s="12">
        <f>-CD[[#This Row],[Verstorbene]]</f>
        <v>-33</v>
      </c>
      <c r="C81" s="2">
        <v>33</v>
      </c>
      <c r="D81" s="44">
        <v>3</v>
      </c>
      <c r="E81" s="21">
        <f>CD[[#This Row],[KH]]-CD[[#This Row],[KH (intensiv)]]</f>
        <v>13</v>
      </c>
      <c r="F81" s="21">
        <f>CD[[#This Row],[Infiziert]]-CD[[#This Row],[KH (nicht intensiv)]]-CD[[#This Row],[KH (intensiv)]]</f>
        <v>120</v>
      </c>
      <c r="G81" s="20">
        <v>1327</v>
      </c>
      <c r="H81" s="20">
        <v>1496</v>
      </c>
      <c r="I81" s="20">
        <v>136</v>
      </c>
      <c r="J81" s="20">
        <v>16</v>
      </c>
      <c r="K81" s="20">
        <v>245</v>
      </c>
      <c r="L81" s="21">
        <f>CD[[#This Row],[Verstorbene]]+CD[[#This Row],[KH (intensiv)]]+CD[[#This Row],[KH (nicht intensiv)]]+CD[[#This Row],[Infiziert (o. KH)]]+CD[[#This Row],[Genesen]]-CD[[#This Row],[Total]]</f>
        <v>0</v>
      </c>
      <c r="M81" s="22">
        <f>CD[[#This Row],[Total]]-H80</f>
        <v>8</v>
      </c>
      <c r="N81" s="22">
        <f>CD[[#This Row],[Genesen]]-G80</f>
        <v>17</v>
      </c>
      <c r="O81" s="8">
        <f t="shared" si="1"/>
        <v>7.7185681412883893</v>
      </c>
      <c r="P81" s="8" t="str" cm="1">
        <f t="array" ref="P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2" spans="1:16" x14ac:dyDescent="0.2">
      <c r="A82" s="19">
        <v>43991</v>
      </c>
      <c r="B82" s="12">
        <f>-CD[[#This Row],[Verstorbene]]</f>
        <v>-33</v>
      </c>
      <c r="C82" s="2">
        <v>33</v>
      </c>
      <c r="D82" s="44">
        <v>4</v>
      </c>
      <c r="E82" s="21">
        <f>CD[[#This Row],[KH]]-CD[[#This Row],[KH (intensiv)]]</f>
        <v>13</v>
      </c>
      <c r="F82" s="21">
        <f>CD[[#This Row],[Infiziert]]-CD[[#This Row],[KH (nicht intensiv)]]-CD[[#This Row],[KH (intensiv)]]</f>
        <v>122</v>
      </c>
      <c r="G82" s="20">
        <v>1350</v>
      </c>
      <c r="H82" s="20">
        <v>1522</v>
      </c>
      <c r="I82" s="20">
        <v>139</v>
      </c>
      <c r="J82" s="20">
        <v>17</v>
      </c>
      <c r="K82" s="20">
        <v>238</v>
      </c>
      <c r="L82" s="21">
        <f>CD[[#This Row],[Verstorbene]]+CD[[#This Row],[KH (intensiv)]]+CD[[#This Row],[KH (nicht intensiv)]]+CD[[#This Row],[Infiziert (o. KH)]]+CD[[#This Row],[Genesen]]-CD[[#This Row],[Total]]</f>
        <v>0</v>
      </c>
      <c r="M82" s="22">
        <f>CD[[#This Row],[Total]]-H81</f>
        <v>26</v>
      </c>
      <c r="N82" s="22">
        <f>CD[[#This Row],[Genesen]]-G81</f>
        <v>23</v>
      </c>
      <c r="O82" s="8">
        <f t="shared" si="1"/>
        <v>11.899459217819601</v>
      </c>
      <c r="P82" s="8" t="str" cm="1">
        <f t="array" ref="P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3" spans="1:16" x14ac:dyDescent="0.2">
      <c r="A83" s="19">
        <v>43992</v>
      </c>
      <c r="B83" s="12">
        <f>-CD[[#This Row],[Verstorbene]]</f>
        <v>-33</v>
      </c>
      <c r="C83" s="2">
        <v>33</v>
      </c>
      <c r="D83" s="44">
        <v>3</v>
      </c>
      <c r="E83" s="21">
        <f>CD[[#This Row],[KH]]-CD[[#This Row],[KH (intensiv)]]</f>
        <v>9</v>
      </c>
      <c r="F83" s="21">
        <f>CD[[#This Row],[Infiziert]]-CD[[#This Row],[KH (nicht intensiv)]]-CD[[#This Row],[KH (intensiv)]]</f>
        <v>115</v>
      </c>
      <c r="G83" s="20">
        <v>1364</v>
      </c>
      <c r="H83" s="20">
        <v>1524</v>
      </c>
      <c r="I83" s="20">
        <v>127</v>
      </c>
      <c r="J83" s="20">
        <v>12</v>
      </c>
      <c r="K83" s="20">
        <v>242</v>
      </c>
      <c r="L83" s="21">
        <f>CD[[#This Row],[Verstorbene]]+CD[[#This Row],[KH (intensiv)]]+CD[[#This Row],[KH (nicht intensiv)]]+CD[[#This Row],[Infiziert (o. KH)]]+CD[[#This Row],[Genesen]]-CD[[#This Row],[Total]]</f>
        <v>0</v>
      </c>
      <c r="M83" s="22">
        <f>CD[[#This Row],[Total]]-H82</f>
        <v>2</v>
      </c>
      <c r="N83" s="22">
        <f>CD[[#This Row],[Genesen]]-G82</f>
        <v>14</v>
      </c>
      <c r="O83" s="8">
        <f t="shared" si="1"/>
        <v>10.934638200158552</v>
      </c>
      <c r="P83" s="8" t="str" cm="1">
        <f t="array" ref="P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4" spans="1:16" x14ac:dyDescent="0.2">
      <c r="A84" s="19">
        <v>43993</v>
      </c>
      <c r="B84" s="12">
        <f>-CD[[#This Row],[Verstorbene]]</f>
        <v>-33</v>
      </c>
      <c r="C84" s="2">
        <v>33</v>
      </c>
      <c r="D84" s="44">
        <v>4</v>
      </c>
      <c r="E84" s="21">
        <f>CD[[#This Row],[KH]]-CD[[#This Row],[KH (intensiv)]]</f>
        <v>10</v>
      </c>
      <c r="F84" s="21">
        <f>CD[[#This Row],[Infiziert]]-CD[[#This Row],[KH (nicht intensiv)]]-CD[[#This Row],[KH (intensiv)]]</f>
        <v>104</v>
      </c>
      <c r="G84" s="20">
        <v>1380</v>
      </c>
      <c r="H84" s="20">
        <v>1531</v>
      </c>
      <c r="I84" s="20">
        <v>118</v>
      </c>
      <c r="J84" s="20">
        <v>14</v>
      </c>
      <c r="K84" s="20">
        <v>235</v>
      </c>
      <c r="L84" s="21">
        <f>CD[[#This Row],[Verstorbene]]+CD[[#This Row],[KH (intensiv)]]+CD[[#This Row],[KH (nicht intensiv)]]+CD[[#This Row],[Infiziert (o. KH)]]+CD[[#This Row],[Genesen]]-CD[[#This Row],[Total]]</f>
        <v>0</v>
      </c>
      <c r="M84" s="22">
        <f>CD[[#This Row],[Total]]-H83</f>
        <v>7</v>
      </c>
      <c r="N84" s="22">
        <f>CD[[#This Row],[Genesen]]-G83</f>
        <v>16</v>
      </c>
      <c r="O84" s="8">
        <f t="shared" si="1"/>
        <v>10.452227691328028</v>
      </c>
      <c r="P84" s="8" t="str" cm="1">
        <f t="array" ref="P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5" spans="1:16" x14ac:dyDescent="0.2">
      <c r="A85" s="19">
        <v>43994</v>
      </c>
      <c r="B85" s="12">
        <f>-CD[[#This Row],[Verstorbene]]</f>
        <v>-33</v>
      </c>
      <c r="C85" s="2">
        <v>33</v>
      </c>
      <c r="D85" s="44">
        <v>4</v>
      </c>
      <c r="E85" s="21">
        <f>CD[[#This Row],[KH]]-CD[[#This Row],[KH (intensiv)]]</f>
        <v>8</v>
      </c>
      <c r="F85" s="21">
        <f>CD[[#This Row],[Infiziert]]-CD[[#This Row],[KH (nicht intensiv)]]-CD[[#This Row],[KH (intensiv)]]</f>
        <v>107</v>
      </c>
      <c r="G85" s="20">
        <v>1386</v>
      </c>
      <c r="H85" s="20">
        <v>1538</v>
      </c>
      <c r="I85" s="20">
        <v>119</v>
      </c>
      <c r="J85" s="20">
        <v>12</v>
      </c>
      <c r="K85" s="20">
        <v>240</v>
      </c>
      <c r="L85" s="21">
        <f>CD[[#This Row],[Verstorbene]]+CD[[#This Row],[KH (intensiv)]]+CD[[#This Row],[KH (nicht intensiv)]]+CD[[#This Row],[Infiziert (o. KH)]]+CD[[#This Row],[Genesen]]-CD[[#This Row],[Total]]</f>
        <v>0</v>
      </c>
      <c r="M85" s="22">
        <f>CD[[#This Row],[Total]]-H84</f>
        <v>7</v>
      </c>
      <c r="N85" s="22">
        <f>CD[[#This Row],[Genesen]]-G84</f>
        <v>6</v>
      </c>
      <c r="O85" s="8">
        <f t="shared" si="1"/>
        <v>9.4874066736669782</v>
      </c>
      <c r="P85" s="8" t="str" cm="1">
        <f t="array" ref="P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6" spans="1:16" x14ac:dyDescent="0.2">
      <c r="A86" s="19">
        <v>43995</v>
      </c>
      <c r="B86" s="12">
        <f>-CD[[#This Row],[Verstorbene]]</f>
        <v>-33</v>
      </c>
      <c r="C86" s="2">
        <v>33</v>
      </c>
      <c r="D86" s="44">
        <v>3</v>
      </c>
      <c r="E86" s="21">
        <f>CD[[#This Row],[KH]]-CD[[#This Row],[KH (intensiv)]]</f>
        <v>10</v>
      </c>
      <c r="F86" s="21">
        <f>CD[[#This Row],[Infiziert]]-CD[[#This Row],[KH (nicht intensiv)]]-CD[[#This Row],[KH (intensiv)]]</f>
        <v>96</v>
      </c>
      <c r="G86" s="20">
        <v>1396</v>
      </c>
      <c r="H86" s="20">
        <v>1538</v>
      </c>
      <c r="I86" s="20">
        <v>109</v>
      </c>
      <c r="J86" s="20">
        <v>13</v>
      </c>
      <c r="K86" s="20">
        <v>237</v>
      </c>
      <c r="L86" s="21">
        <f>CD[[#This Row],[Verstorbene]]+CD[[#This Row],[KH (intensiv)]]+CD[[#This Row],[KH (nicht intensiv)]]+CD[[#This Row],[Infiziert (o. KH)]]+CD[[#This Row],[Genesen]]-CD[[#This Row],[Total]]</f>
        <v>0</v>
      </c>
      <c r="M86" s="22">
        <f>CD[[#This Row],[Total]]-H85</f>
        <v>0</v>
      </c>
      <c r="N86" s="22">
        <f>CD[[#This Row],[Genesen]]-G85</f>
        <v>10</v>
      </c>
      <c r="O86" s="8">
        <f t="shared" si="1"/>
        <v>8.0401751471754057</v>
      </c>
      <c r="P86" s="8" t="str" cm="1">
        <f t="array" ref="P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7" spans="1:16" x14ac:dyDescent="0.2">
      <c r="A87" s="19">
        <v>43996</v>
      </c>
      <c r="B87" s="12">
        <f>-CD[[#This Row],[Verstorbene]]</f>
        <v>-33</v>
      </c>
      <c r="C87" s="2">
        <v>33</v>
      </c>
      <c r="D87" s="44">
        <v>3</v>
      </c>
      <c r="E87" s="21">
        <f>CD[[#This Row],[KH]]-CD[[#This Row],[KH (intensiv)]]</f>
        <v>9</v>
      </c>
      <c r="F87" s="21">
        <f>CD[[#This Row],[Infiziert]]-CD[[#This Row],[KH (nicht intensiv)]]-CD[[#This Row],[KH (intensiv)]]</f>
        <v>102</v>
      </c>
      <c r="G87" s="20">
        <v>1405</v>
      </c>
      <c r="H87" s="20">
        <v>1552</v>
      </c>
      <c r="I87" s="20">
        <v>114</v>
      </c>
      <c r="J87" s="20">
        <v>12</v>
      </c>
      <c r="K87" s="20">
        <v>231</v>
      </c>
      <c r="L87" s="21">
        <f>CD[[#This Row],[Verstorbene]]+CD[[#This Row],[KH (intensiv)]]+CD[[#This Row],[KH (nicht intensiv)]]+CD[[#This Row],[Infiziert (o. KH)]]+CD[[#This Row],[Genesen]]-CD[[#This Row],[Total]]</f>
        <v>0</v>
      </c>
      <c r="M87" s="22">
        <f>CD[[#This Row],[Total]]-H86</f>
        <v>14</v>
      </c>
      <c r="N87" s="22">
        <f>CD[[#This Row],[Genesen]]-G86</f>
        <v>9</v>
      </c>
      <c r="O87" s="8">
        <f t="shared" si="1"/>
        <v>10.29142418838452</v>
      </c>
      <c r="P87" s="8" t="str" cm="1">
        <f t="array" ref="P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8" spans="1:16" x14ac:dyDescent="0.2">
      <c r="A88" s="19">
        <v>43997</v>
      </c>
      <c r="B88" s="12">
        <f>-CD[[#This Row],[Verstorbene]]</f>
        <v>-33</v>
      </c>
      <c r="C88" s="2">
        <v>33</v>
      </c>
      <c r="D88" s="44">
        <v>3</v>
      </c>
      <c r="E88" s="21">
        <f>CD[[#This Row],[KH]]-CD[[#This Row],[KH (intensiv)]]</f>
        <v>9</v>
      </c>
      <c r="F88" s="21">
        <f>CD[[#This Row],[Infiziert]]-CD[[#This Row],[KH (nicht intensiv)]]-CD[[#This Row],[KH (intensiv)]]</f>
        <v>104</v>
      </c>
      <c r="G88" s="20">
        <v>1410</v>
      </c>
      <c r="H88" s="20">
        <v>1559</v>
      </c>
      <c r="I88" s="20">
        <v>116</v>
      </c>
      <c r="J88" s="20">
        <v>12</v>
      </c>
      <c r="K88" s="20">
        <v>227</v>
      </c>
      <c r="L88" s="21">
        <f>CD[[#This Row],[Verstorbene]]+CD[[#This Row],[KH (intensiv)]]+CD[[#This Row],[KH (nicht intensiv)]]+CD[[#This Row],[Infiziert (o. KH)]]+CD[[#This Row],[Genesen]]-CD[[#This Row],[Total]]</f>
        <v>0</v>
      </c>
      <c r="M88" s="22">
        <f>CD[[#This Row],[Total]]-H87</f>
        <v>7</v>
      </c>
      <c r="N88" s="22">
        <f>CD[[#This Row],[Genesen]]-G87</f>
        <v>5</v>
      </c>
      <c r="O88" s="8">
        <f t="shared" si="1"/>
        <v>10.130620685441011</v>
      </c>
      <c r="P88" s="8" t="str" cm="1">
        <f t="array" ref="P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9" spans="1:16" x14ac:dyDescent="0.2">
      <c r="A89" s="19">
        <v>43998</v>
      </c>
      <c r="B89" s="12">
        <f>-CD[[#This Row],[Verstorbene]]</f>
        <v>-36</v>
      </c>
      <c r="C89" s="2">
        <v>36</v>
      </c>
      <c r="D89" s="44">
        <v>3</v>
      </c>
      <c r="E89" s="21">
        <f>CD[[#This Row],[KH]]-CD[[#This Row],[KH (intensiv)]]</f>
        <v>7</v>
      </c>
      <c r="F89" s="21">
        <f>CD[[#This Row],[Infiziert]]-CD[[#This Row],[KH (nicht intensiv)]]-CD[[#This Row],[KH (intensiv)]]</f>
        <v>114</v>
      </c>
      <c r="G89" s="20">
        <v>1410</v>
      </c>
      <c r="H89" s="20">
        <v>1570</v>
      </c>
      <c r="I89" s="20">
        <v>124</v>
      </c>
      <c r="J89" s="20">
        <v>10</v>
      </c>
      <c r="K89" s="20">
        <v>225</v>
      </c>
      <c r="L89" s="21">
        <f>CD[[#This Row],[Verstorbene]]+CD[[#This Row],[KH (intensiv)]]+CD[[#This Row],[KH (nicht intensiv)]]+CD[[#This Row],[Infiziert (o. KH)]]+CD[[#This Row],[Genesen]]-CD[[#This Row],[Total]]</f>
        <v>0</v>
      </c>
      <c r="M89" s="22">
        <f>CD[[#This Row],[Total]]-H88</f>
        <v>11</v>
      </c>
      <c r="N89" s="22">
        <f>CD[[#This Row],[Genesen]]-G88</f>
        <v>0</v>
      </c>
      <c r="O89" s="8">
        <f t="shared" si="1"/>
        <v>7.7185681412883893</v>
      </c>
      <c r="P89" s="8" t="str" cm="1">
        <f t="array" ref="P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90" spans="1:16" x14ac:dyDescent="0.2">
      <c r="A90" s="19">
        <v>43999</v>
      </c>
      <c r="B90" s="12">
        <f>-CD[[#This Row],[Verstorbene]]</f>
        <v>-36</v>
      </c>
      <c r="C90" s="2">
        <v>36</v>
      </c>
      <c r="D90" s="44">
        <v>3</v>
      </c>
      <c r="E90" s="21">
        <f>CD[[#This Row],[KH]]-CD[[#This Row],[KH (intensiv)]]</f>
        <v>6</v>
      </c>
      <c r="F90" s="21">
        <f>CD[[#This Row],[Infiziert]]-CD[[#This Row],[KH (nicht intensiv)]]-CD[[#This Row],[KH (intensiv)]]</f>
        <v>144</v>
      </c>
      <c r="G90" s="20">
        <v>1410</v>
      </c>
      <c r="H90" s="20">
        <v>1599</v>
      </c>
      <c r="I90" s="20">
        <v>153</v>
      </c>
      <c r="J90" s="20">
        <v>9</v>
      </c>
      <c r="K90" s="20">
        <v>240</v>
      </c>
      <c r="L90" s="21">
        <f>CD[[#This Row],[Verstorbene]]+CD[[#This Row],[KH (intensiv)]]+CD[[#This Row],[KH (nicht intensiv)]]+CD[[#This Row],[Infiziert (o. KH)]]+CD[[#This Row],[Genesen]]-CD[[#This Row],[Total]]</f>
        <v>0</v>
      </c>
      <c r="M90" s="22">
        <f>CD[[#This Row],[Total]]-H89</f>
        <v>29</v>
      </c>
      <c r="N90" s="22">
        <f>CD[[#This Row],[Genesen]]-G89</f>
        <v>0</v>
      </c>
      <c r="O90" s="8">
        <f t="shared" si="1"/>
        <v>12.060262720763109</v>
      </c>
      <c r="P90" s="8" t="str" cm="1">
        <f t="array" ref="P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1" spans="1:16" x14ac:dyDescent="0.2">
      <c r="A91" s="19">
        <v>44000</v>
      </c>
      <c r="B91" s="12">
        <f>-CD[[#This Row],[Verstorbene]]</f>
        <v>-36</v>
      </c>
      <c r="C91" s="2">
        <v>36</v>
      </c>
      <c r="D91" s="44">
        <v>2</v>
      </c>
      <c r="E91" s="21">
        <f>CD[[#This Row],[KH]]-CD[[#This Row],[KH (intensiv)]]</f>
        <v>10</v>
      </c>
      <c r="F91" s="21">
        <f>CD[[#This Row],[Infiziert]]-CD[[#This Row],[KH (nicht intensiv)]]-CD[[#This Row],[KH (intensiv)]]</f>
        <v>145</v>
      </c>
      <c r="G91" s="20">
        <v>1421</v>
      </c>
      <c r="H91" s="20">
        <v>1614</v>
      </c>
      <c r="I91" s="20">
        <v>157</v>
      </c>
      <c r="J91" s="20">
        <v>12</v>
      </c>
      <c r="K91" s="20">
        <v>375</v>
      </c>
      <c r="L91" s="21">
        <f>CD[[#This Row],[Verstorbene]]+CD[[#This Row],[KH (intensiv)]]+CD[[#This Row],[KH (nicht intensiv)]]+CD[[#This Row],[Infiziert (o. KH)]]+CD[[#This Row],[Genesen]]-CD[[#This Row],[Total]]</f>
        <v>0</v>
      </c>
      <c r="M91" s="22">
        <f>CD[[#This Row],[Total]]-H90</f>
        <v>15</v>
      </c>
      <c r="N91" s="22">
        <f>CD[[#This Row],[Genesen]]-G90</f>
        <v>11</v>
      </c>
      <c r="O91" s="8">
        <f t="shared" si="1"/>
        <v>13.346690744311173</v>
      </c>
      <c r="P91" s="8" t="str" cm="1">
        <f t="array" ref="P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2" spans="1:16" x14ac:dyDescent="0.2">
      <c r="A92" s="19">
        <v>44001</v>
      </c>
      <c r="B92" s="12">
        <f>-CD[[#This Row],[Verstorbene]]</f>
        <v>-36</v>
      </c>
      <c r="C92" s="2">
        <v>36</v>
      </c>
      <c r="D92" s="44">
        <v>2</v>
      </c>
      <c r="E92" s="21">
        <f>CD[[#This Row],[KH]]-CD[[#This Row],[KH (intensiv)]]</f>
        <v>12</v>
      </c>
      <c r="F92" s="21">
        <f>CD[[#This Row],[Infiziert]]-CD[[#This Row],[KH (nicht intensiv)]]-CD[[#This Row],[KH (intensiv)]]</f>
        <v>155</v>
      </c>
      <c r="G92" s="20">
        <v>1429</v>
      </c>
      <c r="H92" s="20">
        <v>1634</v>
      </c>
      <c r="I92" s="20">
        <v>169</v>
      </c>
      <c r="J92" s="20">
        <v>14</v>
      </c>
      <c r="K92" s="20">
        <v>387</v>
      </c>
      <c r="L92" s="21">
        <f>CD[[#This Row],[Verstorbene]]+CD[[#This Row],[KH (intensiv)]]+CD[[#This Row],[KH (nicht intensiv)]]+CD[[#This Row],[Infiziert (o. KH)]]+CD[[#This Row],[Genesen]]-CD[[#This Row],[Total]]</f>
        <v>0</v>
      </c>
      <c r="M92" s="22">
        <f>CD[[#This Row],[Total]]-H91</f>
        <v>20</v>
      </c>
      <c r="N92" s="22">
        <f>CD[[#This Row],[Genesen]]-G91</f>
        <v>8</v>
      </c>
      <c r="O92" s="8">
        <f t="shared" si="1"/>
        <v>15.437136282576779</v>
      </c>
      <c r="P92" s="8" t="str" cm="1">
        <f t="array" ref="P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3" spans="1:16" x14ac:dyDescent="0.2">
      <c r="A93" s="19">
        <v>44002</v>
      </c>
      <c r="B93" s="12">
        <f>-CD[[#This Row],[Verstorbene]]</f>
        <v>-36</v>
      </c>
      <c r="C93" s="2">
        <v>36</v>
      </c>
      <c r="D93" s="44">
        <v>2</v>
      </c>
      <c r="E93" s="21">
        <f>CD[[#This Row],[KH]]-CD[[#This Row],[KH (intensiv)]]</f>
        <v>10</v>
      </c>
      <c r="F93" s="21">
        <f>CD[[#This Row],[Infiziert]]-CD[[#This Row],[KH (nicht intensiv)]]-CD[[#This Row],[KH (intensiv)]]</f>
        <v>160</v>
      </c>
      <c r="G93" s="20">
        <v>1442</v>
      </c>
      <c r="H93" s="20">
        <v>1650</v>
      </c>
      <c r="I93" s="20">
        <v>172</v>
      </c>
      <c r="J93" s="20">
        <v>12</v>
      </c>
      <c r="K93" s="20">
        <v>396</v>
      </c>
      <c r="L93" s="21">
        <f>CD[[#This Row],[Verstorbene]]+CD[[#This Row],[KH (intensiv)]]+CD[[#This Row],[KH (nicht intensiv)]]+CD[[#This Row],[Infiziert (o. KH)]]+CD[[#This Row],[Genesen]]-CD[[#This Row],[Total]]</f>
        <v>0</v>
      </c>
      <c r="M93" s="22">
        <f>CD[[#This Row],[Total]]-H92</f>
        <v>16</v>
      </c>
      <c r="N93" s="22">
        <f>CD[[#This Row],[Genesen]]-G92</f>
        <v>13</v>
      </c>
      <c r="O93" s="8">
        <f t="shared" si="1"/>
        <v>18.009992329672908</v>
      </c>
      <c r="P93" s="8" t="str" cm="1">
        <f t="array" ref="P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4" spans="1:16" x14ac:dyDescent="0.2">
      <c r="A94" s="19">
        <v>44003</v>
      </c>
      <c r="B94" s="12">
        <f>-CD[[#This Row],[Verstorbene]]</f>
        <v>-36</v>
      </c>
      <c r="C94" s="2">
        <v>36</v>
      </c>
      <c r="D94" s="44">
        <v>2</v>
      </c>
      <c r="E94" s="21">
        <f>CD[[#This Row],[KH]]-CD[[#This Row],[KH (intensiv)]]</f>
        <v>11</v>
      </c>
      <c r="F94" s="21">
        <f>CD[[#This Row],[Infiziert]]-CD[[#This Row],[KH (nicht intensiv)]]-CD[[#This Row],[KH (intensiv)]]</f>
        <v>155</v>
      </c>
      <c r="G94" s="20">
        <v>1451</v>
      </c>
      <c r="H94" s="20">
        <v>1655</v>
      </c>
      <c r="I94" s="20">
        <v>168</v>
      </c>
      <c r="J94" s="20">
        <v>13</v>
      </c>
      <c r="K94" s="20">
        <v>392</v>
      </c>
      <c r="L94" s="21">
        <f>CD[[#This Row],[Verstorbene]]+CD[[#This Row],[KH (intensiv)]]+CD[[#This Row],[KH (nicht intensiv)]]+CD[[#This Row],[Infiziert (o. KH)]]+CD[[#This Row],[Genesen]]-CD[[#This Row],[Total]]</f>
        <v>0</v>
      </c>
      <c r="M94" s="22">
        <f>CD[[#This Row],[Total]]-H93</f>
        <v>5</v>
      </c>
      <c r="N94" s="22">
        <f>CD[[#This Row],[Genesen]]-G93</f>
        <v>9</v>
      </c>
      <c r="O94" s="8">
        <f t="shared" si="1"/>
        <v>16.562760803181337</v>
      </c>
      <c r="P94" s="8" t="str" cm="1">
        <f t="array" ref="P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5" spans="1:16" x14ac:dyDescent="0.2">
      <c r="A95" s="19">
        <v>44004</v>
      </c>
      <c r="B95" s="12">
        <f>-CD[[#This Row],[Verstorbene]]</f>
        <v>-36</v>
      </c>
      <c r="C95" s="2">
        <v>36</v>
      </c>
      <c r="D95" s="44">
        <v>2</v>
      </c>
      <c r="E95" s="21">
        <f>CD[[#This Row],[KH]]-CD[[#This Row],[KH (intensiv)]]</f>
        <v>11</v>
      </c>
      <c r="F95" s="21">
        <f>CD[[#This Row],[Infiziert]]-CD[[#This Row],[KH (nicht intensiv)]]-CD[[#This Row],[KH (intensiv)]]</f>
        <v>172</v>
      </c>
      <c r="G95" s="20">
        <v>1451</v>
      </c>
      <c r="H95" s="20">
        <v>1672</v>
      </c>
      <c r="I95" s="20">
        <v>185</v>
      </c>
      <c r="J95" s="20">
        <v>13</v>
      </c>
      <c r="K95" s="20">
        <v>412</v>
      </c>
      <c r="L95" s="21">
        <f>CD[[#This Row],[Verstorbene]]+CD[[#This Row],[KH (intensiv)]]+CD[[#This Row],[KH (nicht intensiv)]]+CD[[#This Row],[Infiziert (o. KH)]]+CD[[#This Row],[Genesen]]-CD[[#This Row],[Total]]</f>
        <v>0</v>
      </c>
      <c r="M95" s="22">
        <f>CD[[#This Row],[Total]]-H94</f>
        <v>17</v>
      </c>
      <c r="N95" s="22">
        <f>CD[[#This Row],[Genesen]]-G94</f>
        <v>0</v>
      </c>
      <c r="O95" s="8">
        <f t="shared" si="1"/>
        <v>18.170795832616417</v>
      </c>
      <c r="P95" s="8" t="str" cm="1">
        <f t="array" ref="P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6" spans="1:16" x14ac:dyDescent="0.2">
      <c r="A96" s="19">
        <v>44005</v>
      </c>
      <c r="B96" s="12">
        <f>-CD[[#This Row],[Verstorbene]]</f>
        <v>-36</v>
      </c>
      <c r="C96" s="2">
        <v>36</v>
      </c>
      <c r="D96" s="44">
        <v>2</v>
      </c>
      <c r="E96" s="21">
        <f>CD[[#This Row],[KH]]-CD[[#This Row],[KH (intensiv)]]</f>
        <v>14</v>
      </c>
      <c r="F96" s="21">
        <f>CD[[#This Row],[Infiziert]]-CD[[#This Row],[KH (nicht intensiv)]]-CD[[#This Row],[KH (intensiv)]]</f>
        <v>172</v>
      </c>
      <c r="G96" s="20">
        <v>1459</v>
      </c>
      <c r="H96" s="20">
        <v>1683</v>
      </c>
      <c r="I96" s="20">
        <v>188</v>
      </c>
      <c r="J96" s="20">
        <v>16</v>
      </c>
      <c r="K96" s="20">
        <v>403</v>
      </c>
      <c r="L96" s="21">
        <f>CD[[#This Row],[Verstorbene]]+CD[[#This Row],[KH (intensiv)]]+CD[[#This Row],[KH (nicht intensiv)]]+CD[[#This Row],[Infiziert (o. KH)]]+CD[[#This Row],[Genesen]]-CD[[#This Row],[Total]]</f>
        <v>0</v>
      </c>
      <c r="M96" s="22">
        <f>CD[[#This Row],[Total]]-H95</f>
        <v>11</v>
      </c>
      <c r="N96" s="22">
        <f>CD[[#This Row],[Genesen]]-G95</f>
        <v>8</v>
      </c>
      <c r="O96" s="8">
        <f t="shared" si="1"/>
        <v>18.170795832616417</v>
      </c>
      <c r="P96" s="8" t="str" cm="1">
        <f t="array" ref="P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7" spans="1:17" x14ac:dyDescent="0.2">
      <c r="A97" s="19">
        <v>44006</v>
      </c>
      <c r="B97" s="12">
        <f>-CD[[#This Row],[Verstorbene]]</f>
        <v>-36</v>
      </c>
      <c r="C97" s="2">
        <v>36</v>
      </c>
      <c r="D97" s="44">
        <v>3</v>
      </c>
      <c r="E97" s="21">
        <f>CD[[#This Row],[KH]]-CD[[#This Row],[KH (intensiv)]]</f>
        <v>14</v>
      </c>
      <c r="F97" s="21">
        <f>CD[[#This Row],[Infiziert]]-CD[[#This Row],[KH (nicht intensiv)]]-CD[[#This Row],[KH (intensiv)]]</f>
        <v>182</v>
      </c>
      <c r="G97" s="20">
        <v>1486</v>
      </c>
      <c r="H97" s="20">
        <v>1721</v>
      </c>
      <c r="I97" s="20">
        <v>199</v>
      </c>
      <c r="J97" s="20">
        <v>17</v>
      </c>
      <c r="K97" s="20">
        <v>455</v>
      </c>
      <c r="L97" s="21">
        <f>CD[[#This Row],[Verstorbene]]+CD[[#This Row],[KH (intensiv)]]+CD[[#This Row],[KH (nicht intensiv)]]+CD[[#This Row],[Infiziert (o. KH)]]+CD[[#This Row],[Genesen]]-CD[[#This Row],[Total]]</f>
        <v>0</v>
      </c>
      <c r="M97" s="22">
        <f>CD[[#This Row],[Total]]-H96</f>
        <v>38</v>
      </c>
      <c r="N97" s="22">
        <f>CD[[#This Row],[Genesen]]-G96</f>
        <v>27</v>
      </c>
      <c r="O97" s="8">
        <f t="shared" si="1"/>
        <v>19.618027359107991</v>
      </c>
      <c r="P97" s="8" t="str" cm="1">
        <f t="array" ref="P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8" spans="1:17" x14ac:dyDescent="0.2">
      <c r="A98" s="19">
        <v>44007</v>
      </c>
      <c r="B98" s="12">
        <f>-CD[[#This Row],[Verstorbene]]</f>
        <v>-37</v>
      </c>
      <c r="C98" s="2">
        <v>37</v>
      </c>
      <c r="D98" s="44">
        <v>4</v>
      </c>
      <c r="E98" s="21">
        <f>CD[[#This Row],[KH]]-CD[[#This Row],[KH (intensiv)]]</f>
        <v>13</v>
      </c>
      <c r="F98" s="21">
        <f>CD[[#This Row],[Infiziert]]-CD[[#This Row],[KH (nicht intensiv)]]-CD[[#This Row],[KH (intensiv)]]</f>
        <v>195</v>
      </c>
      <c r="G98" s="20">
        <v>1488</v>
      </c>
      <c r="H98" s="20">
        <v>1737</v>
      </c>
      <c r="I98" s="20">
        <v>212</v>
      </c>
      <c r="J98" s="20">
        <v>17</v>
      </c>
      <c r="K98" s="20">
        <v>480</v>
      </c>
      <c r="L98" s="21">
        <f>CD[[#This Row],[Verstorbene]]+CD[[#This Row],[KH (intensiv)]]+CD[[#This Row],[KH (nicht intensiv)]]+CD[[#This Row],[Infiziert (o. KH)]]+CD[[#This Row],[Genesen]]-CD[[#This Row],[Total]]</f>
        <v>0</v>
      </c>
      <c r="M98" s="22">
        <f>CD[[#This Row],[Total]]-H97</f>
        <v>16</v>
      </c>
      <c r="N98" s="22">
        <f>CD[[#This Row],[Genesen]]-G97</f>
        <v>2</v>
      </c>
      <c r="O98" s="8">
        <f t="shared" si="1"/>
        <v>19.7788308620515</v>
      </c>
      <c r="P98" s="8" t="str" cm="1">
        <f t="array" ref="P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9" spans="1:17" x14ac:dyDescent="0.2">
      <c r="A99" s="19">
        <v>44008</v>
      </c>
      <c r="B99" s="12">
        <f>-CD[[#This Row],[Verstorbene]]</f>
        <v>-37</v>
      </c>
      <c r="C99" s="2">
        <v>37</v>
      </c>
      <c r="D99" s="44">
        <v>4</v>
      </c>
      <c r="E99" s="21">
        <f>CD[[#This Row],[KH]]-CD[[#This Row],[KH (intensiv)]]</f>
        <v>14</v>
      </c>
      <c r="F99" s="21">
        <f>CD[[#This Row],[Infiziert]]-CD[[#This Row],[KH (nicht intensiv)]]-CD[[#This Row],[KH (intensiv)]]</f>
        <v>220</v>
      </c>
      <c r="G99" s="20">
        <v>1494</v>
      </c>
      <c r="H99" s="20">
        <v>1769</v>
      </c>
      <c r="I99" s="20">
        <v>238</v>
      </c>
      <c r="J99" s="20">
        <v>18</v>
      </c>
      <c r="K99" s="20">
        <v>514</v>
      </c>
      <c r="L99" s="21">
        <f>CD[[#This Row],[Verstorbene]]+CD[[#This Row],[KH (intensiv)]]+CD[[#This Row],[KH (nicht intensiv)]]+CD[[#This Row],[Infiziert (o. KH)]]+CD[[#This Row],[Genesen]]-CD[[#This Row],[Total]]</f>
        <v>0</v>
      </c>
      <c r="M99" s="22">
        <f>CD[[#This Row],[Total]]-H98</f>
        <v>32</v>
      </c>
      <c r="N99" s="22">
        <f>CD[[#This Row],[Genesen]]-G98</f>
        <v>6</v>
      </c>
      <c r="O99" s="8">
        <f t="shared" si="1"/>
        <v>21.708472897373596</v>
      </c>
      <c r="P99" s="8" t="str" cm="1">
        <f t="array" ref="P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0" spans="1:17" x14ac:dyDescent="0.2">
      <c r="A100" s="19">
        <v>44009</v>
      </c>
      <c r="B100" s="12">
        <f>-CD[[#This Row],[Verstorbene]]</f>
        <v>-37</v>
      </c>
      <c r="C100" s="2">
        <v>37</v>
      </c>
      <c r="D100" s="45">
        <v>4</v>
      </c>
      <c r="E100" s="21">
        <f>CD[[#This Row],[KH]]-CD[[#This Row],[KH (intensiv)]]</f>
        <v>14</v>
      </c>
      <c r="F100" s="21">
        <f>CD[[#This Row],[Infiziert]]-CD[[#This Row],[KH (nicht intensiv)]]-CD[[#This Row],[KH (intensiv)]]</f>
        <v>222</v>
      </c>
      <c r="G100" s="23">
        <v>1501</v>
      </c>
      <c r="H100" s="23">
        <v>1778</v>
      </c>
      <c r="I100" s="23">
        <v>240</v>
      </c>
      <c r="J100" s="23">
        <v>18</v>
      </c>
      <c r="K100" s="23">
        <v>517</v>
      </c>
      <c r="L100" s="21">
        <f>CD[[#This Row],[Verstorbene]]+CD[[#This Row],[KH (intensiv)]]+CD[[#This Row],[KH (nicht intensiv)]]+CD[[#This Row],[Infiziert (o. KH)]]+CD[[#This Row],[Genesen]]-CD[[#This Row],[Total]]</f>
        <v>0</v>
      </c>
      <c r="M100" s="22">
        <f>CD[[#This Row],[Total]]-H99</f>
        <v>9</v>
      </c>
      <c r="N100" s="22">
        <f>CD[[#This Row],[Genesen]]-G99</f>
        <v>7</v>
      </c>
      <c r="O100" s="8">
        <f t="shared" si="1"/>
        <v>20.582848376769039</v>
      </c>
      <c r="P100" s="8" t="str" cm="1">
        <f t="array" ref="P1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00" s="3" t="s">
        <v>12</v>
      </c>
    </row>
    <row r="101" spans="1:17" x14ac:dyDescent="0.2">
      <c r="A101" s="19">
        <v>44010</v>
      </c>
      <c r="B101" s="12">
        <f>-CD[[#This Row],[Verstorbene]]</f>
        <v>-37</v>
      </c>
      <c r="C101" s="2">
        <v>37</v>
      </c>
      <c r="D101" s="45">
        <v>5</v>
      </c>
      <c r="E101" s="21">
        <f>CD[[#This Row],[KH]]-CD[[#This Row],[KH (intensiv)]]</f>
        <v>12</v>
      </c>
      <c r="F101" s="21">
        <f>CD[[#This Row],[Infiziert]]-CD[[#This Row],[KH (nicht intensiv)]]-CD[[#This Row],[KH (intensiv)]]</f>
        <v>225</v>
      </c>
      <c r="G101" s="23">
        <v>1508</v>
      </c>
      <c r="H101" s="23">
        <v>1787</v>
      </c>
      <c r="I101" s="23">
        <v>242</v>
      </c>
      <c r="J101" s="23">
        <v>17</v>
      </c>
      <c r="K101" s="23">
        <v>520</v>
      </c>
      <c r="L101" s="21">
        <f>CD[[#This Row],[Verstorbene]]+CD[[#This Row],[KH (intensiv)]]+CD[[#This Row],[KH (nicht intensiv)]]+CD[[#This Row],[Infiziert (o. KH)]]+CD[[#This Row],[Genesen]]-CD[[#This Row],[Total]]</f>
        <v>0</v>
      </c>
      <c r="M101" s="22">
        <f>CD[[#This Row],[Total]]-H100</f>
        <v>9</v>
      </c>
      <c r="N101" s="22">
        <f>CD[[#This Row],[Genesen]]-G100</f>
        <v>7</v>
      </c>
      <c r="O101" s="8">
        <f t="shared" si="1"/>
        <v>21.22606238854307</v>
      </c>
      <c r="P101" s="8" t="str" cm="1">
        <f t="array" ref="P1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01" s="3" t="s">
        <v>12</v>
      </c>
    </row>
    <row r="102" spans="1:17" x14ac:dyDescent="0.2">
      <c r="A102" s="19">
        <v>44011</v>
      </c>
      <c r="B102" s="12">
        <f>-CD[[#This Row],[Verstorbene]]</f>
        <v>-37</v>
      </c>
      <c r="C102" s="2">
        <v>37</v>
      </c>
      <c r="D102" s="44">
        <v>5</v>
      </c>
      <c r="E102" s="21">
        <f>CD[[#This Row],[KH]]-CD[[#This Row],[KH (intensiv)]]</f>
        <v>12</v>
      </c>
      <c r="F102" s="21">
        <f>CD[[#This Row],[Infiziert]]-CD[[#This Row],[KH (nicht intensiv)]]-CD[[#This Row],[KH (intensiv)]]</f>
        <v>227</v>
      </c>
      <c r="G102" s="20">
        <v>1515</v>
      </c>
      <c r="H102" s="20">
        <v>1796</v>
      </c>
      <c r="I102" s="20">
        <v>244</v>
      </c>
      <c r="J102" s="20">
        <v>17</v>
      </c>
      <c r="K102" s="20">
        <v>524</v>
      </c>
      <c r="L102" s="21">
        <f>CD[[#This Row],[Verstorbene]]+CD[[#This Row],[KH (intensiv)]]+CD[[#This Row],[KH (nicht intensiv)]]+CD[[#This Row],[Infiziert (o. KH)]]+CD[[#This Row],[Genesen]]-CD[[#This Row],[Total]]</f>
        <v>0</v>
      </c>
      <c r="M102" s="22">
        <f>CD[[#This Row],[Total]]-H101</f>
        <v>9</v>
      </c>
      <c r="N102" s="22">
        <f>CD[[#This Row],[Genesen]]-G101</f>
        <v>7</v>
      </c>
      <c r="O102" s="8">
        <f t="shared" si="1"/>
        <v>19.939634364995008</v>
      </c>
      <c r="P102" s="8" t="str" cm="1">
        <f t="array" ref="P1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3" spans="1:17" x14ac:dyDescent="0.2">
      <c r="A103" s="19">
        <v>44012</v>
      </c>
      <c r="B103" s="12">
        <f>-CD[[#This Row],[Verstorbene]]</f>
        <v>-37</v>
      </c>
      <c r="C103" s="2">
        <v>37</v>
      </c>
      <c r="D103" s="44">
        <v>8</v>
      </c>
      <c r="E103" s="21">
        <f>CD[[#This Row],[KH]]-CD[[#This Row],[KH (intensiv)]]</f>
        <v>14</v>
      </c>
      <c r="F103" s="21">
        <f>CD[[#This Row],[Infiziert]]-CD[[#This Row],[KH (nicht intensiv)]]-CD[[#This Row],[KH (intensiv)]]</f>
        <v>232</v>
      </c>
      <c r="G103" s="20">
        <v>1522</v>
      </c>
      <c r="H103" s="20">
        <v>1813</v>
      </c>
      <c r="I103" s="20">
        <v>254</v>
      </c>
      <c r="J103" s="20">
        <v>22</v>
      </c>
      <c r="K103" s="20">
        <v>553</v>
      </c>
      <c r="L103" s="21">
        <f>CD[[#This Row],[Verstorbene]]+CD[[#This Row],[KH (intensiv)]]+CD[[#This Row],[KH (nicht intensiv)]]+CD[[#This Row],[Infiziert (o. KH)]]+CD[[#This Row],[Genesen]]-CD[[#This Row],[Total]]</f>
        <v>0</v>
      </c>
      <c r="M103" s="22">
        <f>CD[[#This Row],[Total]]-H102</f>
        <v>17</v>
      </c>
      <c r="N103" s="22">
        <f>CD[[#This Row],[Genesen]]-G102</f>
        <v>7</v>
      </c>
      <c r="O103" s="8">
        <f t="shared" si="1"/>
        <v>20.904455382656057</v>
      </c>
      <c r="P103" s="8" t="str" cm="1">
        <f t="array" ref="P1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4" spans="1:17" x14ac:dyDescent="0.2">
      <c r="A104" s="19">
        <v>44013</v>
      </c>
      <c r="B104" s="12">
        <f>-CD[[#This Row],[Verstorbene]]</f>
        <v>-37</v>
      </c>
      <c r="C104" s="2">
        <v>37</v>
      </c>
      <c r="D104" s="44">
        <v>7</v>
      </c>
      <c r="E104" s="21">
        <f>CD[[#This Row],[KH]]-CD[[#This Row],[KH (intensiv)]]</f>
        <v>13</v>
      </c>
      <c r="F104" s="21">
        <f>CD[[#This Row],[Infiziert]]-CD[[#This Row],[KH (nicht intensiv)]]-CD[[#This Row],[KH (intensiv)]]</f>
        <v>255</v>
      </c>
      <c r="G104" s="20">
        <v>1542</v>
      </c>
      <c r="H104" s="20">
        <v>1854</v>
      </c>
      <c r="I104" s="20">
        <v>275</v>
      </c>
      <c r="J104" s="20">
        <v>20</v>
      </c>
      <c r="K104" s="20">
        <v>572</v>
      </c>
      <c r="L104" s="21">
        <f>CD[[#This Row],[Verstorbene]]+CD[[#This Row],[KH (intensiv)]]+CD[[#This Row],[KH (nicht intensiv)]]+CD[[#This Row],[Infiziert (o. KH)]]+CD[[#This Row],[Genesen]]-CD[[#This Row],[Total]]</f>
        <v>0</v>
      </c>
      <c r="M104" s="22">
        <f>CD[[#This Row],[Total]]-H103</f>
        <v>41</v>
      </c>
      <c r="N104" s="22">
        <f>CD[[#This Row],[Genesen]]-G103</f>
        <v>20</v>
      </c>
      <c r="O104" s="8">
        <f t="shared" si="1"/>
        <v>21.386865891486579</v>
      </c>
      <c r="P104" s="8" t="str" cm="1">
        <f t="array" ref="P1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5" spans="1:17" x14ac:dyDescent="0.2">
      <c r="A105" s="19">
        <v>44014</v>
      </c>
      <c r="B105" s="12">
        <f>-CD[[#This Row],[Verstorbene]]</f>
        <v>-37</v>
      </c>
      <c r="C105" s="2">
        <v>37</v>
      </c>
      <c r="D105" s="44">
        <v>5</v>
      </c>
      <c r="E105" s="21">
        <f>CD[[#This Row],[KH]]-CD[[#This Row],[KH (intensiv)]]</f>
        <v>15</v>
      </c>
      <c r="F105" s="21">
        <f>CD[[#This Row],[Infiziert]]-CD[[#This Row],[KH (nicht intensiv)]]-CD[[#This Row],[KH (intensiv)]]</f>
        <v>271</v>
      </c>
      <c r="G105" s="20">
        <v>1561</v>
      </c>
      <c r="H105" s="20">
        <v>1889</v>
      </c>
      <c r="I105" s="20">
        <v>291</v>
      </c>
      <c r="J105" s="20">
        <v>20</v>
      </c>
      <c r="K105" s="20">
        <v>591</v>
      </c>
      <c r="L105" s="21">
        <f>CD[[#This Row],[Verstorbene]]+CD[[#This Row],[KH (intensiv)]]+CD[[#This Row],[KH (nicht intensiv)]]+CD[[#This Row],[Infiziert (o. KH)]]+CD[[#This Row],[Genesen]]-CD[[#This Row],[Total]]</f>
        <v>0</v>
      </c>
      <c r="M105" s="22">
        <f>CD[[#This Row],[Total]]-H104</f>
        <v>35</v>
      </c>
      <c r="N105" s="22">
        <f>CD[[#This Row],[Genesen]]-G104</f>
        <v>19</v>
      </c>
      <c r="O105" s="8">
        <f t="shared" si="1"/>
        <v>24.442132447413233</v>
      </c>
      <c r="P105" s="8" t="str" cm="1">
        <f t="array" ref="P1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6" spans="1:17" x14ac:dyDescent="0.2">
      <c r="A106" s="19">
        <v>44015</v>
      </c>
      <c r="B106" s="12">
        <f>-CD[[#This Row],[Verstorbene]]</f>
        <v>-37</v>
      </c>
      <c r="C106" s="2">
        <v>37</v>
      </c>
      <c r="D106" s="44">
        <v>3</v>
      </c>
      <c r="E106" s="21">
        <f>CD[[#This Row],[KH]]-CD[[#This Row],[KH (intensiv)]]</f>
        <v>14</v>
      </c>
      <c r="F106" s="21">
        <f>CD[[#This Row],[Infiziert]]-CD[[#This Row],[KH (nicht intensiv)]]-CD[[#This Row],[KH (intensiv)]]</f>
        <v>260</v>
      </c>
      <c r="G106" s="20">
        <v>1598</v>
      </c>
      <c r="H106" s="20">
        <v>1912</v>
      </c>
      <c r="I106" s="20">
        <v>277</v>
      </c>
      <c r="J106" s="20">
        <v>17</v>
      </c>
      <c r="K106" s="20">
        <v>633</v>
      </c>
      <c r="L106" s="21">
        <f>CD[[#This Row],[Verstorbene]]+CD[[#This Row],[KH (intensiv)]]+CD[[#This Row],[KH (nicht intensiv)]]+CD[[#This Row],[Infiziert (o. KH)]]+CD[[#This Row],[Genesen]]-CD[[#This Row],[Total]]</f>
        <v>0</v>
      </c>
      <c r="M106" s="22">
        <f>CD[[#This Row],[Total]]-H105</f>
        <v>23</v>
      </c>
      <c r="N106" s="22">
        <f>CD[[#This Row],[Genesen]]-G105</f>
        <v>37</v>
      </c>
      <c r="O106" s="8">
        <f t="shared" si="1"/>
        <v>22.994900920921662</v>
      </c>
      <c r="P106" s="8" t="str" cm="1">
        <f t="array" ref="P1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7" spans="1:17" x14ac:dyDescent="0.2">
      <c r="A107" s="19">
        <v>44016</v>
      </c>
      <c r="B107" s="12">
        <f>-CD[[#This Row],[Verstorbene]]</f>
        <v>-37</v>
      </c>
      <c r="C107" s="2">
        <v>37</v>
      </c>
      <c r="D107" s="44">
        <v>4</v>
      </c>
      <c r="E107" s="21">
        <f>CD[[#This Row],[KH]]-CD[[#This Row],[KH (intensiv)]]</f>
        <v>14</v>
      </c>
      <c r="F107" s="21">
        <f>CD[[#This Row],[Infiziert]]-CD[[#This Row],[KH (nicht intensiv)]]-CD[[#This Row],[KH (intensiv)]]</f>
        <v>270</v>
      </c>
      <c r="G107" s="20">
        <v>1598</v>
      </c>
      <c r="H107" s="20">
        <v>1923</v>
      </c>
      <c r="I107" s="20">
        <v>288</v>
      </c>
      <c r="J107" s="20">
        <v>18</v>
      </c>
      <c r="K107" s="20">
        <v>648</v>
      </c>
      <c r="L107" s="21">
        <f>CD[[#This Row],[Verstorbene]]+CD[[#This Row],[KH (intensiv)]]+CD[[#This Row],[KH (nicht intensiv)]]+CD[[#This Row],[Infiziert (o. KH)]]+CD[[#This Row],[Genesen]]-CD[[#This Row],[Total]]</f>
        <v>0</v>
      </c>
      <c r="M107" s="22">
        <f>CD[[#This Row],[Total]]-H106</f>
        <v>11</v>
      </c>
      <c r="N107" s="22">
        <f>CD[[#This Row],[Genesen]]-G106</f>
        <v>0</v>
      </c>
      <c r="O107" s="8">
        <f t="shared" si="1"/>
        <v>23.316507926808676</v>
      </c>
      <c r="P107" s="8" t="str" cm="1">
        <f t="array" ref="P1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8" spans="1:17" x14ac:dyDescent="0.2">
      <c r="A108" s="19">
        <v>44017</v>
      </c>
      <c r="B108" s="12">
        <f>-CD[[#This Row],[Verstorbene]]</f>
        <v>-39</v>
      </c>
      <c r="C108" s="2">
        <v>39</v>
      </c>
      <c r="D108" s="44">
        <v>1</v>
      </c>
      <c r="E108" s="21">
        <f>CD[[#This Row],[KH]]-CD[[#This Row],[KH (intensiv)]]</f>
        <v>15</v>
      </c>
      <c r="F108" s="21">
        <f>CD[[#This Row],[Infiziert]]-CD[[#This Row],[KH (nicht intensiv)]]-CD[[#This Row],[KH (intensiv)]]</f>
        <v>270</v>
      </c>
      <c r="G108" s="20">
        <v>1611</v>
      </c>
      <c r="H108" s="20">
        <v>1936</v>
      </c>
      <c r="I108" s="20">
        <v>286</v>
      </c>
      <c r="J108" s="20">
        <v>16</v>
      </c>
      <c r="K108" s="20">
        <v>645</v>
      </c>
      <c r="L108" s="21">
        <f>CD[[#This Row],[Verstorbene]]+CD[[#This Row],[KH (intensiv)]]+CD[[#This Row],[KH (nicht intensiv)]]+CD[[#This Row],[Infiziert (o. KH)]]+CD[[#This Row],[Genesen]]-CD[[#This Row],[Total]]</f>
        <v>0</v>
      </c>
      <c r="M108" s="22">
        <f>CD[[#This Row],[Total]]-H107</f>
        <v>13</v>
      </c>
      <c r="N108" s="22">
        <f>CD[[#This Row],[Genesen]]-G107</f>
        <v>13</v>
      </c>
      <c r="O108" s="8">
        <f t="shared" si="1"/>
        <v>23.95972193858271</v>
      </c>
      <c r="P108" s="8" t="str" cm="1">
        <f t="array" ref="P1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9" spans="1:17" x14ac:dyDescent="0.2">
      <c r="A109" s="19">
        <v>44018</v>
      </c>
      <c r="B109" s="12">
        <f>-CD[[#This Row],[Verstorbene]]</f>
        <v>-39</v>
      </c>
      <c r="C109" s="2">
        <v>39</v>
      </c>
      <c r="D109" s="44">
        <v>1</v>
      </c>
      <c r="E109" s="21">
        <f>CD[[#This Row],[KH]]-CD[[#This Row],[KH (intensiv)]]</f>
        <v>14</v>
      </c>
      <c r="F109" s="21">
        <f>CD[[#This Row],[Infiziert]]-CD[[#This Row],[KH (nicht intensiv)]]-CD[[#This Row],[KH (intensiv)]]</f>
        <v>268</v>
      </c>
      <c r="G109" s="20">
        <v>1616</v>
      </c>
      <c r="H109" s="20">
        <v>1938</v>
      </c>
      <c r="I109" s="20">
        <v>283</v>
      </c>
      <c r="J109" s="20">
        <v>15</v>
      </c>
      <c r="K109" s="20">
        <v>612</v>
      </c>
      <c r="L109" s="21">
        <f>CD[[#This Row],[Verstorbene]]+CD[[#This Row],[KH (intensiv)]]+CD[[#This Row],[KH (nicht intensiv)]]+CD[[#This Row],[Infiziert (o. KH)]]+CD[[#This Row],[Genesen]]-CD[[#This Row],[Total]]</f>
        <v>0</v>
      </c>
      <c r="M109" s="22">
        <f>CD[[#This Row],[Total]]-H108</f>
        <v>2</v>
      </c>
      <c r="N109" s="22">
        <f>CD[[#This Row],[Genesen]]-G108</f>
        <v>5</v>
      </c>
      <c r="O109" s="8">
        <f t="shared" si="1"/>
        <v>22.834097417978153</v>
      </c>
      <c r="P109" s="8" t="str" cm="1">
        <f t="array" ref="P1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0" spans="1:17" x14ac:dyDescent="0.2">
      <c r="A110" s="19">
        <v>44019</v>
      </c>
      <c r="B110" s="12">
        <f>-CD[[#This Row],[Verstorbene]]</f>
        <v>-40</v>
      </c>
      <c r="C110" s="2">
        <v>40</v>
      </c>
      <c r="D110" s="44">
        <v>1</v>
      </c>
      <c r="E110" s="21">
        <f>CD[[#This Row],[KH]]-CD[[#This Row],[KH (intensiv)]]</f>
        <v>13</v>
      </c>
      <c r="F110" s="21">
        <f>CD[[#This Row],[Infiziert]]-CD[[#This Row],[KH (nicht intensiv)]]-CD[[#This Row],[KH (intensiv)]]</f>
        <v>248</v>
      </c>
      <c r="G110" s="20">
        <v>1651</v>
      </c>
      <c r="H110" s="20">
        <v>1953</v>
      </c>
      <c r="I110" s="20">
        <v>262</v>
      </c>
      <c r="J110" s="20">
        <v>14</v>
      </c>
      <c r="K110" s="20">
        <v>571</v>
      </c>
      <c r="L110" s="21">
        <f>CD[[#This Row],[Verstorbene]]+CD[[#This Row],[KH (intensiv)]]+CD[[#This Row],[KH (nicht intensiv)]]+CD[[#This Row],[Infiziert (o. KH)]]+CD[[#This Row],[Genesen]]-CD[[#This Row],[Total]]</f>
        <v>0</v>
      </c>
      <c r="M110" s="22">
        <f>CD[[#This Row],[Total]]-H109</f>
        <v>15</v>
      </c>
      <c r="N110" s="22">
        <f>CD[[#This Row],[Genesen]]-G109</f>
        <v>35</v>
      </c>
      <c r="O110" s="8">
        <f t="shared" si="1"/>
        <v>22.512490412091136</v>
      </c>
      <c r="P110" s="8" t="str" cm="1">
        <f t="array" ref="P1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1" spans="1:17" x14ac:dyDescent="0.2">
      <c r="A111" s="19">
        <v>44020</v>
      </c>
      <c r="B111" s="12">
        <f>-CD[[#This Row],[Verstorbene]]</f>
        <v>-42</v>
      </c>
      <c r="C111" s="2">
        <v>42</v>
      </c>
      <c r="D111" s="44">
        <v>1</v>
      </c>
      <c r="E111" s="21">
        <f>CD[[#This Row],[KH]]-CD[[#This Row],[KH (intensiv)]]</f>
        <v>12</v>
      </c>
      <c r="F111" s="21">
        <f>CD[[#This Row],[Infiziert]]-CD[[#This Row],[KH (nicht intensiv)]]-CD[[#This Row],[KH (intensiv)]]</f>
        <v>252</v>
      </c>
      <c r="G111" s="20">
        <v>1654</v>
      </c>
      <c r="H111" s="20">
        <v>1961</v>
      </c>
      <c r="I111" s="20">
        <v>265</v>
      </c>
      <c r="J111" s="20">
        <v>13</v>
      </c>
      <c r="K111" s="20">
        <v>595</v>
      </c>
      <c r="L111" s="21">
        <f>CD[[#This Row],[Verstorbene]]+CD[[#This Row],[KH (intensiv)]]+CD[[#This Row],[KH (nicht intensiv)]]+CD[[#This Row],[Infiziert (o. KH)]]+CD[[#This Row],[Genesen]]-CD[[#This Row],[Total]]</f>
        <v>0</v>
      </c>
      <c r="M111" s="22">
        <f>CD[[#This Row],[Total]]-H110</f>
        <v>8</v>
      </c>
      <c r="N111" s="22">
        <f>CD[[#This Row],[Genesen]]-G110</f>
        <v>3</v>
      </c>
      <c r="O111" s="8">
        <f t="shared" si="1"/>
        <v>17.205974814955368</v>
      </c>
      <c r="P111" s="8" t="str" cm="1">
        <f t="array" ref="P1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2" spans="1:17" x14ac:dyDescent="0.2">
      <c r="A112" s="19">
        <v>44021</v>
      </c>
      <c r="B112" s="12">
        <f>-CD[[#This Row],[Verstorbene]]</f>
        <v>-42</v>
      </c>
      <c r="C112" s="2">
        <v>42</v>
      </c>
      <c r="D112" s="44">
        <v>1</v>
      </c>
      <c r="E112" s="21">
        <f>CD[[#This Row],[KH]]-CD[[#This Row],[KH (intensiv)]]</f>
        <v>12</v>
      </c>
      <c r="F112" s="21">
        <f>CD[[#This Row],[Infiziert]]-CD[[#This Row],[KH (nicht intensiv)]]-CD[[#This Row],[KH (intensiv)]]</f>
        <v>228</v>
      </c>
      <c r="G112" s="20">
        <v>1681</v>
      </c>
      <c r="H112" s="20">
        <v>1964</v>
      </c>
      <c r="I112" s="20">
        <v>241</v>
      </c>
      <c r="J112" s="20">
        <v>13</v>
      </c>
      <c r="K112" s="20">
        <v>625</v>
      </c>
      <c r="L112" s="21">
        <f>CD[[#This Row],[Verstorbene]]+CD[[#This Row],[KH (intensiv)]]+CD[[#This Row],[KH (nicht intensiv)]]+CD[[#This Row],[Infiziert (o. KH)]]+CD[[#This Row],[Genesen]]-CD[[#This Row],[Total]]</f>
        <v>0</v>
      </c>
      <c r="M112" s="22">
        <f>CD[[#This Row],[Total]]-H111</f>
        <v>3</v>
      </c>
      <c r="N112" s="22">
        <f>CD[[#This Row],[Genesen]]-G111</f>
        <v>27</v>
      </c>
      <c r="O112" s="8">
        <f t="shared" si="1"/>
        <v>12.060262720763109</v>
      </c>
      <c r="P112" s="8" t="str" cm="1">
        <f t="array" ref="P1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3" spans="1:16" x14ac:dyDescent="0.2">
      <c r="A113" s="19">
        <v>44022</v>
      </c>
      <c r="B113" s="12">
        <f>-CD[[#This Row],[Verstorbene]]</f>
        <v>-42</v>
      </c>
      <c r="C113" s="2">
        <v>42</v>
      </c>
      <c r="D113" s="44">
        <v>1</v>
      </c>
      <c r="E113" s="21">
        <f>CD[[#This Row],[KH]]-CD[[#This Row],[KH (intensiv)]]</f>
        <v>11</v>
      </c>
      <c r="F113" s="21">
        <f>CD[[#This Row],[Infiziert]]-CD[[#This Row],[KH (nicht intensiv)]]-CD[[#This Row],[KH (intensiv)]]</f>
        <v>216</v>
      </c>
      <c r="G113" s="20">
        <v>1699</v>
      </c>
      <c r="H113" s="20">
        <v>1969</v>
      </c>
      <c r="I113" s="20">
        <v>228</v>
      </c>
      <c r="J113" s="20">
        <v>12</v>
      </c>
      <c r="K113" s="20">
        <v>601</v>
      </c>
      <c r="L113" s="21">
        <f>CD[[#This Row],[Verstorbene]]+CD[[#This Row],[KH (intensiv)]]+CD[[#This Row],[KH (nicht intensiv)]]+CD[[#This Row],[Infiziert (o. KH)]]+CD[[#This Row],[Genesen]]-CD[[#This Row],[Total]]</f>
        <v>0</v>
      </c>
      <c r="M113" s="22">
        <f>CD[[#This Row],[Total]]-H112</f>
        <v>5</v>
      </c>
      <c r="N113" s="22">
        <f>CD[[#This Row],[Genesen]]-G112</f>
        <v>18</v>
      </c>
      <c r="O113" s="8">
        <f t="shared" si="1"/>
        <v>9.1657996677799627</v>
      </c>
      <c r="P113" s="8" t="str" cm="1">
        <f t="array" ref="P1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4" spans="1:16" x14ac:dyDescent="0.2">
      <c r="A114" s="19">
        <v>44023</v>
      </c>
      <c r="B114" s="12">
        <f>-CD[[#This Row],[Verstorbene]]</f>
        <v>-42</v>
      </c>
      <c r="C114" s="2">
        <v>42</v>
      </c>
      <c r="D114" s="44">
        <v>1</v>
      </c>
      <c r="E114" s="21">
        <f>CD[[#This Row],[KH]]-CD[[#This Row],[KH (intensiv)]]</f>
        <v>9</v>
      </c>
      <c r="F114" s="21">
        <f>CD[[#This Row],[Infiziert]]-CD[[#This Row],[KH (nicht intensiv)]]-CD[[#This Row],[KH (intensiv)]]</f>
        <v>189</v>
      </c>
      <c r="G114" s="20">
        <v>1728</v>
      </c>
      <c r="H114" s="20">
        <v>1969</v>
      </c>
      <c r="I114" s="20">
        <v>199</v>
      </c>
      <c r="J114" s="20">
        <v>10</v>
      </c>
      <c r="K114" s="20">
        <v>578</v>
      </c>
      <c r="L114" s="21">
        <f>CD[[#This Row],[Verstorbene]]+CD[[#This Row],[KH (intensiv)]]+CD[[#This Row],[KH (nicht intensiv)]]+CD[[#This Row],[Infiziert (o. KH)]]+CD[[#This Row],[Genesen]]-CD[[#This Row],[Total]]</f>
        <v>0</v>
      </c>
      <c r="M114" s="22">
        <f>CD[[#This Row],[Total]]-H113</f>
        <v>0</v>
      </c>
      <c r="N114" s="22">
        <f>CD[[#This Row],[Genesen]]-G113</f>
        <v>29</v>
      </c>
      <c r="O114" s="8">
        <f t="shared" si="1"/>
        <v>7.3969611354013738</v>
      </c>
      <c r="P114" s="8" t="str" cm="1">
        <f t="array" ref="P1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5" spans="1:16" x14ac:dyDescent="0.2">
      <c r="A115" s="19">
        <v>44024</v>
      </c>
      <c r="B115" s="12">
        <f>-CD[[#This Row],[Verstorbene]]</f>
        <v>-42</v>
      </c>
      <c r="C115" s="2">
        <v>42</v>
      </c>
      <c r="D115" s="44">
        <v>1</v>
      </c>
      <c r="E115" s="21">
        <f>CD[[#This Row],[KH]]-CD[[#This Row],[KH (intensiv)]]</f>
        <v>8</v>
      </c>
      <c r="F115" s="21">
        <f>CD[[#This Row],[Infiziert]]-CD[[#This Row],[KH (nicht intensiv)]]-CD[[#This Row],[KH (intensiv)]]</f>
        <v>190</v>
      </c>
      <c r="G115" s="20">
        <v>1732</v>
      </c>
      <c r="H115" s="20">
        <v>1973</v>
      </c>
      <c r="I115" s="20">
        <v>199</v>
      </c>
      <c r="J115" s="20">
        <v>9</v>
      </c>
      <c r="K115" s="20">
        <v>585</v>
      </c>
      <c r="L115" s="21">
        <f>CD[[#This Row],[Verstorbene]]+CD[[#This Row],[KH (intensiv)]]+CD[[#This Row],[KH (nicht intensiv)]]+CD[[#This Row],[Infiziert (o. KH)]]+CD[[#This Row],[Genesen]]-CD[[#This Row],[Total]]</f>
        <v>0</v>
      </c>
      <c r="M115" s="22">
        <f>CD[[#This Row],[Total]]-H114</f>
        <v>4</v>
      </c>
      <c r="N115" s="22">
        <f>CD[[#This Row],[Genesen]]-G114</f>
        <v>4</v>
      </c>
      <c r="O115" s="8">
        <f t="shared" si="1"/>
        <v>5.9497296089098004</v>
      </c>
      <c r="P115" s="8" t="str" cm="1">
        <f t="array" ref="P1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6" spans="1:16" x14ac:dyDescent="0.2">
      <c r="A116" s="19">
        <v>44025</v>
      </c>
      <c r="B116" s="12">
        <f>-CD[[#This Row],[Verstorbene]]</f>
        <v>-42</v>
      </c>
      <c r="C116" s="2">
        <v>42</v>
      </c>
      <c r="D116" s="44">
        <v>1</v>
      </c>
      <c r="E116" s="21">
        <f>CD[[#This Row],[KH]]-CD[[#This Row],[KH (intensiv)]]</f>
        <v>8</v>
      </c>
      <c r="F116" s="21">
        <f>CD[[#This Row],[Infiziert]]-CD[[#This Row],[KH (nicht intensiv)]]-CD[[#This Row],[KH (intensiv)]]</f>
        <v>183</v>
      </c>
      <c r="G116" s="20">
        <v>1742</v>
      </c>
      <c r="H116" s="20">
        <v>1976</v>
      </c>
      <c r="I116" s="20">
        <v>192</v>
      </c>
      <c r="J116" s="20">
        <v>9</v>
      </c>
      <c r="K116" s="20">
        <v>582</v>
      </c>
      <c r="L116" s="21">
        <f>CD[[#This Row],[Verstorbene]]+CD[[#This Row],[KH (intensiv)]]+CD[[#This Row],[KH (nicht intensiv)]]+CD[[#This Row],[Infiziert (o. KH)]]+CD[[#This Row],[Genesen]]-CD[[#This Row],[Total]]</f>
        <v>0</v>
      </c>
      <c r="M116" s="22">
        <f>CD[[#This Row],[Total]]-H115</f>
        <v>3</v>
      </c>
      <c r="N116" s="22">
        <f>CD[[#This Row],[Genesen]]-G115</f>
        <v>10</v>
      </c>
      <c r="O116" s="8">
        <f t="shared" si="1"/>
        <v>6.1105331118533082</v>
      </c>
      <c r="P116" s="8" t="str" cm="1">
        <f t="array" ref="P1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7" spans="1:16" x14ac:dyDescent="0.2">
      <c r="A117" s="19">
        <v>44026</v>
      </c>
      <c r="B117" s="12">
        <f>-CD[[#This Row],[Verstorbene]]</f>
        <v>-42</v>
      </c>
      <c r="C117" s="2">
        <v>42</v>
      </c>
      <c r="D117" s="44">
        <v>0</v>
      </c>
      <c r="E117" s="21">
        <f>CD[[#This Row],[KH]]-CD[[#This Row],[KH (intensiv)]]</f>
        <v>8</v>
      </c>
      <c r="F117" s="21">
        <f>CD[[#This Row],[Infiziert]]-CD[[#This Row],[KH (nicht intensiv)]]-CD[[#This Row],[KH (intensiv)]]</f>
        <v>174</v>
      </c>
      <c r="G117" s="20">
        <v>1755</v>
      </c>
      <c r="H117" s="20">
        <v>1979</v>
      </c>
      <c r="I117" s="20">
        <v>182</v>
      </c>
      <c r="J117" s="20">
        <v>8</v>
      </c>
      <c r="K117" s="20">
        <v>589</v>
      </c>
      <c r="L117" s="21">
        <f>CD[[#This Row],[Verstorbene]]+CD[[#This Row],[KH (intensiv)]]+CD[[#This Row],[KH (nicht intensiv)]]+CD[[#This Row],[Infiziert (o. KH)]]+CD[[#This Row],[Genesen]]-CD[[#This Row],[Total]]</f>
        <v>0</v>
      </c>
      <c r="M117" s="22">
        <f>CD[[#This Row],[Total]]-H116</f>
        <v>3</v>
      </c>
      <c r="N117" s="22">
        <f>CD[[#This Row],[Genesen]]-G116</f>
        <v>13</v>
      </c>
      <c r="O117" s="8">
        <f t="shared" si="1"/>
        <v>4.1808910765312115</v>
      </c>
      <c r="P117" s="8" t="str" cm="1">
        <f t="array" ref="P1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8" spans="1:16" x14ac:dyDescent="0.2">
      <c r="A118" s="19">
        <v>44027</v>
      </c>
      <c r="B118" s="12">
        <f>-CD[[#This Row],[Verstorbene]]</f>
        <v>-42</v>
      </c>
      <c r="C118" s="2">
        <v>42</v>
      </c>
      <c r="D118" s="44">
        <v>0</v>
      </c>
      <c r="E118" s="21">
        <f>CD[[#This Row],[KH]]-CD[[#This Row],[KH (intensiv)]]</f>
        <v>7</v>
      </c>
      <c r="F118" s="21">
        <f>CD[[#This Row],[Infiziert]]-CD[[#This Row],[KH (nicht intensiv)]]-CD[[#This Row],[KH (intensiv)]]</f>
        <v>158</v>
      </c>
      <c r="G118" s="20">
        <v>1776</v>
      </c>
      <c r="H118" s="20">
        <v>1983</v>
      </c>
      <c r="I118" s="20">
        <v>165</v>
      </c>
      <c r="J118" s="20">
        <v>7</v>
      </c>
      <c r="K118" s="20">
        <v>582</v>
      </c>
      <c r="L118" s="21">
        <f>CD[[#This Row],[Verstorbene]]+CD[[#This Row],[KH (intensiv)]]+CD[[#This Row],[KH (nicht intensiv)]]+CD[[#This Row],[Infiziert (o. KH)]]+CD[[#This Row],[Genesen]]-CD[[#This Row],[Total]]</f>
        <v>0</v>
      </c>
      <c r="M118" s="22">
        <f>CD[[#This Row],[Total]]-H117</f>
        <v>4</v>
      </c>
      <c r="N118" s="22">
        <f>CD[[#This Row],[Genesen]]-G117</f>
        <v>21</v>
      </c>
      <c r="O118" s="8">
        <f t="shared" si="1"/>
        <v>3.5376770647571787</v>
      </c>
      <c r="P118" s="8" t="str" cm="1">
        <f t="array" ref="P1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9" spans="1:16" x14ac:dyDescent="0.2">
      <c r="A119" s="19">
        <v>44028</v>
      </c>
      <c r="B119" s="12">
        <f>-CD[[#This Row],[Verstorbene]]</f>
        <v>-42</v>
      </c>
      <c r="C119" s="2">
        <v>42</v>
      </c>
      <c r="D119" s="44">
        <v>1</v>
      </c>
      <c r="E119" s="21">
        <f>CD[[#This Row],[KH]]-CD[[#This Row],[KH (intensiv)]]</f>
        <v>8</v>
      </c>
      <c r="F119" s="21">
        <f>CD[[#This Row],[Infiziert]]-CD[[#This Row],[KH (nicht intensiv)]]-CD[[#This Row],[KH (intensiv)]]</f>
        <v>133</v>
      </c>
      <c r="G119" s="20">
        <v>1814</v>
      </c>
      <c r="H119" s="20">
        <v>1998</v>
      </c>
      <c r="I119" s="20">
        <v>142</v>
      </c>
      <c r="J119" s="20">
        <v>9</v>
      </c>
      <c r="K119" s="20">
        <v>479</v>
      </c>
      <c r="L119" s="21">
        <f>CD[[#This Row],[Verstorbene]]+CD[[#This Row],[KH (intensiv)]]+CD[[#This Row],[KH (nicht intensiv)]]+CD[[#This Row],[Infiziert (o. KH)]]+CD[[#This Row],[Genesen]]-CD[[#This Row],[Total]]</f>
        <v>0</v>
      </c>
      <c r="M119" s="22">
        <f>CD[[#This Row],[Total]]-H118</f>
        <v>15</v>
      </c>
      <c r="N119" s="22">
        <f>CD[[#This Row],[Genesen]]-G118</f>
        <v>38</v>
      </c>
      <c r="O119" s="8">
        <f t="shared" si="1"/>
        <v>5.4673191000792762</v>
      </c>
      <c r="P119" s="8" t="str" cm="1">
        <f t="array" ref="P1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0" spans="1:16" x14ac:dyDescent="0.2">
      <c r="A120" s="19">
        <v>44029</v>
      </c>
      <c r="B120" s="12">
        <f>-CD[[#This Row],[Verstorbene]]</f>
        <v>-42</v>
      </c>
      <c r="C120" s="2">
        <v>42</v>
      </c>
      <c r="D120" s="44">
        <v>1</v>
      </c>
      <c r="E120" s="21">
        <f>CD[[#This Row],[KH]]-CD[[#This Row],[KH (intensiv)]]</f>
        <v>8</v>
      </c>
      <c r="F120" s="21">
        <f>CD[[#This Row],[Infiziert]]-CD[[#This Row],[KH (nicht intensiv)]]-CD[[#This Row],[KH (intensiv)]]</f>
        <v>55</v>
      </c>
      <c r="G120" s="20">
        <v>1899</v>
      </c>
      <c r="H120" s="20">
        <v>2005</v>
      </c>
      <c r="I120" s="20">
        <v>64</v>
      </c>
      <c r="J120" s="20">
        <v>9</v>
      </c>
      <c r="K120" s="20">
        <v>429</v>
      </c>
      <c r="L120" s="21">
        <f>CD[[#This Row],[Verstorbene]]+CD[[#This Row],[KH (intensiv)]]+CD[[#This Row],[KH (nicht intensiv)]]+CD[[#This Row],[Infiziert (o. KH)]]+CD[[#This Row],[Genesen]]-CD[[#This Row],[Total]]</f>
        <v>0</v>
      </c>
      <c r="M120" s="22">
        <f>CD[[#This Row],[Total]]-H119</f>
        <v>7</v>
      </c>
      <c r="N120" s="22">
        <f>CD[[#This Row],[Genesen]]-G119</f>
        <v>85</v>
      </c>
      <c r="O120" s="8">
        <f t="shared" si="1"/>
        <v>5.7889261059662926</v>
      </c>
      <c r="P120" s="8" t="str" cm="1">
        <f t="array" ref="P1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1" spans="1:16" x14ac:dyDescent="0.2">
      <c r="A121" s="19">
        <v>44030</v>
      </c>
      <c r="B121" s="12">
        <f>-CD[[#This Row],[Verstorbene]]</f>
        <v>-42</v>
      </c>
      <c r="C121" s="2">
        <v>42</v>
      </c>
      <c r="D121" s="44">
        <v>1</v>
      </c>
      <c r="E121" s="21">
        <f>CD[[#This Row],[KH]]-CD[[#This Row],[KH (intensiv)]]</f>
        <v>8</v>
      </c>
      <c r="F121" s="21">
        <f>CD[[#This Row],[Infiziert]]-CD[[#This Row],[KH (nicht intensiv)]]-CD[[#This Row],[KH (intensiv)]]</f>
        <v>46</v>
      </c>
      <c r="G121" s="20">
        <v>1910</v>
      </c>
      <c r="H121" s="20">
        <v>2007</v>
      </c>
      <c r="I121" s="20">
        <v>55</v>
      </c>
      <c r="J121" s="20">
        <v>9</v>
      </c>
      <c r="K121" s="20">
        <v>384</v>
      </c>
      <c r="L121" s="21">
        <f>CD[[#This Row],[Verstorbene]]+CD[[#This Row],[KH (intensiv)]]+CD[[#This Row],[KH (nicht intensiv)]]+CD[[#This Row],[Infiziert (o. KH)]]+CD[[#This Row],[Genesen]]-CD[[#This Row],[Total]]</f>
        <v>0</v>
      </c>
      <c r="M121" s="22">
        <f>CD[[#This Row],[Total]]-H120</f>
        <v>2</v>
      </c>
      <c r="N121" s="22">
        <f>CD[[#This Row],[Genesen]]-G120</f>
        <v>11</v>
      </c>
      <c r="O121" s="8">
        <f t="shared" si="1"/>
        <v>6.1105331118533082</v>
      </c>
      <c r="P121" s="8" t="str" cm="1">
        <f t="array" ref="P1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2" spans="1:16" x14ac:dyDescent="0.2">
      <c r="A122" s="19">
        <v>44031</v>
      </c>
      <c r="B122" s="24">
        <f>-CD[[#This Row],[Verstorbene]]</f>
        <v>-42</v>
      </c>
      <c r="C122" s="2">
        <v>42</v>
      </c>
      <c r="D122" s="44">
        <v>1</v>
      </c>
      <c r="E122" s="21">
        <f>CD[[#This Row],[KH]]-CD[[#This Row],[KH (intensiv)]]</f>
        <v>8</v>
      </c>
      <c r="F122" s="21">
        <f>CD[[#This Row],[Infiziert]]-CD[[#This Row],[KH (nicht intensiv)]]-CD[[#This Row],[KH (intensiv)]]</f>
        <v>40</v>
      </c>
      <c r="G122" s="20">
        <v>1923</v>
      </c>
      <c r="H122" s="20">
        <v>2014</v>
      </c>
      <c r="I122" s="20">
        <v>49</v>
      </c>
      <c r="J122" s="20">
        <v>9</v>
      </c>
      <c r="K122" s="20">
        <v>368</v>
      </c>
      <c r="L122" s="21">
        <f>CD[[#This Row],[Verstorbene]]+CD[[#This Row],[KH (intensiv)]]+CD[[#This Row],[KH (nicht intensiv)]]+CD[[#This Row],[Infiziert (o. KH)]]+CD[[#This Row],[Genesen]]-CD[[#This Row],[Total]]</f>
        <v>0</v>
      </c>
      <c r="M122" s="22">
        <f>CD[[#This Row],[Total]]-H121</f>
        <v>7</v>
      </c>
      <c r="N122" s="22">
        <f>CD[[#This Row],[Genesen]]-G121</f>
        <v>13</v>
      </c>
      <c r="O122" s="8">
        <f t="shared" si="1"/>
        <v>6.5929436206838332</v>
      </c>
      <c r="P122" s="8" t="str" cm="1">
        <f t="array" ref="P1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3" spans="1:16" x14ac:dyDescent="0.2">
      <c r="A123" s="19">
        <v>44032</v>
      </c>
      <c r="B123" s="24">
        <f>-CD[[#This Row],[Verstorbene]]</f>
        <v>-43</v>
      </c>
      <c r="C123" s="2">
        <v>43</v>
      </c>
      <c r="D123" s="44">
        <v>2</v>
      </c>
      <c r="E123" s="21">
        <f>CD[[#This Row],[KH]]-CD[[#This Row],[KH (intensiv)]]</f>
        <v>8</v>
      </c>
      <c r="F123" s="21">
        <f>CD[[#This Row],[Infiziert]]-CD[[#This Row],[KH (nicht intensiv)]]-CD[[#This Row],[KH (intensiv)]]</f>
        <v>42</v>
      </c>
      <c r="G123" s="20">
        <v>1924</v>
      </c>
      <c r="H123" s="20">
        <v>2019</v>
      </c>
      <c r="I123" s="20">
        <v>52</v>
      </c>
      <c r="J123" s="20">
        <v>10</v>
      </c>
      <c r="K123" s="20">
        <v>360</v>
      </c>
      <c r="L123" s="21">
        <f>CD[[#This Row],[Verstorbene]]+CD[[#This Row],[KH (intensiv)]]+CD[[#This Row],[KH (nicht intensiv)]]+CD[[#This Row],[Infiziert (o. KH)]]+CD[[#This Row],[Genesen]]-CD[[#This Row],[Total]]</f>
        <v>0</v>
      </c>
      <c r="M123" s="22">
        <f>CD[[#This Row],[Total]]-H122</f>
        <v>5</v>
      </c>
      <c r="N123" s="22">
        <f>CD[[#This Row],[Genesen]]-G122</f>
        <v>1</v>
      </c>
      <c r="O123" s="8">
        <f t="shared" si="1"/>
        <v>6.9145506265708487</v>
      </c>
      <c r="P123" s="8" t="str" cm="1">
        <f t="array" ref="P1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4" spans="1:16" x14ac:dyDescent="0.2">
      <c r="A124" s="19">
        <v>44033</v>
      </c>
      <c r="B124" s="24">
        <f>-CD[[#This Row],[Verstorbene]]</f>
        <v>-43</v>
      </c>
      <c r="C124" s="2">
        <v>43</v>
      </c>
      <c r="D124" s="44">
        <v>2</v>
      </c>
      <c r="E124" s="21">
        <f>CD[[#This Row],[KH]]-CD[[#This Row],[KH (intensiv)]]</f>
        <v>7</v>
      </c>
      <c r="F124" s="21">
        <f>CD[[#This Row],[Infiziert]]-CD[[#This Row],[KH (nicht intensiv)]]-CD[[#This Row],[KH (intensiv)]]</f>
        <v>36</v>
      </c>
      <c r="G124" s="20">
        <v>1939</v>
      </c>
      <c r="H124" s="20">
        <v>2027</v>
      </c>
      <c r="I124" s="20">
        <v>45</v>
      </c>
      <c r="J124" s="20">
        <v>9</v>
      </c>
      <c r="K124" s="20">
        <v>338</v>
      </c>
      <c r="L124" s="21">
        <f>CD[[#This Row],[Verstorbene]]+CD[[#This Row],[KH (intensiv)]]+CD[[#This Row],[KH (nicht intensiv)]]+CD[[#This Row],[Infiziert (o. KH)]]+CD[[#This Row],[Genesen]]-CD[[#This Row],[Total]]</f>
        <v>0</v>
      </c>
      <c r="M124" s="22">
        <f>CD[[#This Row],[Total]]-H123</f>
        <v>8</v>
      </c>
      <c r="N124" s="22">
        <f>CD[[#This Row],[Genesen]]-G123</f>
        <v>15</v>
      </c>
      <c r="O124" s="8">
        <f t="shared" si="1"/>
        <v>7.7185681412883893</v>
      </c>
      <c r="P124" s="8" t="str" cm="1">
        <f t="array" ref="P1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5" spans="1:16" x14ac:dyDescent="0.2">
      <c r="A125" s="19">
        <v>44034</v>
      </c>
      <c r="B125" s="24">
        <f>-CD[[#This Row],[Verstorbene]]</f>
        <v>-44</v>
      </c>
      <c r="C125" s="2">
        <v>44</v>
      </c>
      <c r="D125" s="44">
        <v>2</v>
      </c>
      <c r="E125" s="21">
        <f>CD[[#This Row],[KH]]-CD[[#This Row],[KH (intensiv)]]</f>
        <v>6</v>
      </c>
      <c r="F125" s="21">
        <f>CD[[#This Row],[Infiziert]]-CD[[#This Row],[KH (nicht intensiv)]]-CD[[#This Row],[KH (intensiv)]]</f>
        <v>33</v>
      </c>
      <c r="G125" s="20">
        <v>1951</v>
      </c>
      <c r="H125" s="20">
        <v>2036</v>
      </c>
      <c r="I125" s="20">
        <v>41</v>
      </c>
      <c r="J125" s="20">
        <v>8</v>
      </c>
      <c r="K125" s="20">
        <v>319</v>
      </c>
      <c r="L125" s="21">
        <f>CD[[#This Row],[Verstorbene]]+CD[[#This Row],[KH (intensiv)]]+CD[[#This Row],[KH (nicht intensiv)]]+CD[[#This Row],[Infiziert (o. KH)]]+CD[[#This Row],[Genesen]]-CD[[#This Row],[Total]]</f>
        <v>0</v>
      </c>
      <c r="M125" s="22">
        <f>CD[[#This Row],[Total]]-H124</f>
        <v>9</v>
      </c>
      <c r="N125" s="22">
        <f>CD[[#This Row],[Genesen]]-G124</f>
        <v>12</v>
      </c>
      <c r="O125" s="8">
        <f t="shared" si="1"/>
        <v>8.5225856560059299</v>
      </c>
      <c r="P125" s="8" t="str" cm="1">
        <f t="array" ref="P1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6" spans="1:16" x14ac:dyDescent="0.2">
      <c r="A126" s="19">
        <v>44035</v>
      </c>
      <c r="B126" s="24">
        <f>-CD[[#This Row],[Verstorbene]]</f>
        <v>-44</v>
      </c>
      <c r="C126" s="2">
        <v>44</v>
      </c>
      <c r="D126" s="44">
        <v>0</v>
      </c>
      <c r="E126" s="21">
        <f>CD[[#This Row],[KH]]-CD[[#This Row],[KH (intensiv)]]</f>
        <v>6</v>
      </c>
      <c r="F126" s="21">
        <f>CD[[#This Row],[Infiziert]]-CD[[#This Row],[KH (nicht intensiv)]]-CD[[#This Row],[KH (intensiv)]]</f>
        <v>39</v>
      </c>
      <c r="G126" s="20">
        <v>1955</v>
      </c>
      <c r="H126" s="20">
        <v>2044</v>
      </c>
      <c r="I126" s="20">
        <v>45</v>
      </c>
      <c r="J126" s="20">
        <v>6</v>
      </c>
      <c r="K126" s="20">
        <v>349</v>
      </c>
      <c r="L126" s="21">
        <f>CD[[#This Row],[Verstorbene]]+CD[[#This Row],[KH (intensiv)]]+CD[[#This Row],[KH (nicht intensiv)]]+CD[[#This Row],[Infiziert (o. KH)]]+CD[[#This Row],[Genesen]]-CD[[#This Row],[Total]]</f>
        <v>0</v>
      </c>
      <c r="M126" s="22">
        <f>CD[[#This Row],[Total]]-H125</f>
        <v>8</v>
      </c>
      <c r="N126" s="22">
        <f>CD[[#This Row],[Genesen]]-G125</f>
        <v>4</v>
      </c>
      <c r="O126" s="8">
        <f t="shared" si="1"/>
        <v>7.3969611354013738</v>
      </c>
      <c r="P126" s="8" t="str" cm="1">
        <f t="array" ref="P1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7" spans="1:16" x14ac:dyDescent="0.2">
      <c r="A127" s="19">
        <v>44036</v>
      </c>
      <c r="B127" s="24">
        <f>-CD[[#This Row],[Verstorbene]]</f>
        <v>-44</v>
      </c>
      <c r="C127" s="2">
        <v>44</v>
      </c>
      <c r="D127" s="44">
        <v>1</v>
      </c>
      <c r="E127" s="21">
        <f>CD[[#This Row],[KH]]-CD[[#This Row],[KH (intensiv)]]</f>
        <v>9</v>
      </c>
      <c r="F127" s="21">
        <f>CD[[#This Row],[Infiziert]]-CD[[#This Row],[KH (nicht intensiv)]]-CD[[#This Row],[KH (intensiv)]]</f>
        <v>41</v>
      </c>
      <c r="G127" s="20">
        <v>1958</v>
      </c>
      <c r="H127" s="20">
        <v>2053</v>
      </c>
      <c r="I127" s="20">
        <v>51</v>
      </c>
      <c r="J127" s="20">
        <v>10</v>
      </c>
      <c r="K127" s="20">
        <v>344</v>
      </c>
      <c r="L127" s="21">
        <f>CD[[#This Row],[Verstorbene]]+CD[[#This Row],[KH (intensiv)]]+CD[[#This Row],[KH (nicht intensiv)]]+CD[[#This Row],[Infiziert (o. KH)]]+CD[[#This Row],[Genesen]]-CD[[#This Row],[Total]]</f>
        <v>0</v>
      </c>
      <c r="M127" s="22">
        <f>CD[[#This Row],[Total]]-H126</f>
        <v>9</v>
      </c>
      <c r="N127" s="22">
        <f>CD[[#This Row],[Genesen]]-G126</f>
        <v>3</v>
      </c>
      <c r="O127" s="8">
        <f t="shared" si="1"/>
        <v>7.7185681412883893</v>
      </c>
      <c r="P127" s="8" t="str" cm="1">
        <f t="array" ref="P1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8" spans="1:16" x14ac:dyDescent="0.2">
      <c r="A128" s="19">
        <v>44037</v>
      </c>
      <c r="B128" s="24">
        <f>-CD[[#This Row],[Verstorbene]]</f>
        <v>-44</v>
      </c>
      <c r="C128" s="2">
        <v>44</v>
      </c>
      <c r="D128" s="44">
        <v>1</v>
      </c>
      <c r="E128" s="21">
        <f>CD[[#This Row],[KH]]-CD[[#This Row],[KH (intensiv)]]</f>
        <v>10</v>
      </c>
      <c r="F128" s="21">
        <f>CD[[#This Row],[Infiziert]]-CD[[#This Row],[KH (nicht intensiv)]]-CD[[#This Row],[KH (intensiv)]]</f>
        <v>36</v>
      </c>
      <c r="G128" s="20">
        <v>1974</v>
      </c>
      <c r="H128" s="20">
        <v>2065</v>
      </c>
      <c r="I128" s="20">
        <v>47</v>
      </c>
      <c r="J128" s="20">
        <v>11</v>
      </c>
      <c r="K128" s="20">
        <v>342</v>
      </c>
      <c r="L128" s="21">
        <f>CD[[#This Row],[Verstorbene]]+CD[[#This Row],[KH (intensiv)]]+CD[[#This Row],[KH (nicht intensiv)]]+CD[[#This Row],[Infiziert (o. KH)]]+CD[[#This Row],[Genesen]]-CD[[#This Row],[Total]]</f>
        <v>0</v>
      </c>
      <c r="M128" s="22">
        <f>CD[[#This Row],[Total]]-H127</f>
        <v>12</v>
      </c>
      <c r="N128" s="22">
        <f>CD[[#This Row],[Genesen]]-G127</f>
        <v>16</v>
      </c>
      <c r="O128" s="8">
        <f t="shared" si="1"/>
        <v>9.3266031707234713</v>
      </c>
      <c r="P128" s="8" t="str" cm="1">
        <f t="array" ref="P1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9" spans="1:17" x14ac:dyDescent="0.2">
      <c r="A129" s="19">
        <v>44038</v>
      </c>
      <c r="B129" s="24">
        <f>-CD[[#This Row],[Verstorbene]]</f>
        <v>-44</v>
      </c>
      <c r="C129" s="2">
        <v>44</v>
      </c>
      <c r="D129" s="44">
        <v>5</v>
      </c>
      <c r="E129" s="21">
        <f>CD[[#This Row],[KH]]-CD[[#This Row],[KH (intensiv)]]</f>
        <v>10</v>
      </c>
      <c r="F129" s="21">
        <f>CD[[#This Row],[Infiziert]]-CD[[#This Row],[KH (nicht intensiv)]]-CD[[#This Row],[KH (intensiv)]]</f>
        <v>38</v>
      </c>
      <c r="G129" s="20">
        <v>1974</v>
      </c>
      <c r="H129" s="20">
        <v>2071</v>
      </c>
      <c r="I129" s="20">
        <v>53</v>
      </c>
      <c r="J129" s="20">
        <v>15</v>
      </c>
      <c r="K129" s="20">
        <v>310</v>
      </c>
      <c r="L129" s="21">
        <f>CD[[#This Row],[Verstorbene]]+CD[[#This Row],[KH (intensiv)]]+CD[[#This Row],[KH (nicht intensiv)]]+CD[[#This Row],[Infiziert (o. KH)]]+CD[[#This Row],[Genesen]]-CD[[#This Row],[Total]]</f>
        <v>0</v>
      </c>
      <c r="M129" s="22">
        <f>CD[[#This Row],[Total]]-H128</f>
        <v>6</v>
      </c>
      <c r="N129" s="22">
        <f>CD[[#This Row],[Genesen]]-G128</f>
        <v>0</v>
      </c>
      <c r="O129" s="8">
        <f t="shared" si="1"/>
        <v>9.1657996677799627</v>
      </c>
      <c r="P129" s="8" t="str" cm="1">
        <f t="array" ref="P1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30" spans="1:17" x14ac:dyDescent="0.2">
      <c r="A130" s="19">
        <v>44039</v>
      </c>
      <c r="B130" s="24">
        <f>-CD[[#This Row],[Verstorbene]]</f>
        <v>-44</v>
      </c>
      <c r="C130" s="2">
        <v>44</v>
      </c>
      <c r="D130" s="44">
        <v>3</v>
      </c>
      <c r="E130" s="21">
        <f>CD[[#This Row],[KH]]-CD[[#This Row],[KH (intensiv)]]</f>
        <v>10</v>
      </c>
      <c r="F130" s="21">
        <f>CD[[#This Row],[Infiziert]]-CD[[#This Row],[KH (nicht intensiv)]]-CD[[#This Row],[KH (intensiv)]]</f>
        <v>44</v>
      </c>
      <c r="G130" s="20">
        <v>1976</v>
      </c>
      <c r="H130" s="20">
        <v>2077</v>
      </c>
      <c r="I130" s="20">
        <v>57</v>
      </c>
      <c r="J130" s="20">
        <v>13</v>
      </c>
      <c r="K130" s="20">
        <v>304</v>
      </c>
      <c r="L130" s="21">
        <f>CD[[#This Row],[Verstorbene]]+CD[[#This Row],[KH (intensiv)]]+CD[[#This Row],[KH (nicht intensiv)]]+CD[[#This Row],[Infiziert (o. KH)]]+CD[[#This Row],[Genesen]]-CD[[#This Row],[Total]]</f>
        <v>0</v>
      </c>
      <c r="M130" s="22">
        <f>CD[[#This Row],[Total]]-H129</f>
        <v>6</v>
      </c>
      <c r="N130" s="22">
        <f>CD[[#This Row],[Genesen]]-G129</f>
        <v>2</v>
      </c>
      <c r="O130" s="8">
        <f t="shared" si="1"/>
        <v>9.3266031707234713</v>
      </c>
      <c r="P130" s="8" t="str" cm="1">
        <f t="array" ref="P1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31" spans="1:17" x14ac:dyDescent="0.2">
      <c r="A131" s="19">
        <v>44040</v>
      </c>
      <c r="B131" s="24">
        <f>-CD[[#This Row],[Verstorbene]]</f>
        <v>-44</v>
      </c>
      <c r="C131" s="2">
        <v>44</v>
      </c>
      <c r="D131" s="44">
        <v>2</v>
      </c>
      <c r="E131" s="21">
        <f>CD[[#This Row],[KH]]-CD[[#This Row],[KH (intensiv)]]</f>
        <v>10</v>
      </c>
      <c r="F131" s="21">
        <f>CD[[#This Row],[Infiziert]]-CD[[#This Row],[KH (nicht intensiv)]]-CD[[#This Row],[KH (intensiv)]]</f>
        <v>38</v>
      </c>
      <c r="G131" s="20">
        <v>1988</v>
      </c>
      <c r="H131" s="20">
        <v>2082</v>
      </c>
      <c r="I131" s="20">
        <v>50</v>
      </c>
      <c r="J131" s="20">
        <v>12</v>
      </c>
      <c r="K131" s="20">
        <v>257</v>
      </c>
      <c r="L131" s="21">
        <f>CD[[#This Row],[Verstorbene]]+CD[[#This Row],[KH (intensiv)]]+CD[[#This Row],[KH (nicht intensiv)]]+CD[[#This Row],[Infiziert (o. KH)]]+CD[[#This Row],[Genesen]]-CD[[#This Row],[Total]]</f>
        <v>0</v>
      </c>
      <c r="M131" s="22">
        <f>CD[[#This Row],[Total]]-H130</f>
        <v>5</v>
      </c>
      <c r="N131" s="22">
        <f>CD[[#This Row],[Genesen]]-G130</f>
        <v>12</v>
      </c>
      <c r="O131" s="8">
        <f t="shared" si="1"/>
        <v>8.8441926618929472</v>
      </c>
      <c r="P131" s="8" t="str" cm="1">
        <f t="array" ref="P1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32" spans="1:17" x14ac:dyDescent="0.2">
      <c r="A132" s="19">
        <v>44041</v>
      </c>
      <c r="B132" s="24">
        <f>-CD[[#This Row],[Verstorbene]]</f>
        <v>-44</v>
      </c>
      <c r="C132" s="2">
        <v>44</v>
      </c>
      <c r="D132" s="44">
        <v>2</v>
      </c>
      <c r="E132" s="21">
        <f>CD[[#This Row],[KH]]-CD[[#This Row],[KH (intensiv)]]</f>
        <v>10</v>
      </c>
      <c r="F132" s="21">
        <f>CD[[#This Row],[Infiziert]]-CD[[#This Row],[KH (nicht intensiv)]]-CD[[#This Row],[KH (intensiv)]]</f>
        <v>57</v>
      </c>
      <c r="G132" s="20">
        <v>1995</v>
      </c>
      <c r="H132" s="20">
        <v>2108</v>
      </c>
      <c r="I132" s="20">
        <v>69</v>
      </c>
      <c r="J132" s="20">
        <v>12</v>
      </c>
      <c r="K132" s="20">
        <v>299</v>
      </c>
      <c r="L132" s="21">
        <f>CD[[#This Row],[Verstorbene]]+CD[[#This Row],[KH (intensiv)]]+CD[[#This Row],[KH (nicht intensiv)]]+CD[[#This Row],[Infiziert (o. KH)]]+CD[[#This Row],[Genesen]]-CD[[#This Row],[Total]]</f>
        <v>0</v>
      </c>
      <c r="M132" s="22">
        <f>CD[[#This Row],[Total]]-H131</f>
        <v>26</v>
      </c>
      <c r="N132" s="22">
        <f>CD[[#This Row],[Genesen]]-G131</f>
        <v>7</v>
      </c>
      <c r="O132" s="8">
        <f t="shared" si="1"/>
        <v>11.577852211932585</v>
      </c>
      <c r="P132" s="8" t="str" cm="1">
        <f t="array" ref="P1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3" spans="1:17" x14ac:dyDescent="0.2">
      <c r="A133" s="19">
        <v>44042</v>
      </c>
      <c r="B133" s="24">
        <f>-CD[[#This Row],[Verstorbene]]</f>
        <v>-44</v>
      </c>
      <c r="C133" s="2">
        <v>44</v>
      </c>
      <c r="D133" s="44">
        <v>2</v>
      </c>
      <c r="E133" s="21">
        <f>CD[[#This Row],[KH]]-CD[[#This Row],[KH (intensiv)]]</f>
        <v>10</v>
      </c>
      <c r="F133" s="21">
        <f>CD[[#This Row],[Infiziert]]-CD[[#This Row],[KH (nicht intensiv)]]-CD[[#This Row],[KH (intensiv)]]</f>
        <v>66</v>
      </c>
      <c r="G133" s="20">
        <v>1998</v>
      </c>
      <c r="H133" s="20">
        <v>2120</v>
      </c>
      <c r="I133" s="20">
        <v>78</v>
      </c>
      <c r="J133" s="20">
        <v>12</v>
      </c>
      <c r="K133" s="20">
        <v>348</v>
      </c>
      <c r="L133" s="21">
        <f>CD[[#This Row],[Verstorbene]]+CD[[#This Row],[KH (intensiv)]]+CD[[#This Row],[KH (nicht intensiv)]]+CD[[#This Row],[Infiziert (o. KH)]]+CD[[#This Row],[Genesen]]-CD[[#This Row],[Total]]</f>
        <v>0</v>
      </c>
      <c r="M133" s="22">
        <f>CD[[#This Row],[Total]]-H132</f>
        <v>12</v>
      </c>
      <c r="N133" s="22">
        <f>CD[[#This Row],[Genesen]]-G132</f>
        <v>3</v>
      </c>
      <c r="O133" s="8">
        <f t="shared" si="1"/>
        <v>12.221066223706616</v>
      </c>
      <c r="P133" s="8" t="str" cm="1">
        <f t="array" ref="P1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4" spans="1:17" x14ac:dyDescent="0.2">
      <c r="A134" s="19">
        <v>44043</v>
      </c>
      <c r="B134" s="24">
        <f>-CD[[#This Row],[Verstorbene]]</f>
        <v>-44</v>
      </c>
      <c r="C134" s="2">
        <v>44</v>
      </c>
      <c r="D134" s="44">
        <v>2</v>
      </c>
      <c r="E134" s="21">
        <f>CD[[#This Row],[KH]]-CD[[#This Row],[KH (intensiv)]]</f>
        <v>10</v>
      </c>
      <c r="F134" s="21">
        <f>CD[[#This Row],[Infiziert]]-CD[[#This Row],[KH (nicht intensiv)]]-CD[[#This Row],[KH (intensiv)]]</f>
        <v>76</v>
      </c>
      <c r="G134" s="20">
        <v>2014</v>
      </c>
      <c r="H134" s="20">
        <v>2146</v>
      </c>
      <c r="I134" s="20">
        <v>88</v>
      </c>
      <c r="J134" s="20">
        <v>12</v>
      </c>
      <c r="K134" s="20">
        <v>350</v>
      </c>
      <c r="L134" s="21">
        <f>CD[[#This Row],[Verstorbene]]+CD[[#This Row],[KH (intensiv)]]+CD[[#This Row],[KH (nicht intensiv)]]+CD[[#This Row],[Infiziert (o. KH)]]+CD[[#This Row],[Genesen]]-CD[[#This Row],[Total]]</f>
        <v>0</v>
      </c>
      <c r="M134" s="22">
        <f>CD[[#This Row],[Total]]-H133</f>
        <v>26</v>
      </c>
      <c r="N134" s="22">
        <f>CD[[#This Row],[Genesen]]-G133</f>
        <v>16</v>
      </c>
      <c r="O134" s="8">
        <f t="shared" si="1"/>
        <v>14.954725773746254</v>
      </c>
      <c r="P134" s="8" t="str" cm="1">
        <f t="array" ref="P1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5" spans="1:17" x14ac:dyDescent="0.2">
      <c r="A135" s="19">
        <v>44044</v>
      </c>
      <c r="B135" s="24">
        <f>-CD[[#This Row],[Verstorbene]]</f>
        <v>-44</v>
      </c>
      <c r="C135" s="2">
        <v>44</v>
      </c>
      <c r="D135" s="44">
        <v>3</v>
      </c>
      <c r="E135" s="21">
        <f>CD[[#This Row],[KH]]-CD[[#This Row],[KH (intensiv)]]</f>
        <v>15</v>
      </c>
      <c r="F135" s="21">
        <f>CD[[#This Row],[Infiziert]]-CD[[#This Row],[KH (nicht intensiv)]]-CD[[#This Row],[KH (intensiv)]]</f>
        <v>70</v>
      </c>
      <c r="G135" s="20">
        <v>2029</v>
      </c>
      <c r="H135" s="20">
        <v>2161</v>
      </c>
      <c r="I135" s="20">
        <v>88</v>
      </c>
      <c r="J135" s="20">
        <v>18</v>
      </c>
      <c r="K135" s="20">
        <v>357</v>
      </c>
      <c r="L135" s="21">
        <f>CD[[#This Row],[Verstorbene]]+CD[[#This Row],[KH (intensiv)]]+CD[[#This Row],[KH (nicht intensiv)]]+CD[[#This Row],[Infiziert (o. KH)]]+CD[[#This Row],[Genesen]]-CD[[#This Row],[Total]]</f>
        <v>0</v>
      </c>
      <c r="M135" s="22">
        <f>CD[[#This Row],[Total]]-H134</f>
        <v>15</v>
      </c>
      <c r="N135" s="22">
        <f>CD[[#This Row],[Genesen]]-G134</f>
        <v>15</v>
      </c>
      <c r="O135" s="8">
        <f t="shared" ref="O135:O198" si="2">SUM(M129:M135)/$O$1</f>
        <v>15.437136282576779</v>
      </c>
      <c r="P135" s="8" t="str" cm="1">
        <f t="array" ref="P1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6" spans="1:17" x14ac:dyDescent="0.2">
      <c r="A136" s="19">
        <v>44045</v>
      </c>
      <c r="B136" s="24">
        <f>-CD[[#This Row],[Verstorbene]]</f>
        <v>-44</v>
      </c>
      <c r="C136" s="2">
        <v>44</v>
      </c>
      <c r="D136" s="44">
        <v>4</v>
      </c>
      <c r="E136" s="21">
        <f>CD[[#This Row],[KH]]-CD[[#This Row],[KH (intensiv)]]</f>
        <v>14</v>
      </c>
      <c r="F136" s="21">
        <f>CD[[#This Row],[Infiziert]]-CD[[#This Row],[KH (nicht intensiv)]]-CD[[#This Row],[KH (intensiv)]]</f>
        <v>76</v>
      </c>
      <c r="G136" s="20">
        <v>2036</v>
      </c>
      <c r="H136" s="20">
        <v>2174</v>
      </c>
      <c r="I136" s="20">
        <v>94</v>
      </c>
      <c r="J136" s="20">
        <v>18</v>
      </c>
      <c r="K136" s="20">
        <v>381</v>
      </c>
      <c r="L136" s="21">
        <f>CD[[#This Row],[Verstorbene]]+CD[[#This Row],[KH (intensiv)]]+CD[[#This Row],[KH (nicht intensiv)]]+CD[[#This Row],[Infiziert (o. KH)]]+CD[[#This Row],[Genesen]]-CD[[#This Row],[Total]]</f>
        <v>0</v>
      </c>
      <c r="M136" s="22">
        <f>CD[[#This Row],[Total]]-H135</f>
        <v>13</v>
      </c>
      <c r="N136" s="22">
        <f>CD[[#This Row],[Genesen]]-G135</f>
        <v>7</v>
      </c>
      <c r="O136" s="8">
        <f t="shared" si="2"/>
        <v>16.562760803181337</v>
      </c>
      <c r="P136" s="8" t="str" cm="1">
        <f t="array" ref="P1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7" spans="1:17" x14ac:dyDescent="0.2">
      <c r="A137" s="19">
        <v>44046</v>
      </c>
      <c r="B137" s="24">
        <f>-CD[[#This Row],[Verstorbene]]</f>
        <v>-44</v>
      </c>
      <c r="C137" s="2">
        <v>44</v>
      </c>
      <c r="D137" s="44">
        <v>3</v>
      </c>
      <c r="E137" s="21">
        <f>CD[[#This Row],[KH]]-CD[[#This Row],[KH (intensiv)]]</f>
        <v>16</v>
      </c>
      <c r="F137" s="21">
        <f>CD[[#This Row],[Infiziert]]-CD[[#This Row],[KH (nicht intensiv)]]-CD[[#This Row],[KH (intensiv)]]</f>
        <v>70</v>
      </c>
      <c r="G137" s="20">
        <v>2045</v>
      </c>
      <c r="H137" s="20">
        <v>2178</v>
      </c>
      <c r="I137" s="20">
        <v>89</v>
      </c>
      <c r="J137" s="20">
        <v>19</v>
      </c>
      <c r="K137" s="20">
        <v>394</v>
      </c>
      <c r="L137" s="21">
        <f>CD[[#This Row],[Verstorbene]]+CD[[#This Row],[KH (intensiv)]]+CD[[#This Row],[KH (nicht intensiv)]]+CD[[#This Row],[Infiziert (o. KH)]]+CD[[#This Row],[Genesen]]-CD[[#This Row],[Total]]</f>
        <v>0</v>
      </c>
      <c r="M137" s="22">
        <f>CD[[#This Row],[Total]]-H136</f>
        <v>4</v>
      </c>
      <c r="N137" s="22">
        <f>CD[[#This Row],[Genesen]]-G136</f>
        <v>9</v>
      </c>
      <c r="O137" s="8">
        <f t="shared" si="2"/>
        <v>16.24115379729432</v>
      </c>
      <c r="P137" s="8" t="str" cm="1">
        <f t="array" ref="P1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8" spans="1:17" x14ac:dyDescent="0.2">
      <c r="A138" s="19">
        <v>44047</v>
      </c>
      <c r="B138" s="24">
        <f>-CD[[#This Row],[Verstorbene]]</f>
        <v>-45</v>
      </c>
      <c r="C138" s="2">
        <v>45</v>
      </c>
      <c r="D138" s="44">
        <v>4</v>
      </c>
      <c r="E138" s="21">
        <f>CD[[#This Row],[KH]]-CD[[#This Row],[KH (intensiv)]]</f>
        <v>16</v>
      </c>
      <c r="F138" s="21">
        <f>CD[[#This Row],[Infiziert]]-CD[[#This Row],[KH (nicht intensiv)]]-CD[[#This Row],[KH (intensiv)]]</f>
        <v>84</v>
      </c>
      <c r="G138" s="20">
        <v>2045</v>
      </c>
      <c r="H138" s="20">
        <v>2194</v>
      </c>
      <c r="I138" s="20">
        <v>104</v>
      </c>
      <c r="J138" s="20">
        <v>20</v>
      </c>
      <c r="K138" s="20">
        <v>438</v>
      </c>
      <c r="L138" s="21">
        <f>CD[[#This Row],[Verstorbene]]+CD[[#This Row],[KH (intensiv)]]+CD[[#This Row],[KH (nicht intensiv)]]+CD[[#This Row],[Infiziert (o. KH)]]+CD[[#This Row],[Genesen]]-CD[[#This Row],[Total]]</f>
        <v>0</v>
      </c>
      <c r="M138" s="22">
        <f>CD[[#This Row],[Total]]-H137</f>
        <v>16</v>
      </c>
      <c r="N138" s="22">
        <f>CD[[#This Row],[Genesen]]-G137</f>
        <v>0</v>
      </c>
      <c r="O138" s="8">
        <f t="shared" si="2"/>
        <v>18.009992329672908</v>
      </c>
      <c r="P138" s="8" t="str" cm="1">
        <f t="array" ref="P1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9" spans="1:17" x14ac:dyDescent="0.2">
      <c r="A139" s="19">
        <v>44048</v>
      </c>
      <c r="B139" s="24">
        <f>-CD[[#This Row],[Verstorbene]]</f>
        <v>-45</v>
      </c>
      <c r="C139" s="2">
        <v>45</v>
      </c>
      <c r="D139" s="44">
        <v>5</v>
      </c>
      <c r="E139" s="21">
        <f>CD[[#This Row],[KH]]-CD[[#This Row],[KH (intensiv)]]</f>
        <v>14</v>
      </c>
      <c r="F139" s="21">
        <f>CD[[#This Row],[Infiziert]]-CD[[#This Row],[KH (nicht intensiv)]]-CD[[#This Row],[KH (intensiv)]]</f>
        <v>89</v>
      </c>
      <c r="G139" s="20">
        <v>2057</v>
      </c>
      <c r="H139" s="20">
        <v>2210</v>
      </c>
      <c r="I139" s="20">
        <v>108</v>
      </c>
      <c r="J139" s="20">
        <v>19</v>
      </c>
      <c r="K139" s="20">
        <v>448</v>
      </c>
      <c r="L139" s="21">
        <f>CD[[#This Row],[Verstorbene]]+CD[[#This Row],[KH (intensiv)]]+CD[[#This Row],[KH (nicht intensiv)]]+CD[[#This Row],[Infiziert (o. KH)]]+CD[[#This Row],[Genesen]]-CD[[#This Row],[Total]]</f>
        <v>0</v>
      </c>
      <c r="M139" s="22">
        <f>CD[[#This Row],[Total]]-H138</f>
        <v>16</v>
      </c>
      <c r="N139" s="22">
        <f>CD[[#This Row],[Genesen]]-G138</f>
        <v>12</v>
      </c>
      <c r="O139" s="8">
        <f t="shared" si="2"/>
        <v>16.401957300237829</v>
      </c>
      <c r="P139" s="8" t="str" cm="1">
        <f t="array" ref="P1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0" spans="1:17" x14ac:dyDescent="0.2">
      <c r="A140" s="19">
        <v>44049</v>
      </c>
      <c r="B140" s="24">
        <f>-CD[[#This Row],[Verstorbene]]</f>
        <v>-45</v>
      </c>
      <c r="C140" s="2">
        <v>45</v>
      </c>
      <c r="D140" s="44">
        <v>4</v>
      </c>
      <c r="E140" s="21">
        <f>CD[[#This Row],[KH]]-CD[[#This Row],[KH (intensiv)]]</f>
        <v>14</v>
      </c>
      <c r="F140" s="21">
        <f>CD[[#This Row],[Infiziert]]-CD[[#This Row],[KH (nicht intensiv)]]-CD[[#This Row],[KH (intensiv)]]</f>
        <v>110</v>
      </c>
      <c r="G140" s="20">
        <v>2071</v>
      </c>
      <c r="H140" s="20">
        <v>2244</v>
      </c>
      <c r="I140" s="20">
        <v>128</v>
      </c>
      <c r="J140" s="20">
        <v>18</v>
      </c>
      <c r="K140" s="20">
        <v>474</v>
      </c>
      <c r="L140" s="21">
        <f>CD[[#This Row],[Verstorbene]]+CD[[#This Row],[KH (intensiv)]]+CD[[#This Row],[KH (nicht intensiv)]]+CD[[#This Row],[Infiziert (o. KH)]]+CD[[#This Row],[Genesen]]-CD[[#This Row],[Total]]</f>
        <v>0</v>
      </c>
      <c r="M140" s="22">
        <f>CD[[#This Row],[Total]]-H139</f>
        <v>34</v>
      </c>
      <c r="N140" s="22">
        <f>CD[[#This Row],[Genesen]]-G139</f>
        <v>14</v>
      </c>
      <c r="O140" s="8">
        <f t="shared" si="2"/>
        <v>19.939634364995008</v>
      </c>
      <c r="P140" s="8" t="str" cm="1">
        <f t="array" ref="P1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40" s="3" t="s">
        <v>14</v>
      </c>
    </row>
    <row r="141" spans="1:17" x14ac:dyDescent="0.2">
      <c r="A141" s="19">
        <v>44050</v>
      </c>
      <c r="B141" s="24">
        <f>-CD[[#This Row],[Verstorbene]]</f>
        <v>-45</v>
      </c>
      <c r="C141" s="2">
        <v>45</v>
      </c>
      <c r="D141" s="44">
        <v>2</v>
      </c>
      <c r="E141" s="21">
        <f>CD[[#This Row],[KH]]-CD[[#This Row],[KH (intensiv)]]</f>
        <v>20</v>
      </c>
      <c r="F141" s="21">
        <f>CD[[#This Row],[Infiziert]]-CD[[#This Row],[KH (nicht intensiv)]]-CD[[#This Row],[KH (intensiv)]]</f>
        <v>116</v>
      </c>
      <c r="G141" s="20">
        <v>2082</v>
      </c>
      <c r="H141" s="20">
        <v>2265</v>
      </c>
      <c r="I141" s="20">
        <v>138</v>
      </c>
      <c r="J141" s="20">
        <v>22</v>
      </c>
      <c r="K141" s="20">
        <v>541</v>
      </c>
      <c r="L141" s="21">
        <f>CD[[#This Row],[Verstorbene]]+CD[[#This Row],[KH (intensiv)]]+CD[[#This Row],[KH (nicht intensiv)]]+CD[[#This Row],[Infiziert (o. KH)]]+CD[[#This Row],[Genesen]]-CD[[#This Row],[Total]]</f>
        <v>0</v>
      </c>
      <c r="M141" s="22">
        <f>CD[[#This Row],[Total]]-H140</f>
        <v>21</v>
      </c>
      <c r="N141" s="22">
        <f>CD[[#This Row],[Genesen]]-G140</f>
        <v>11</v>
      </c>
      <c r="O141" s="8">
        <f t="shared" si="2"/>
        <v>19.135616850277465</v>
      </c>
      <c r="P141" s="8" t="str" cm="1">
        <f t="array" ref="P1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41" s="25" t="s">
        <v>15</v>
      </c>
    </row>
    <row r="142" spans="1:17" x14ac:dyDescent="0.2">
      <c r="A142" s="19">
        <v>44051</v>
      </c>
      <c r="B142" s="24">
        <f>-CD[[#This Row],[Verstorbene]]</f>
        <v>-45</v>
      </c>
      <c r="C142" s="2">
        <v>45</v>
      </c>
      <c r="D142" s="44">
        <v>2</v>
      </c>
      <c r="E142" s="21">
        <f>CD[[#This Row],[KH]]-CD[[#This Row],[KH (intensiv)]]</f>
        <v>22</v>
      </c>
      <c r="F142" s="21">
        <f>CD[[#This Row],[Infiziert]]-CD[[#This Row],[KH (nicht intensiv)]]-CD[[#This Row],[KH (intensiv)]]</f>
        <v>99</v>
      </c>
      <c r="G142" s="20">
        <v>2113</v>
      </c>
      <c r="H142" s="20">
        <v>2281</v>
      </c>
      <c r="I142" s="20">
        <v>123</v>
      </c>
      <c r="J142" s="20">
        <v>24</v>
      </c>
      <c r="K142" s="20">
        <v>519</v>
      </c>
      <c r="L142" s="21">
        <f>CD[[#This Row],[Verstorbene]]+CD[[#This Row],[KH (intensiv)]]+CD[[#This Row],[KH (nicht intensiv)]]+CD[[#This Row],[Infiziert (o. KH)]]+CD[[#This Row],[Genesen]]-CD[[#This Row],[Total]]</f>
        <v>0</v>
      </c>
      <c r="M142" s="22">
        <f>CD[[#This Row],[Total]]-H141</f>
        <v>16</v>
      </c>
      <c r="N142" s="22">
        <f>CD[[#This Row],[Genesen]]-G141</f>
        <v>31</v>
      </c>
      <c r="O142" s="8">
        <f t="shared" si="2"/>
        <v>19.296420353220974</v>
      </c>
      <c r="P142" s="8" t="str" cm="1">
        <f t="array" ref="P1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3" spans="1:17" x14ac:dyDescent="0.2">
      <c r="A143" s="19">
        <v>44052</v>
      </c>
      <c r="B143" s="24">
        <f>-CD[[#This Row],[Verstorbene]]</f>
        <v>-45</v>
      </c>
      <c r="C143" s="2">
        <v>45</v>
      </c>
      <c r="D143" s="44">
        <v>3</v>
      </c>
      <c r="E143" s="21">
        <f>CD[[#This Row],[KH]]-CD[[#This Row],[KH (intensiv)]]</f>
        <v>19</v>
      </c>
      <c r="F143" s="21">
        <f>CD[[#This Row],[Infiziert]]-CD[[#This Row],[KH (nicht intensiv)]]-CD[[#This Row],[KH (intensiv)]]</f>
        <v>94</v>
      </c>
      <c r="G143" s="20">
        <v>2126</v>
      </c>
      <c r="H143" s="20">
        <v>2287</v>
      </c>
      <c r="I143" s="20">
        <v>116</v>
      </c>
      <c r="J143" s="20">
        <v>22</v>
      </c>
      <c r="K143" s="20">
        <v>530</v>
      </c>
      <c r="L143" s="21">
        <f>CD[[#This Row],[Verstorbene]]+CD[[#This Row],[KH (intensiv)]]+CD[[#This Row],[KH (nicht intensiv)]]+CD[[#This Row],[Infiziert (o. KH)]]+CD[[#This Row],[Genesen]]-CD[[#This Row],[Total]]</f>
        <v>0</v>
      </c>
      <c r="M143" s="22">
        <f>CD[[#This Row],[Total]]-H142</f>
        <v>6</v>
      </c>
      <c r="N143" s="22">
        <f>CD[[#This Row],[Genesen]]-G142</f>
        <v>13</v>
      </c>
      <c r="O143" s="8">
        <f t="shared" si="2"/>
        <v>18.170795832616417</v>
      </c>
      <c r="P143" s="8" t="str" cm="1">
        <f t="array" ref="P1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4" spans="1:17" x14ac:dyDescent="0.2">
      <c r="A144" s="19">
        <v>44053</v>
      </c>
      <c r="B144" s="24">
        <f>-CD[[#This Row],[Verstorbene]]</f>
        <v>-45</v>
      </c>
      <c r="C144" s="2">
        <v>45</v>
      </c>
      <c r="D144" s="44">
        <v>5</v>
      </c>
      <c r="E144" s="21">
        <f>CD[[#This Row],[KH]]-CD[[#This Row],[KH (intensiv)]]</f>
        <v>20</v>
      </c>
      <c r="F144" s="21">
        <f>CD[[#This Row],[Infiziert]]-CD[[#This Row],[KH (nicht intensiv)]]-CD[[#This Row],[KH (intensiv)]]</f>
        <v>92</v>
      </c>
      <c r="G144" s="20">
        <v>2133</v>
      </c>
      <c r="H144" s="20">
        <v>2295</v>
      </c>
      <c r="I144" s="20">
        <v>117</v>
      </c>
      <c r="J144" s="20">
        <v>25</v>
      </c>
      <c r="K144" s="20">
        <v>534</v>
      </c>
      <c r="L144" s="21">
        <f>CD[[#This Row],[Verstorbene]]+CD[[#This Row],[KH (intensiv)]]+CD[[#This Row],[KH (nicht intensiv)]]+CD[[#This Row],[Infiziert (o. KH)]]+CD[[#This Row],[Genesen]]-CD[[#This Row],[Total]]</f>
        <v>0</v>
      </c>
      <c r="M144" s="22">
        <f>CD[[#This Row],[Total]]-H143</f>
        <v>8</v>
      </c>
      <c r="N144" s="22">
        <f>CD[[#This Row],[Genesen]]-G143</f>
        <v>7</v>
      </c>
      <c r="O144" s="8">
        <f t="shared" si="2"/>
        <v>18.814009844390451</v>
      </c>
      <c r="P144" s="8" t="str" cm="1">
        <f t="array" ref="P1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5" spans="1:16" x14ac:dyDescent="0.2">
      <c r="A145" s="19">
        <v>44054</v>
      </c>
      <c r="B145" s="24">
        <f>-CD[[#This Row],[Verstorbene]]</f>
        <v>-45</v>
      </c>
      <c r="C145" s="2">
        <v>45</v>
      </c>
      <c r="D145" s="44">
        <v>5</v>
      </c>
      <c r="E145" s="21">
        <f>CD[[#This Row],[KH]]-CD[[#This Row],[KH (intensiv)]]</f>
        <v>21</v>
      </c>
      <c r="F145" s="21">
        <f>CD[[#This Row],[Infiziert]]-CD[[#This Row],[KH (nicht intensiv)]]-CD[[#This Row],[KH (intensiv)]]</f>
        <v>82</v>
      </c>
      <c r="G145" s="20">
        <v>2153</v>
      </c>
      <c r="H145" s="20">
        <v>2306</v>
      </c>
      <c r="I145" s="20">
        <v>108</v>
      </c>
      <c r="J145" s="20">
        <v>26</v>
      </c>
      <c r="K145" s="20">
        <v>524</v>
      </c>
      <c r="L145" s="21">
        <f>CD[[#This Row],[Verstorbene]]+CD[[#This Row],[KH (intensiv)]]+CD[[#This Row],[KH (nicht intensiv)]]+CD[[#This Row],[Infiziert (o. KH)]]+CD[[#This Row],[Genesen]]-CD[[#This Row],[Total]]</f>
        <v>0</v>
      </c>
      <c r="M145" s="22">
        <f>CD[[#This Row],[Total]]-H144</f>
        <v>11</v>
      </c>
      <c r="N145" s="22">
        <f>CD[[#This Row],[Genesen]]-G144</f>
        <v>20</v>
      </c>
      <c r="O145" s="8">
        <f t="shared" si="2"/>
        <v>18.009992329672908</v>
      </c>
      <c r="P145" s="8" t="str" cm="1">
        <f t="array" ref="P1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6" spans="1:16" x14ac:dyDescent="0.2">
      <c r="A146" s="19">
        <v>44055</v>
      </c>
      <c r="B146" s="24">
        <f>-CD[[#This Row],[Verstorbene]]</f>
        <v>-45</v>
      </c>
      <c r="C146" s="2">
        <v>45</v>
      </c>
      <c r="D146" s="44">
        <v>5</v>
      </c>
      <c r="E146" s="21">
        <f>CD[[#This Row],[KH]]-CD[[#This Row],[KH (intensiv)]]</f>
        <v>20</v>
      </c>
      <c r="F146" s="21">
        <f>CD[[#This Row],[Infiziert]]-CD[[#This Row],[KH (nicht intensiv)]]-CD[[#This Row],[KH (intensiv)]]</f>
        <v>78</v>
      </c>
      <c r="G146" s="20">
        <v>2176</v>
      </c>
      <c r="H146" s="20">
        <v>2324</v>
      </c>
      <c r="I146" s="20">
        <v>103</v>
      </c>
      <c r="J146" s="20">
        <v>25</v>
      </c>
      <c r="K146" s="20">
        <v>512</v>
      </c>
      <c r="L146" s="21">
        <f>CD[[#This Row],[Verstorbene]]+CD[[#This Row],[KH (intensiv)]]+CD[[#This Row],[KH (nicht intensiv)]]+CD[[#This Row],[Infiziert (o. KH)]]+CD[[#This Row],[Genesen]]-CD[[#This Row],[Total]]</f>
        <v>0</v>
      </c>
      <c r="M146" s="22">
        <f>CD[[#This Row],[Total]]-H145</f>
        <v>18</v>
      </c>
      <c r="N146" s="22">
        <f>CD[[#This Row],[Genesen]]-G145</f>
        <v>23</v>
      </c>
      <c r="O146" s="8">
        <f t="shared" si="2"/>
        <v>18.331599335559925</v>
      </c>
      <c r="P146" s="8" t="str" cm="1">
        <f t="array" ref="P1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7" spans="1:16" x14ac:dyDescent="0.2">
      <c r="A147" s="19">
        <v>44056</v>
      </c>
      <c r="B147" s="24">
        <f>-CD[[#This Row],[Verstorbene]]</f>
        <v>-45</v>
      </c>
      <c r="C147" s="2">
        <v>45</v>
      </c>
      <c r="D147" s="44">
        <v>5</v>
      </c>
      <c r="E147" s="21">
        <f>CD[[#This Row],[KH]]-CD[[#This Row],[KH (intensiv)]]</f>
        <v>24</v>
      </c>
      <c r="F147" s="21">
        <f>CD[[#This Row],[Infiziert]]-CD[[#This Row],[KH (nicht intensiv)]]-CD[[#This Row],[KH (intensiv)]]</f>
        <v>102</v>
      </c>
      <c r="G147" s="20">
        <v>2189</v>
      </c>
      <c r="H147" s="20">
        <v>2365</v>
      </c>
      <c r="I147" s="20">
        <v>131</v>
      </c>
      <c r="J147" s="20">
        <v>29</v>
      </c>
      <c r="K147" s="20">
        <v>561</v>
      </c>
      <c r="L147" s="21">
        <f>CD[[#This Row],[Verstorbene]]+CD[[#This Row],[KH (intensiv)]]+CD[[#This Row],[KH (nicht intensiv)]]+CD[[#This Row],[Infiziert (o. KH)]]+CD[[#This Row],[Genesen]]-CD[[#This Row],[Total]]</f>
        <v>0</v>
      </c>
      <c r="M147" s="22">
        <f>CD[[#This Row],[Total]]-H146</f>
        <v>41</v>
      </c>
      <c r="N147" s="22">
        <f>CD[[#This Row],[Genesen]]-G146</f>
        <v>13</v>
      </c>
      <c r="O147" s="8">
        <f t="shared" si="2"/>
        <v>19.457223856164482</v>
      </c>
      <c r="P147" s="8" t="str" cm="1">
        <f t="array" ref="P1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8" spans="1:16" x14ac:dyDescent="0.2">
      <c r="A148" s="19">
        <v>44057</v>
      </c>
      <c r="B148" s="24">
        <f>-CD[[#This Row],[Verstorbene]]</f>
        <v>-45</v>
      </c>
      <c r="C148" s="2">
        <v>45</v>
      </c>
      <c r="D148" s="44">
        <v>4</v>
      </c>
      <c r="E148" s="21">
        <f>CD[[#This Row],[KH]]-CD[[#This Row],[KH (intensiv)]]</f>
        <v>24</v>
      </c>
      <c r="F148" s="21">
        <f>CD[[#This Row],[Infiziert]]-CD[[#This Row],[KH (nicht intensiv)]]-CD[[#This Row],[KH (intensiv)]]</f>
        <v>111</v>
      </c>
      <c r="G148" s="20">
        <v>2192</v>
      </c>
      <c r="H148" s="20">
        <v>2376</v>
      </c>
      <c r="I148" s="20">
        <v>139</v>
      </c>
      <c r="J148" s="20">
        <v>28</v>
      </c>
      <c r="K148" s="20">
        <v>591</v>
      </c>
      <c r="L148" s="21">
        <f>CD[[#This Row],[Verstorbene]]+CD[[#This Row],[KH (intensiv)]]+CD[[#This Row],[KH (nicht intensiv)]]+CD[[#This Row],[Infiziert (o. KH)]]+CD[[#This Row],[Genesen]]-CD[[#This Row],[Total]]</f>
        <v>0</v>
      </c>
      <c r="M148" s="22">
        <f>CD[[#This Row],[Total]]-H147</f>
        <v>11</v>
      </c>
      <c r="N148" s="22">
        <f>CD[[#This Row],[Genesen]]-G147</f>
        <v>3</v>
      </c>
      <c r="O148" s="8">
        <f t="shared" si="2"/>
        <v>17.849188826729399</v>
      </c>
      <c r="P148" s="8" t="str" cm="1">
        <f t="array" ref="P1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9" spans="1:16" x14ac:dyDescent="0.2">
      <c r="A149" s="19">
        <v>44058</v>
      </c>
      <c r="B149" s="24">
        <f>-CD[[#This Row],[Verstorbene]]</f>
        <v>-45</v>
      </c>
      <c r="C149" s="2">
        <v>45</v>
      </c>
      <c r="D149" s="44">
        <v>4</v>
      </c>
      <c r="E149" s="21">
        <f>CD[[#This Row],[KH]]-CD[[#This Row],[KH (intensiv)]]</f>
        <v>24</v>
      </c>
      <c r="F149" s="21">
        <f>CD[[#This Row],[Infiziert]]-CD[[#This Row],[KH (nicht intensiv)]]-CD[[#This Row],[KH (intensiv)]]</f>
        <v>89</v>
      </c>
      <c r="G149" s="20">
        <v>2238</v>
      </c>
      <c r="H149" s="20">
        <v>2400</v>
      </c>
      <c r="I149" s="20">
        <v>117</v>
      </c>
      <c r="J149" s="20">
        <v>28</v>
      </c>
      <c r="K149" s="20">
        <v>528</v>
      </c>
      <c r="L149" s="21">
        <f>CD[[#This Row],[Verstorbene]]+CD[[#This Row],[KH (intensiv)]]+CD[[#This Row],[KH (nicht intensiv)]]+CD[[#This Row],[Infiziert (o. KH)]]+CD[[#This Row],[Genesen]]-CD[[#This Row],[Total]]</f>
        <v>0</v>
      </c>
      <c r="M149" s="22">
        <f>CD[[#This Row],[Total]]-H148</f>
        <v>24</v>
      </c>
      <c r="N149" s="22">
        <f>CD[[#This Row],[Genesen]]-G148</f>
        <v>46</v>
      </c>
      <c r="O149" s="8">
        <f t="shared" si="2"/>
        <v>19.135616850277465</v>
      </c>
      <c r="P149" s="8" t="str" cm="1">
        <f t="array" ref="P1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0" spans="1:16" x14ac:dyDescent="0.2">
      <c r="A150" s="19">
        <v>44059</v>
      </c>
      <c r="B150" s="24">
        <f>-CD[[#This Row],[Verstorbene]]</f>
        <v>-45</v>
      </c>
      <c r="C150" s="2">
        <v>45</v>
      </c>
      <c r="D150" s="44">
        <v>4</v>
      </c>
      <c r="E150" s="21">
        <f>CD[[#This Row],[KH]]-CD[[#This Row],[KH (intensiv)]]</f>
        <v>20</v>
      </c>
      <c r="F150" s="21">
        <f>CD[[#This Row],[Infiziert]]-CD[[#This Row],[KH (nicht intensiv)]]-CD[[#This Row],[KH (intensiv)]]</f>
        <v>94</v>
      </c>
      <c r="G150" s="20">
        <v>2256</v>
      </c>
      <c r="H150" s="20">
        <v>2419</v>
      </c>
      <c r="I150" s="20">
        <v>118</v>
      </c>
      <c r="J150" s="20">
        <v>24</v>
      </c>
      <c r="K150" s="20">
        <v>526</v>
      </c>
      <c r="L150" s="21">
        <f>CD[[#This Row],[Verstorbene]]+CD[[#This Row],[KH (intensiv)]]+CD[[#This Row],[KH (nicht intensiv)]]+CD[[#This Row],[Infiziert (o. KH)]]+CD[[#This Row],[Genesen]]-CD[[#This Row],[Total]]</f>
        <v>0</v>
      </c>
      <c r="M150" s="22">
        <f>CD[[#This Row],[Total]]-H149</f>
        <v>19</v>
      </c>
      <c r="N150" s="22">
        <f>CD[[#This Row],[Genesen]]-G149</f>
        <v>18</v>
      </c>
      <c r="O150" s="8">
        <f t="shared" si="2"/>
        <v>21.22606238854307</v>
      </c>
      <c r="P150" s="8" t="str" cm="1">
        <f t="array" ref="P1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1" spans="1:16" x14ac:dyDescent="0.2">
      <c r="A151" s="19">
        <v>44060</v>
      </c>
      <c r="B151" s="24">
        <f>-CD[[#This Row],[Verstorbene]]</f>
        <v>-45</v>
      </c>
      <c r="C151" s="2">
        <v>45</v>
      </c>
      <c r="D151" s="44">
        <v>4</v>
      </c>
      <c r="E151" s="21">
        <f>CD[[#This Row],[KH]]-CD[[#This Row],[KH (intensiv)]]</f>
        <v>20</v>
      </c>
      <c r="F151" s="21">
        <f>CD[[#This Row],[Infiziert]]-CD[[#This Row],[KH (nicht intensiv)]]-CD[[#This Row],[KH (intensiv)]]</f>
        <v>96</v>
      </c>
      <c r="G151" s="20">
        <v>2258</v>
      </c>
      <c r="H151" s="20">
        <v>2423</v>
      </c>
      <c r="I151" s="20">
        <v>120</v>
      </c>
      <c r="J151" s="20">
        <v>24</v>
      </c>
      <c r="K151" s="20">
        <v>527</v>
      </c>
      <c r="L151" s="21">
        <f>CD[[#This Row],[Verstorbene]]+CD[[#This Row],[KH (intensiv)]]+CD[[#This Row],[KH (nicht intensiv)]]+CD[[#This Row],[Infiziert (o. KH)]]+CD[[#This Row],[Genesen]]-CD[[#This Row],[Total]]</f>
        <v>0</v>
      </c>
      <c r="M151" s="22">
        <f>CD[[#This Row],[Total]]-H150</f>
        <v>4</v>
      </c>
      <c r="N151" s="22">
        <f>CD[[#This Row],[Genesen]]-G150</f>
        <v>2</v>
      </c>
      <c r="O151" s="8">
        <f t="shared" si="2"/>
        <v>20.582848376769039</v>
      </c>
      <c r="P151" s="8" t="str" cm="1">
        <f t="array" ref="P1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2" spans="1:16" x14ac:dyDescent="0.2">
      <c r="A152" s="19">
        <v>44061</v>
      </c>
      <c r="B152" s="24">
        <f>-CD[[#This Row],[Verstorbene]]</f>
        <v>-45</v>
      </c>
      <c r="C152" s="2">
        <v>45</v>
      </c>
      <c r="D152" s="44">
        <v>6</v>
      </c>
      <c r="E152" s="21">
        <f>CD[[#This Row],[KH]]-CD[[#This Row],[KH (intensiv)]]</f>
        <v>24</v>
      </c>
      <c r="F152" s="21">
        <f>CD[[#This Row],[Infiziert]]-CD[[#This Row],[KH (nicht intensiv)]]-CD[[#This Row],[KH (intensiv)]]</f>
        <v>102</v>
      </c>
      <c r="G152" s="20">
        <v>2273</v>
      </c>
      <c r="H152" s="20">
        <v>2450</v>
      </c>
      <c r="I152" s="20">
        <v>132</v>
      </c>
      <c r="J152" s="20">
        <v>30</v>
      </c>
      <c r="K152" s="20">
        <v>572</v>
      </c>
      <c r="L152" s="21">
        <f>CD[[#This Row],[Verstorbene]]+CD[[#This Row],[KH (intensiv)]]+CD[[#This Row],[KH (nicht intensiv)]]+CD[[#This Row],[Infiziert (o. KH)]]+CD[[#This Row],[Genesen]]-CD[[#This Row],[Total]]</f>
        <v>0</v>
      </c>
      <c r="M152" s="22">
        <f>CD[[#This Row],[Total]]-H151</f>
        <v>27</v>
      </c>
      <c r="N152" s="22">
        <f>CD[[#This Row],[Genesen]]-G151</f>
        <v>15</v>
      </c>
      <c r="O152" s="8">
        <f t="shared" si="2"/>
        <v>23.155704423865171</v>
      </c>
      <c r="P152" s="8" t="str" cm="1">
        <f t="array" ref="P1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3" spans="1:16" x14ac:dyDescent="0.2">
      <c r="A153" s="19">
        <v>44062</v>
      </c>
      <c r="B153" s="24">
        <f>-CD[[#This Row],[Verstorbene]]</f>
        <v>-45</v>
      </c>
      <c r="C153" s="2">
        <v>45</v>
      </c>
      <c r="D153" s="44">
        <v>6</v>
      </c>
      <c r="E153" s="21">
        <f>CD[[#This Row],[KH]]-CD[[#This Row],[KH (intensiv)]]</f>
        <v>24</v>
      </c>
      <c r="F153" s="21">
        <f>CD[[#This Row],[Infiziert]]-CD[[#This Row],[KH (nicht intensiv)]]-CD[[#This Row],[KH (intensiv)]]</f>
        <v>113</v>
      </c>
      <c r="G153" s="20">
        <v>2280</v>
      </c>
      <c r="H153" s="20">
        <v>2468</v>
      </c>
      <c r="I153" s="20">
        <v>143</v>
      </c>
      <c r="J153" s="20">
        <v>30</v>
      </c>
      <c r="K153" s="20">
        <v>605</v>
      </c>
      <c r="L153" s="21">
        <f>CD[[#This Row],[Verstorbene]]+CD[[#This Row],[KH (intensiv)]]+CD[[#This Row],[KH (nicht intensiv)]]+CD[[#This Row],[Infiziert (o. KH)]]+CD[[#This Row],[Genesen]]-CD[[#This Row],[Total]]</f>
        <v>0</v>
      </c>
      <c r="M153" s="22">
        <f>CD[[#This Row],[Total]]-H152</f>
        <v>18</v>
      </c>
      <c r="N153" s="22">
        <f>CD[[#This Row],[Genesen]]-G152</f>
        <v>7</v>
      </c>
      <c r="O153" s="8">
        <f t="shared" si="2"/>
        <v>23.155704423865171</v>
      </c>
      <c r="P153" s="8" t="str" cm="1">
        <f t="array" ref="P1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4" spans="1:16" x14ac:dyDescent="0.2">
      <c r="A154" s="19">
        <v>44063</v>
      </c>
      <c r="B154" s="24">
        <f>-CD[[#This Row],[Verstorbene]]</f>
        <v>-45</v>
      </c>
      <c r="C154" s="2">
        <v>45</v>
      </c>
      <c r="D154" s="44">
        <v>5</v>
      </c>
      <c r="E154" s="21">
        <f>CD[[#This Row],[KH]]-CD[[#This Row],[KH (intensiv)]]</f>
        <v>20</v>
      </c>
      <c r="F154" s="21">
        <f>CD[[#This Row],[Infiziert]]-CD[[#This Row],[KH (nicht intensiv)]]-CD[[#This Row],[KH (intensiv)]]</f>
        <v>125</v>
      </c>
      <c r="G154" s="20">
        <v>2299</v>
      </c>
      <c r="H154" s="20">
        <v>2494</v>
      </c>
      <c r="I154" s="20">
        <v>150</v>
      </c>
      <c r="J154" s="20">
        <v>25</v>
      </c>
      <c r="K154" s="20">
        <v>656</v>
      </c>
      <c r="L154" s="21">
        <f>CD[[#This Row],[Verstorbene]]+CD[[#This Row],[KH (intensiv)]]+CD[[#This Row],[KH (nicht intensiv)]]+CD[[#This Row],[Infiziert (o. KH)]]+CD[[#This Row],[Genesen]]-CD[[#This Row],[Total]]</f>
        <v>0</v>
      </c>
      <c r="M154" s="22">
        <f>CD[[#This Row],[Total]]-H153</f>
        <v>26</v>
      </c>
      <c r="N154" s="22">
        <f>CD[[#This Row],[Genesen]]-G153</f>
        <v>19</v>
      </c>
      <c r="O154" s="8">
        <f t="shared" si="2"/>
        <v>20.743651879712548</v>
      </c>
      <c r="P154" s="8" t="str" cm="1">
        <f t="array" ref="P1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5" spans="1:16" x14ac:dyDescent="0.2">
      <c r="A155" s="19">
        <v>44064</v>
      </c>
      <c r="B155" s="24">
        <f>-CD[[#This Row],[Verstorbene]]</f>
        <v>-45</v>
      </c>
      <c r="C155" s="2">
        <v>45</v>
      </c>
      <c r="D155" s="44">
        <v>5</v>
      </c>
      <c r="E155" s="21">
        <f>CD[[#This Row],[KH]]-CD[[#This Row],[KH (intensiv)]]</f>
        <v>18</v>
      </c>
      <c r="F155" s="21">
        <f>CD[[#This Row],[Infiziert]]-CD[[#This Row],[KH (nicht intensiv)]]-CD[[#This Row],[KH (intensiv)]]</f>
        <v>112</v>
      </c>
      <c r="G155" s="20">
        <v>2342</v>
      </c>
      <c r="H155" s="20">
        <v>2522</v>
      </c>
      <c r="I155" s="20">
        <v>135</v>
      </c>
      <c r="J155" s="20">
        <v>23</v>
      </c>
      <c r="K155" s="20">
        <v>662</v>
      </c>
      <c r="L155" s="21">
        <f>CD[[#This Row],[Verstorbene]]+CD[[#This Row],[KH (intensiv)]]+CD[[#This Row],[KH (nicht intensiv)]]+CD[[#This Row],[Infiziert (o. KH)]]+CD[[#This Row],[Genesen]]-CD[[#This Row],[Total]]</f>
        <v>0</v>
      </c>
      <c r="M155" s="22">
        <f>CD[[#This Row],[Total]]-H154</f>
        <v>28</v>
      </c>
      <c r="N155" s="22">
        <f>CD[[#This Row],[Genesen]]-G154</f>
        <v>43</v>
      </c>
      <c r="O155" s="8">
        <f t="shared" si="2"/>
        <v>23.477311429752184</v>
      </c>
      <c r="P155" s="8" t="str" cm="1">
        <f t="array" ref="P1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6" spans="1:16" x14ac:dyDescent="0.2">
      <c r="A156" s="19">
        <v>44065</v>
      </c>
      <c r="B156" s="24">
        <f>-CD[[#This Row],[Verstorbene]]</f>
        <v>-45</v>
      </c>
      <c r="C156" s="2">
        <v>45</v>
      </c>
      <c r="D156" s="44">
        <v>7</v>
      </c>
      <c r="E156" s="21">
        <f>CD[[#This Row],[KH]]-CD[[#This Row],[KH (intensiv)]]</f>
        <v>14</v>
      </c>
      <c r="F156" s="21">
        <f>CD[[#This Row],[Infiziert]]-CD[[#This Row],[KH (nicht intensiv)]]-CD[[#This Row],[KH (intensiv)]]</f>
        <v>115</v>
      </c>
      <c r="G156" s="20">
        <v>2353</v>
      </c>
      <c r="H156" s="20">
        <v>2534</v>
      </c>
      <c r="I156" s="20">
        <v>136</v>
      </c>
      <c r="J156" s="20">
        <v>21</v>
      </c>
      <c r="K156" s="20">
        <v>720</v>
      </c>
      <c r="L156" s="21">
        <f>CD[[#This Row],[Verstorbene]]+CD[[#This Row],[KH (intensiv)]]+CD[[#This Row],[KH (nicht intensiv)]]+CD[[#This Row],[Infiziert (o. KH)]]+CD[[#This Row],[Genesen]]-CD[[#This Row],[Total]]</f>
        <v>0</v>
      </c>
      <c r="M156" s="22">
        <f>CD[[#This Row],[Total]]-H155</f>
        <v>12</v>
      </c>
      <c r="N156" s="22">
        <f>CD[[#This Row],[Genesen]]-G155</f>
        <v>11</v>
      </c>
      <c r="O156" s="8">
        <f t="shared" si="2"/>
        <v>21.547669394430088</v>
      </c>
      <c r="P156" s="8" t="str" cm="1">
        <f t="array" ref="P1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7" spans="1:16" x14ac:dyDescent="0.2">
      <c r="A157" s="19">
        <v>44066</v>
      </c>
      <c r="B157" s="24">
        <f>-CD[[#This Row],[Verstorbene]]</f>
        <v>-45</v>
      </c>
      <c r="C157" s="2">
        <v>45</v>
      </c>
      <c r="D157" s="44">
        <v>6</v>
      </c>
      <c r="E157" s="21">
        <f>CD[[#This Row],[KH]]-CD[[#This Row],[KH (intensiv)]]</f>
        <v>16</v>
      </c>
      <c r="F157" s="21">
        <f>CD[[#This Row],[Infiziert]]-CD[[#This Row],[KH (nicht intensiv)]]-CD[[#This Row],[KH (intensiv)]]</f>
        <v>122</v>
      </c>
      <c r="G157" s="20">
        <v>2366</v>
      </c>
      <c r="H157" s="20">
        <v>2555</v>
      </c>
      <c r="I157" s="20">
        <v>144</v>
      </c>
      <c r="J157" s="20">
        <v>22</v>
      </c>
      <c r="K157" s="20">
        <v>765</v>
      </c>
      <c r="L157" s="21">
        <f>CD[[#This Row],[Verstorbene]]+CD[[#This Row],[KH (intensiv)]]+CD[[#This Row],[KH (nicht intensiv)]]+CD[[#This Row],[Infiziert (o. KH)]]+CD[[#This Row],[Genesen]]-CD[[#This Row],[Total]]</f>
        <v>0</v>
      </c>
      <c r="M157" s="22">
        <f>CD[[#This Row],[Total]]-H156</f>
        <v>21</v>
      </c>
      <c r="N157" s="22">
        <f>CD[[#This Row],[Genesen]]-G156</f>
        <v>13</v>
      </c>
      <c r="O157" s="8">
        <f t="shared" si="2"/>
        <v>21.869276400317105</v>
      </c>
      <c r="P157" s="8" t="str" cm="1">
        <f t="array" ref="P1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8" spans="1:16" x14ac:dyDescent="0.2">
      <c r="A158" s="19">
        <v>44067</v>
      </c>
      <c r="B158" s="24">
        <f>-CD[[#This Row],[Verstorbene]]</f>
        <v>-45</v>
      </c>
      <c r="C158" s="2">
        <v>45</v>
      </c>
      <c r="D158" s="44">
        <v>6</v>
      </c>
      <c r="E158" s="21">
        <f>CD[[#This Row],[KH]]-CD[[#This Row],[KH (intensiv)]]</f>
        <v>13</v>
      </c>
      <c r="F158" s="21">
        <f>CD[[#This Row],[Infiziert]]-CD[[#This Row],[KH (nicht intensiv)]]-CD[[#This Row],[KH (intensiv)]]</f>
        <v>118</v>
      </c>
      <c r="G158" s="20">
        <v>2385</v>
      </c>
      <c r="H158" s="20">
        <v>2567</v>
      </c>
      <c r="I158" s="20">
        <v>137</v>
      </c>
      <c r="J158" s="20">
        <v>19</v>
      </c>
      <c r="K158" s="20">
        <v>797</v>
      </c>
      <c r="L158" s="21">
        <f>CD[[#This Row],[Verstorbene]]+CD[[#This Row],[KH (intensiv)]]+CD[[#This Row],[KH (nicht intensiv)]]+CD[[#This Row],[Infiziert (o. KH)]]+CD[[#This Row],[Genesen]]-CD[[#This Row],[Total]]</f>
        <v>0</v>
      </c>
      <c r="M158" s="22">
        <f>CD[[#This Row],[Total]]-H157</f>
        <v>12</v>
      </c>
      <c r="N158" s="22">
        <f>CD[[#This Row],[Genesen]]-G157</f>
        <v>19</v>
      </c>
      <c r="O158" s="8">
        <f t="shared" si="2"/>
        <v>23.155704423865171</v>
      </c>
      <c r="P158" s="8" t="str" cm="1">
        <f t="array" ref="P1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9" spans="1:16" x14ac:dyDescent="0.2">
      <c r="A159" s="19">
        <v>44068</v>
      </c>
      <c r="B159" s="24">
        <f>-CD[[#This Row],[Verstorbene]]</f>
        <v>-45</v>
      </c>
      <c r="C159" s="2">
        <v>45</v>
      </c>
      <c r="D159" s="44">
        <v>5</v>
      </c>
      <c r="E159" s="21">
        <f>CD[[#This Row],[KH]]-CD[[#This Row],[KH (intensiv)]]</f>
        <v>15</v>
      </c>
      <c r="F159" s="21">
        <f>CD[[#This Row],[Infiziert]]-CD[[#This Row],[KH (nicht intensiv)]]-CD[[#This Row],[KH (intensiv)]]</f>
        <v>115</v>
      </c>
      <c r="G159" s="20">
        <v>2405</v>
      </c>
      <c r="H159" s="20">
        <v>2585</v>
      </c>
      <c r="I159" s="20">
        <v>135</v>
      </c>
      <c r="J159" s="20">
        <v>20</v>
      </c>
      <c r="K159" s="20">
        <v>872</v>
      </c>
      <c r="L159" s="21">
        <f>CD[[#This Row],[Verstorbene]]+CD[[#This Row],[KH (intensiv)]]+CD[[#This Row],[KH (nicht intensiv)]]+CD[[#This Row],[Infiziert (o. KH)]]+CD[[#This Row],[Genesen]]-CD[[#This Row],[Total]]</f>
        <v>0</v>
      </c>
      <c r="M159" s="22">
        <f>CD[[#This Row],[Total]]-H158</f>
        <v>18</v>
      </c>
      <c r="N159" s="22">
        <f>CD[[#This Row],[Genesen]]-G158</f>
        <v>20</v>
      </c>
      <c r="O159" s="8">
        <f t="shared" si="2"/>
        <v>21.708472897373596</v>
      </c>
      <c r="P159" s="8" t="str" cm="1">
        <f t="array" ref="P1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0" spans="1:16" x14ac:dyDescent="0.2">
      <c r="A160" s="19">
        <v>44069</v>
      </c>
      <c r="B160" s="24">
        <f>-CD[[#This Row],[Verstorbene]]</f>
        <v>-46</v>
      </c>
      <c r="C160" s="2">
        <v>46</v>
      </c>
      <c r="D160" s="44">
        <v>5</v>
      </c>
      <c r="E160" s="21">
        <f>CD[[#This Row],[KH]]-CD[[#This Row],[KH (intensiv)]]</f>
        <v>14</v>
      </c>
      <c r="F160" s="21">
        <f>CD[[#This Row],[Infiziert]]-CD[[#This Row],[KH (nicht intensiv)]]-CD[[#This Row],[KH (intensiv)]]</f>
        <v>128</v>
      </c>
      <c r="G160" s="20">
        <v>2422</v>
      </c>
      <c r="H160" s="20">
        <v>2615</v>
      </c>
      <c r="I160" s="20">
        <v>147</v>
      </c>
      <c r="J160" s="20">
        <v>19</v>
      </c>
      <c r="K160" s="20">
        <v>1011</v>
      </c>
      <c r="L160" s="21">
        <f>CD[[#This Row],[Verstorbene]]+CD[[#This Row],[KH (intensiv)]]+CD[[#This Row],[KH (nicht intensiv)]]+CD[[#This Row],[Infiziert (o. KH)]]+CD[[#This Row],[Genesen]]-CD[[#This Row],[Total]]</f>
        <v>0</v>
      </c>
      <c r="M160" s="22">
        <f>CD[[#This Row],[Total]]-H159</f>
        <v>30</v>
      </c>
      <c r="N160" s="22">
        <f>CD[[#This Row],[Genesen]]-G159</f>
        <v>17</v>
      </c>
      <c r="O160" s="8">
        <f t="shared" si="2"/>
        <v>23.638114932695693</v>
      </c>
      <c r="P160" s="8" t="str" cm="1">
        <f t="array" ref="P1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1" spans="1:16" x14ac:dyDescent="0.2">
      <c r="A161" s="19">
        <v>44070</v>
      </c>
      <c r="B161" s="24">
        <f>-CD[[#This Row],[Verstorbene]]</f>
        <v>-46</v>
      </c>
      <c r="C161" s="2">
        <v>46</v>
      </c>
      <c r="D161" s="44">
        <v>5</v>
      </c>
      <c r="E161" s="21">
        <f>CD[[#This Row],[KH]]-CD[[#This Row],[KH (intensiv)]]</f>
        <v>11</v>
      </c>
      <c r="F161" s="21">
        <f>CD[[#This Row],[Infiziert]]-CD[[#This Row],[KH (nicht intensiv)]]-CD[[#This Row],[KH (intensiv)]]</f>
        <v>120</v>
      </c>
      <c r="G161" s="20">
        <v>2454</v>
      </c>
      <c r="H161" s="20">
        <v>2636</v>
      </c>
      <c r="I161" s="20">
        <v>136</v>
      </c>
      <c r="J161" s="20">
        <v>16</v>
      </c>
      <c r="K161" s="20">
        <v>1053</v>
      </c>
      <c r="L161" s="21">
        <f>CD[[#This Row],[Verstorbene]]+CD[[#This Row],[KH (intensiv)]]+CD[[#This Row],[KH (nicht intensiv)]]+CD[[#This Row],[Infiziert (o. KH)]]+CD[[#This Row],[Genesen]]-CD[[#This Row],[Total]]</f>
        <v>0</v>
      </c>
      <c r="M161" s="22">
        <f>CD[[#This Row],[Total]]-H160</f>
        <v>21</v>
      </c>
      <c r="N161" s="22">
        <f>CD[[#This Row],[Genesen]]-G160</f>
        <v>32</v>
      </c>
      <c r="O161" s="8">
        <f t="shared" si="2"/>
        <v>22.834097417978153</v>
      </c>
      <c r="P161" s="8" t="str" cm="1">
        <f t="array" ref="P1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2" spans="1:16" x14ac:dyDescent="0.2">
      <c r="A162" s="19">
        <v>44071</v>
      </c>
      <c r="B162" s="24">
        <f>-CD[[#This Row],[Verstorbene]]</f>
        <v>-47</v>
      </c>
      <c r="C162" s="2">
        <v>47</v>
      </c>
      <c r="D162" s="44">
        <v>5</v>
      </c>
      <c r="E162" s="21">
        <f>CD[[#This Row],[KH]]-CD[[#This Row],[KH (intensiv)]]</f>
        <v>9</v>
      </c>
      <c r="F162" s="21">
        <f>CD[[#This Row],[Infiziert]]-CD[[#This Row],[KH (nicht intensiv)]]-CD[[#This Row],[KH (intensiv)]]</f>
        <v>108</v>
      </c>
      <c r="G162" s="20">
        <v>2483</v>
      </c>
      <c r="H162" s="20">
        <v>2652</v>
      </c>
      <c r="I162" s="20">
        <v>122</v>
      </c>
      <c r="J162" s="20">
        <v>14</v>
      </c>
      <c r="K162" s="20">
        <v>1048</v>
      </c>
      <c r="L162" s="21">
        <f>CD[[#This Row],[Verstorbene]]+CD[[#This Row],[KH (intensiv)]]+CD[[#This Row],[KH (nicht intensiv)]]+CD[[#This Row],[Infiziert (o. KH)]]+CD[[#This Row],[Genesen]]-CD[[#This Row],[Total]]</f>
        <v>0</v>
      </c>
      <c r="M162" s="22">
        <f>CD[[#This Row],[Total]]-H161</f>
        <v>16</v>
      </c>
      <c r="N162" s="22">
        <f>CD[[#This Row],[Genesen]]-G161</f>
        <v>29</v>
      </c>
      <c r="O162" s="8">
        <f t="shared" si="2"/>
        <v>20.904455382656057</v>
      </c>
      <c r="P162" s="8" t="str" cm="1">
        <f t="array" ref="P1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3" spans="1:16" x14ac:dyDescent="0.2">
      <c r="A163" s="19">
        <v>44072</v>
      </c>
      <c r="B163" s="24">
        <f>-CD[[#This Row],[Verstorbene]]</f>
        <v>-47</v>
      </c>
      <c r="C163" s="2">
        <v>47</v>
      </c>
      <c r="D163" s="44">
        <v>4</v>
      </c>
      <c r="E163" s="21">
        <f>CD[[#This Row],[KH]]-CD[[#This Row],[KH (intensiv)]]</f>
        <v>9</v>
      </c>
      <c r="F163" s="21">
        <f>CD[[#This Row],[Infiziert]]-CD[[#This Row],[KH (nicht intensiv)]]-CD[[#This Row],[KH (intensiv)]]</f>
        <v>107</v>
      </c>
      <c r="G163" s="20">
        <v>2495</v>
      </c>
      <c r="H163" s="20">
        <v>2662</v>
      </c>
      <c r="I163" s="20">
        <v>120</v>
      </c>
      <c r="J163" s="20">
        <v>13</v>
      </c>
      <c r="K163" s="20">
        <v>988</v>
      </c>
      <c r="L163" s="21">
        <f>CD[[#This Row],[Verstorbene]]+CD[[#This Row],[KH (intensiv)]]+CD[[#This Row],[KH (nicht intensiv)]]+CD[[#This Row],[Infiziert (o. KH)]]+CD[[#This Row],[Genesen]]-CD[[#This Row],[Total]]</f>
        <v>0</v>
      </c>
      <c r="M163" s="22">
        <f>CD[[#This Row],[Total]]-H162</f>
        <v>10</v>
      </c>
      <c r="N163" s="22">
        <f>CD[[#This Row],[Genesen]]-G162</f>
        <v>12</v>
      </c>
      <c r="O163" s="8">
        <f t="shared" si="2"/>
        <v>20.582848376769039</v>
      </c>
      <c r="P163" s="8" t="str" cm="1">
        <f t="array" ref="P1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4" spans="1:16" x14ac:dyDescent="0.2">
      <c r="A164" s="19">
        <v>44073</v>
      </c>
      <c r="B164" s="24">
        <f>-CD[[#This Row],[Verstorbene]]</f>
        <v>-47</v>
      </c>
      <c r="C164" s="2">
        <v>47</v>
      </c>
      <c r="D164" s="44">
        <v>4</v>
      </c>
      <c r="E164" s="21">
        <f>CD[[#This Row],[KH]]-CD[[#This Row],[KH (intensiv)]]</f>
        <v>8</v>
      </c>
      <c r="F164" s="21">
        <f>CD[[#This Row],[Infiziert]]-CD[[#This Row],[KH (nicht intensiv)]]-CD[[#This Row],[KH (intensiv)]]</f>
        <v>99</v>
      </c>
      <c r="G164" s="20">
        <v>2516</v>
      </c>
      <c r="H164" s="20">
        <v>2674</v>
      </c>
      <c r="I164" s="20">
        <v>111</v>
      </c>
      <c r="J164" s="20">
        <v>12</v>
      </c>
      <c r="K164" s="20">
        <v>949</v>
      </c>
      <c r="L164" s="21">
        <f>CD[[#This Row],[Verstorbene]]+CD[[#This Row],[KH (intensiv)]]+CD[[#This Row],[KH (nicht intensiv)]]+CD[[#This Row],[Infiziert (o. KH)]]+CD[[#This Row],[Genesen]]-CD[[#This Row],[Total]]</f>
        <v>0</v>
      </c>
      <c r="M164" s="22">
        <f>CD[[#This Row],[Total]]-H163</f>
        <v>12</v>
      </c>
      <c r="N164" s="22">
        <f>CD[[#This Row],[Genesen]]-G163</f>
        <v>21</v>
      </c>
      <c r="O164" s="8">
        <f t="shared" si="2"/>
        <v>19.135616850277465</v>
      </c>
      <c r="P164" s="8" t="str" cm="1">
        <f t="array" ref="P1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5" spans="1:16" x14ac:dyDescent="0.2">
      <c r="A165" s="19">
        <v>44074</v>
      </c>
      <c r="B165" s="24">
        <f>-CD[[#This Row],[Verstorbene]]</f>
        <v>-47</v>
      </c>
      <c r="C165" s="2">
        <v>47</v>
      </c>
      <c r="D165" s="44">
        <v>4</v>
      </c>
      <c r="E165" s="21">
        <f>CD[[#This Row],[KH]]-CD[[#This Row],[KH (intensiv)]]</f>
        <v>7</v>
      </c>
      <c r="F165" s="21">
        <f>CD[[#This Row],[Infiziert]]-CD[[#This Row],[KH (nicht intensiv)]]-CD[[#This Row],[KH (intensiv)]]</f>
        <v>99</v>
      </c>
      <c r="G165" s="20">
        <v>2524</v>
      </c>
      <c r="H165" s="20">
        <v>2681</v>
      </c>
      <c r="I165" s="20">
        <v>110</v>
      </c>
      <c r="J165" s="20">
        <v>11</v>
      </c>
      <c r="K165" s="20">
        <v>945</v>
      </c>
      <c r="L165" s="21">
        <f>CD[[#This Row],[Verstorbene]]+CD[[#This Row],[KH (intensiv)]]+CD[[#This Row],[KH (nicht intensiv)]]+CD[[#This Row],[Infiziert (o. KH)]]+CD[[#This Row],[Genesen]]-CD[[#This Row],[Total]]</f>
        <v>0</v>
      </c>
      <c r="M165" s="22">
        <f>CD[[#This Row],[Total]]-H164</f>
        <v>7</v>
      </c>
      <c r="N165" s="22">
        <f>CD[[#This Row],[Genesen]]-G164</f>
        <v>8</v>
      </c>
      <c r="O165" s="8">
        <f t="shared" si="2"/>
        <v>18.331599335559925</v>
      </c>
      <c r="P165" s="8" t="str" cm="1">
        <f t="array" ref="P1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6" spans="1:16" x14ac:dyDescent="0.2">
      <c r="A166" s="19">
        <v>44075</v>
      </c>
      <c r="B166" s="24">
        <f>-CD[[#This Row],[Verstorbene]]</f>
        <v>-47</v>
      </c>
      <c r="C166" s="2">
        <v>47</v>
      </c>
      <c r="D166" s="44">
        <v>5</v>
      </c>
      <c r="E166" s="21">
        <f>CD[[#This Row],[KH]]-CD[[#This Row],[KH (intensiv)]]</f>
        <v>7</v>
      </c>
      <c r="F166" s="21">
        <f>CD[[#This Row],[Infiziert]]-CD[[#This Row],[KH (nicht intensiv)]]-CD[[#This Row],[KH (intensiv)]]</f>
        <v>92</v>
      </c>
      <c r="G166" s="20">
        <v>2548</v>
      </c>
      <c r="H166" s="20">
        <v>2699</v>
      </c>
      <c r="I166" s="20">
        <v>104</v>
      </c>
      <c r="J166" s="20">
        <v>12</v>
      </c>
      <c r="K166" s="20">
        <v>826</v>
      </c>
      <c r="L166" s="21">
        <f>CD[[#This Row],[Verstorbene]]+CD[[#This Row],[KH (intensiv)]]+CD[[#This Row],[KH (nicht intensiv)]]+CD[[#This Row],[Infiziert (o. KH)]]+CD[[#This Row],[Genesen]]-CD[[#This Row],[Total]]</f>
        <v>0</v>
      </c>
      <c r="M166" s="22">
        <f>CD[[#This Row],[Total]]-H165</f>
        <v>18</v>
      </c>
      <c r="N166" s="22">
        <f>CD[[#This Row],[Genesen]]-G165</f>
        <v>24</v>
      </c>
      <c r="O166" s="8">
        <f t="shared" si="2"/>
        <v>18.331599335559925</v>
      </c>
      <c r="P166" s="8" t="str" cm="1">
        <f t="array" ref="P1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7" spans="1:16" x14ac:dyDescent="0.2">
      <c r="A167" s="19">
        <v>44076</v>
      </c>
      <c r="B167" s="24">
        <f>-CD[[#This Row],[Verstorbene]]</f>
        <v>-47</v>
      </c>
      <c r="C167" s="2">
        <v>47</v>
      </c>
      <c r="D167" s="44">
        <v>6</v>
      </c>
      <c r="E167" s="21">
        <f>CD[[#This Row],[KH]]-CD[[#This Row],[KH (intensiv)]]</f>
        <v>7</v>
      </c>
      <c r="F167" s="21">
        <f>CD[[#This Row],[Infiziert]]-CD[[#This Row],[KH (nicht intensiv)]]-CD[[#This Row],[KH (intensiv)]]</f>
        <v>88</v>
      </c>
      <c r="G167" s="20">
        <v>2559</v>
      </c>
      <c r="H167" s="20">
        <v>2707</v>
      </c>
      <c r="I167" s="20">
        <v>101</v>
      </c>
      <c r="J167" s="20">
        <v>13</v>
      </c>
      <c r="K167" s="20">
        <v>836</v>
      </c>
      <c r="L167" s="21">
        <f>CD[[#This Row],[Verstorbene]]+CD[[#This Row],[KH (intensiv)]]+CD[[#This Row],[KH (nicht intensiv)]]+CD[[#This Row],[Infiziert (o. KH)]]+CD[[#This Row],[Genesen]]-CD[[#This Row],[Total]]</f>
        <v>0</v>
      </c>
      <c r="M167" s="22">
        <f>CD[[#This Row],[Total]]-H166</f>
        <v>8</v>
      </c>
      <c r="N167" s="22">
        <f>CD[[#This Row],[Genesen]]-G166</f>
        <v>11</v>
      </c>
      <c r="O167" s="8">
        <f t="shared" si="2"/>
        <v>14.793922270802748</v>
      </c>
      <c r="P167" s="8" t="str" cm="1">
        <f t="array" ref="P1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8" spans="1:16" x14ac:dyDescent="0.2">
      <c r="A168" s="19">
        <v>44077</v>
      </c>
      <c r="B168" s="24">
        <f>-CD[[#This Row],[Verstorbene]]</f>
        <v>-47</v>
      </c>
      <c r="C168" s="2">
        <v>47</v>
      </c>
      <c r="D168" s="44">
        <v>5</v>
      </c>
      <c r="E168" s="21">
        <f>CD[[#This Row],[KH]]-CD[[#This Row],[KH (intensiv)]]</f>
        <v>7</v>
      </c>
      <c r="F168" s="21">
        <f>CD[[#This Row],[Infiziert]]-CD[[#This Row],[KH (nicht intensiv)]]-CD[[#This Row],[KH (intensiv)]]</f>
        <v>88</v>
      </c>
      <c r="G168" s="20">
        <v>2579</v>
      </c>
      <c r="H168" s="20">
        <v>2726</v>
      </c>
      <c r="I168" s="20">
        <v>100</v>
      </c>
      <c r="J168" s="20">
        <v>12</v>
      </c>
      <c r="K168" s="20">
        <v>822</v>
      </c>
      <c r="L168" s="21">
        <f>CD[[#This Row],[Verstorbene]]+CD[[#This Row],[KH (intensiv)]]+CD[[#This Row],[KH (nicht intensiv)]]+CD[[#This Row],[Infiziert (o. KH)]]+CD[[#This Row],[Genesen]]-CD[[#This Row],[Total]]</f>
        <v>0</v>
      </c>
      <c r="M168" s="22">
        <f>CD[[#This Row],[Total]]-H167</f>
        <v>19</v>
      </c>
      <c r="N168" s="22">
        <f>CD[[#This Row],[Genesen]]-G167</f>
        <v>20</v>
      </c>
      <c r="O168" s="8">
        <f t="shared" si="2"/>
        <v>14.47231526491573</v>
      </c>
      <c r="P168" s="8" t="str" cm="1">
        <f t="array" ref="P1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9" spans="1:16" x14ac:dyDescent="0.2">
      <c r="A169" s="19">
        <v>44078</v>
      </c>
      <c r="B169" s="24">
        <f>-CD[[#This Row],[Verstorbene]]</f>
        <v>-47</v>
      </c>
      <c r="C169" s="2">
        <v>47</v>
      </c>
      <c r="D169" s="44">
        <v>4</v>
      </c>
      <c r="E169" s="21">
        <f>CD[[#This Row],[KH]]-CD[[#This Row],[KH (intensiv)]]</f>
        <v>9</v>
      </c>
      <c r="F169" s="21">
        <f>CD[[#This Row],[Infiziert]]-CD[[#This Row],[KH (nicht intensiv)]]-CD[[#This Row],[KH (intensiv)]]</f>
        <v>89</v>
      </c>
      <c r="G169" s="20">
        <v>2594</v>
      </c>
      <c r="H169" s="20">
        <v>2743</v>
      </c>
      <c r="I169" s="20">
        <v>102</v>
      </c>
      <c r="J169" s="20">
        <v>13</v>
      </c>
      <c r="K169" s="20">
        <v>777</v>
      </c>
      <c r="L169" s="21">
        <f>CD[[#This Row],[Verstorbene]]+CD[[#This Row],[KH (intensiv)]]+CD[[#This Row],[KH (nicht intensiv)]]+CD[[#This Row],[Infiziert (o. KH)]]+CD[[#This Row],[Genesen]]-CD[[#This Row],[Total]]</f>
        <v>0</v>
      </c>
      <c r="M169" s="22">
        <f>CD[[#This Row],[Total]]-H168</f>
        <v>17</v>
      </c>
      <c r="N169" s="22">
        <f>CD[[#This Row],[Genesen]]-G168</f>
        <v>15</v>
      </c>
      <c r="O169" s="8">
        <f t="shared" si="2"/>
        <v>14.633118767859239</v>
      </c>
      <c r="P169" s="8" t="str" cm="1">
        <f t="array" ref="P1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0" spans="1:16" x14ac:dyDescent="0.2">
      <c r="A170" s="19">
        <v>44079</v>
      </c>
      <c r="B170" s="24">
        <f>-CD[[#This Row],[Verstorbene]]</f>
        <v>-47</v>
      </c>
      <c r="C170" s="2">
        <v>47</v>
      </c>
      <c r="D170" s="44">
        <v>5</v>
      </c>
      <c r="E170" s="21">
        <f>CD[[#This Row],[KH]]-CD[[#This Row],[KH (intensiv)]]</f>
        <v>7</v>
      </c>
      <c r="F170" s="21">
        <f>CD[[#This Row],[Infiziert]]-CD[[#This Row],[KH (nicht intensiv)]]-CD[[#This Row],[KH (intensiv)]]</f>
        <v>78</v>
      </c>
      <c r="G170" s="20">
        <v>2622</v>
      </c>
      <c r="H170" s="20">
        <v>2759</v>
      </c>
      <c r="I170" s="20">
        <v>90</v>
      </c>
      <c r="J170" s="20">
        <v>12</v>
      </c>
      <c r="K170" s="20">
        <v>590</v>
      </c>
      <c r="L170" s="21">
        <f>CD[[#This Row],[Verstorbene]]+CD[[#This Row],[KH (intensiv)]]+CD[[#This Row],[KH (nicht intensiv)]]+CD[[#This Row],[Infiziert (o. KH)]]+CD[[#This Row],[Genesen]]-CD[[#This Row],[Total]]</f>
        <v>0</v>
      </c>
      <c r="M170" s="22">
        <f>CD[[#This Row],[Total]]-H169</f>
        <v>16</v>
      </c>
      <c r="N170" s="22">
        <f>CD[[#This Row],[Genesen]]-G169</f>
        <v>28</v>
      </c>
      <c r="O170" s="8">
        <f t="shared" si="2"/>
        <v>15.597939785520287</v>
      </c>
      <c r="P170" s="8" t="str" cm="1">
        <f t="array" ref="P1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1" spans="1:16" x14ac:dyDescent="0.2">
      <c r="A171" s="19">
        <v>44080</v>
      </c>
      <c r="B171" s="24">
        <f>-CD[[#This Row],[Verstorbene]]</f>
        <v>-47</v>
      </c>
      <c r="C171" s="2">
        <v>47</v>
      </c>
      <c r="D171" s="44">
        <v>5</v>
      </c>
      <c r="E171" s="21">
        <f>CD[[#This Row],[KH]]-CD[[#This Row],[KH (intensiv)]]</f>
        <v>7</v>
      </c>
      <c r="F171" s="21">
        <f>CD[[#This Row],[Infiziert]]-CD[[#This Row],[KH (nicht intensiv)]]-CD[[#This Row],[KH (intensiv)]]</f>
        <v>87</v>
      </c>
      <c r="G171" s="20">
        <v>2624</v>
      </c>
      <c r="H171" s="20">
        <v>2770</v>
      </c>
      <c r="I171" s="20">
        <v>99</v>
      </c>
      <c r="J171" s="20">
        <v>12</v>
      </c>
      <c r="K171" s="20">
        <v>562</v>
      </c>
      <c r="L171" s="21">
        <f>CD[[#This Row],[Verstorbene]]+CD[[#This Row],[KH (intensiv)]]+CD[[#This Row],[KH (nicht intensiv)]]+CD[[#This Row],[Infiziert (o. KH)]]+CD[[#This Row],[Genesen]]-CD[[#This Row],[Total]]</f>
        <v>0</v>
      </c>
      <c r="M171" s="22">
        <f>CD[[#This Row],[Total]]-H170</f>
        <v>11</v>
      </c>
      <c r="N171" s="22">
        <f>CD[[#This Row],[Genesen]]-G170</f>
        <v>2</v>
      </c>
      <c r="O171" s="8">
        <f t="shared" si="2"/>
        <v>15.437136282576779</v>
      </c>
      <c r="P171" s="8" t="str" cm="1">
        <f t="array" ref="P1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2" spans="1:16" x14ac:dyDescent="0.2">
      <c r="A172" s="19">
        <v>44081</v>
      </c>
      <c r="B172" s="24">
        <f>-CD[[#This Row],[Verstorbene]]</f>
        <v>-47</v>
      </c>
      <c r="C172" s="2">
        <v>47</v>
      </c>
      <c r="D172" s="44">
        <v>6</v>
      </c>
      <c r="E172" s="21">
        <f>CD[[#This Row],[KH]]-CD[[#This Row],[KH (intensiv)]]</f>
        <v>7</v>
      </c>
      <c r="F172" s="21">
        <f>CD[[#This Row],[Infiziert]]-CD[[#This Row],[KH (nicht intensiv)]]-CD[[#This Row],[KH (intensiv)]]</f>
        <v>85</v>
      </c>
      <c r="G172" s="20">
        <v>2636</v>
      </c>
      <c r="H172" s="20">
        <v>2781</v>
      </c>
      <c r="I172" s="20">
        <v>98</v>
      </c>
      <c r="J172" s="20">
        <v>13</v>
      </c>
      <c r="K172" s="20">
        <v>557</v>
      </c>
      <c r="L172" s="21">
        <f>CD[[#This Row],[Verstorbene]]+CD[[#This Row],[KH (intensiv)]]+CD[[#This Row],[KH (nicht intensiv)]]+CD[[#This Row],[Infiziert (o. KH)]]+CD[[#This Row],[Genesen]]-CD[[#This Row],[Total]]</f>
        <v>0</v>
      </c>
      <c r="M172" s="22">
        <f>CD[[#This Row],[Total]]-H171</f>
        <v>11</v>
      </c>
      <c r="N172" s="22">
        <f>CD[[#This Row],[Genesen]]-G171</f>
        <v>12</v>
      </c>
      <c r="O172" s="8">
        <f t="shared" si="2"/>
        <v>16.080350294350811</v>
      </c>
      <c r="P172" s="8" t="str" cm="1">
        <f t="array" ref="P1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3" spans="1:16" x14ac:dyDescent="0.2">
      <c r="A173" s="19">
        <v>44082</v>
      </c>
      <c r="B173" s="24">
        <f>-CD[[#This Row],[Verstorbene]]</f>
        <v>-47</v>
      </c>
      <c r="C173" s="2">
        <v>47</v>
      </c>
      <c r="D173" s="44">
        <v>5</v>
      </c>
      <c r="E173" s="21">
        <f>CD[[#This Row],[KH]]-CD[[#This Row],[KH (intensiv)]]</f>
        <v>9</v>
      </c>
      <c r="F173" s="21">
        <f>CD[[#This Row],[Infiziert]]-CD[[#This Row],[KH (nicht intensiv)]]-CD[[#This Row],[KH (intensiv)]]</f>
        <v>73</v>
      </c>
      <c r="G173" s="20">
        <v>2659</v>
      </c>
      <c r="H173" s="20">
        <v>2793</v>
      </c>
      <c r="I173" s="20">
        <v>87</v>
      </c>
      <c r="J173" s="20">
        <v>14</v>
      </c>
      <c r="K173" s="20">
        <v>549</v>
      </c>
      <c r="L173" s="21">
        <f>CD[[#This Row],[Verstorbene]]+CD[[#This Row],[KH (intensiv)]]+CD[[#This Row],[KH (nicht intensiv)]]+CD[[#This Row],[Infiziert (o. KH)]]+CD[[#This Row],[Genesen]]-CD[[#This Row],[Total]]</f>
        <v>0</v>
      </c>
      <c r="M173" s="22">
        <f>CD[[#This Row],[Total]]-H172</f>
        <v>12</v>
      </c>
      <c r="N173" s="22">
        <f>CD[[#This Row],[Genesen]]-G172</f>
        <v>23</v>
      </c>
      <c r="O173" s="8">
        <f t="shared" si="2"/>
        <v>15.115529276689763</v>
      </c>
      <c r="P173" s="8" t="str" cm="1">
        <f t="array" ref="P1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4" spans="1:16" x14ac:dyDescent="0.2">
      <c r="A174" s="19">
        <v>44083</v>
      </c>
      <c r="B174" s="24">
        <f>-CD[[#This Row],[Verstorbene]]</f>
        <v>-47</v>
      </c>
      <c r="C174" s="2">
        <v>47</v>
      </c>
      <c r="D174" s="44">
        <v>6</v>
      </c>
      <c r="E174" s="21">
        <f>CD[[#This Row],[KH]]-CD[[#This Row],[KH (intensiv)]]</f>
        <v>12</v>
      </c>
      <c r="F174" s="21">
        <f>CD[[#This Row],[Infiziert]]-CD[[#This Row],[KH (nicht intensiv)]]-CD[[#This Row],[KH (intensiv)]]</f>
        <v>74</v>
      </c>
      <c r="G174" s="20">
        <v>2665</v>
      </c>
      <c r="H174" s="20">
        <v>2804</v>
      </c>
      <c r="I174" s="20">
        <v>92</v>
      </c>
      <c r="J174" s="20">
        <v>18</v>
      </c>
      <c r="K174" s="20">
        <v>607</v>
      </c>
      <c r="L174" s="21">
        <f>CD[[#This Row],[Verstorbene]]+CD[[#This Row],[KH (intensiv)]]+CD[[#This Row],[KH (nicht intensiv)]]+CD[[#This Row],[Infiziert (o. KH)]]+CD[[#This Row],[Genesen]]-CD[[#This Row],[Total]]</f>
        <v>0</v>
      </c>
      <c r="M174" s="22">
        <f>CD[[#This Row],[Total]]-H173</f>
        <v>11</v>
      </c>
      <c r="N174" s="22">
        <f>CD[[#This Row],[Genesen]]-G173</f>
        <v>6</v>
      </c>
      <c r="O174" s="8">
        <f t="shared" si="2"/>
        <v>15.597939785520287</v>
      </c>
      <c r="P174" s="8" t="str" cm="1">
        <f t="array" ref="P1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5" spans="1:16" x14ac:dyDescent="0.2">
      <c r="A175" s="19">
        <v>44084</v>
      </c>
      <c r="B175" s="24">
        <f>-CD[[#This Row],[Verstorbene]]</f>
        <v>-47</v>
      </c>
      <c r="C175" s="2">
        <v>47</v>
      </c>
      <c r="D175" s="44">
        <v>6</v>
      </c>
      <c r="E175" s="21">
        <f>CD[[#This Row],[KH]]-CD[[#This Row],[KH (intensiv)]]</f>
        <v>11</v>
      </c>
      <c r="F175" s="21">
        <f>CD[[#This Row],[Infiziert]]-CD[[#This Row],[KH (nicht intensiv)]]-CD[[#This Row],[KH (intensiv)]]</f>
        <v>72</v>
      </c>
      <c r="G175" s="20">
        <v>2689</v>
      </c>
      <c r="H175" s="20">
        <v>2825</v>
      </c>
      <c r="I175" s="20">
        <v>89</v>
      </c>
      <c r="J175" s="20">
        <v>17</v>
      </c>
      <c r="K175" s="20">
        <v>585</v>
      </c>
      <c r="L175" s="21">
        <f>CD[[#This Row],[Verstorbene]]+CD[[#This Row],[KH (intensiv)]]+CD[[#This Row],[KH (nicht intensiv)]]+CD[[#This Row],[Infiziert (o. KH)]]+CD[[#This Row],[Genesen]]-CD[[#This Row],[Total]]</f>
        <v>0</v>
      </c>
      <c r="M175" s="22">
        <f>CD[[#This Row],[Total]]-H174</f>
        <v>21</v>
      </c>
      <c r="N175" s="22">
        <f>CD[[#This Row],[Genesen]]-G174</f>
        <v>24</v>
      </c>
      <c r="O175" s="8">
        <f t="shared" si="2"/>
        <v>15.919546791407305</v>
      </c>
      <c r="P175" s="8" t="str" cm="1">
        <f t="array" ref="P1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6" spans="1:16" x14ac:dyDescent="0.2">
      <c r="A176" s="19">
        <v>44085</v>
      </c>
      <c r="B176" s="24">
        <f>-CD[[#This Row],[Verstorbene]]</f>
        <v>-47</v>
      </c>
      <c r="C176" s="2">
        <v>47</v>
      </c>
      <c r="D176" s="44">
        <v>3</v>
      </c>
      <c r="E176" s="21">
        <f>CD[[#This Row],[KH]]-CD[[#This Row],[KH (intensiv)]]</f>
        <v>10</v>
      </c>
      <c r="F176" s="21">
        <f>CD[[#This Row],[Infiziert]]-CD[[#This Row],[KH (nicht intensiv)]]-CD[[#This Row],[KH (intensiv)]]</f>
        <v>78</v>
      </c>
      <c r="G176" s="20">
        <v>2711</v>
      </c>
      <c r="H176" s="20">
        <v>2849</v>
      </c>
      <c r="I176" s="20">
        <v>91</v>
      </c>
      <c r="J176" s="20">
        <v>13</v>
      </c>
      <c r="K176" s="20">
        <v>613</v>
      </c>
      <c r="L176" s="21">
        <f>CD[[#This Row],[Verstorbene]]+CD[[#This Row],[KH (intensiv)]]+CD[[#This Row],[KH (nicht intensiv)]]+CD[[#This Row],[Infiziert (o. KH)]]+CD[[#This Row],[Genesen]]-CD[[#This Row],[Total]]</f>
        <v>0</v>
      </c>
      <c r="M176" s="22">
        <f>CD[[#This Row],[Total]]-H175</f>
        <v>24</v>
      </c>
      <c r="N176" s="22">
        <f>CD[[#This Row],[Genesen]]-G175</f>
        <v>22</v>
      </c>
      <c r="O176" s="8">
        <f t="shared" si="2"/>
        <v>17.04517131201186</v>
      </c>
      <c r="P176" s="8" t="str" cm="1">
        <f t="array" ref="P1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7" spans="1:16" x14ac:dyDescent="0.2">
      <c r="A177" s="19">
        <v>44086</v>
      </c>
      <c r="B177" s="24">
        <f>-CD[[#This Row],[Verstorbene]]</f>
        <v>-47</v>
      </c>
      <c r="C177" s="2">
        <v>47</v>
      </c>
      <c r="D177" s="44">
        <v>3</v>
      </c>
      <c r="E177" s="21">
        <f>CD[[#This Row],[KH]]-CD[[#This Row],[KH (intensiv)]]</f>
        <v>9</v>
      </c>
      <c r="F177" s="21">
        <f>CD[[#This Row],[Infiziert]]-CD[[#This Row],[KH (nicht intensiv)]]-CD[[#This Row],[KH (intensiv)]]</f>
        <v>79</v>
      </c>
      <c r="G177" s="20">
        <v>2720</v>
      </c>
      <c r="H177" s="20">
        <v>2858</v>
      </c>
      <c r="I177" s="20">
        <v>91</v>
      </c>
      <c r="J177" s="20">
        <v>12</v>
      </c>
      <c r="K177" s="20">
        <v>593</v>
      </c>
      <c r="L177" s="21">
        <f>CD[[#This Row],[Verstorbene]]+CD[[#This Row],[KH (intensiv)]]+CD[[#This Row],[KH (nicht intensiv)]]+CD[[#This Row],[Infiziert (o. KH)]]+CD[[#This Row],[Genesen]]-CD[[#This Row],[Total]]</f>
        <v>0</v>
      </c>
      <c r="M177" s="22">
        <f>CD[[#This Row],[Total]]-H176</f>
        <v>9</v>
      </c>
      <c r="N177" s="22">
        <f>CD[[#This Row],[Genesen]]-G176</f>
        <v>9</v>
      </c>
      <c r="O177" s="8">
        <f t="shared" si="2"/>
        <v>15.919546791407305</v>
      </c>
      <c r="P177" s="8" t="str" cm="1">
        <f t="array" ref="P1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8" spans="1:16" x14ac:dyDescent="0.2">
      <c r="A178" s="19">
        <v>44087</v>
      </c>
      <c r="B178" s="24">
        <f>-CD[[#This Row],[Verstorbene]]</f>
        <v>-47</v>
      </c>
      <c r="C178" s="2">
        <v>47</v>
      </c>
      <c r="D178" s="44">
        <v>3</v>
      </c>
      <c r="E178" s="21">
        <f>CD[[#This Row],[KH]]-CD[[#This Row],[KH (intensiv)]]</f>
        <v>9</v>
      </c>
      <c r="F178" s="21">
        <f>CD[[#This Row],[Infiziert]]-CD[[#This Row],[KH (nicht intensiv)]]-CD[[#This Row],[KH (intensiv)]]</f>
        <v>80</v>
      </c>
      <c r="G178" s="20">
        <v>2730</v>
      </c>
      <c r="H178" s="20">
        <v>2869</v>
      </c>
      <c r="I178" s="20">
        <v>92</v>
      </c>
      <c r="J178" s="20">
        <v>12</v>
      </c>
      <c r="K178" s="20">
        <v>593</v>
      </c>
      <c r="L178" s="21">
        <f>CD[[#This Row],[Verstorbene]]+CD[[#This Row],[KH (intensiv)]]+CD[[#This Row],[KH (nicht intensiv)]]+CD[[#This Row],[Infiziert (o. KH)]]+CD[[#This Row],[Genesen]]-CD[[#This Row],[Total]]</f>
        <v>0</v>
      </c>
      <c r="M178" s="22">
        <f>CD[[#This Row],[Total]]-H177</f>
        <v>11</v>
      </c>
      <c r="N178" s="22">
        <f>CD[[#This Row],[Genesen]]-G177</f>
        <v>10</v>
      </c>
      <c r="O178" s="8">
        <f t="shared" si="2"/>
        <v>15.919546791407305</v>
      </c>
      <c r="P178" s="8" t="str" cm="1">
        <f t="array" ref="P1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9" spans="1:16" x14ac:dyDescent="0.2">
      <c r="A179" s="19">
        <v>44088</v>
      </c>
      <c r="B179" s="24">
        <f>-CD[[#This Row],[Verstorbene]]</f>
        <v>-47</v>
      </c>
      <c r="C179" s="2">
        <v>47</v>
      </c>
      <c r="D179" s="44">
        <v>3</v>
      </c>
      <c r="E179" s="21">
        <f>CD[[#This Row],[KH]]-CD[[#This Row],[KH (intensiv)]]</f>
        <v>9</v>
      </c>
      <c r="F179" s="21">
        <f>CD[[#This Row],[Infiziert]]-CD[[#This Row],[KH (nicht intensiv)]]-CD[[#This Row],[KH (intensiv)]]</f>
        <v>75</v>
      </c>
      <c r="G179" s="20">
        <v>2749</v>
      </c>
      <c r="H179" s="20">
        <v>2883</v>
      </c>
      <c r="I179" s="20">
        <v>87</v>
      </c>
      <c r="J179" s="20">
        <v>12</v>
      </c>
      <c r="K179" s="20">
        <v>646</v>
      </c>
      <c r="L179" s="21">
        <f>CD[[#This Row],[Verstorbene]]+CD[[#This Row],[KH (intensiv)]]+CD[[#This Row],[KH (nicht intensiv)]]+CD[[#This Row],[Infiziert (o. KH)]]+CD[[#This Row],[Genesen]]-CD[[#This Row],[Total]]</f>
        <v>0</v>
      </c>
      <c r="M179" s="22">
        <f>CD[[#This Row],[Total]]-H178</f>
        <v>14</v>
      </c>
      <c r="N179" s="22">
        <f>CD[[#This Row],[Genesen]]-G178</f>
        <v>19</v>
      </c>
      <c r="O179" s="8">
        <f t="shared" si="2"/>
        <v>16.401957300237829</v>
      </c>
      <c r="P179" s="8" t="str" cm="1">
        <f t="array" ref="P1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0" spans="1:16" x14ac:dyDescent="0.2">
      <c r="A180" s="19">
        <v>44089</v>
      </c>
      <c r="B180" s="24">
        <f>-CD[[#This Row],[Verstorbene]]</f>
        <v>-47</v>
      </c>
      <c r="C180" s="2">
        <v>47</v>
      </c>
      <c r="D180" s="44">
        <v>2</v>
      </c>
      <c r="E180" s="21">
        <f>CD[[#This Row],[KH]]-CD[[#This Row],[KH (intensiv)]]</f>
        <v>13</v>
      </c>
      <c r="F180" s="21">
        <f>CD[[#This Row],[Infiziert]]-CD[[#This Row],[KH (nicht intensiv)]]-CD[[#This Row],[KH (intensiv)]]</f>
        <v>83</v>
      </c>
      <c r="G180" s="20">
        <v>2756</v>
      </c>
      <c r="H180" s="20">
        <v>2901</v>
      </c>
      <c r="I180" s="20">
        <v>98</v>
      </c>
      <c r="J180" s="20">
        <v>15</v>
      </c>
      <c r="K180" s="20">
        <v>821</v>
      </c>
      <c r="L180" s="21">
        <f>CD[[#This Row],[Verstorbene]]+CD[[#This Row],[KH (intensiv)]]+CD[[#This Row],[KH (nicht intensiv)]]+CD[[#This Row],[Infiziert (o. KH)]]+CD[[#This Row],[Genesen]]-CD[[#This Row],[Total]]</f>
        <v>0</v>
      </c>
      <c r="M180" s="22">
        <f>CD[[#This Row],[Total]]-H179</f>
        <v>18</v>
      </c>
      <c r="N180" s="22">
        <f>CD[[#This Row],[Genesen]]-G179</f>
        <v>7</v>
      </c>
      <c r="O180" s="8">
        <f t="shared" si="2"/>
        <v>17.366778317898877</v>
      </c>
      <c r="P180" s="8" t="str" cm="1">
        <f t="array" ref="P1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1" spans="1:16" x14ac:dyDescent="0.2">
      <c r="A181" s="19">
        <v>44090</v>
      </c>
      <c r="B181" s="24">
        <f>-CD[[#This Row],[Verstorbene]]</f>
        <v>-47</v>
      </c>
      <c r="C181" s="2">
        <v>47</v>
      </c>
      <c r="D181" s="44">
        <v>3</v>
      </c>
      <c r="E181" s="21">
        <f>CD[[#This Row],[KH]]-CD[[#This Row],[KH (intensiv)]]</f>
        <v>11</v>
      </c>
      <c r="F181" s="21">
        <f>CD[[#This Row],[Infiziert]]-CD[[#This Row],[KH (nicht intensiv)]]-CD[[#This Row],[KH (intensiv)]]</f>
        <v>86</v>
      </c>
      <c r="G181" s="20">
        <v>2778</v>
      </c>
      <c r="H181" s="20">
        <v>2925</v>
      </c>
      <c r="I181" s="20">
        <v>100</v>
      </c>
      <c r="J181" s="20">
        <v>14</v>
      </c>
      <c r="K181" s="20">
        <v>900</v>
      </c>
      <c r="L181" s="21">
        <f>CD[[#This Row],[Verstorbene]]+CD[[#This Row],[KH (intensiv)]]+CD[[#This Row],[KH (nicht intensiv)]]+CD[[#This Row],[Infiziert (o. KH)]]+CD[[#This Row],[Genesen]]-CD[[#This Row],[Total]]</f>
        <v>0</v>
      </c>
      <c r="M181" s="22">
        <f>CD[[#This Row],[Total]]-H180</f>
        <v>24</v>
      </c>
      <c r="N181" s="22">
        <f>CD[[#This Row],[Genesen]]-G180</f>
        <v>22</v>
      </c>
      <c r="O181" s="8">
        <f t="shared" si="2"/>
        <v>19.457223856164482</v>
      </c>
      <c r="P181" s="8" t="str" cm="1">
        <f t="array" ref="P1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2" spans="1:16" x14ac:dyDescent="0.2">
      <c r="A182" s="19">
        <v>44091</v>
      </c>
      <c r="B182" s="24">
        <f>-CD[[#This Row],[Verstorbene]]</f>
        <v>-47</v>
      </c>
      <c r="C182" s="2">
        <v>47</v>
      </c>
      <c r="D182" s="44">
        <v>3</v>
      </c>
      <c r="E182" s="21">
        <f>CD[[#This Row],[KH]]-CD[[#This Row],[KH (intensiv)]]</f>
        <v>10</v>
      </c>
      <c r="F182" s="21">
        <f>CD[[#This Row],[Infiziert]]-CD[[#This Row],[KH (nicht intensiv)]]-CD[[#This Row],[KH (intensiv)]]</f>
        <v>102</v>
      </c>
      <c r="G182" s="20">
        <v>2782</v>
      </c>
      <c r="H182" s="20">
        <v>2944</v>
      </c>
      <c r="I182" s="20">
        <v>115</v>
      </c>
      <c r="J182" s="20">
        <v>13</v>
      </c>
      <c r="K182" s="20">
        <v>1021</v>
      </c>
      <c r="L182" s="21">
        <f>CD[[#This Row],[Verstorbene]]+CD[[#This Row],[KH (intensiv)]]+CD[[#This Row],[KH (nicht intensiv)]]+CD[[#This Row],[Infiziert (o. KH)]]+CD[[#This Row],[Genesen]]-CD[[#This Row],[Total]]</f>
        <v>0</v>
      </c>
      <c r="M182" s="22">
        <f>CD[[#This Row],[Total]]-H181</f>
        <v>19</v>
      </c>
      <c r="N182" s="22">
        <f>CD[[#This Row],[Genesen]]-G181</f>
        <v>4</v>
      </c>
      <c r="O182" s="8">
        <f t="shared" si="2"/>
        <v>19.135616850277465</v>
      </c>
      <c r="P182" s="8" t="str" cm="1">
        <f t="array" ref="P1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3" spans="1:16" x14ac:dyDescent="0.2">
      <c r="A183" s="19">
        <v>44092</v>
      </c>
      <c r="B183" s="24">
        <f>-CD[[#This Row],[Verstorbene]]</f>
        <v>-47</v>
      </c>
      <c r="C183" s="2">
        <v>47</v>
      </c>
      <c r="D183" s="44">
        <v>2</v>
      </c>
      <c r="E183" s="21">
        <f>CD[[#This Row],[KH]]-CD[[#This Row],[KH (intensiv)]]</f>
        <v>11</v>
      </c>
      <c r="F183" s="21">
        <f>CD[[#This Row],[Infiziert]]-CD[[#This Row],[KH (nicht intensiv)]]-CD[[#This Row],[KH (intensiv)]]</f>
        <v>107</v>
      </c>
      <c r="G183" s="20">
        <v>2800</v>
      </c>
      <c r="H183" s="20">
        <v>2967</v>
      </c>
      <c r="I183" s="20">
        <v>120</v>
      </c>
      <c r="J183" s="20">
        <v>13</v>
      </c>
      <c r="K183" s="20">
        <v>1080</v>
      </c>
      <c r="L183" s="21">
        <f>CD[[#This Row],[Verstorbene]]+CD[[#This Row],[KH (intensiv)]]+CD[[#This Row],[KH (nicht intensiv)]]+CD[[#This Row],[Infiziert (o. KH)]]+CD[[#This Row],[Genesen]]-CD[[#This Row],[Total]]</f>
        <v>0</v>
      </c>
      <c r="M183" s="22">
        <f>CD[[#This Row],[Total]]-H182</f>
        <v>23</v>
      </c>
      <c r="N183" s="22">
        <f>CD[[#This Row],[Genesen]]-G182</f>
        <v>18</v>
      </c>
      <c r="O183" s="8">
        <f t="shared" si="2"/>
        <v>18.974813347333956</v>
      </c>
      <c r="P183" s="8" t="str" cm="1">
        <f t="array" ref="P1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4" spans="1:16" x14ac:dyDescent="0.2">
      <c r="A184" s="19">
        <v>44093</v>
      </c>
      <c r="B184" s="24">
        <f>-CD[[#This Row],[Verstorbene]]</f>
        <v>-47</v>
      </c>
      <c r="C184" s="2">
        <v>47</v>
      </c>
      <c r="D184" s="44">
        <v>2</v>
      </c>
      <c r="E184" s="21">
        <f>CD[[#This Row],[KH]]-CD[[#This Row],[KH (intensiv)]]</f>
        <v>9</v>
      </c>
      <c r="F184" s="21">
        <f>CD[[#This Row],[Infiziert]]-CD[[#This Row],[KH (nicht intensiv)]]-CD[[#This Row],[KH (intensiv)]]</f>
        <v>111</v>
      </c>
      <c r="G184" s="20">
        <v>2816</v>
      </c>
      <c r="H184" s="20">
        <v>2985</v>
      </c>
      <c r="I184" s="20">
        <v>122</v>
      </c>
      <c r="J184" s="20">
        <v>11</v>
      </c>
      <c r="K184" s="20">
        <v>1040</v>
      </c>
      <c r="L184" s="21">
        <f>CD[[#This Row],[Verstorbene]]+CD[[#This Row],[KH (intensiv)]]+CD[[#This Row],[KH (nicht intensiv)]]+CD[[#This Row],[Infiziert (o. KH)]]+CD[[#This Row],[Genesen]]-CD[[#This Row],[Total]]</f>
        <v>0</v>
      </c>
      <c r="M184" s="22">
        <f>CD[[#This Row],[Total]]-H183</f>
        <v>18</v>
      </c>
      <c r="N184" s="22">
        <f>CD[[#This Row],[Genesen]]-G183</f>
        <v>16</v>
      </c>
      <c r="O184" s="8">
        <f t="shared" si="2"/>
        <v>20.422044873825531</v>
      </c>
      <c r="P184" s="8" t="str" cm="1">
        <f t="array" ref="P1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5" spans="1:16" x14ac:dyDescent="0.2">
      <c r="A185" s="19">
        <v>44094</v>
      </c>
      <c r="B185" s="24">
        <f>-CD[[#This Row],[Verstorbene]]</f>
        <v>-47</v>
      </c>
      <c r="C185" s="2">
        <v>47</v>
      </c>
      <c r="D185" s="44">
        <v>2</v>
      </c>
      <c r="E185" s="21">
        <f>CD[[#This Row],[KH]]-CD[[#This Row],[KH (intensiv)]]</f>
        <v>9</v>
      </c>
      <c r="F185" s="21">
        <f>CD[[#This Row],[Infiziert]]-CD[[#This Row],[KH (nicht intensiv)]]-CD[[#This Row],[KH (intensiv)]]</f>
        <v>109</v>
      </c>
      <c r="G185" s="20">
        <v>2832</v>
      </c>
      <c r="H185" s="20">
        <v>2999</v>
      </c>
      <c r="I185" s="20">
        <v>120</v>
      </c>
      <c r="J185" s="20">
        <v>11</v>
      </c>
      <c r="K185" s="20">
        <v>1003</v>
      </c>
      <c r="L185" s="21">
        <f>CD[[#This Row],[Verstorbene]]+CD[[#This Row],[KH (intensiv)]]+CD[[#This Row],[KH (nicht intensiv)]]+CD[[#This Row],[Infiziert (o. KH)]]+CD[[#This Row],[Genesen]]-CD[[#This Row],[Total]]</f>
        <v>0</v>
      </c>
      <c r="M185" s="22">
        <f>CD[[#This Row],[Total]]-H184</f>
        <v>14</v>
      </c>
      <c r="N185" s="22">
        <f>CD[[#This Row],[Genesen]]-G184</f>
        <v>16</v>
      </c>
      <c r="O185" s="8">
        <f t="shared" si="2"/>
        <v>20.904455382656057</v>
      </c>
      <c r="P185" s="8" t="str" cm="1">
        <f t="array" ref="P1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6" spans="1:16" x14ac:dyDescent="0.2">
      <c r="A186" s="19">
        <v>44095</v>
      </c>
      <c r="B186" s="24">
        <f>-CD[[#This Row],[Verstorbene]]</f>
        <v>-47</v>
      </c>
      <c r="C186" s="2">
        <v>47</v>
      </c>
      <c r="D186" s="44">
        <v>2</v>
      </c>
      <c r="E186" s="21">
        <f>CD[[#This Row],[KH]]-CD[[#This Row],[KH (intensiv)]]</f>
        <v>10</v>
      </c>
      <c r="F186" s="21">
        <f>CD[[#This Row],[Infiziert]]-CD[[#This Row],[KH (nicht intensiv)]]-CD[[#This Row],[KH (intensiv)]]</f>
        <v>110</v>
      </c>
      <c r="G186" s="20">
        <v>2844</v>
      </c>
      <c r="H186" s="20">
        <v>3013</v>
      </c>
      <c r="I186" s="20">
        <v>122</v>
      </c>
      <c r="J186" s="20">
        <v>12</v>
      </c>
      <c r="K186" s="20">
        <v>1235</v>
      </c>
      <c r="L186" s="21">
        <f>CD[[#This Row],[Verstorbene]]+CD[[#This Row],[KH (intensiv)]]+CD[[#This Row],[KH (nicht intensiv)]]+CD[[#This Row],[Infiziert (o. KH)]]+CD[[#This Row],[Genesen]]-CD[[#This Row],[Total]]</f>
        <v>0</v>
      </c>
      <c r="M186" s="22">
        <f>CD[[#This Row],[Total]]-H185</f>
        <v>14</v>
      </c>
      <c r="N186" s="22">
        <f>CD[[#This Row],[Genesen]]-G185</f>
        <v>12</v>
      </c>
      <c r="O186" s="8">
        <f t="shared" si="2"/>
        <v>20.904455382656057</v>
      </c>
      <c r="P186" s="8" t="str" cm="1">
        <f t="array" ref="P1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7" spans="1:16" x14ac:dyDescent="0.2">
      <c r="A187" s="19">
        <v>44096</v>
      </c>
      <c r="B187" s="24">
        <f>-CD[[#This Row],[Verstorbene]]</f>
        <v>-47</v>
      </c>
      <c r="C187" s="2">
        <v>47</v>
      </c>
      <c r="D187" s="44">
        <v>2</v>
      </c>
      <c r="E187" s="21">
        <f>CD[[#This Row],[KH]]-CD[[#This Row],[KH (intensiv)]]</f>
        <v>13</v>
      </c>
      <c r="F187" s="21">
        <f>CD[[#This Row],[Infiziert]]-CD[[#This Row],[KH (nicht intensiv)]]-CD[[#This Row],[KH (intensiv)]]</f>
        <v>109</v>
      </c>
      <c r="G187" s="20">
        <v>2860</v>
      </c>
      <c r="H187" s="20">
        <v>3031</v>
      </c>
      <c r="I187" s="20">
        <v>124</v>
      </c>
      <c r="J187" s="20">
        <v>15</v>
      </c>
      <c r="K187" s="20">
        <v>1328</v>
      </c>
      <c r="L187" s="21">
        <f>CD[[#This Row],[Verstorbene]]+CD[[#This Row],[KH (intensiv)]]+CD[[#This Row],[KH (nicht intensiv)]]+CD[[#This Row],[Infiziert (o. KH)]]+CD[[#This Row],[Genesen]]-CD[[#This Row],[Total]]</f>
        <v>0</v>
      </c>
      <c r="M187" s="22">
        <f>CD[[#This Row],[Total]]-H186</f>
        <v>18</v>
      </c>
      <c r="N187" s="22">
        <f>CD[[#This Row],[Genesen]]-G186</f>
        <v>16</v>
      </c>
      <c r="O187" s="8">
        <f t="shared" si="2"/>
        <v>20.904455382656057</v>
      </c>
      <c r="P187" s="8" t="str" cm="1">
        <f t="array" ref="P1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8" spans="1:16" x14ac:dyDescent="0.2">
      <c r="A188" s="19">
        <v>44097</v>
      </c>
      <c r="B188" s="24">
        <f>-CD[[#This Row],[Verstorbene]]</f>
        <v>-47</v>
      </c>
      <c r="C188" s="2">
        <v>47</v>
      </c>
      <c r="D188" s="44">
        <v>2</v>
      </c>
      <c r="E188" s="21">
        <f>CD[[#This Row],[KH]]-CD[[#This Row],[KH (intensiv)]]</f>
        <v>13</v>
      </c>
      <c r="F188" s="21">
        <f>CD[[#This Row],[Infiziert]]-CD[[#This Row],[KH (nicht intensiv)]]-CD[[#This Row],[KH (intensiv)]]</f>
        <v>111</v>
      </c>
      <c r="G188" s="20">
        <v>2879</v>
      </c>
      <c r="H188" s="20">
        <v>3052</v>
      </c>
      <c r="I188" s="20">
        <v>126</v>
      </c>
      <c r="J188" s="20">
        <v>15</v>
      </c>
      <c r="K188" s="20">
        <v>1255</v>
      </c>
      <c r="L188" s="21">
        <f>CD[[#This Row],[Verstorbene]]+CD[[#This Row],[KH (intensiv)]]+CD[[#This Row],[KH (nicht intensiv)]]+CD[[#This Row],[Infiziert (o. KH)]]+CD[[#This Row],[Genesen]]-CD[[#This Row],[Total]]</f>
        <v>0</v>
      </c>
      <c r="M188" s="22">
        <f>CD[[#This Row],[Total]]-H187</f>
        <v>21</v>
      </c>
      <c r="N188" s="22">
        <f>CD[[#This Row],[Genesen]]-G187</f>
        <v>19</v>
      </c>
      <c r="O188" s="8">
        <f t="shared" si="2"/>
        <v>20.422044873825531</v>
      </c>
      <c r="P188" s="8" t="str" cm="1">
        <f t="array" ref="P1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9" spans="1:16" x14ac:dyDescent="0.2">
      <c r="A189" s="19">
        <v>44098</v>
      </c>
      <c r="B189" s="24">
        <f>-CD[[#This Row],[Verstorbene]]</f>
        <v>-48</v>
      </c>
      <c r="C189" s="2">
        <v>48</v>
      </c>
      <c r="D189" s="44">
        <v>2</v>
      </c>
      <c r="E189" s="21">
        <f>CD[[#This Row],[KH]]-CD[[#This Row],[KH (intensiv)]]</f>
        <v>12</v>
      </c>
      <c r="F189" s="21">
        <f>CD[[#This Row],[Infiziert]]-CD[[#This Row],[KH (nicht intensiv)]]-CD[[#This Row],[KH (intensiv)]]</f>
        <v>117</v>
      </c>
      <c r="G189" s="20">
        <v>2896</v>
      </c>
      <c r="H189" s="20">
        <v>3075</v>
      </c>
      <c r="I189" s="20">
        <v>131</v>
      </c>
      <c r="J189" s="20">
        <v>14</v>
      </c>
      <c r="K189" s="20">
        <v>1055</v>
      </c>
      <c r="L189" s="21">
        <f>CD[[#This Row],[Verstorbene]]+CD[[#This Row],[KH (intensiv)]]+CD[[#This Row],[KH (nicht intensiv)]]+CD[[#This Row],[Infiziert (o. KH)]]+CD[[#This Row],[Genesen]]-CD[[#This Row],[Total]]</f>
        <v>0</v>
      </c>
      <c r="M189" s="22">
        <f>CD[[#This Row],[Total]]-H188</f>
        <v>23</v>
      </c>
      <c r="N189" s="22">
        <f>CD[[#This Row],[Genesen]]-G188</f>
        <v>17</v>
      </c>
      <c r="O189" s="8">
        <f t="shared" si="2"/>
        <v>21.065258885599562</v>
      </c>
      <c r="P189" s="8" t="str" cm="1">
        <f t="array" ref="P1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0" spans="1:16" x14ac:dyDescent="0.2">
      <c r="A190" s="19">
        <v>44099</v>
      </c>
      <c r="B190" s="24">
        <f>-CD[[#This Row],[Verstorbene]]</f>
        <v>-48</v>
      </c>
      <c r="C190" s="2">
        <v>48</v>
      </c>
      <c r="D190" s="44">
        <v>1</v>
      </c>
      <c r="E190" s="21">
        <f>CD[[#This Row],[KH]]-CD[[#This Row],[KH (intensiv)]]</f>
        <v>11</v>
      </c>
      <c r="F190" s="21">
        <f>CD[[#This Row],[Infiziert]]-CD[[#This Row],[KH (nicht intensiv)]]-CD[[#This Row],[KH (intensiv)]]</f>
        <v>123</v>
      </c>
      <c r="G190" s="20">
        <v>2920</v>
      </c>
      <c r="H190" s="20">
        <v>3103</v>
      </c>
      <c r="I190" s="20">
        <v>135</v>
      </c>
      <c r="J190" s="20">
        <v>12</v>
      </c>
      <c r="K190" s="20">
        <v>1290</v>
      </c>
      <c r="L190" s="21">
        <f>CD[[#This Row],[Verstorbene]]+CD[[#This Row],[KH (intensiv)]]+CD[[#This Row],[KH (nicht intensiv)]]+CD[[#This Row],[Infiziert (o. KH)]]+CD[[#This Row],[Genesen]]-CD[[#This Row],[Total]]</f>
        <v>0</v>
      </c>
      <c r="M190" s="22">
        <f>CD[[#This Row],[Total]]-H189</f>
        <v>28</v>
      </c>
      <c r="N190" s="22">
        <f>CD[[#This Row],[Genesen]]-G189</f>
        <v>24</v>
      </c>
      <c r="O190" s="8">
        <f t="shared" si="2"/>
        <v>21.869276400317105</v>
      </c>
      <c r="P190" s="8" t="str" cm="1">
        <f t="array" ref="P1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1" spans="1:16" x14ac:dyDescent="0.2">
      <c r="A191" s="19">
        <v>44100</v>
      </c>
      <c r="B191" s="24">
        <f>-CD[[#This Row],[Verstorbene]]</f>
        <v>-48</v>
      </c>
      <c r="C191" s="2">
        <v>48</v>
      </c>
      <c r="D191" s="44">
        <v>2</v>
      </c>
      <c r="E191" s="21">
        <f>CD[[#This Row],[KH]]-CD[[#This Row],[KH (intensiv)]]</f>
        <v>13</v>
      </c>
      <c r="F191" s="21">
        <f>CD[[#This Row],[Infiziert]]-CD[[#This Row],[KH (nicht intensiv)]]-CD[[#This Row],[KH (intensiv)]]</f>
        <v>130</v>
      </c>
      <c r="G191" s="20">
        <v>2939</v>
      </c>
      <c r="H191" s="20">
        <v>3132</v>
      </c>
      <c r="I191" s="20">
        <v>145</v>
      </c>
      <c r="J191" s="20">
        <v>15</v>
      </c>
      <c r="K191" s="20">
        <v>1157</v>
      </c>
      <c r="L191" s="21">
        <f>CD[[#This Row],[Verstorbene]]+CD[[#This Row],[KH (intensiv)]]+CD[[#This Row],[KH (nicht intensiv)]]+CD[[#This Row],[Infiziert (o. KH)]]+CD[[#This Row],[Genesen]]-CD[[#This Row],[Total]]</f>
        <v>0</v>
      </c>
      <c r="M191" s="22">
        <f>CD[[#This Row],[Total]]-H190</f>
        <v>29</v>
      </c>
      <c r="N191" s="22">
        <f>CD[[#This Row],[Genesen]]-G190</f>
        <v>19</v>
      </c>
      <c r="O191" s="8">
        <f t="shared" si="2"/>
        <v>23.638114932695693</v>
      </c>
      <c r="P191" s="8" t="str" cm="1">
        <f t="array" ref="P1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2" spans="1:16" x14ac:dyDescent="0.2">
      <c r="A192" s="19">
        <v>44101</v>
      </c>
      <c r="B192" s="24">
        <f>-CD[[#This Row],[Verstorbene]]</f>
        <v>-48</v>
      </c>
      <c r="C192" s="2">
        <v>48</v>
      </c>
      <c r="D192" s="44">
        <v>5</v>
      </c>
      <c r="E192" s="21">
        <f>CD[[#This Row],[KH]]-CD[[#This Row],[KH (intensiv)]]</f>
        <v>14</v>
      </c>
      <c r="F192" s="21">
        <f>CD[[#This Row],[Infiziert]]-CD[[#This Row],[KH (nicht intensiv)]]-CD[[#This Row],[KH (intensiv)]]</f>
        <v>128</v>
      </c>
      <c r="G192" s="20">
        <v>2972</v>
      </c>
      <c r="H192" s="20">
        <v>3167</v>
      </c>
      <c r="I192" s="20">
        <v>147</v>
      </c>
      <c r="J192" s="20">
        <v>19</v>
      </c>
      <c r="K192" s="20">
        <v>1154</v>
      </c>
      <c r="L192" s="21">
        <f>CD[[#This Row],[Verstorbene]]+CD[[#This Row],[KH (intensiv)]]+CD[[#This Row],[KH (nicht intensiv)]]+CD[[#This Row],[Infiziert (o. KH)]]+CD[[#This Row],[Genesen]]-CD[[#This Row],[Total]]</f>
        <v>0</v>
      </c>
      <c r="M192" s="22">
        <f>CD[[#This Row],[Total]]-H191</f>
        <v>35</v>
      </c>
      <c r="N192" s="22">
        <f>CD[[#This Row],[Genesen]]-G191</f>
        <v>33</v>
      </c>
      <c r="O192" s="8">
        <f t="shared" si="2"/>
        <v>27.014988494509364</v>
      </c>
      <c r="P192" s="8" t="str" cm="1">
        <f t="array" ref="P1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3" spans="1:16" x14ac:dyDescent="0.2">
      <c r="A193" s="19">
        <v>44102</v>
      </c>
      <c r="B193" s="24">
        <f>-CD[[#This Row],[Verstorbene]]</f>
        <v>-48</v>
      </c>
      <c r="C193" s="2">
        <v>48</v>
      </c>
      <c r="D193" s="44">
        <v>3</v>
      </c>
      <c r="E193" s="21">
        <f>CD[[#This Row],[KH]]-CD[[#This Row],[KH (intensiv)]]</f>
        <v>22</v>
      </c>
      <c r="F193" s="21">
        <f>CD[[#This Row],[Infiziert]]-CD[[#This Row],[KH (nicht intensiv)]]-CD[[#This Row],[KH (intensiv)]]</f>
        <v>122</v>
      </c>
      <c r="G193" s="20">
        <v>2981</v>
      </c>
      <c r="H193" s="20">
        <v>3176</v>
      </c>
      <c r="I193" s="20">
        <v>147</v>
      </c>
      <c r="J193" s="20">
        <v>25</v>
      </c>
      <c r="K193" s="20">
        <v>1236</v>
      </c>
      <c r="L193" s="21">
        <f>CD[[#This Row],[Verstorbene]]+CD[[#This Row],[KH (intensiv)]]+CD[[#This Row],[KH (nicht intensiv)]]+CD[[#This Row],[Infiziert (o. KH)]]+CD[[#This Row],[Genesen]]-CD[[#This Row],[Total]]</f>
        <v>0</v>
      </c>
      <c r="M193" s="22">
        <f>CD[[#This Row],[Total]]-H192</f>
        <v>9</v>
      </c>
      <c r="N193" s="22">
        <f>CD[[#This Row],[Genesen]]-G192</f>
        <v>9</v>
      </c>
      <c r="O193" s="8">
        <f t="shared" si="2"/>
        <v>26.210970979791824</v>
      </c>
      <c r="P193" s="8" t="str" cm="1">
        <f t="array" ref="P1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4" spans="1:16" x14ac:dyDescent="0.2">
      <c r="A194" s="19">
        <v>44103</v>
      </c>
      <c r="B194" s="24">
        <f>-CD[[#This Row],[Verstorbene]]</f>
        <v>-48</v>
      </c>
      <c r="C194" s="2">
        <v>48</v>
      </c>
      <c r="D194" s="44">
        <v>3</v>
      </c>
      <c r="E194" s="21">
        <f>CD[[#This Row],[KH]]-CD[[#This Row],[KH (intensiv)]]</f>
        <v>21</v>
      </c>
      <c r="F194" s="21">
        <f>CD[[#This Row],[Infiziert]]-CD[[#This Row],[KH (nicht intensiv)]]-CD[[#This Row],[KH (intensiv)]]</f>
        <v>124</v>
      </c>
      <c r="G194" s="20">
        <v>2999</v>
      </c>
      <c r="H194" s="20">
        <v>3195</v>
      </c>
      <c r="I194" s="20">
        <v>148</v>
      </c>
      <c r="J194" s="20">
        <v>24</v>
      </c>
      <c r="K194" s="20">
        <v>1408</v>
      </c>
      <c r="L194" s="21">
        <f>CD[[#This Row],[Verstorbene]]+CD[[#This Row],[KH (intensiv)]]+CD[[#This Row],[KH (nicht intensiv)]]+CD[[#This Row],[Infiziert (o. KH)]]+CD[[#This Row],[Genesen]]-CD[[#This Row],[Total]]</f>
        <v>0</v>
      </c>
      <c r="M194" s="22">
        <f>CD[[#This Row],[Total]]-H193</f>
        <v>19</v>
      </c>
      <c r="N194" s="22">
        <f>CD[[#This Row],[Genesen]]-G193</f>
        <v>18</v>
      </c>
      <c r="O194" s="8">
        <f t="shared" si="2"/>
        <v>26.371774482735333</v>
      </c>
      <c r="P194" s="8" t="str" cm="1">
        <f t="array" ref="P1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5" spans="1:16" x14ac:dyDescent="0.2">
      <c r="A195" s="19">
        <v>44104</v>
      </c>
      <c r="B195" s="24">
        <f>-CD[[#This Row],[Verstorbene]]</f>
        <v>-48</v>
      </c>
      <c r="C195" s="2">
        <v>48</v>
      </c>
      <c r="D195" s="44">
        <v>5</v>
      </c>
      <c r="E195" s="21">
        <f>CD[[#This Row],[KH]]-CD[[#This Row],[KH (intensiv)]]</f>
        <v>20</v>
      </c>
      <c r="F195" s="21">
        <f>CD[[#This Row],[Infiziert]]-CD[[#This Row],[KH (nicht intensiv)]]-CD[[#This Row],[KH (intensiv)]]</f>
        <v>135</v>
      </c>
      <c r="G195" s="20">
        <v>3013</v>
      </c>
      <c r="H195" s="20">
        <v>3221</v>
      </c>
      <c r="I195" s="20">
        <v>160</v>
      </c>
      <c r="J195" s="20">
        <v>25</v>
      </c>
      <c r="K195" s="20">
        <v>1497</v>
      </c>
      <c r="L195" s="21">
        <f>CD[[#This Row],[Verstorbene]]+CD[[#This Row],[KH (intensiv)]]+CD[[#This Row],[KH (nicht intensiv)]]+CD[[#This Row],[Infiziert (o. KH)]]+CD[[#This Row],[Genesen]]-CD[[#This Row],[Total]]</f>
        <v>0</v>
      </c>
      <c r="M195" s="22">
        <f>CD[[#This Row],[Total]]-H194</f>
        <v>26</v>
      </c>
      <c r="N195" s="22">
        <f>CD[[#This Row],[Genesen]]-G194</f>
        <v>14</v>
      </c>
      <c r="O195" s="8">
        <f t="shared" si="2"/>
        <v>27.175791997452873</v>
      </c>
      <c r="P195" s="8" t="str" cm="1">
        <f t="array" ref="P1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6" spans="1:16" x14ac:dyDescent="0.2">
      <c r="A196" s="19">
        <v>44105</v>
      </c>
      <c r="B196" s="24">
        <f>-CD[[#This Row],[Verstorbene]]</f>
        <v>-48</v>
      </c>
      <c r="C196" s="2">
        <v>48</v>
      </c>
      <c r="D196" s="44">
        <v>3</v>
      </c>
      <c r="E196" s="21">
        <f>CD[[#This Row],[KH]]-CD[[#This Row],[KH (intensiv)]]</f>
        <v>20</v>
      </c>
      <c r="F196" s="21">
        <f>CD[[#This Row],[Infiziert]]-CD[[#This Row],[KH (nicht intensiv)]]-CD[[#This Row],[KH (intensiv)]]</f>
        <v>156</v>
      </c>
      <c r="G196" s="20">
        <v>3021</v>
      </c>
      <c r="H196" s="20">
        <v>3248</v>
      </c>
      <c r="I196" s="20">
        <v>179</v>
      </c>
      <c r="J196" s="20">
        <v>23</v>
      </c>
      <c r="K196" s="20">
        <v>1600</v>
      </c>
      <c r="L196" s="21">
        <f>CD[[#This Row],[Verstorbene]]+CD[[#This Row],[KH (intensiv)]]+CD[[#This Row],[KH (nicht intensiv)]]+CD[[#This Row],[Infiziert (o. KH)]]+CD[[#This Row],[Genesen]]-CD[[#This Row],[Total]]</f>
        <v>0</v>
      </c>
      <c r="M196" s="22">
        <f>CD[[#This Row],[Total]]-H195</f>
        <v>27</v>
      </c>
      <c r="N196" s="22">
        <f>CD[[#This Row],[Genesen]]-G195</f>
        <v>8</v>
      </c>
      <c r="O196" s="8">
        <f t="shared" si="2"/>
        <v>27.819006009226904</v>
      </c>
      <c r="P196" s="8" t="str" cm="1">
        <f t="array" ref="P1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7" spans="1:16" x14ac:dyDescent="0.2">
      <c r="A197" s="19">
        <v>44106</v>
      </c>
      <c r="B197" s="24">
        <f>-CD[[#This Row],[Verstorbene]]</f>
        <v>-48</v>
      </c>
      <c r="C197" s="2">
        <v>48</v>
      </c>
      <c r="D197" s="44">
        <v>3</v>
      </c>
      <c r="E197" s="21">
        <f>CD[[#This Row],[KH]]-CD[[#This Row],[KH (intensiv)]]</f>
        <v>20</v>
      </c>
      <c r="F197" s="21">
        <f>CD[[#This Row],[Infiziert]]-CD[[#This Row],[KH (nicht intensiv)]]-CD[[#This Row],[KH (intensiv)]]</f>
        <v>167</v>
      </c>
      <c r="G197" s="20">
        <v>3057</v>
      </c>
      <c r="H197" s="20">
        <v>3295</v>
      </c>
      <c r="I197" s="20">
        <v>190</v>
      </c>
      <c r="J197" s="20">
        <v>23</v>
      </c>
      <c r="K197" s="20">
        <v>1554</v>
      </c>
      <c r="L197" s="21">
        <f>CD[[#This Row],[Verstorbene]]+CD[[#This Row],[KH (intensiv)]]+CD[[#This Row],[KH (nicht intensiv)]]+CD[[#This Row],[Infiziert (o. KH)]]+CD[[#This Row],[Genesen]]-CD[[#This Row],[Total]]</f>
        <v>0</v>
      </c>
      <c r="M197" s="22">
        <f>CD[[#This Row],[Total]]-H196</f>
        <v>47</v>
      </c>
      <c r="N197" s="22">
        <f>CD[[#This Row],[Genesen]]-G196</f>
        <v>36</v>
      </c>
      <c r="O197" s="8">
        <f t="shared" si="2"/>
        <v>30.874272565153557</v>
      </c>
      <c r="P197" s="8" t="str" cm="1">
        <f t="array" ref="P1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8" spans="1:16" x14ac:dyDescent="0.2">
      <c r="A198" s="19">
        <v>44107</v>
      </c>
      <c r="B198" s="24">
        <f>-CD[[#This Row],[Verstorbene]]</f>
        <v>-48</v>
      </c>
      <c r="C198" s="2">
        <v>48</v>
      </c>
      <c r="D198" s="44">
        <v>3</v>
      </c>
      <c r="E198" s="21">
        <f>CD[[#This Row],[KH]]-CD[[#This Row],[KH (intensiv)]]</f>
        <v>23</v>
      </c>
      <c r="F198" s="21">
        <f>CD[[#This Row],[Infiziert]]-CD[[#This Row],[KH (nicht intensiv)]]-CD[[#This Row],[KH (intensiv)]]</f>
        <v>166</v>
      </c>
      <c r="G198" s="20">
        <v>3076</v>
      </c>
      <c r="H198" s="20">
        <v>3316</v>
      </c>
      <c r="I198" s="20">
        <v>192</v>
      </c>
      <c r="J198" s="20">
        <v>26</v>
      </c>
      <c r="K198" s="20">
        <v>1346</v>
      </c>
      <c r="L198" s="21">
        <f>CD[[#This Row],[Verstorbene]]+CD[[#This Row],[KH (intensiv)]]+CD[[#This Row],[KH (nicht intensiv)]]+CD[[#This Row],[Infiziert (o. KH)]]+CD[[#This Row],[Genesen]]-CD[[#This Row],[Total]]</f>
        <v>0</v>
      </c>
      <c r="M198" s="22">
        <f>CD[[#This Row],[Total]]-H197</f>
        <v>21</v>
      </c>
      <c r="N198" s="22">
        <f>CD[[#This Row],[Genesen]]-G197</f>
        <v>19</v>
      </c>
      <c r="O198" s="8">
        <f t="shared" si="2"/>
        <v>29.587844541605495</v>
      </c>
      <c r="P198" s="8" t="str" cm="1">
        <f t="array" ref="P1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9" spans="1:16" x14ac:dyDescent="0.2">
      <c r="A199" s="19">
        <v>44108</v>
      </c>
      <c r="B199" s="24">
        <f>-CD[[#This Row],[Verstorbene]]</f>
        <v>-48</v>
      </c>
      <c r="C199" s="2">
        <v>48</v>
      </c>
      <c r="D199" s="44">
        <v>4</v>
      </c>
      <c r="E199" s="21">
        <f>CD[[#This Row],[KH]]-CD[[#This Row],[KH (intensiv)]]</f>
        <v>24</v>
      </c>
      <c r="F199" s="21">
        <f>CD[[#This Row],[Infiziert]]-CD[[#This Row],[KH (nicht intensiv)]]-CD[[#This Row],[KH (intensiv)]]</f>
        <v>174</v>
      </c>
      <c r="G199" s="20">
        <v>3098</v>
      </c>
      <c r="H199" s="20">
        <v>3348</v>
      </c>
      <c r="I199" s="20">
        <v>202</v>
      </c>
      <c r="J199" s="20">
        <v>28</v>
      </c>
      <c r="K199" s="20">
        <v>1369</v>
      </c>
      <c r="L199" s="21">
        <f>CD[[#This Row],[Verstorbene]]+CD[[#This Row],[KH (intensiv)]]+CD[[#This Row],[KH (nicht intensiv)]]+CD[[#This Row],[Infiziert (o. KH)]]+CD[[#This Row],[Genesen]]-CD[[#This Row],[Total]]</f>
        <v>0</v>
      </c>
      <c r="M199" s="22">
        <f>CD[[#This Row],[Total]]-H198</f>
        <v>32</v>
      </c>
      <c r="N199" s="22">
        <f>CD[[#This Row],[Genesen]]-G198</f>
        <v>22</v>
      </c>
      <c r="O199" s="8">
        <f t="shared" ref="O199:O260" si="3">SUM(M193:M199)/$O$1</f>
        <v>29.105434032774969</v>
      </c>
      <c r="P199" s="8" t="str" cm="1">
        <f t="array" ref="P1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0" spans="1:16" x14ac:dyDescent="0.2">
      <c r="A200" s="19">
        <v>44109</v>
      </c>
      <c r="B200" s="24">
        <f>-CD[[#This Row],[Verstorbene]]</f>
        <v>-48</v>
      </c>
      <c r="C200" s="2">
        <v>48</v>
      </c>
      <c r="D200" s="44">
        <v>3</v>
      </c>
      <c r="E200" s="21">
        <f>CD[[#This Row],[KH]]-CD[[#This Row],[KH (intensiv)]]</f>
        <v>21</v>
      </c>
      <c r="F200" s="21">
        <f>CD[[#This Row],[Infiziert]]-CD[[#This Row],[KH (nicht intensiv)]]-CD[[#This Row],[KH (intensiv)]]</f>
        <v>171</v>
      </c>
      <c r="G200" s="20">
        <v>3116</v>
      </c>
      <c r="H200" s="20">
        <v>3359</v>
      </c>
      <c r="I200" s="20">
        <v>195</v>
      </c>
      <c r="J200" s="20">
        <v>24</v>
      </c>
      <c r="K200" s="20">
        <v>1410</v>
      </c>
      <c r="L200" s="21">
        <f>CD[[#This Row],[Verstorbene]]+CD[[#This Row],[KH (intensiv)]]+CD[[#This Row],[KH (nicht intensiv)]]+CD[[#This Row],[Infiziert (o. KH)]]+CD[[#This Row],[Genesen]]-CD[[#This Row],[Total]]</f>
        <v>0</v>
      </c>
      <c r="M200" s="22">
        <f>CD[[#This Row],[Total]]-H199</f>
        <v>11</v>
      </c>
      <c r="N200" s="22">
        <f>CD[[#This Row],[Genesen]]-G199</f>
        <v>18</v>
      </c>
      <c r="O200" s="8">
        <f t="shared" si="3"/>
        <v>29.427041038661987</v>
      </c>
      <c r="P200" s="8" t="str" cm="1">
        <f t="array" ref="P2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1" spans="1:16" x14ac:dyDescent="0.2">
      <c r="A201" s="19">
        <v>44110</v>
      </c>
      <c r="B201" s="24">
        <f>-CD[[#This Row],[Verstorbene]]</f>
        <v>-49</v>
      </c>
      <c r="C201" s="2">
        <v>49</v>
      </c>
      <c r="D201" s="44">
        <v>5</v>
      </c>
      <c r="E201" s="21">
        <f>CD[[#This Row],[KH]]-CD[[#This Row],[KH (intensiv)]]</f>
        <v>24</v>
      </c>
      <c r="F201" s="21">
        <f>CD[[#This Row],[Infiziert]]-CD[[#This Row],[KH (nicht intensiv)]]-CD[[#This Row],[KH (intensiv)]]</f>
        <v>161</v>
      </c>
      <c r="G201" s="20">
        <v>3159</v>
      </c>
      <c r="H201" s="20">
        <v>3398</v>
      </c>
      <c r="I201" s="20">
        <v>190</v>
      </c>
      <c r="J201" s="20">
        <v>29</v>
      </c>
      <c r="K201" s="20">
        <v>1400</v>
      </c>
      <c r="L201" s="21">
        <f>CD[[#This Row],[Verstorbene]]+CD[[#This Row],[KH (intensiv)]]+CD[[#This Row],[KH (nicht intensiv)]]+CD[[#This Row],[Infiziert (o. KH)]]+CD[[#This Row],[Genesen]]-CD[[#This Row],[Total]]</f>
        <v>0</v>
      </c>
      <c r="M201" s="22">
        <f>CD[[#This Row],[Total]]-H200</f>
        <v>39</v>
      </c>
      <c r="N201" s="22">
        <f>CD[[#This Row],[Genesen]]-G200</f>
        <v>43</v>
      </c>
      <c r="O201" s="8">
        <f t="shared" si="3"/>
        <v>32.643111097532149</v>
      </c>
      <c r="P201" s="8" t="str" cm="1">
        <f t="array" ref="P2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2" spans="1:16" x14ac:dyDescent="0.2">
      <c r="A202" s="19">
        <v>44111</v>
      </c>
      <c r="B202" s="24">
        <f>-CD[[#This Row],[Verstorbene]]</f>
        <v>-51</v>
      </c>
      <c r="C202" s="2">
        <v>51</v>
      </c>
      <c r="D202" s="44">
        <v>6</v>
      </c>
      <c r="E202" s="21">
        <f>CD[[#This Row],[KH]]-CD[[#This Row],[KH (intensiv)]]</f>
        <v>27</v>
      </c>
      <c r="F202" s="21">
        <f>CD[[#This Row],[Infiziert]]-CD[[#This Row],[KH (nicht intensiv)]]-CD[[#This Row],[KH (intensiv)]]</f>
        <v>164</v>
      </c>
      <c r="G202" s="20">
        <v>3182</v>
      </c>
      <c r="H202" s="20">
        <v>3430</v>
      </c>
      <c r="I202" s="20">
        <v>197</v>
      </c>
      <c r="J202" s="20">
        <v>33</v>
      </c>
      <c r="K202" s="20">
        <v>1437</v>
      </c>
      <c r="L202" s="21">
        <f>CD[[#This Row],[Verstorbene]]+CD[[#This Row],[KH (intensiv)]]+CD[[#This Row],[KH (nicht intensiv)]]+CD[[#This Row],[Infiziert (o. KH)]]+CD[[#This Row],[Genesen]]-CD[[#This Row],[Total]]</f>
        <v>0</v>
      </c>
      <c r="M202" s="22">
        <f>CD[[#This Row],[Total]]-H201</f>
        <v>32</v>
      </c>
      <c r="N202" s="22">
        <f>CD[[#This Row],[Genesen]]-G201</f>
        <v>23</v>
      </c>
      <c r="O202" s="8">
        <f t="shared" si="3"/>
        <v>33.607932115193194</v>
      </c>
      <c r="P202" s="8" t="str" cm="1">
        <f t="array" ref="P2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3" spans="1:16" x14ac:dyDescent="0.2">
      <c r="A203" s="19">
        <v>44112</v>
      </c>
      <c r="B203" s="24">
        <f>-CD[[#This Row],[Verstorbene]]</f>
        <v>-51</v>
      </c>
      <c r="C203" s="2">
        <v>51</v>
      </c>
      <c r="D203" s="44">
        <v>5</v>
      </c>
      <c r="E203" s="21">
        <f>CD[[#This Row],[KH]]-CD[[#This Row],[KH (intensiv)]]</f>
        <v>30</v>
      </c>
      <c r="F203" s="21">
        <f>CD[[#This Row],[Infiziert]]-CD[[#This Row],[KH (nicht intensiv)]]-CD[[#This Row],[KH (intensiv)]]</f>
        <v>191</v>
      </c>
      <c r="G203" s="20">
        <v>3188</v>
      </c>
      <c r="H203" s="20">
        <v>3465</v>
      </c>
      <c r="I203" s="20">
        <v>226</v>
      </c>
      <c r="J203" s="20">
        <v>35</v>
      </c>
      <c r="K203" s="20">
        <v>1517</v>
      </c>
      <c r="L203" s="21">
        <f>CD[[#This Row],[Verstorbene]]+CD[[#This Row],[KH (intensiv)]]+CD[[#This Row],[KH (nicht intensiv)]]+CD[[#This Row],[Infiziert (o. KH)]]+CD[[#This Row],[Genesen]]-CD[[#This Row],[Total]]</f>
        <v>0</v>
      </c>
      <c r="M203" s="22">
        <f>CD[[#This Row],[Total]]-H202</f>
        <v>35</v>
      </c>
      <c r="N203" s="22">
        <f>CD[[#This Row],[Genesen]]-G202</f>
        <v>6</v>
      </c>
      <c r="O203" s="8">
        <f t="shared" si="3"/>
        <v>34.894360138741263</v>
      </c>
      <c r="P203" s="8" t="str" cm="1">
        <f t="array" ref="P2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4" spans="1:16" x14ac:dyDescent="0.2">
      <c r="A204" s="19">
        <v>44113</v>
      </c>
      <c r="B204" s="24">
        <f>-CD[[#This Row],[Verstorbene]]</f>
        <v>-52</v>
      </c>
      <c r="C204" s="2">
        <v>52</v>
      </c>
      <c r="D204" s="44">
        <v>8</v>
      </c>
      <c r="E204" s="21">
        <f>CD[[#This Row],[KH]]-CD[[#This Row],[KH (intensiv)]]</f>
        <v>33</v>
      </c>
      <c r="F204" s="21">
        <f>CD[[#This Row],[Infiziert]]-CD[[#This Row],[KH (nicht intensiv)]]-CD[[#This Row],[KH (intensiv)]]</f>
        <v>221</v>
      </c>
      <c r="G204" s="20">
        <v>3257</v>
      </c>
      <c r="H204" s="20">
        <v>3571</v>
      </c>
      <c r="I204" s="20">
        <v>262</v>
      </c>
      <c r="J204" s="20">
        <v>41</v>
      </c>
      <c r="K204" s="20">
        <v>1723</v>
      </c>
      <c r="L204" s="21">
        <f>CD[[#This Row],[Verstorbene]]+CD[[#This Row],[KH (intensiv)]]+CD[[#This Row],[KH (nicht intensiv)]]+CD[[#This Row],[Infiziert (o. KH)]]+CD[[#This Row],[Genesen]]-CD[[#This Row],[Total]]</f>
        <v>0</v>
      </c>
      <c r="M204" s="22">
        <f>CD[[#This Row],[Total]]-H203</f>
        <v>106</v>
      </c>
      <c r="N204" s="22">
        <f>CD[[#This Row],[Genesen]]-G203</f>
        <v>69</v>
      </c>
      <c r="O204" s="8">
        <f t="shared" si="3"/>
        <v>44.381766812408237</v>
      </c>
      <c r="P204" s="8" t="str" cm="1">
        <f t="array" ref="P2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05" spans="1:16" x14ac:dyDescent="0.2">
      <c r="A205" s="19">
        <v>44114</v>
      </c>
      <c r="B205" s="24">
        <f>-CD[[#This Row],[Verstorbene]]</f>
        <v>-52</v>
      </c>
      <c r="C205" s="2">
        <v>52</v>
      </c>
      <c r="D205" s="44">
        <v>9</v>
      </c>
      <c r="E205" s="21">
        <f>CD[[#This Row],[KH]]-CD[[#This Row],[KH (intensiv)]]</f>
        <v>31</v>
      </c>
      <c r="F205" s="21">
        <f>CD[[#This Row],[Infiziert]]-CD[[#This Row],[KH (nicht intensiv)]]-CD[[#This Row],[KH (intensiv)]]</f>
        <v>251</v>
      </c>
      <c r="G205" s="20">
        <v>3267</v>
      </c>
      <c r="H205" s="20">
        <v>3610</v>
      </c>
      <c r="I205" s="20">
        <v>291</v>
      </c>
      <c r="J205" s="20">
        <v>40</v>
      </c>
      <c r="K205" s="20">
        <v>1572</v>
      </c>
      <c r="L205" s="21">
        <f>CD[[#This Row],[Verstorbene]]+CD[[#This Row],[KH (intensiv)]]+CD[[#This Row],[KH (nicht intensiv)]]+CD[[#This Row],[Infiziert (o. KH)]]+CD[[#This Row],[Genesen]]-CD[[#This Row],[Total]]</f>
        <v>0</v>
      </c>
      <c r="M205" s="22">
        <f>CD[[#This Row],[Total]]-H204</f>
        <v>39</v>
      </c>
      <c r="N205" s="22">
        <f>CD[[#This Row],[Genesen]]-G204</f>
        <v>10</v>
      </c>
      <c r="O205" s="8">
        <f t="shared" si="3"/>
        <v>47.276229865391386</v>
      </c>
      <c r="P205" s="8" t="str" cm="1">
        <f t="array" ref="P2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06" spans="1:16" x14ac:dyDescent="0.2">
      <c r="A206" s="19">
        <v>44115</v>
      </c>
      <c r="B206" s="24">
        <f>-CD[[#This Row],[Verstorbene]]</f>
        <v>-52</v>
      </c>
      <c r="C206" s="2">
        <v>52</v>
      </c>
      <c r="D206" s="44">
        <v>9</v>
      </c>
      <c r="E206" s="21">
        <f>CD[[#This Row],[KH]]-CD[[#This Row],[KH (intensiv)]]</f>
        <v>33</v>
      </c>
      <c r="F206" s="21">
        <f>CD[[#This Row],[Infiziert]]-CD[[#This Row],[KH (nicht intensiv)]]-CD[[#This Row],[KH (intensiv)]]</f>
        <v>265</v>
      </c>
      <c r="G206" s="20">
        <v>3308</v>
      </c>
      <c r="H206" s="20">
        <v>3667</v>
      </c>
      <c r="I206" s="20">
        <v>307</v>
      </c>
      <c r="J206" s="20">
        <v>42</v>
      </c>
      <c r="K206" s="20">
        <v>1600</v>
      </c>
      <c r="L206" s="21">
        <f>CD[[#This Row],[Verstorbene]]+CD[[#This Row],[KH (intensiv)]]+CD[[#This Row],[KH (nicht intensiv)]]+CD[[#This Row],[Infiziert (o. KH)]]+CD[[#This Row],[Genesen]]-CD[[#This Row],[Total]]</f>
        <v>0</v>
      </c>
      <c r="M206" s="22">
        <f>CD[[#This Row],[Total]]-H205</f>
        <v>57</v>
      </c>
      <c r="N206" s="22">
        <f>CD[[#This Row],[Genesen]]-G205</f>
        <v>41</v>
      </c>
      <c r="O206" s="8">
        <f t="shared" si="3"/>
        <v>51.296317438979088</v>
      </c>
      <c r="P206" s="8" t="str" cm="1">
        <f t="array" ref="P2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07" spans="1:16" x14ac:dyDescent="0.2">
      <c r="A207" s="19">
        <v>44116</v>
      </c>
      <c r="B207" s="24">
        <f>-CD[[#This Row],[Verstorbene]]</f>
        <v>-52</v>
      </c>
      <c r="C207" s="2">
        <v>52</v>
      </c>
      <c r="D207" s="44">
        <v>9</v>
      </c>
      <c r="E207" s="21">
        <f>CD[[#This Row],[KH]]-CD[[#This Row],[KH (intensiv)]]</f>
        <v>35</v>
      </c>
      <c r="F207" s="21">
        <f>CD[[#This Row],[Infiziert]]-CD[[#This Row],[KH (nicht intensiv)]]-CD[[#This Row],[KH (intensiv)]]</f>
        <v>270</v>
      </c>
      <c r="G207" s="20">
        <v>3347</v>
      </c>
      <c r="H207" s="20">
        <v>3713</v>
      </c>
      <c r="I207" s="20">
        <v>314</v>
      </c>
      <c r="J207" s="20">
        <v>44</v>
      </c>
      <c r="K207" s="20">
        <v>1680</v>
      </c>
      <c r="L207" s="21">
        <f>CD[[#This Row],[Verstorbene]]+CD[[#This Row],[KH (intensiv)]]+CD[[#This Row],[KH (nicht intensiv)]]+CD[[#This Row],[Infiziert (o. KH)]]+CD[[#This Row],[Genesen]]-CD[[#This Row],[Total]]</f>
        <v>0</v>
      </c>
      <c r="M207" s="22">
        <f>CD[[#This Row],[Total]]-H206</f>
        <v>46</v>
      </c>
      <c r="N207" s="22">
        <f>CD[[#This Row],[Genesen]]-G206</f>
        <v>39</v>
      </c>
      <c r="O207" s="8">
        <f t="shared" si="3"/>
        <v>56.924440042001876</v>
      </c>
      <c r="P207" s="8" t="str" cm="1">
        <f t="array" ref="P2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08" spans="1:16" x14ac:dyDescent="0.2">
      <c r="A208" s="19">
        <v>44117</v>
      </c>
      <c r="B208" s="24">
        <f>-CD[[#This Row],[Verstorbene]]</f>
        <v>-52</v>
      </c>
      <c r="C208" s="2">
        <v>52</v>
      </c>
      <c r="D208" s="44">
        <v>9</v>
      </c>
      <c r="E208" s="21">
        <f>CD[[#This Row],[KH]]-CD[[#This Row],[KH (intensiv)]]</f>
        <v>37</v>
      </c>
      <c r="F208" s="21">
        <f>CD[[#This Row],[Infiziert]]-CD[[#This Row],[KH (nicht intensiv)]]-CD[[#This Row],[KH (intensiv)]]</f>
        <v>260</v>
      </c>
      <c r="G208" s="20">
        <v>3391</v>
      </c>
      <c r="H208" s="20">
        <v>3749</v>
      </c>
      <c r="I208" s="20">
        <v>306</v>
      </c>
      <c r="J208" s="20">
        <v>46</v>
      </c>
      <c r="K208" s="20">
        <v>1722</v>
      </c>
      <c r="L208" s="21">
        <f>CD[[#This Row],[Verstorbene]]+CD[[#This Row],[KH (intensiv)]]+CD[[#This Row],[KH (nicht intensiv)]]+CD[[#This Row],[Infiziert (o. KH)]]+CD[[#This Row],[Genesen]]-CD[[#This Row],[Total]]</f>
        <v>0</v>
      </c>
      <c r="M208" s="22">
        <f>CD[[#This Row],[Total]]-H207</f>
        <v>36</v>
      </c>
      <c r="N208" s="22">
        <f>CD[[#This Row],[Genesen]]-G207</f>
        <v>44</v>
      </c>
      <c r="O208" s="8">
        <f t="shared" si="3"/>
        <v>56.44202953317135</v>
      </c>
      <c r="P208" s="8" t="str" cm="1">
        <f t="array" ref="P2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09" spans="1:17" x14ac:dyDescent="0.2">
      <c r="A209" s="11">
        <v>44118</v>
      </c>
      <c r="B209" s="12">
        <f>-CD[[#This Row],[Verstorbene]]</f>
        <v>-53</v>
      </c>
      <c r="C209" s="1">
        <v>53</v>
      </c>
      <c r="D209" s="4">
        <v>8</v>
      </c>
      <c r="E209" s="18">
        <f>CD[[#This Row],[KH]]-CD[[#This Row],[KH (intensiv)]]</f>
        <v>32</v>
      </c>
      <c r="F209" s="18">
        <f>CD[[#This Row],[Infiziert]]-CD[[#This Row],[KH (nicht intensiv)]]-CD[[#This Row],[KH (intensiv)]]</f>
        <v>301</v>
      </c>
      <c r="G209" s="3">
        <v>3401</v>
      </c>
      <c r="H209" s="3">
        <v>3795</v>
      </c>
      <c r="I209" s="3">
        <v>341</v>
      </c>
      <c r="J209" s="3">
        <v>40</v>
      </c>
      <c r="K209" s="3">
        <v>2010</v>
      </c>
      <c r="L209" s="18">
        <f>CD[[#This Row],[Verstorbene]]+CD[[#This Row],[KH (intensiv)]]+CD[[#This Row],[KH (nicht intensiv)]]+CD[[#This Row],[Infiziert (o. KH)]]+CD[[#This Row],[Genesen]]-CD[[#This Row],[Total]]</f>
        <v>0</v>
      </c>
      <c r="M209" s="16">
        <f>CD[[#This Row],[Total]]-H208</f>
        <v>46</v>
      </c>
      <c r="N209" s="16">
        <f>CD[[#This Row],[Genesen]]-G208</f>
        <v>10</v>
      </c>
      <c r="O209" s="8">
        <f t="shared" si="3"/>
        <v>58.693278574380464</v>
      </c>
      <c r="P209" s="8" t="str" cm="1">
        <f t="array" ref="P2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0" spans="1:17" x14ac:dyDescent="0.2">
      <c r="A210" s="19">
        <v>44119</v>
      </c>
      <c r="B210" s="24">
        <f>-CD[[#This Row],[Verstorbene]]</f>
        <v>-53</v>
      </c>
      <c r="C210" s="2">
        <v>53</v>
      </c>
      <c r="D210" s="44">
        <v>7</v>
      </c>
      <c r="E210" s="21">
        <f>CD[[#This Row],[KH]]-CD[[#This Row],[KH (intensiv)]]</f>
        <v>35</v>
      </c>
      <c r="F210" s="21">
        <f>CD[[#This Row],[Infiziert]]-CD[[#This Row],[KH (nicht intensiv)]]-CD[[#This Row],[KH (intensiv)]]</f>
        <v>330</v>
      </c>
      <c r="G210" s="20">
        <v>3476</v>
      </c>
      <c r="H210" s="20">
        <v>3901</v>
      </c>
      <c r="I210" s="20">
        <v>372</v>
      </c>
      <c r="J210" s="20">
        <v>42</v>
      </c>
      <c r="K210" s="20">
        <v>2050</v>
      </c>
      <c r="L210" s="21">
        <f>CD[[#This Row],[Verstorbene]]+CD[[#This Row],[KH (intensiv)]]+CD[[#This Row],[KH (nicht intensiv)]]+CD[[#This Row],[Infiziert (o. KH)]]+CD[[#This Row],[Genesen]]-CD[[#This Row],[Total]]</f>
        <v>0</v>
      </c>
      <c r="M210" s="22">
        <f>CD[[#This Row],[Total]]-H209</f>
        <v>106</v>
      </c>
      <c r="N210" s="22">
        <f>CD[[#This Row],[Genesen]]-G209</f>
        <v>75</v>
      </c>
      <c r="O210" s="8">
        <f t="shared" si="3"/>
        <v>70.110327283369543</v>
      </c>
      <c r="P210" s="8" t="str" cm="1">
        <f t="array" ref="P2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1" spans="1:17" x14ac:dyDescent="0.2">
      <c r="A211" s="19">
        <v>44120</v>
      </c>
      <c r="B211" s="24">
        <f>-CD[[#This Row],[Verstorbene]]</f>
        <v>-53</v>
      </c>
      <c r="C211" s="2">
        <v>53</v>
      </c>
      <c r="D211" s="44">
        <v>8</v>
      </c>
      <c r="E211" s="21">
        <f>CD[[#This Row],[KH]]-CD[[#This Row],[KH (intensiv)]]</f>
        <v>44</v>
      </c>
      <c r="F211" s="21">
        <f>CD[[#This Row],[Infiziert]]-CD[[#This Row],[KH (nicht intensiv)]]-CD[[#This Row],[KH (intensiv)]]</f>
        <v>333</v>
      </c>
      <c r="G211" s="20">
        <v>3556</v>
      </c>
      <c r="H211" s="20">
        <v>3994</v>
      </c>
      <c r="I211" s="20">
        <v>385</v>
      </c>
      <c r="J211" s="20">
        <v>52</v>
      </c>
      <c r="K211" s="20">
        <v>2182</v>
      </c>
      <c r="L211" s="21">
        <f>CD[[#This Row],[Verstorbene]]+CD[[#This Row],[KH (intensiv)]]+CD[[#This Row],[KH (nicht intensiv)]]+CD[[#This Row],[Infiziert (o. KH)]]+CD[[#This Row],[Genesen]]-CD[[#This Row],[Total]]</f>
        <v>0</v>
      </c>
      <c r="M211" s="22">
        <f>CD[[#This Row],[Total]]-H210</f>
        <v>93</v>
      </c>
      <c r="N211" s="22">
        <f>CD[[#This Row],[Genesen]]-G210</f>
        <v>80</v>
      </c>
      <c r="O211" s="8">
        <f t="shared" si="3"/>
        <v>68.01988174510393</v>
      </c>
      <c r="P211" s="8" t="str" cm="1">
        <f t="array" ref="P2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2" spans="1:17" x14ac:dyDescent="0.2">
      <c r="A212" s="19">
        <v>44121</v>
      </c>
      <c r="B212" s="24">
        <f>-CD[[#This Row],[Verstorbene]]</f>
        <v>-53</v>
      </c>
      <c r="C212" s="2">
        <v>53</v>
      </c>
      <c r="D212" s="44">
        <v>7</v>
      </c>
      <c r="E212" s="21">
        <f>CD[[#This Row],[KH]]-CD[[#This Row],[KH (intensiv)]]</f>
        <v>50</v>
      </c>
      <c r="F212" s="21">
        <f>CD[[#This Row],[Infiziert]]-CD[[#This Row],[KH (nicht intensiv)]]-CD[[#This Row],[KH (intensiv)]]</f>
        <v>295</v>
      </c>
      <c r="G212" s="20">
        <v>3672</v>
      </c>
      <c r="H212" s="20">
        <v>4077</v>
      </c>
      <c r="I212" s="20">
        <v>352</v>
      </c>
      <c r="J212" s="20">
        <v>57</v>
      </c>
      <c r="K212" s="20">
        <v>2064</v>
      </c>
      <c r="L212" s="21">
        <f>CD[[#This Row],[Verstorbene]]+CD[[#This Row],[KH (intensiv)]]+CD[[#This Row],[KH (nicht intensiv)]]+CD[[#This Row],[Infiziert (o. KH)]]+CD[[#This Row],[Genesen]]-CD[[#This Row],[Total]]</f>
        <v>0</v>
      </c>
      <c r="M212" s="22">
        <f>CD[[#This Row],[Total]]-H211</f>
        <v>83</v>
      </c>
      <c r="N212" s="22">
        <f>CD[[#This Row],[Genesen]]-G211</f>
        <v>116</v>
      </c>
      <c r="O212" s="8">
        <f t="shared" si="3"/>
        <v>75.095235874618297</v>
      </c>
      <c r="P212" s="8" t="str" cm="1">
        <f t="array" ref="P2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3" spans="1:17" x14ac:dyDescent="0.2">
      <c r="A213" s="19">
        <v>44122</v>
      </c>
      <c r="B213" s="24">
        <f>-CD[[#This Row],[Verstorbene]]</f>
        <v>-53</v>
      </c>
      <c r="C213" s="2">
        <v>53</v>
      </c>
      <c r="D213" s="44">
        <v>7</v>
      </c>
      <c r="E213" s="21">
        <f>CD[[#This Row],[KH]]-CD[[#This Row],[KH (intensiv)]]</f>
        <v>46</v>
      </c>
      <c r="F213" s="21">
        <f>CD[[#This Row],[Infiziert]]-CD[[#This Row],[KH (nicht intensiv)]]-CD[[#This Row],[KH (intensiv)]]</f>
        <v>349</v>
      </c>
      <c r="G213" s="20">
        <v>3685</v>
      </c>
      <c r="H213" s="20">
        <v>4140</v>
      </c>
      <c r="I213" s="20">
        <v>402</v>
      </c>
      <c r="J213" s="20">
        <v>53</v>
      </c>
      <c r="K213" s="20">
        <v>2177</v>
      </c>
      <c r="L213" s="21">
        <f>CD[[#This Row],[Verstorbene]]+CD[[#This Row],[KH (intensiv)]]+CD[[#This Row],[KH (nicht intensiv)]]+CD[[#This Row],[Infiziert (o. KH)]]+CD[[#This Row],[Genesen]]-CD[[#This Row],[Total]]</f>
        <v>0</v>
      </c>
      <c r="M213" s="22">
        <f>CD[[#This Row],[Total]]-H212</f>
        <v>63</v>
      </c>
      <c r="N213" s="22">
        <f>CD[[#This Row],[Genesen]]-G212</f>
        <v>13</v>
      </c>
      <c r="O213" s="8">
        <f t="shared" si="3"/>
        <v>76.060056892279334</v>
      </c>
      <c r="P213" s="8" t="str" cm="1">
        <f t="array" ref="P2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4" spans="1:17" x14ac:dyDescent="0.2">
      <c r="A214" s="19">
        <v>44123</v>
      </c>
      <c r="B214" s="24">
        <f>-CD[[#This Row],[Verstorbene]]</f>
        <v>-53</v>
      </c>
      <c r="C214" s="2">
        <v>53</v>
      </c>
      <c r="D214" s="44">
        <v>8</v>
      </c>
      <c r="E214" s="21">
        <f>CD[[#This Row],[KH]]-CD[[#This Row],[KH (intensiv)]]</f>
        <v>53</v>
      </c>
      <c r="F214" s="21">
        <f>CD[[#This Row],[Infiziert]]-CD[[#This Row],[KH (nicht intensiv)]]-CD[[#This Row],[KH (intensiv)]]</f>
        <v>359</v>
      </c>
      <c r="G214" s="20">
        <v>3727</v>
      </c>
      <c r="H214" s="20">
        <v>4200</v>
      </c>
      <c r="I214" s="20">
        <v>420</v>
      </c>
      <c r="J214" s="20">
        <v>61</v>
      </c>
      <c r="K214" s="20">
        <v>2467</v>
      </c>
      <c r="L214" s="21">
        <f>CD[[#This Row],[Verstorbene]]+CD[[#This Row],[KH (intensiv)]]+CD[[#This Row],[KH (nicht intensiv)]]+CD[[#This Row],[Infiziert (o. KH)]]+CD[[#This Row],[Genesen]]-CD[[#This Row],[Total]]</f>
        <v>0</v>
      </c>
      <c r="M214" s="22">
        <f>CD[[#This Row],[Total]]-H213</f>
        <v>60</v>
      </c>
      <c r="N214" s="22">
        <f>CD[[#This Row],[Genesen]]-G213</f>
        <v>42</v>
      </c>
      <c r="O214" s="8">
        <f t="shared" si="3"/>
        <v>78.311305933488455</v>
      </c>
      <c r="P214" s="8" t="str" cm="1">
        <f t="array" ref="P2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5" spans="1:17" x14ac:dyDescent="0.2">
      <c r="A215" s="19">
        <v>44124</v>
      </c>
      <c r="B215" s="24">
        <f>-CD[[#This Row],[Verstorbene]]</f>
        <v>-54</v>
      </c>
      <c r="C215" s="2">
        <v>54</v>
      </c>
      <c r="D215" s="44">
        <v>9</v>
      </c>
      <c r="E215" s="21">
        <f>CD[[#This Row],[KH]]-CD[[#This Row],[KH (intensiv)]]</f>
        <v>54</v>
      </c>
      <c r="F215" s="21">
        <f>CD[[#This Row],[Infiziert]]-CD[[#This Row],[KH (nicht intensiv)]]-CD[[#This Row],[KH (intensiv)]]</f>
        <v>396</v>
      </c>
      <c r="G215" s="20">
        <v>3763</v>
      </c>
      <c r="H215" s="20">
        <v>4276</v>
      </c>
      <c r="I215" s="20">
        <v>459</v>
      </c>
      <c r="J215" s="20">
        <v>63</v>
      </c>
      <c r="K215" s="20">
        <v>2617</v>
      </c>
      <c r="L215" s="21">
        <f>CD[[#This Row],[Verstorbene]]+CD[[#This Row],[KH (intensiv)]]+CD[[#This Row],[KH (nicht intensiv)]]+CD[[#This Row],[Infiziert (o. KH)]]+CD[[#This Row],[Genesen]]-CD[[#This Row],[Total]]</f>
        <v>0</v>
      </c>
      <c r="M215" s="22">
        <f>CD[[#This Row],[Total]]-H214</f>
        <v>76</v>
      </c>
      <c r="N215" s="22">
        <f>CD[[#This Row],[Genesen]]-G214</f>
        <v>36</v>
      </c>
      <c r="O215" s="8">
        <f t="shared" si="3"/>
        <v>84.743446051228773</v>
      </c>
      <c r="P215" s="8" t="str" cm="1">
        <f t="array" ref="P2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6" spans="1:17" x14ac:dyDescent="0.2">
      <c r="A216" s="19">
        <v>44125</v>
      </c>
      <c r="B216" s="24">
        <f>-CD[[#This Row],[Verstorbene]]</f>
        <v>-55</v>
      </c>
      <c r="C216" s="2">
        <v>55</v>
      </c>
      <c r="D216" s="44">
        <v>10</v>
      </c>
      <c r="E216" s="21">
        <f>CD[[#This Row],[KH]]-CD[[#This Row],[KH (intensiv)]]</f>
        <v>58</v>
      </c>
      <c r="F216" s="21">
        <f>CD[[#This Row],[Infiziert]]-CD[[#This Row],[KH (nicht intensiv)]]-CD[[#This Row],[KH (intensiv)]]</f>
        <v>417</v>
      </c>
      <c r="G216" s="20">
        <v>3845</v>
      </c>
      <c r="H216" s="20">
        <v>4385</v>
      </c>
      <c r="I216" s="20">
        <v>485</v>
      </c>
      <c r="J216" s="20">
        <v>68</v>
      </c>
      <c r="K216" s="20">
        <v>2459</v>
      </c>
      <c r="L216" s="21">
        <f>CD[[#This Row],[Verstorbene]]+CD[[#This Row],[KH (intensiv)]]+CD[[#This Row],[KH (nicht intensiv)]]+CD[[#This Row],[Infiziert (o. KH)]]+CD[[#This Row],[Genesen]]-CD[[#This Row],[Total]]</f>
        <v>0</v>
      </c>
      <c r="M216" s="22">
        <f>CD[[#This Row],[Total]]-H215</f>
        <v>109</v>
      </c>
      <c r="N216" s="22">
        <f>CD[[#This Row],[Genesen]]-G215</f>
        <v>82</v>
      </c>
      <c r="O216" s="8">
        <f t="shared" si="3"/>
        <v>94.874066736669789</v>
      </c>
      <c r="P216" s="8" t="str" cm="1">
        <f t="array" ref="P2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7" spans="1:17" x14ac:dyDescent="0.2">
      <c r="A217" s="19">
        <v>44126</v>
      </c>
      <c r="B217" s="24">
        <f>-CD[[#This Row],[Verstorbene]]</f>
        <v>-55</v>
      </c>
      <c r="C217" s="2">
        <v>55</v>
      </c>
      <c r="D217" s="44">
        <v>13</v>
      </c>
      <c r="E217" s="21">
        <f>CD[[#This Row],[KH]]-CD[[#This Row],[KH (intensiv)]]</f>
        <v>61</v>
      </c>
      <c r="F217" s="21">
        <f>CD[[#This Row],[Infiziert]]-CD[[#This Row],[KH (nicht intensiv)]]-CD[[#This Row],[KH (intensiv)]]</f>
        <v>450</v>
      </c>
      <c r="G217" s="20">
        <v>3973</v>
      </c>
      <c r="H217" s="20">
        <v>4552</v>
      </c>
      <c r="I217" s="20">
        <v>524</v>
      </c>
      <c r="J217" s="20">
        <v>74</v>
      </c>
      <c r="K217" s="20">
        <v>2302</v>
      </c>
      <c r="L217" s="21">
        <f>CD[[#This Row],[Verstorbene]]+CD[[#This Row],[KH (intensiv)]]+CD[[#This Row],[KH (nicht intensiv)]]+CD[[#This Row],[Infiziert (o. KH)]]+CD[[#This Row],[Genesen]]-CD[[#This Row],[Total]]</f>
        <v>0</v>
      </c>
      <c r="M217" s="22">
        <f>CD[[#This Row],[Total]]-H216</f>
        <v>167</v>
      </c>
      <c r="N217" s="22">
        <f>CD[[#This Row],[Genesen]]-G216</f>
        <v>128</v>
      </c>
      <c r="O217" s="8">
        <f t="shared" si="3"/>
        <v>104.68308041622379</v>
      </c>
      <c r="P217" s="8" t="str" cm="1">
        <f t="array" ref="P2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18" spans="1:17" x14ac:dyDescent="0.2">
      <c r="A218" s="19">
        <v>44127</v>
      </c>
      <c r="B218" s="24">
        <f>-CD[[#This Row],[Verstorbene]]</f>
        <v>-55</v>
      </c>
      <c r="C218" s="2">
        <v>55</v>
      </c>
      <c r="D218" s="44">
        <v>16</v>
      </c>
      <c r="E218" s="21">
        <f>CD[[#This Row],[KH]]-CD[[#This Row],[KH (intensiv)]]</f>
        <v>63</v>
      </c>
      <c r="F218" s="21">
        <f>CD[[#This Row],[Infiziert]]-CD[[#This Row],[KH (nicht intensiv)]]-CD[[#This Row],[KH (intensiv)]]</f>
        <v>350</v>
      </c>
      <c r="G218" s="20">
        <v>4202</v>
      </c>
      <c r="H218" s="20">
        <v>4686</v>
      </c>
      <c r="I218" s="20">
        <v>429</v>
      </c>
      <c r="J218" s="20">
        <v>79</v>
      </c>
      <c r="K218" s="20">
        <v>2356</v>
      </c>
      <c r="L218" s="21">
        <f>CD[[#This Row],[Verstorbene]]+CD[[#This Row],[KH (intensiv)]]+CD[[#This Row],[KH (nicht intensiv)]]+CD[[#This Row],[Infiziert (o. KH)]]+CD[[#This Row],[Genesen]]-CD[[#This Row],[Total]]</f>
        <v>0</v>
      </c>
      <c r="M218" s="22">
        <f>CD[[#This Row],[Total]]-H217</f>
        <v>134</v>
      </c>
      <c r="N218" s="22">
        <f>CD[[#This Row],[Genesen]]-G217</f>
        <v>229</v>
      </c>
      <c r="O218" s="8">
        <f t="shared" si="3"/>
        <v>111.27602403690761</v>
      </c>
      <c r="P218" s="8" t="str" cm="1">
        <f t="array" ref="P2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19" spans="1:17" x14ac:dyDescent="0.2">
      <c r="A219" s="19">
        <v>44128</v>
      </c>
      <c r="B219" s="24">
        <f>-CD[[#This Row],[Verstorbene]]</f>
        <v>-55</v>
      </c>
      <c r="C219" s="2">
        <v>55</v>
      </c>
      <c r="D219" s="45">
        <v>16</v>
      </c>
      <c r="E219" s="21">
        <f>CD[[#This Row],[KH]]-CD[[#This Row],[KH (intensiv)]]</f>
        <v>63</v>
      </c>
      <c r="F219" s="21">
        <f>CD[[#This Row],[Infiziert]]-CD[[#This Row],[KH (nicht intensiv)]]-CD[[#This Row],[KH (intensiv)]]</f>
        <v>449</v>
      </c>
      <c r="G219" s="23">
        <v>4202</v>
      </c>
      <c r="H219" s="26">
        <v>4785</v>
      </c>
      <c r="I219" s="23">
        <v>528</v>
      </c>
      <c r="J219" s="26">
        <v>79</v>
      </c>
      <c r="K219" s="26">
        <v>2239</v>
      </c>
      <c r="L219" s="21">
        <f>CD[[#This Row],[Verstorbene]]+CD[[#This Row],[KH (intensiv)]]+CD[[#This Row],[KH (nicht intensiv)]]+CD[[#This Row],[Infiziert (o. KH)]]+CD[[#This Row],[Genesen]]-CD[[#This Row],[Total]]</f>
        <v>0</v>
      </c>
      <c r="M219" s="22">
        <f>CD[[#This Row],[Total]]-H218</f>
        <v>99</v>
      </c>
      <c r="N219" s="22">
        <f>CD[[#This Row],[Genesen]]-G218</f>
        <v>0</v>
      </c>
      <c r="O219" s="8">
        <f t="shared" si="3"/>
        <v>113.84888008400375</v>
      </c>
      <c r="P219" s="8" t="str" cm="1">
        <f t="array" ref="P2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20" spans="1:17" x14ac:dyDescent="0.2">
      <c r="A220" s="19">
        <v>44129</v>
      </c>
      <c r="B220" s="24">
        <f>-CD[[#This Row],[Verstorbene]]</f>
        <v>-55</v>
      </c>
      <c r="C220" s="2">
        <v>55</v>
      </c>
      <c r="D220" s="44">
        <v>17</v>
      </c>
      <c r="E220" s="21">
        <f>CD[[#This Row],[KH]]-CD[[#This Row],[KH (intensiv)]]</f>
        <v>62</v>
      </c>
      <c r="F220" s="21">
        <f>CD[[#This Row],[Infiziert]]-CD[[#This Row],[KH (nicht intensiv)]]-CD[[#This Row],[KH (intensiv)]]</f>
        <v>595</v>
      </c>
      <c r="G220" s="20">
        <v>4256</v>
      </c>
      <c r="H220" s="20">
        <v>4985</v>
      </c>
      <c r="I220" s="20">
        <v>674</v>
      </c>
      <c r="J220" s="20">
        <v>79</v>
      </c>
      <c r="K220" s="20">
        <v>2235</v>
      </c>
      <c r="L220" s="21">
        <f>CD[[#This Row],[Verstorbene]]+CD[[#This Row],[KH (intensiv)]]+CD[[#This Row],[KH (nicht intensiv)]]+CD[[#This Row],[Infiziert (o. KH)]]+CD[[#This Row],[Genesen]]-CD[[#This Row],[Total]]</f>
        <v>0</v>
      </c>
      <c r="M220" s="22">
        <f>CD[[#This Row],[Total]]-H219</f>
        <v>200</v>
      </c>
      <c r="N220" s="22">
        <f>CD[[#This Row],[Genesen]]-G219</f>
        <v>54</v>
      </c>
      <c r="O220" s="8">
        <f t="shared" si="3"/>
        <v>135.87895998726435</v>
      </c>
      <c r="P220" s="8" t="str" cm="1">
        <f t="array" ref="P2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21" spans="1:17" x14ac:dyDescent="0.2">
      <c r="A221" s="19">
        <v>44130</v>
      </c>
      <c r="B221" s="24">
        <f>-CD[[#This Row],[Verstorbene]]</f>
        <v>-55</v>
      </c>
      <c r="C221" s="2">
        <v>55</v>
      </c>
      <c r="D221" s="44">
        <v>16</v>
      </c>
      <c r="E221" s="21">
        <f>CD[[#This Row],[KH]]-CD[[#This Row],[KH (intensiv)]]</f>
        <v>70</v>
      </c>
      <c r="F221" s="21">
        <f>CD[[#This Row],[Infiziert]]-CD[[#This Row],[KH (nicht intensiv)]]-CD[[#This Row],[KH (intensiv)]]</f>
        <v>711</v>
      </c>
      <c r="G221" s="20">
        <v>4291</v>
      </c>
      <c r="H221" s="20">
        <v>5143</v>
      </c>
      <c r="I221" s="20">
        <v>797</v>
      </c>
      <c r="J221" s="20">
        <v>86</v>
      </c>
      <c r="K221" s="20">
        <v>2675</v>
      </c>
      <c r="L221" s="21">
        <f>CD[[#This Row],[Verstorbene]]+CD[[#This Row],[KH (intensiv)]]+CD[[#This Row],[KH (nicht intensiv)]]+CD[[#This Row],[Infiziert (o. KH)]]+CD[[#This Row],[Genesen]]-CD[[#This Row],[Total]]</f>
        <v>0</v>
      </c>
      <c r="M221" s="22">
        <f>CD[[#This Row],[Total]]-H220</f>
        <v>158</v>
      </c>
      <c r="N221" s="22">
        <f>CD[[#This Row],[Genesen]]-G220</f>
        <v>35</v>
      </c>
      <c r="O221" s="8">
        <f t="shared" si="3"/>
        <v>151.63770327572814</v>
      </c>
      <c r="P221" s="8" t="str" cm="1">
        <f t="array" ref="P2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  <c r="Q221" s="3" t="s">
        <v>18</v>
      </c>
    </row>
    <row r="222" spans="1:17" x14ac:dyDescent="0.2">
      <c r="A222" s="19">
        <v>44131</v>
      </c>
      <c r="B222" s="24">
        <f>-CD[[#This Row],[Verstorbene]]</f>
        <v>-58</v>
      </c>
      <c r="C222" s="27">
        <v>58</v>
      </c>
      <c r="D222" s="44">
        <v>19</v>
      </c>
      <c r="E222" s="21">
        <f>CD[[#This Row],[KH]]-CD[[#This Row],[KH (intensiv)]]</f>
        <v>74</v>
      </c>
      <c r="F222" s="21">
        <f>CD[[#This Row],[Infiziert]]-CD[[#This Row],[KH (nicht intensiv)]]-CD[[#This Row],[KH (intensiv)]]</f>
        <v>870</v>
      </c>
      <c r="G222" s="27">
        <v>4360</v>
      </c>
      <c r="H222" s="27">
        <v>5381</v>
      </c>
      <c r="I222" s="27">
        <v>963</v>
      </c>
      <c r="J222" s="20">
        <v>93</v>
      </c>
      <c r="K222" s="27">
        <v>3169</v>
      </c>
      <c r="L222" s="21">
        <f>CD[[#This Row],[Verstorbene]]+CD[[#This Row],[KH (intensiv)]]+CD[[#This Row],[KH (nicht intensiv)]]+CD[[#This Row],[Infiziert (o. KH)]]+CD[[#This Row],[Genesen]]-CD[[#This Row],[Total]]</f>
        <v>0</v>
      </c>
      <c r="M222" s="22">
        <f>CD[[#This Row],[Total]]-H221</f>
        <v>238</v>
      </c>
      <c r="N222" s="22">
        <f>CD[[#This Row],[Genesen]]-G221</f>
        <v>69</v>
      </c>
      <c r="O222" s="8">
        <f t="shared" si="3"/>
        <v>177.68787075257646</v>
      </c>
      <c r="P222" s="8" t="str" cm="1">
        <f t="array" ref="P2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3" spans="1:17" x14ac:dyDescent="0.2">
      <c r="A223" s="19">
        <v>44132</v>
      </c>
      <c r="B223" s="24">
        <f>-CD[[#This Row],[Verstorbene]]</f>
        <v>-58</v>
      </c>
      <c r="C223" s="27">
        <v>58</v>
      </c>
      <c r="D223" s="44">
        <v>20</v>
      </c>
      <c r="E223" s="21">
        <f>CD[[#This Row],[KH]]-CD[[#This Row],[KH (intensiv)]]</f>
        <v>90</v>
      </c>
      <c r="F223" s="21">
        <f>CD[[#This Row],[Infiziert]]-CD[[#This Row],[KH (nicht intensiv)]]-CD[[#This Row],[KH (intensiv)]]</f>
        <v>967</v>
      </c>
      <c r="G223" s="27">
        <v>4394</v>
      </c>
      <c r="H223" s="27">
        <v>5529</v>
      </c>
      <c r="I223" s="27">
        <v>1077</v>
      </c>
      <c r="J223" s="20">
        <v>110</v>
      </c>
      <c r="K223" s="27">
        <v>3655</v>
      </c>
      <c r="L223" s="21">
        <f>CD[[#This Row],[Verstorbene]]+CD[[#This Row],[KH (intensiv)]]+CD[[#This Row],[KH (nicht intensiv)]]+CD[[#This Row],[Infiziert (o. KH)]]+CD[[#This Row],[Genesen]]-CD[[#This Row],[Total]]</f>
        <v>0</v>
      </c>
      <c r="M223" s="22">
        <f>CD[[#This Row],[Total]]-H222</f>
        <v>148</v>
      </c>
      <c r="N223" s="22">
        <f>CD[[#This Row],[Genesen]]-G222</f>
        <v>34</v>
      </c>
      <c r="O223" s="8">
        <f t="shared" si="3"/>
        <v>183.9592073673733</v>
      </c>
      <c r="P223" s="8" t="str" cm="1">
        <f t="array" ref="P2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4" spans="1:17" x14ac:dyDescent="0.2">
      <c r="A224" s="19">
        <v>44133</v>
      </c>
      <c r="B224" s="24">
        <f>-CD[[#This Row],[Verstorbene]]</f>
        <v>-58</v>
      </c>
      <c r="C224" s="27">
        <v>58</v>
      </c>
      <c r="D224" s="44">
        <v>20</v>
      </c>
      <c r="E224" s="21">
        <f>CD[[#This Row],[KH]]-CD[[#This Row],[KH (intensiv)]]</f>
        <v>97</v>
      </c>
      <c r="F224" s="21">
        <f>CD[[#This Row],[Infiziert]]-CD[[#This Row],[KH (nicht intensiv)]]-CD[[#This Row],[KH (intensiv)]]</f>
        <v>1058</v>
      </c>
      <c r="G224" s="27">
        <v>4554</v>
      </c>
      <c r="H224" s="27">
        <v>5787</v>
      </c>
      <c r="I224" s="27">
        <v>1175</v>
      </c>
      <c r="J224" s="20">
        <v>117</v>
      </c>
      <c r="K224" s="27">
        <v>4000</v>
      </c>
      <c r="L224" s="21">
        <f>CD[[#This Row],[Verstorbene]]+CD[[#This Row],[KH (intensiv)]]+CD[[#This Row],[KH (nicht intensiv)]]+CD[[#This Row],[Infiziert (o. KH)]]+CD[[#This Row],[Genesen]]-CD[[#This Row],[Total]]</f>
        <v>0</v>
      </c>
      <c r="M224" s="22">
        <f>CD[[#This Row],[Total]]-H223</f>
        <v>258</v>
      </c>
      <c r="N224" s="22">
        <f>CD[[#This Row],[Genesen]]-G223</f>
        <v>160</v>
      </c>
      <c r="O224" s="8">
        <f t="shared" si="3"/>
        <v>198.59232613523253</v>
      </c>
      <c r="P224" s="8" t="str" cm="1">
        <f t="array" ref="P2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5" spans="1:16" x14ac:dyDescent="0.2">
      <c r="A225" s="19">
        <v>44134</v>
      </c>
      <c r="B225" s="24">
        <f>-CD[[#This Row],[Verstorbene]]</f>
        <v>-60</v>
      </c>
      <c r="C225" s="27">
        <v>60</v>
      </c>
      <c r="D225" s="44">
        <v>23</v>
      </c>
      <c r="E225" s="21">
        <f>CD[[#This Row],[KH]]-CD[[#This Row],[KH (intensiv)]]</f>
        <v>93</v>
      </c>
      <c r="F225" s="21">
        <f>CD[[#This Row],[Infiziert]]-CD[[#This Row],[KH (nicht intensiv)]]-CD[[#This Row],[KH (intensiv)]]</f>
        <v>1075</v>
      </c>
      <c r="G225" s="27">
        <v>4762</v>
      </c>
      <c r="H225" s="27">
        <v>6013</v>
      </c>
      <c r="I225" s="27">
        <v>1191</v>
      </c>
      <c r="J225" s="20">
        <v>116</v>
      </c>
      <c r="K225" s="27">
        <v>4257</v>
      </c>
      <c r="L225" s="21">
        <f>CD[[#This Row],[Verstorbene]]+CD[[#This Row],[KH (intensiv)]]+CD[[#This Row],[KH (nicht intensiv)]]+CD[[#This Row],[Infiziert (o. KH)]]+CD[[#This Row],[Genesen]]-CD[[#This Row],[Total]]</f>
        <v>0</v>
      </c>
      <c r="M225" s="22">
        <f>CD[[#This Row],[Total]]-H224</f>
        <v>226</v>
      </c>
      <c r="N225" s="22">
        <f>CD[[#This Row],[Genesen]]-G224</f>
        <v>208</v>
      </c>
      <c r="O225" s="8">
        <f t="shared" si="3"/>
        <v>213.38624840603526</v>
      </c>
      <c r="P225" s="8" t="str" cm="1">
        <f t="array" ref="P2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6" spans="1:16" x14ac:dyDescent="0.2">
      <c r="A226" s="19">
        <v>44135</v>
      </c>
      <c r="B226" s="24">
        <f>-CD[[#This Row],[Verstorbene]]</f>
        <v>-60</v>
      </c>
      <c r="C226" s="27">
        <v>60</v>
      </c>
      <c r="D226" s="44">
        <v>34</v>
      </c>
      <c r="E226" s="21">
        <f>CD[[#This Row],[KH]]-CD[[#This Row],[KH (intensiv)]]</f>
        <v>102</v>
      </c>
      <c r="F226" s="21">
        <f>CD[[#This Row],[Infiziert]]-CD[[#This Row],[KH (nicht intensiv)]]-CD[[#This Row],[KH (intensiv)]]</f>
        <v>1038</v>
      </c>
      <c r="G226" s="27">
        <v>5007</v>
      </c>
      <c r="H226" s="27">
        <v>6241</v>
      </c>
      <c r="I226" s="27">
        <v>1174</v>
      </c>
      <c r="J226" s="20">
        <v>136</v>
      </c>
      <c r="K226" s="27">
        <v>4193</v>
      </c>
      <c r="L226" s="21">
        <f>CD[[#This Row],[Verstorbene]]+CD[[#This Row],[KH (intensiv)]]+CD[[#This Row],[KH (nicht intensiv)]]+CD[[#This Row],[Infiziert (o. KH)]]+CD[[#This Row],[Genesen]]-CD[[#This Row],[Total]]</f>
        <v>0</v>
      </c>
      <c r="M226" s="22">
        <f>CD[[#This Row],[Total]]-H225</f>
        <v>228</v>
      </c>
      <c r="N226" s="22">
        <f>CD[[#This Row],[Genesen]]-G225</f>
        <v>245</v>
      </c>
      <c r="O226" s="8">
        <f t="shared" si="3"/>
        <v>234.12990028574782</v>
      </c>
      <c r="P226" s="8" t="str" cm="1">
        <f t="array" ref="P2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7" spans="1:16" x14ac:dyDescent="0.2">
      <c r="A227" s="19">
        <v>44136</v>
      </c>
      <c r="B227" s="24">
        <f>-CD[[#This Row],[Verstorbene]]</f>
        <v>-61</v>
      </c>
      <c r="C227" s="27">
        <v>61</v>
      </c>
      <c r="D227" s="44">
        <v>28</v>
      </c>
      <c r="E227" s="21">
        <f>CD[[#This Row],[KH]]-CD[[#This Row],[KH (intensiv)]]</f>
        <v>113</v>
      </c>
      <c r="F227" s="21">
        <f>CD[[#This Row],[Infiziert]]-CD[[#This Row],[KH (nicht intensiv)]]-CD[[#This Row],[KH (intensiv)]]</f>
        <v>1091</v>
      </c>
      <c r="G227" s="27">
        <v>5131</v>
      </c>
      <c r="H227" s="27">
        <v>6424</v>
      </c>
      <c r="I227" s="27">
        <v>1232</v>
      </c>
      <c r="J227" s="20">
        <v>141</v>
      </c>
      <c r="K227" s="27">
        <v>4379</v>
      </c>
      <c r="L227" s="21">
        <f>CD[[#This Row],[Verstorbene]]+CD[[#This Row],[KH (intensiv)]]+CD[[#This Row],[KH (nicht intensiv)]]+CD[[#This Row],[Infiziert (o. KH)]]+CD[[#This Row],[Genesen]]-CD[[#This Row],[Total]]</f>
        <v>0</v>
      </c>
      <c r="M227" s="22">
        <f>CD[[#This Row],[Total]]-H226</f>
        <v>183</v>
      </c>
      <c r="N227" s="22">
        <f>CD[[#This Row],[Genesen]]-G226</f>
        <v>124</v>
      </c>
      <c r="O227" s="8">
        <f t="shared" si="3"/>
        <v>231.39624073570818</v>
      </c>
      <c r="P227" s="8" t="str" cm="1">
        <f t="array" ref="P2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8" spans="1:16" x14ac:dyDescent="0.2">
      <c r="A228" s="19">
        <v>44137</v>
      </c>
      <c r="B228" s="24">
        <f>-CD[[#This Row],[Verstorbene]]</f>
        <v>-61</v>
      </c>
      <c r="C228" s="27">
        <v>61</v>
      </c>
      <c r="D228" s="44">
        <v>30</v>
      </c>
      <c r="E228" s="21">
        <f>CD[[#This Row],[KH]]-CD[[#This Row],[KH (intensiv)]]</f>
        <v>125</v>
      </c>
      <c r="F228" s="21">
        <f>CD[[#This Row],[Infiziert]]-CD[[#This Row],[KH (nicht intensiv)]]-CD[[#This Row],[KH (intensiv)]]</f>
        <v>1116</v>
      </c>
      <c r="G228" s="27">
        <v>5176</v>
      </c>
      <c r="H228" s="27">
        <v>6508</v>
      </c>
      <c r="I228" s="27">
        <v>1271</v>
      </c>
      <c r="J228" s="20">
        <v>155</v>
      </c>
      <c r="K228" s="27">
        <v>4753</v>
      </c>
      <c r="L228" s="21">
        <f>CD[[#This Row],[Verstorbene]]+CD[[#This Row],[KH (intensiv)]]+CD[[#This Row],[KH (nicht intensiv)]]+CD[[#This Row],[Infiziert (o. KH)]]+CD[[#This Row],[Genesen]]-CD[[#This Row],[Total]]</f>
        <v>0</v>
      </c>
      <c r="M228" s="22">
        <f>CD[[#This Row],[Total]]-H227</f>
        <v>84</v>
      </c>
      <c r="N228" s="22">
        <f>CD[[#This Row],[Genesen]]-G227</f>
        <v>45</v>
      </c>
      <c r="O228" s="8">
        <f t="shared" si="3"/>
        <v>219.49678151788859</v>
      </c>
      <c r="P228" s="8" t="str" cm="1">
        <f t="array" ref="P2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9" spans="1:16" x14ac:dyDescent="0.2">
      <c r="A229" s="19">
        <v>44138</v>
      </c>
      <c r="B229" s="24">
        <f>-CD[[#This Row],[Verstorbene]]</f>
        <v>-61</v>
      </c>
      <c r="C229" s="27">
        <v>61</v>
      </c>
      <c r="D229" s="44">
        <v>34</v>
      </c>
      <c r="E229" s="21">
        <f>CD[[#This Row],[KH]]-CD[[#This Row],[KH (intensiv)]]</f>
        <v>121</v>
      </c>
      <c r="F229" s="21">
        <f>CD[[#This Row],[Infiziert]]-CD[[#This Row],[KH (nicht intensiv)]]-CD[[#This Row],[KH (intensiv)]]</f>
        <v>1113</v>
      </c>
      <c r="G229" s="27">
        <v>5379</v>
      </c>
      <c r="H229" s="27">
        <v>6708</v>
      </c>
      <c r="I229" s="27">
        <v>1268</v>
      </c>
      <c r="J229" s="20">
        <v>155</v>
      </c>
      <c r="K229" s="27">
        <v>4782</v>
      </c>
      <c r="L229" s="21">
        <f>CD[[#This Row],[Verstorbene]]+CD[[#This Row],[KH (intensiv)]]+CD[[#This Row],[KH (nicht intensiv)]]+CD[[#This Row],[Infiziert (o. KH)]]+CD[[#This Row],[Genesen]]-CD[[#This Row],[Total]]</f>
        <v>0</v>
      </c>
      <c r="M229" s="22">
        <f>CD[[#This Row],[Total]]-H228</f>
        <v>200</v>
      </c>
      <c r="N229" s="22">
        <f>CD[[#This Row],[Genesen]]-G228</f>
        <v>203</v>
      </c>
      <c r="O229" s="8">
        <f t="shared" si="3"/>
        <v>213.38624840603526</v>
      </c>
      <c r="P229" s="8" t="str" cm="1">
        <f t="array" ref="P2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0" spans="1:16" x14ac:dyDescent="0.2">
      <c r="A230" s="19">
        <v>44139</v>
      </c>
      <c r="B230" s="24">
        <f>-CD[[#This Row],[Verstorbene]]</f>
        <v>-61</v>
      </c>
      <c r="C230" s="28">
        <v>61</v>
      </c>
      <c r="D230" s="44">
        <v>32</v>
      </c>
      <c r="E230" s="21">
        <f>CD[[#This Row],[KH]]-CD[[#This Row],[KH (intensiv)]]</f>
        <v>133</v>
      </c>
      <c r="F230" s="21">
        <f>CD[[#This Row],[Infiziert]]-CD[[#This Row],[KH (nicht intensiv)]]-CD[[#This Row],[KH (intensiv)]]</f>
        <v>1101</v>
      </c>
      <c r="G230" s="28">
        <v>5517</v>
      </c>
      <c r="H230" s="28">
        <v>6844</v>
      </c>
      <c r="I230" s="28">
        <v>1266</v>
      </c>
      <c r="J230" s="20">
        <v>165</v>
      </c>
      <c r="K230" s="29">
        <v>4959</v>
      </c>
      <c r="L230" s="21">
        <f>CD[[#This Row],[Verstorbene]]+CD[[#This Row],[KH (intensiv)]]+CD[[#This Row],[KH (nicht intensiv)]]+CD[[#This Row],[Infiziert (o. KH)]]+CD[[#This Row],[Genesen]]-CD[[#This Row],[Total]]</f>
        <v>0</v>
      </c>
      <c r="M230" s="22">
        <f>CD[[#This Row],[Total]]-H229</f>
        <v>136</v>
      </c>
      <c r="N230" s="22">
        <f>CD[[#This Row],[Genesen]]-G229</f>
        <v>138</v>
      </c>
      <c r="O230" s="8">
        <f t="shared" si="3"/>
        <v>211.45660637071319</v>
      </c>
      <c r="P230" s="8" t="str" cm="1">
        <f t="array" ref="P2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1" spans="1:16" x14ac:dyDescent="0.2">
      <c r="A231" s="19">
        <v>44140</v>
      </c>
      <c r="B231" s="24">
        <f>-CD[[#This Row],[Verstorbene]]</f>
        <v>-61</v>
      </c>
      <c r="C231" s="2">
        <v>61</v>
      </c>
      <c r="D231" s="44">
        <v>39</v>
      </c>
      <c r="E231" s="21">
        <f>CD[[#This Row],[KH]]-CD[[#This Row],[KH (intensiv)]]</f>
        <v>121</v>
      </c>
      <c r="F231" s="21">
        <f>CD[[#This Row],[Infiziert]]-CD[[#This Row],[KH (nicht intensiv)]]-CD[[#This Row],[KH (intensiv)]]</f>
        <v>1181</v>
      </c>
      <c r="G231" s="20">
        <v>5616</v>
      </c>
      <c r="H231" s="20">
        <v>7018</v>
      </c>
      <c r="I231" s="20">
        <v>1341</v>
      </c>
      <c r="J231" s="20">
        <v>160</v>
      </c>
      <c r="K231" s="20">
        <v>5317</v>
      </c>
      <c r="L231" s="21">
        <f>CD[[#This Row],[Verstorbene]]+CD[[#This Row],[KH (intensiv)]]+CD[[#This Row],[KH (nicht intensiv)]]+CD[[#This Row],[Infiziert (o. KH)]]+CD[[#This Row],[Genesen]]-CD[[#This Row],[Total]]</f>
        <v>0</v>
      </c>
      <c r="M231" s="22">
        <f>CD[[#This Row],[Total]]-H230</f>
        <v>174</v>
      </c>
      <c r="N231" s="22">
        <f>CD[[#This Row],[Genesen]]-G230</f>
        <v>99</v>
      </c>
      <c r="O231" s="8">
        <f t="shared" si="3"/>
        <v>197.94911212345849</v>
      </c>
      <c r="P231" s="8" t="str" cm="1">
        <f t="array" ref="P2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2" spans="1:16" x14ac:dyDescent="0.2">
      <c r="A232" s="19">
        <v>44141</v>
      </c>
      <c r="B232" s="24">
        <f>-CD[[#This Row],[Verstorbene]]</f>
        <v>-64</v>
      </c>
      <c r="C232" s="2">
        <v>64</v>
      </c>
      <c r="D232" s="44">
        <v>41</v>
      </c>
      <c r="E232" s="21">
        <f>CD[[#This Row],[KH]]-CD[[#This Row],[KH (intensiv)]]</f>
        <v>121</v>
      </c>
      <c r="F232" s="21">
        <f>CD[[#This Row],[Infiziert]]-CD[[#This Row],[KH (nicht intensiv)]]-CD[[#This Row],[KH (intensiv)]]</f>
        <v>1117</v>
      </c>
      <c r="G232" s="20">
        <v>5831</v>
      </c>
      <c r="H232" s="20">
        <v>7174</v>
      </c>
      <c r="I232" s="20">
        <v>1279</v>
      </c>
      <c r="J232" s="20">
        <v>162</v>
      </c>
      <c r="K232" s="20">
        <v>5486</v>
      </c>
      <c r="L232" s="21">
        <f>CD[[#This Row],[Verstorbene]]+CD[[#This Row],[KH (intensiv)]]+CD[[#This Row],[KH (nicht intensiv)]]+CD[[#This Row],[Infiziert (o. KH)]]+CD[[#This Row],[Genesen]]-CD[[#This Row],[Total]]</f>
        <v>0</v>
      </c>
      <c r="M232" s="22">
        <f>CD[[#This Row],[Total]]-H231</f>
        <v>156</v>
      </c>
      <c r="N232" s="22">
        <f>CD[[#This Row],[Genesen]]-G231</f>
        <v>215</v>
      </c>
      <c r="O232" s="8">
        <f t="shared" si="3"/>
        <v>186.69286691741291</v>
      </c>
      <c r="P232" s="8" t="str" cm="1">
        <f t="array" ref="P2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3" spans="1:16" x14ac:dyDescent="0.2">
      <c r="A233" s="19">
        <v>44142</v>
      </c>
      <c r="B233" s="24">
        <f>-CD[[#This Row],[Verstorbene]]</f>
        <v>-65</v>
      </c>
      <c r="C233" s="2">
        <v>65</v>
      </c>
      <c r="D233" s="44">
        <v>41</v>
      </c>
      <c r="E233" s="21">
        <f>CD[[#This Row],[KH]]-CD[[#This Row],[KH (intensiv)]]</f>
        <v>115</v>
      </c>
      <c r="F233" s="21">
        <f>CD[[#This Row],[Infiziert]]-CD[[#This Row],[KH (nicht intensiv)]]-CD[[#This Row],[KH (intensiv)]]</f>
        <v>958</v>
      </c>
      <c r="G233" s="20">
        <v>6105</v>
      </c>
      <c r="H233" s="20">
        <v>7284</v>
      </c>
      <c r="I233" s="20">
        <v>1114</v>
      </c>
      <c r="J233" s="20">
        <v>156</v>
      </c>
      <c r="K233" s="20">
        <v>5192</v>
      </c>
      <c r="L233" s="21">
        <f>CD[[#This Row],[Verstorbene]]+CD[[#This Row],[KH (intensiv)]]+CD[[#This Row],[KH (nicht intensiv)]]+CD[[#This Row],[Infiziert (o. KH)]]+CD[[#This Row],[Genesen]]-CD[[#This Row],[Total]]</f>
        <v>0</v>
      </c>
      <c r="M233" s="22">
        <f>CD[[#This Row],[Total]]-H232</f>
        <v>110</v>
      </c>
      <c r="N233" s="22">
        <f>CD[[#This Row],[Genesen]]-G232</f>
        <v>274</v>
      </c>
      <c r="O233" s="8">
        <f t="shared" si="3"/>
        <v>167.71805357007898</v>
      </c>
      <c r="P233" s="8" t="str" cm="1">
        <f t="array" ref="P2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4" spans="1:16" x14ac:dyDescent="0.2">
      <c r="A234" s="19">
        <v>44143</v>
      </c>
      <c r="B234" s="24">
        <f>-CD[[#This Row],[Verstorbene]]</f>
        <v>-65</v>
      </c>
      <c r="C234" s="2">
        <v>65</v>
      </c>
      <c r="D234" s="44">
        <v>41</v>
      </c>
      <c r="E234" s="21">
        <f>CD[[#This Row],[KH]]-CD[[#This Row],[KH (intensiv)]]</f>
        <v>118</v>
      </c>
      <c r="F234" s="21">
        <f>CD[[#This Row],[Infiziert]]-CD[[#This Row],[KH (nicht intensiv)]]-CD[[#This Row],[KH (intensiv)]]</f>
        <v>935</v>
      </c>
      <c r="G234" s="20">
        <v>6322</v>
      </c>
      <c r="H234" s="20">
        <v>7481</v>
      </c>
      <c r="I234" s="20">
        <v>1094</v>
      </c>
      <c r="J234" s="20">
        <v>159</v>
      </c>
      <c r="K234" s="20">
        <v>5091</v>
      </c>
      <c r="L234" s="21">
        <f>CD[[#This Row],[Verstorbene]]+CD[[#This Row],[KH (intensiv)]]+CD[[#This Row],[KH (nicht intensiv)]]+CD[[#This Row],[Infiziert (o. KH)]]+CD[[#This Row],[Genesen]]-CD[[#This Row],[Total]]</f>
        <v>0</v>
      </c>
      <c r="M234" s="22">
        <f>CD[[#This Row],[Total]]-H233</f>
        <v>197</v>
      </c>
      <c r="N234" s="22">
        <f>CD[[#This Row],[Genesen]]-G233</f>
        <v>217</v>
      </c>
      <c r="O234" s="8">
        <f t="shared" si="3"/>
        <v>169.96930261128807</v>
      </c>
      <c r="P234" s="8" t="str" cm="1">
        <f t="array" ref="P2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5" spans="1:16" x14ac:dyDescent="0.2">
      <c r="A235" s="19">
        <v>44144</v>
      </c>
      <c r="B235" s="24">
        <f>-CD[[#This Row],[Verstorbene]]</f>
        <v>-67</v>
      </c>
      <c r="C235" s="2">
        <v>67</v>
      </c>
      <c r="D235" s="44">
        <v>41</v>
      </c>
      <c r="E235" s="21">
        <f>CD[[#This Row],[KH]]-CD[[#This Row],[KH (intensiv)]]</f>
        <v>136</v>
      </c>
      <c r="F235" s="21">
        <f>CD[[#This Row],[Infiziert]]-CD[[#This Row],[KH (nicht intensiv)]]-CD[[#This Row],[KH (intensiv)]]</f>
        <v>942</v>
      </c>
      <c r="G235" s="20">
        <v>6407</v>
      </c>
      <c r="H235" s="20">
        <v>7593</v>
      </c>
      <c r="I235" s="20">
        <v>1119</v>
      </c>
      <c r="J235" s="20">
        <v>177</v>
      </c>
      <c r="K235" s="20">
        <v>5206</v>
      </c>
      <c r="L235" s="21">
        <f>CD[[#This Row],[Verstorbene]]+CD[[#This Row],[KH (intensiv)]]+CD[[#This Row],[KH (nicht intensiv)]]+CD[[#This Row],[Infiziert (o. KH)]]+CD[[#This Row],[Genesen]]-CD[[#This Row],[Total]]</f>
        <v>0</v>
      </c>
      <c r="M235" s="22">
        <f>CD[[#This Row],[Total]]-H234</f>
        <v>112</v>
      </c>
      <c r="N235" s="22">
        <f>CD[[#This Row],[Genesen]]-G234</f>
        <v>85</v>
      </c>
      <c r="O235" s="8">
        <f t="shared" si="3"/>
        <v>174.47180069370631</v>
      </c>
      <c r="P235" s="8" t="str" cm="1">
        <f t="array" ref="P2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6" spans="1:16" x14ac:dyDescent="0.2">
      <c r="A236" s="19">
        <v>44145</v>
      </c>
      <c r="B236" s="24">
        <f>-CD[[#This Row],[Verstorbene]]</f>
        <v>-70</v>
      </c>
      <c r="C236" s="2">
        <v>70</v>
      </c>
      <c r="D236" s="44">
        <v>41</v>
      </c>
      <c r="E236" s="21">
        <f>CD[[#This Row],[KH]]-CD[[#This Row],[KH (intensiv)]]</f>
        <v>138</v>
      </c>
      <c r="F236" s="21">
        <f>CD[[#This Row],[Infiziert]]-CD[[#This Row],[KH (nicht intensiv)]]-CD[[#This Row],[KH (intensiv)]]</f>
        <v>887</v>
      </c>
      <c r="G236" s="20">
        <v>6596</v>
      </c>
      <c r="H236" s="20">
        <v>7732</v>
      </c>
      <c r="I236" s="20">
        <v>1066</v>
      </c>
      <c r="J236" s="20">
        <v>179</v>
      </c>
      <c r="K236" s="20">
        <v>4978</v>
      </c>
      <c r="L236" s="21">
        <f>CD[[#This Row],[Verstorbene]]+CD[[#This Row],[KH (intensiv)]]+CD[[#This Row],[KH (nicht intensiv)]]+CD[[#This Row],[Infiziert (o. KH)]]+CD[[#This Row],[Genesen]]-CD[[#This Row],[Total]]</f>
        <v>0</v>
      </c>
      <c r="M236" s="22">
        <f>CD[[#This Row],[Total]]-H235</f>
        <v>139</v>
      </c>
      <c r="N236" s="22">
        <f>CD[[#This Row],[Genesen]]-G235</f>
        <v>189</v>
      </c>
      <c r="O236" s="8">
        <f t="shared" si="3"/>
        <v>164.66278701415231</v>
      </c>
      <c r="P236" s="8" t="str" cm="1">
        <f t="array" ref="P2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237" spans="1:16" x14ac:dyDescent="0.2">
      <c r="A237" s="19">
        <v>44146</v>
      </c>
      <c r="B237" s="24">
        <f>-CD[[#This Row],[Verstorbene]]</f>
        <v>-70</v>
      </c>
      <c r="C237" s="2">
        <v>70</v>
      </c>
      <c r="D237" s="44">
        <v>38</v>
      </c>
      <c r="E237" s="21">
        <f>CD[[#This Row],[KH]]-CD[[#This Row],[KH (intensiv)]]</f>
        <v>147</v>
      </c>
      <c r="F237" s="21">
        <f>CD[[#This Row],[Infiziert]]-CD[[#This Row],[KH (nicht intensiv)]]-CD[[#This Row],[KH (intensiv)]]</f>
        <v>958</v>
      </c>
      <c r="G237" s="20">
        <v>6696</v>
      </c>
      <c r="H237" s="20">
        <v>7909</v>
      </c>
      <c r="I237" s="20">
        <v>1143</v>
      </c>
      <c r="J237" s="20">
        <v>185</v>
      </c>
      <c r="K237" s="20">
        <v>4870</v>
      </c>
      <c r="L237" s="21">
        <f>CD[[#This Row],[Verstorbene]]+CD[[#This Row],[KH (intensiv)]]+CD[[#This Row],[KH (nicht intensiv)]]+CD[[#This Row],[Infiziert (o. KH)]]+CD[[#This Row],[Genesen]]-CD[[#This Row],[Total]]</f>
        <v>0</v>
      </c>
      <c r="M237" s="22">
        <f>CD[[#This Row],[Total]]-H236</f>
        <v>177</v>
      </c>
      <c r="N237" s="22">
        <f>CD[[#This Row],[Genesen]]-G236</f>
        <v>100</v>
      </c>
      <c r="O237" s="8">
        <f t="shared" si="3"/>
        <v>171.25573063483614</v>
      </c>
      <c r="P237" s="8" t="str" cm="1">
        <f t="array" ref="P2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8" spans="1:16" x14ac:dyDescent="0.2">
      <c r="A238" s="19">
        <v>44147</v>
      </c>
      <c r="B238" s="24">
        <f>-CD[[#This Row],[Verstorbene]]</f>
        <v>-74</v>
      </c>
      <c r="C238" s="2">
        <v>74</v>
      </c>
      <c r="D238" s="44">
        <v>31</v>
      </c>
      <c r="E238" s="21">
        <f>CD[[#This Row],[KH]]-CD[[#This Row],[KH (intensiv)]]</f>
        <v>141</v>
      </c>
      <c r="F238" s="21">
        <f>CD[[#This Row],[Infiziert]]-CD[[#This Row],[KH (nicht intensiv)]]-CD[[#This Row],[KH (intensiv)]]</f>
        <v>991</v>
      </c>
      <c r="G238" s="20">
        <v>6842</v>
      </c>
      <c r="H238" s="20">
        <v>8079</v>
      </c>
      <c r="I238" s="20">
        <v>1163</v>
      </c>
      <c r="J238" s="20">
        <v>172</v>
      </c>
      <c r="K238" s="20">
        <v>4691</v>
      </c>
      <c r="L238" s="21">
        <f>CD[[#This Row],[Verstorbene]]+CD[[#This Row],[KH (intensiv)]]+CD[[#This Row],[KH (nicht intensiv)]]+CD[[#This Row],[Infiziert (o. KH)]]+CD[[#This Row],[Genesen]]-CD[[#This Row],[Total]]</f>
        <v>0</v>
      </c>
      <c r="M238" s="22">
        <f>CD[[#This Row],[Total]]-H237</f>
        <v>170</v>
      </c>
      <c r="N238" s="22">
        <f>CD[[#This Row],[Genesen]]-G237</f>
        <v>146</v>
      </c>
      <c r="O238" s="8">
        <f t="shared" si="3"/>
        <v>170.61251662306211</v>
      </c>
      <c r="P238" s="8" t="str" cm="1">
        <f t="array" ref="P2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9" spans="1:16" x14ac:dyDescent="0.2">
      <c r="A239" s="19">
        <v>44148</v>
      </c>
      <c r="B239" s="24">
        <f>-CD[[#This Row],[Verstorbene]]</f>
        <v>-75</v>
      </c>
      <c r="C239" s="33">
        <v>75</v>
      </c>
      <c r="D239" s="46">
        <v>33</v>
      </c>
      <c r="E239" s="21">
        <f>CD[[#This Row],[KH]]-CD[[#This Row],[KH (intensiv)]]</f>
        <v>136</v>
      </c>
      <c r="F239" s="21">
        <f>CD[[#This Row],[Infiziert]]-CD[[#This Row],[KH (nicht intensiv)]]-CD[[#This Row],[KH (intensiv)]]</f>
        <v>980</v>
      </c>
      <c r="G239" s="20">
        <v>7055</v>
      </c>
      <c r="H239" s="20">
        <v>8279</v>
      </c>
      <c r="I239" s="20">
        <v>1149</v>
      </c>
      <c r="J239" s="20">
        <v>169</v>
      </c>
      <c r="K239" s="20">
        <v>4783</v>
      </c>
      <c r="L239" s="21">
        <f>CD[[#This Row],[Verstorbene]]+CD[[#This Row],[KH (intensiv)]]+CD[[#This Row],[KH (nicht intensiv)]]+CD[[#This Row],[Infiziert (o. KH)]]+CD[[#This Row],[Genesen]]-CD[[#This Row],[Total]]</f>
        <v>0</v>
      </c>
      <c r="M239" s="22">
        <f>CD[[#This Row],[Total]]-H238</f>
        <v>200</v>
      </c>
      <c r="N239" s="22">
        <f>CD[[#This Row],[Genesen]]-G238</f>
        <v>213</v>
      </c>
      <c r="O239" s="8">
        <f t="shared" si="3"/>
        <v>177.68787075257646</v>
      </c>
      <c r="P239" s="8" t="str" cm="1">
        <f t="array" ref="P2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0" spans="1:16" x14ac:dyDescent="0.2">
      <c r="A240" s="19">
        <v>44149</v>
      </c>
      <c r="B240" s="24">
        <f>-CD[[#This Row],[Verstorbene]]</f>
        <v>-75</v>
      </c>
      <c r="C240" s="33">
        <v>75</v>
      </c>
      <c r="D240" s="44">
        <v>33</v>
      </c>
      <c r="E240" s="21">
        <f>CD[[#This Row],[KH]]-CD[[#This Row],[KH (intensiv)]]</f>
        <v>137</v>
      </c>
      <c r="F240" s="21">
        <f>CD[[#This Row],[Infiziert]]-CD[[#This Row],[KH (nicht intensiv)]]-CD[[#This Row],[KH (intensiv)]]</f>
        <v>893</v>
      </c>
      <c r="G240" s="20">
        <v>7303</v>
      </c>
      <c r="H240" s="20">
        <v>8441</v>
      </c>
      <c r="I240" s="20">
        <v>1063</v>
      </c>
      <c r="J240" s="20">
        <v>170</v>
      </c>
      <c r="K240" s="20">
        <v>4160</v>
      </c>
      <c r="L240" s="21">
        <f>CD[[#This Row],[Verstorbene]]+CD[[#This Row],[KH (intensiv)]]+CD[[#This Row],[KH (nicht intensiv)]]+CD[[#This Row],[Infiziert (o. KH)]]+CD[[#This Row],[Genesen]]-CD[[#This Row],[Total]]</f>
        <v>0</v>
      </c>
      <c r="M240" s="22">
        <f>CD[[#This Row],[Total]]-H239</f>
        <v>162</v>
      </c>
      <c r="N240" s="22">
        <f>CD[[#This Row],[Genesen]]-G239</f>
        <v>248</v>
      </c>
      <c r="O240" s="8">
        <f t="shared" si="3"/>
        <v>186.04965290563888</v>
      </c>
      <c r="P240" s="8" t="str" cm="1">
        <f t="array" ref="P2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1" spans="1:16" x14ac:dyDescent="0.2">
      <c r="A241" s="19">
        <v>44150</v>
      </c>
      <c r="B241" s="24">
        <f>-CD[[#This Row],[Verstorbene]]</f>
        <v>-75</v>
      </c>
      <c r="C241" s="2">
        <v>75</v>
      </c>
      <c r="D241" s="44">
        <v>31</v>
      </c>
      <c r="E241" s="21">
        <f>CD[[#This Row],[KH]]-CD[[#This Row],[KH (intensiv)]]</f>
        <v>145</v>
      </c>
      <c r="F241" s="21">
        <f>CD[[#This Row],[Infiziert]]-CD[[#This Row],[KH (nicht intensiv)]]-CD[[#This Row],[KH (intensiv)]]</f>
        <v>814</v>
      </c>
      <c r="G241" s="20">
        <v>7517</v>
      </c>
      <c r="H241" s="20">
        <v>8582</v>
      </c>
      <c r="I241" s="20">
        <v>990</v>
      </c>
      <c r="J241" s="20">
        <v>176</v>
      </c>
      <c r="K241" s="20">
        <v>3951</v>
      </c>
      <c r="L241" s="21">
        <f>CD[[#This Row],[Verstorbene]]+CD[[#This Row],[KH (intensiv)]]+CD[[#This Row],[KH (nicht intensiv)]]+CD[[#This Row],[Infiziert (o. KH)]]+CD[[#This Row],[Genesen]]-CD[[#This Row],[Total]]</f>
        <v>0</v>
      </c>
      <c r="M241" s="22">
        <f>CD[[#This Row],[Total]]-H240</f>
        <v>141</v>
      </c>
      <c r="N241" s="22">
        <f>CD[[#This Row],[Genesen]]-G240</f>
        <v>214</v>
      </c>
      <c r="O241" s="8">
        <f t="shared" si="3"/>
        <v>177.04465674080245</v>
      </c>
      <c r="P241" s="8" t="str" cm="1">
        <f t="array" ref="P2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2" spans="1:16" x14ac:dyDescent="0.2">
      <c r="A242" s="19">
        <v>44151</v>
      </c>
      <c r="B242" s="24">
        <f>-CD[[#This Row],[Verstorbene]]</f>
        <v>-83</v>
      </c>
      <c r="C242" s="2">
        <v>83</v>
      </c>
      <c r="D242" s="44">
        <v>36</v>
      </c>
      <c r="E242" s="21">
        <f>CD[[#This Row],[KH]]-CD[[#This Row],[KH (intensiv)]]</f>
        <v>144</v>
      </c>
      <c r="F242" s="21">
        <f>CD[[#This Row],[Infiziert]]-CD[[#This Row],[KH (nicht intensiv)]]-CD[[#This Row],[KH (intensiv)]]</f>
        <v>879</v>
      </c>
      <c r="G242" s="20">
        <v>7525</v>
      </c>
      <c r="H242" s="20">
        <v>8667</v>
      </c>
      <c r="I242" s="20">
        <v>1059</v>
      </c>
      <c r="J242" s="20">
        <v>180</v>
      </c>
      <c r="K242" s="20">
        <v>4259</v>
      </c>
      <c r="L242" s="21">
        <f>CD[[#This Row],[Verstorbene]]+CD[[#This Row],[KH (intensiv)]]+CD[[#This Row],[KH (nicht intensiv)]]+CD[[#This Row],[Infiziert (o. KH)]]+CD[[#This Row],[Genesen]]-CD[[#This Row],[Total]]</f>
        <v>0</v>
      </c>
      <c r="M242" s="22">
        <f>CD[[#This Row],[Total]]-H241</f>
        <v>85</v>
      </c>
      <c r="N242" s="22">
        <f>CD[[#This Row],[Genesen]]-G241</f>
        <v>8</v>
      </c>
      <c r="O242" s="8">
        <f t="shared" si="3"/>
        <v>172.70296216132772</v>
      </c>
      <c r="P242" s="8" t="str" cm="1">
        <f t="array" ref="P2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3" spans="1:16" x14ac:dyDescent="0.2">
      <c r="A243" s="19">
        <v>44152</v>
      </c>
      <c r="B243" s="24">
        <f>-CD[[#This Row],[Verstorbene]]</f>
        <v>-84</v>
      </c>
      <c r="C243" s="2">
        <v>84</v>
      </c>
      <c r="D243" s="44">
        <v>36</v>
      </c>
      <c r="E243" s="21">
        <f>CD[[#This Row],[KH]]-CD[[#This Row],[KH (intensiv)]]</f>
        <v>156</v>
      </c>
      <c r="F243" s="21">
        <f>CD[[#This Row],[Infiziert]]-CD[[#This Row],[KH (nicht intensiv)]]-CD[[#This Row],[KH (intensiv)]]</f>
        <v>843</v>
      </c>
      <c r="G243" s="20">
        <v>7691</v>
      </c>
      <c r="H243" s="20">
        <v>8810</v>
      </c>
      <c r="I243" s="20">
        <v>1035</v>
      </c>
      <c r="J243" s="20">
        <v>192</v>
      </c>
      <c r="K243" s="20">
        <v>4347</v>
      </c>
      <c r="L243" s="21">
        <f>CD[[#This Row],[Verstorbene]]+CD[[#This Row],[KH (intensiv)]]+CD[[#This Row],[KH (nicht intensiv)]]+CD[[#This Row],[Infiziert (o. KH)]]+CD[[#This Row],[Genesen]]-CD[[#This Row],[Total]]</f>
        <v>0</v>
      </c>
      <c r="M243" s="22">
        <f>CD[[#This Row],[Total]]-H242</f>
        <v>143</v>
      </c>
      <c r="N243" s="22">
        <f>CD[[#This Row],[Genesen]]-G242</f>
        <v>166</v>
      </c>
      <c r="O243" s="8">
        <f t="shared" si="3"/>
        <v>173.34617617310175</v>
      </c>
      <c r="P243" s="8" t="str" cm="1">
        <f t="array" ref="P2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4" spans="1:16" x14ac:dyDescent="0.2">
      <c r="A244" s="19">
        <v>44153</v>
      </c>
      <c r="B244" s="24">
        <f>-CD[[#This Row],[Verstorbene]]</f>
        <v>-87</v>
      </c>
      <c r="C244" s="2">
        <v>87</v>
      </c>
      <c r="D244" s="44">
        <v>36</v>
      </c>
      <c r="E244" s="21">
        <f>CD[[#This Row],[KH]]-CD[[#This Row],[KH (intensiv)]]</f>
        <v>141</v>
      </c>
      <c r="F244" s="21">
        <f>CD[[#This Row],[Infiziert]]-CD[[#This Row],[KH (nicht intensiv)]]-CD[[#This Row],[KH (intensiv)]]</f>
        <v>906</v>
      </c>
      <c r="G244" s="20">
        <v>7829</v>
      </c>
      <c r="H244" s="20">
        <v>8999</v>
      </c>
      <c r="I244" s="20">
        <v>1083</v>
      </c>
      <c r="J244" s="20">
        <v>177</v>
      </c>
      <c r="K244" s="20">
        <v>4568</v>
      </c>
      <c r="L244" s="21">
        <f>CD[[#This Row],[Verstorbene]]+CD[[#This Row],[KH (intensiv)]]+CD[[#This Row],[KH (nicht intensiv)]]+CD[[#This Row],[Infiziert (o. KH)]]+CD[[#This Row],[Genesen]]-CD[[#This Row],[Total]]</f>
        <v>0</v>
      </c>
      <c r="M244" s="22">
        <f>CD[[#This Row],[Total]]-H243</f>
        <v>189</v>
      </c>
      <c r="N244" s="22">
        <f>CD[[#This Row],[Genesen]]-G243</f>
        <v>138</v>
      </c>
      <c r="O244" s="8">
        <f t="shared" si="3"/>
        <v>175.27581820842386</v>
      </c>
      <c r="P244" s="8" t="str" cm="1">
        <f t="array" ref="P2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5" spans="1:16" x14ac:dyDescent="0.2">
      <c r="A245" s="19">
        <v>44154</v>
      </c>
      <c r="B245" s="24">
        <f>-CD[[#This Row],[Verstorbene]]</f>
        <v>-88</v>
      </c>
      <c r="C245" s="33">
        <v>88</v>
      </c>
      <c r="D245" s="44">
        <v>32</v>
      </c>
      <c r="E245" s="21">
        <f>CD[[#This Row],[KH]]-CD[[#This Row],[KH (intensiv)]]</f>
        <v>148</v>
      </c>
      <c r="F245" s="21">
        <f>CD[[#This Row],[Infiziert]]-CD[[#This Row],[KH (nicht intensiv)]]-CD[[#This Row],[KH (intensiv)]]</f>
        <v>975</v>
      </c>
      <c r="G245" s="20">
        <v>7935</v>
      </c>
      <c r="H245" s="20">
        <v>9178</v>
      </c>
      <c r="I245" s="20">
        <v>1155</v>
      </c>
      <c r="J245" s="20">
        <v>180</v>
      </c>
      <c r="K245" s="20">
        <v>4786</v>
      </c>
      <c r="L245" s="21">
        <f>CD[[#This Row],[Verstorbene]]+CD[[#This Row],[KH (intensiv)]]+CD[[#This Row],[KH (nicht intensiv)]]+CD[[#This Row],[Infiziert (o. KH)]]+CD[[#This Row],[Genesen]]-CD[[#This Row],[Total]]</f>
        <v>0</v>
      </c>
      <c r="M245" s="22">
        <f>CD[[#This Row],[Total]]-H244</f>
        <v>179</v>
      </c>
      <c r="N245" s="22">
        <f>CD[[#This Row],[Genesen]]-G244</f>
        <v>106</v>
      </c>
      <c r="O245" s="8">
        <f t="shared" si="3"/>
        <v>176.72304973491543</v>
      </c>
      <c r="P245" s="8" t="str" cm="1">
        <f t="array" ref="P2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6" spans="1:16" x14ac:dyDescent="0.2">
      <c r="A246" s="19">
        <v>44155</v>
      </c>
      <c r="B246" s="24">
        <f>-CD[[#This Row],[Verstorbene]]</f>
        <v>-89</v>
      </c>
      <c r="C246" s="33">
        <v>89</v>
      </c>
      <c r="D246" s="44">
        <v>33</v>
      </c>
      <c r="E246" s="21">
        <f>CD[[#This Row],[KH]]-CD[[#This Row],[KH (intensiv)]]</f>
        <v>145</v>
      </c>
      <c r="F246" s="21">
        <f>CD[[#This Row],[Infiziert]]-CD[[#This Row],[KH (nicht intensiv)]]-CD[[#This Row],[KH (intensiv)]]</f>
        <v>923</v>
      </c>
      <c r="G246" s="20">
        <v>8118</v>
      </c>
      <c r="H246" s="20">
        <v>9308</v>
      </c>
      <c r="I246" s="20">
        <v>1101</v>
      </c>
      <c r="J246" s="20">
        <v>178</v>
      </c>
      <c r="K246" s="20">
        <v>4829</v>
      </c>
      <c r="L246" s="21">
        <f>CD[[#This Row],[Verstorbene]]+CD[[#This Row],[KH (intensiv)]]+CD[[#This Row],[KH (nicht intensiv)]]+CD[[#This Row],[Infiziert (o. KH)]]+CD[[#This Row],[Genesen]]-CD[[#This Row],[Total]]</f>
        <v>0</v>
      </c>
      <c r="M246" s="22">
        <f>CD[[#This Row],[Total]]-H245</f>
        <v>130</v>
      </c>
      <c r="N246" s="22">
        <f>CD[[#This Row],[Genesen]]-G245</f>
        <v>183</v>
      </c>
      <c r="O246" s="8">
        <f t="shared" si="3"/>
        <v>165.46680452886986</v>
      </c>
      <c r="P246" s="8" t="str" cm="1">
        <f t="array" ref="P2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7" spans="1:16" x14ac:dyDescent="0.2">
      <c r="A247" s="19">
        <v>44156</v>
      </c>
      <c r="B247" s="24">
        <f>-CD[[#This Row],[Verstorbene]]</f>
        <v>-89</v>
      </c>
      <c r="C247" s="33">
        <v>89</v>
      </c>
      <c r="D247" s="44">
        <v>37</v>
      </c>
      <c r="E247" s="21">
        <f>CD[[#This Row],[KH]]-CD[[#This Row],[KH (intensiv)]]</f>
        <v>144</v>
      </c>
      <c r="F247" s="21">
        <f>CD[[#This Row],[Infiziert]]-CD[[#This Row],[KH (nicht intensiv)]]-CD[[#This Row],[KH (intensiv)]]</f>
        <v>834</v>
      </c>
      <c r="G247" s="20">
        <v>8311</v>
      </c>
      <c r="H247" s="20">
        <v>9415</v>
      </c>
      <c r="I247" s="20">
        <v>1015</v>
      </c>
      <c r="J247" s="20">
        <v>181</v>
      </c>
      <c r="K247" s="20">
        <v>4329</v>
      </c>
      <c r="L247" s="21">
        <f>CD[[#This Row],[Verstorbene]]+CD[[#This Row],[KH (intensiv)]]+CD[[#This Row],[KH (nicht intensiv)]]+CD[[#This Row],[Infiziert (o. KH)]]+CD[[#This Row],[Genesen]]-CD[[#This Row],[Total]]</f>
        <v>0</v>
      </c>
      <c r="M247" s="22">
        <f>CD[[#This Row],[Total]]-H246</f>
        <v>107</v>
      </c>
      <c r="N247" s="22">
        <f>CD[[#This Row],[Genesen]]-G246</f>
        <v>193</v>
      </c>
      <c r="O247" s="8">
        <f t="shared" si="3"/>
        <v>156.62261186697691</v>
      </c>
      <c r="P247" s="8" t="str" cm="1">
        <f t="array" ref="P2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248" spans="1:16" x14ac:dyDescent="0.2">
      <c r="A248" s="19">
        <v>44157</v>
      </c>
      <c r="B248" s="24">
        <f>-CD[[#This Row],[Verstorbene]]</f>
        <v>-89</v>
      </c>
      <c r="C248" s="2">
        <v>89</v>
      </c>
      <c r="D248" s="44">
        <v>39</v>
      </c>
      <c r="E248" s="21">
        <f>CD[[#This Row],[KH]]-CD[[#This Row],[KH (intensiv)]]</f>
        <v>152</v>
      </c>
      <c r="F248" s="21">
        <f>CD[[#This Row],[Infiziert]]-CD[[#This Row],[KH (nicht intensiv)]]-CD[[#This Row],[KH (intensiv)]]</f>
        <v>777</v>
      </c>
      <c r="G248" s="20">
        <v>8445</v>
      </c>
      <c r="H248" s="20">
        <v>9502</v>
      </c>
      <c r="I248" s="20">
        <v>968</v>
      </c>
      <c r="J248" s="20">
        <v>191</v>
      </c>
      <c r="K248" s="20">
        <v>4353</v>
      </c>
      <c r="L248" s="21">
        <f>CD[[#This Row],[Verstorbene]]+CD[[#This Row],[KH (intensiv)]]+CD[[#This Row],[KH (nicht intensiv)]]+CD[[#This Row],[Infiziert (o. KH)]]+CD[[#This Row],[Genesen]]-CD[[#This Row],[Total]]</f>
        <v>0</v>
      </c>
      <c r="M248" s="22">
        <f>CD[[#This Row],[Total]]-H247</f>
        <v>87</v>
      </c>
      <c r="N248" s="22">
        <f>CD[[#This Row],[Genesen]]-G247</f>
        <v>134</v>
      </c>
      <c r="O248" s="8">
        <f t="shared" si="3"/>
        <v>147.93922270802747</v>
      </c>
      <c r="P248" s="8" t="str" cm="1">
        <f t="array" ref="P2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49" spans="1:16" x14ac:dyDescent="0.2">
      <c r="A249" s="19">
        <v>44158</v>
      </c>
      <c r="B249" s="24">
        <f>-CD[[#This Row],[Verstorbene]]</f>
        <v>-90</v>
      </c>
      <c r="C249" s="2">
        <v>90</v>
      </c>
      <c r="D249" s="44">
        <v>46</v>
      </c>
      <c r="E249" s="21">
        <f>CD[[#This Row],[KH]]-CD[[#This Row],[KH (intensiv)]]</f>
        <v>163</v>
      </c>
      <c r="F249" s="21">
        <f>CD[[#This Row],[Infiziert]]-CD[[#This Row],[KH (nicht intensiv)]]-CD[[#This Row],[KH (intensiv)]]</f>
        <v>697</v>
      </c>
      <c r="G249" s="20">
        <v>8550</v>
      </c>
      <c r="H249" s="20">
        <v>9546</v>
      </c>
      <c r="I249" s="20">
        <v>906</v>
      </c>
      <c r="J249" s="20">
        <v>209</v>
      </c>
      <c r="K249" s="20">
        <v>4399</v>
      </c>
      <c r="L249" s="21">
        <f>CD[[#This Row],[Verstorbene]]+CD[[#This Row],[KH (intensiv)]]+CD[[#This Row],[KH (nicht intensiv)]]+CD[[#This Row],[Infiziert (o. KH)]]+CD[[#This Row],[Genesen]]-CD[[#This Row],[Total]]</f>
        <v>0</v>
      </c>
      <c r="M249" s="22">
        <f>CD[[#This Row],[Total]]-H248</f>
        <v>44</v>
      </c>
      <c r="N249" s="22">
        <f>CD[[#This Row],[Genesen]]-G248</f>
        <v>105</v>
      </c>
      <c r="O249" s="8">
        <f t="shared" si="3"/>
        <v>141.34627908734365</v>
      </c>
      <c r="P249" s="8" t="str" cm="1">
        <f t="array" ref="P2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0" spans="1:16" x14ac:dyDescent="0.2">
      <c r="A250" s="19">
        <v>44159</v>
      </c>
      <c r="B250" s="24">
        <f>-CD[[#This Row],[Verstorbene]]</f>
        <v>-91</v>
      </c>
      <c r="C250" s="2">
        <v>91</v>
      </c>
      <c r="D250" s="44">
        <v>43</v>
      </c>
      <c r="E250" s="21">
        <f>CD[[#This Row],[KH]]-CD[[#This Row],[KH (intensiv)]]</f>
        <v>154</v>
      </c>
      <c r="F250" s="21">
        <f>CD[[#This Row],[Infiziert]]-CD[[#This Row],[KH (nicht intensiv)]]-CD[[#This Row],[KH (intensiv)]]</f>
        <v>643</v>
      </c>
      <c r="G250" s="20">
        <v>8707</v>
      </c>
      <c r="H250" s="20">
        <v>9638</v>
      </c>
      <c r="I250" s="20">
        <v>840</v>
      </c>
      <c r="J250" s="20">
        <v>197</v>
      </c>
      <c r="K250" s="20">
        <v>4559</v>
      </c>
      <c r="L250" s="21">
        <f>CD[[#This Row],[Verstorbene]]+CD[[#This Row],[KH (intensiv)]]+CD[[#This Row],[KH (nicht intensiv)]]+CD[[#This Row],[Infiziert (o. KH)]]+CD[[#This Row],[Genesen]]-CD[[#This Row],[Total]]</f>
        <v>0</v>
      </c>
      <c r="M250" s="22">
        <f>CD[[#This Row],[Total]]-H249</f>
        <v>92</v>
      </c>
      <c r="N250" s="22">
        <f>CD[[#This Row],[Genesen]]-G249</f>
        <v>157</v>
      </c>
      <c r="O250" s="8">
        <f t="shared" si="3"/>
        <v>133.14530043722473</v>
      </c>
      <c r="P250" s="8" t="str" cm="1">
        <f t="array" ref="P2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1" spans="1:16" x14ac:dyDescent="0.2">
      <c r="A251" s="19">
        <v>44160</v>
      </c>
      <c r="B251" s="24">
        <f>-CD[[#This Row],[Verstorbene]]</f>
        <v>-91</v>
      </c>
      <c r="C251" s="2">
        <v>91</v>
      </c>
      <c r="D251" s="44">
        <v>46</v>
      </c>
      <c r="E251" s="21">
        <f>CD[[#This Row],[KH]]-CD[[#This Row],[KH (intensiv)]]</f>
        <v>153</v>
      </c>
      <c r="F251" s="21">
        <f>CD[[#This Row],[Infiziert]]-CD[[#This Row],[KH (nicht intensiv)]]-CD[[#This Row],[KH (intensiv)]]</f>
        <v>689</v>
      </c>
      <c r="G251" s="20">
        <v>8808</v>
      </c>
      <c r="H251" s="20">
        <v>9787</v>
      </c>
      <c r="I251" s="20">
        <v>888</v>
      </c>
      <c r="J251" s="20">
        <v>199</v>
      </c>
      <c r="K251" s="20">
        <v>4420</v>
      </c>
      <c r="L251" s="21">
        <f>CD[[#This Row],[Verstorbene]]+CD[[#This Row],[KH (intensiv)]]+CD[[#This Row],[KH (nicht intensiv)]]+CD[[#This Row],[Infiziert (o. KH)]]+CD[[#This Row],[Genesen]]-CD[[#This Row],[Total]]</f>
        <v>0</v>
      </c>
      <c r="M251" s="22">
        <f>CD[[#This Row],[Total]]-H250</f>
        <v>149</v>
      </c>
      <c r="N251" s="22">
        <f>CD[[#This Row],[Genesen]]-G250</f>
        <v>101</v>
      </c>
      <c r="O251" s="8">
        <f t="shared" si="3"/>
        <v>126.7131603194844</v>
      </c>
      <c r="P251" s="8" t="str" cm="1">
        <f t="array" ref="P2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2" spans="1:16" x14ac:dyDescent="0.2">
      <c r="A252" s="19">
        <v>44161</v>
      </c>
      <c r="B252" s="24">
        <f>-CD[[#This Row],[Verstorbene]]</f>
        <v>-91</v>
      </c>
      <c r="C252" s="31">
        <v>91</v>
      </c>
      <c r="D252" s="44">
        <v>44</v>
      </c>
      <c r="E252" s="21">
        <f>CD[[#This Row],[KH]]-CD[[#This Row],[KH (intensiv)]]</f>
        <v>137</v>
      </c>
      <c r="F252" s="21">
        <f>CD[[#This Row],[Infiziert]]-CD[[#This Row],[KH (nicht intensiv)]]-CD[[#This Row],[KH (intensiv)]]</f>
        <v>719</v>
      </c>
      <c r="G252" s="20">
        <v>8916</v>
      </c>
      <c r="H252" s="20">
        <v>9907</v>
      </c>
      <c r="I252" s="20">
        <v>900</v>
      </c>
      <c r="J252" s="20">
        <v>181</v>
      </c>
      <c r="K252" s="20">
        <v>4130</v>
      </c>
      <c r="L252" s="21">
        <f>CD[[#This Row],[Verstorbene]]+CD[[#This Row],[KH (intensiv)]]+CD[[#This Row],[KH (nicht intensiv)]]+CD[[#This Row],[Infiziert (o. KH)]]+CD[[#This Row],[Genesen]]-CD[[#This Row],[Total]]</f>
        <v>0</v>
      </c>
      <c r="M252" s="22">
        <f>CD[[#This Row],[Total]]-H251</f>
        <v>120</v>
      </c>
      <c r="N252" s="22">
        <f>CD[[#This Row],[Genesen]]-G251</f>
        <v>108</v>
      </c>
      <c r="O252" s="8">
        <f t="shared" si="3"/>
        <v>117.22575364581742</v>
      </c>
      <c r="P252" s="8" t="str" cm="1">
        <f t="array" ref="P2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3" spans="1:16" x14ac:dyDescent="0.2">
      <c r="A253" s="19">
        <v>44162</v>
      </c>
      <c r="B253" s="24">
        <f>-CD[[#This Row],[Verstorbene]]</f>
        <v>-94</v>
      </c>
      <c r="C253" s="33">
        <v>94</v>
      </c>
      <c r="D253" s="46">
        <v>40</v>
      </c>
      <c r="E253" s="21">
        <f>CD[[#This Row],[KH]]-CD[[#This Row],[KH (intensiv)]]</f>
        <v>133</v>
      </c>
      <c r="F253" s="21">
        <f>CD[[#This Row],[Infiziert]]-CD[[#This Row],[KH (nicht intensiv)]]-CD[[#This Row],[KH (intensiv)]]</f>
        <v>686</v>
      </c>
      <c r="G253" s="20">
        <v>9093</v>
      </c>
      <c r="H253" s="20">
        <v>10046</v>
      </c>
      <c r="I253" s="20">
        <v>859</v>
      </c>
      <c r="J253" s="20">
        <v>173</v>
      </c>
      <c r="K253" s="20">
        <v>3744</v>
      </c>
      <c r="L253" s="21">
        <f>CD[[#This Row],[Verstorbene]]+CD[[#This Row],[KH (intensiv)]]+CD[[#This Row],[KH (nicht intensiv)]]+CD[[#This Row],[Infiziert (o. KH)]]+CD[[#This Row],[Genesen]]-CD[[#This Row],[Total]]</f>
        <v>0</v>
      </c>
      <c r="M253" s="22">
        <f>CD[[#This Row],[Total]]-H252</f>
        <v>139</v>
      </c>
      <c r="N253" s="22">
        <f>CD[[#This Row],[Genesen]]-G252</f>
        <v>177</v>
      </c>
      <c r="O253" s="8">
        <f t="shared" si="3"/>
        <v>118.672985172309</v>
      </c>
      <c r="P253" s="8" t="str" cm="1">
        <f t="array" ref="P2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4" spans="1:16" x14ac:dyDescent="0.2">
      <c r="A254" s="19">
        <v>44163</v>
      </c>
      <c r="B254" s="24">
        <f>-CD[[#This Row],[Verstorbene]]</f>
        <v>-95</v>
      </c>
      <c r="C254" s="33">
        <v>95</v>
      </c>
      <c r="D254" s="46">
        <v>44</v>
      </c>
      <c r="E254" s="21">
        <f>CD[[#This Row],[KH]]-CD[[#This Row],[KH (intensiv)]]</f>
        <v>128</v>
      </c>
      <c r="F254" s="21">
        <f>CD[[#This Row],[Infiziert]]-CD[[#This Row],[KH (nicht intensiv)]]-CD[[#This Row],[KH (intensiv)]]</f>
        <v>578</v>
      </c>
      <c r="G254" s="20">
        <v>9268</v>
      </c>
      <c r="H254" s="20">
        <v>10113</v>
      </c>
      <c r="I254" s="20">
        <v>750</v>
      </c>
      <c r="J254" s="20">
        <v>172</v>
      </c>
      <c r="K254" s="20">
        <v>3162</v>
      </c>
      <c r="L254" s="21">
        <f>CD[[#This Row],[Verstorbene]]+CD[[#This Row],[KH (intensiv)]]+CD[[#This Row],[KH (nicht intensiv)]]+CD[[#This Row],[Infiziert (o. KH)]]+CD[[#This Row],[Genesen]]-CD[[#This Row],[Total]]</f>
        <v>0</v>
      </c>
      <c r="M254" s="22">
        <f>CD[[#This Row],[Total]]-H253</f>
        <v>67</v>
      </c>
      <c r="N254" s="22">
        <f>CD[[#This Row],[Genesen]]-G253</f>
        <v>175</v>
      </c>
      <c r="O254" s="8">
        <f t="shared" si="3"/>
        <v>112.24084505456867</v>
      </c>
      <c r="P254" s="8" t="str" cm="1">
        <f t="array" ref="P2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5" spans="1:16" x14ac:dyDescent="0.2">
      <c r="A255" s="19">
        <v>44164</v>
      </c>
      <c r="B255" s="24">
        <f>-CD[[#This Row],[Verstorbene]]</f>
        <v>-95</v>
      </c>
      <c r="C255" s="2">
        <v>95</v>
      </c>
      <c r="D255" s="44">
        <v>45</v>
      </c>
      <c r="E255" s="21">
        <f>CD[[#This Row],[KH]]-CD[[#This Row],[KH (intensiv)]]</f>
        <v>139</v>
      </c>
      <c r="F255" s="21">
        <f>CD[[#This Row],[Infiziert]]-CD[[#This Row],[KH (nicht intensiv)]]-CD[[#This Row],[KH (intensiv)]]</f>
        <v>511</v>
      </c>
      <c r="G255" s="20">
        <v>9457</v>
      </c>
      <c r="H255" s="20">
        <v>10247</v>
      </c>
      <c r="I255" s="20">
        <v>695</v>
      </c>
      <c r="J255" s="20">
        <v>184</v>
      </c>
      <c r="K255" s="20">
        <v>3076</v>
      </c>
      <c r="L255" s="21">
        <f>CD[[#This Row],[Verstorbene]]+CD[[#This Row],[KH (intensiv)]]+CD[[#This Row],[KH (nicht intensiv)]]+CD[[#This Row],[Infiziert (o. KH)]]+CD[[#This Row],[Genesen]]-CD[[#This Row],[Total]]</f>
        <v>0</v>
      </c>
      <c r="M255" s="22">
        <f>CD[[#This Row],[Total]]-H254</f>
        <v>134</v>
      </c>
      <c r="N255" s="22">
        <f>CD[[#This Row],[Genesen]]-G254</f>
        <v>189</v>
      </c>
      <c r="O255" s="8">
        <f t="shared" si="3"/>
        <v>119.79860969291354</v>
      </c>
      <c r="P255" s="8" t="str" cm="1">
        <f t="array" ref="P2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6" spans="1:16" x14ac:dyDescent="0.2">
      <c r="A256" s="19">
        <v>44165</v>
      </c>
      <c r="B256" s="24">
        <f>-CD[[#This Row],[Verstorbene]]</f>
        <v>-95</v>
      </c>
      <c r="C256" s="2">
        <v>95</v>
      </c>
      <c r="D256" s="44">
        <v>45</v>
      </c>
      <c r="E256" s="21">
        <f>CD[[#This Row],[KH]]-CD[[#This Row],[KH (intensiv)]]</f>
        <v>136</v>
      </c>
      <c r="F256" s="21">
        <f>CD[[#This Row],[Infiziert]]-CD[[#This Row],[KH (nicht intensiv)]]-CD[[#This Row],[KH (intensiv)]]</f>
        <v>534</v>
      </c>
      <c r="G256" s="20">
        <v>9486</v>
      </c>
      <c r="H256" s="20">
        <v>10296</v>
      </c>
      <c r="I256" s="20">
        <v>715</v>
      </c>
      <c r="J256" s="20">
        <v>181</v>
      </c>
      <c r="K256" s="20">
        <v>3122</v>
      </c>
      <c r="L256" s="21">
        <f>CD[[#This Row],[Verstorbene]]+CD[[#This Row],[KH (intensiv)]]+CD[[#This Row],[KH (nicht intensiv)]]+CD[[#This Row],[Infiziert (o. KH)]]+CD[[#This Row],[Genesen]]-CD[[#This Row],[Total]]</f>
        <v>0</v>
      </c>
      <c r="M256" s="22">
        <f>CD[[#This Row],[Total]]-H255</f>
        <v>49</v>
      </c>
      <c r="N256" s="22">
        <f>CD[[#This Row],[Genesen]]-G255</f>
        <v>29</v>
      </c>
      <c r="O256" s="8">
        <f t="shared" si="3"/>
        <v>120.60262720763109</v>
      </c>
      <c r="P256" s="8" t="str" cm="1">
        <f t="array" ref="P2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7" spans="1:16" x14ac:dyDescent="0.2">
      <c r="A257" s="19">
        <v>44166</v>
      </c>
      <c r="B257" s="24">
        <f>-CD[[#This Row],[Verstorbene]]</f>
        <v>-96</v>
      </c>
      <c r="C257" s="2">
        <v>96</v>
      </c>
      <c r="D257" s="44">
        <v>47</v>
      </c>
      <c r="E257" s="21">
        <f>CD[[#This Row],[KH]]-CD[[#This Row],[KH (intensiv)]]</f>
        <v>133</v>
      </c>
      <c r="F257" s="21">
        <f>CD[[#This Row],[Infiziert]]-CD[[#This Row],[KH (nicht intensiv)]]-CD[[#This Row],[KH (intensiv)]]</f>
        <v>509</v>
      </c>
      <c r="G257" s="20">
        <v>9625</v>
      </c>
      <c r="H257" s="20">
        <v>10410</v>
      </c>
      <c r="I257" s="20">
        <v>689</v>
      </c>
      <c r="J257" s="20">
        <v>180</v>
      </c>
      <c r="K257" s="20">
        <v>3032</v>
      </c>
      <c r="L257" s="21">
        <f>CD[[#This Row],[Verstorbene]]+CD[[#This Row],[KH (intensiv)]]+CD[[#This Row],[KH (nicht intensiv)]]+CD[[#This Row],[Infiziert (o. KH)]]+CD[[#This Row],[Genesen]]-CD[[#This Row],[Total]]</f>
        <v>0</v>
      </c>
      <c r="M257" s="22">
        <f>CD[[#This Row],[Total]]-H256</f>
        <v>114</v>
      </c>
      <c r="N257" s="22">
        <f>CD[[#This Row],[Genesen]]-G256</f>
        <v>139</v>
      </c>
      <c r="O257" s="8">
        <f t="shared" si="3"/>
        <v>124.14030427238826</v>
      </c>
      <c r="P257" s="8" t="str" cm="1">
        <f t="array" ref="P2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8" spans="1:16" x14ac:dyDescent="0.2">
      <c r="A258" s="19">
        <v>44167</v>
      </c>
      <c r="B258" s="24">
        <f>-CD[[#This Row],[Verstorbene]]</f>
        <v>-97</v>
      </c>
      <c r="C258" s="2">
        <v>97</v>
      </c>
      <c r="D258" s="44">
        <v>43</v>
      </c>
      <c r="E258" s="21">
        <f>CD[[#This Row],[KH]]-CD[[#This Row],[KH (intensiv)]]</f>
        <v>120</v>
      </c>
      <c r="F258" s="21">
        <f>CD[[#This Row],[Infiziert]]-CD[[#This Row],[KH (nicht intensiv)]]-CD[[#This Row],[KH (intensiv)]]</f>
        <v>586</v>
      </c>
      <c r="G258" s="20">
        <v>9678</v>
      </c>
      <c r="H258" s="20">
        <v>10524</v>
      </c>
      <c r="I258" s="20">
        <v>749</v>
      </c>
      <c r="J258" s="20">
        <v>163</v>
      </c>
      <c r="K258" s="20">
        <v>3007</v>
      </c>
      <c r="L258" s="21">
        <f>CD[[#This Row],[Verstorbene]]+CD[[#This Row],[KH (intensiv)]]+CD[[#This Row],[KH (nicht intensiv)]]+CD[[#This Row],[Infiziert (o. KH)]]+CD[[#This Row],[Genesen]]-CD[[#This Row],[Total]]</f>
        <v>0</v>
      </c>
      <c r="M258" s="22">
        <f>CD[[#This Row],[Total]]-H257</f>
        <v>114</v>
      </c>
      <c r="N258" s="22">
        <f>CD[[#This Row],[Genesen]]-G257</f>
        <v>53</v>
      </c>
      <c r="O258" s="8">
        <f t="shared" si="3"/>
        <v>118.51218166936549</v>
      </c>
      <c r="P258" s="8" t="str" cm="1">
        <f t="array" ref="P2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9" spans="1:16" x14ac:dyDescent="0.2">
      <c r="A259" s="19">
        <v>44168</v>
      </c>
      <c r="B259" s="24">
        <f>-CD[[#This Row],[Verstorbene]]</f>
        <v>-97</v>
      </c>
      <c r="C259" s="2">
        <v>97</v>
      </c>
      <c r="D259" s="44">
        <v>43</v>
      </c>
      <c r="E259" s="21">
        <f>CD[[#This Row],[KH]]-CD[[#This Row],[KH (intensiv)]]</f>
        <v>123</v>
      </c>
      <c r="F259" s="21">
        <f>CD[[#This Row],[Infiziert]]-CD[[#This Row],[KH (nicht intensiv)]]-CD[[#This Row],[KH (intensiv)]]</f>
        <v>628</v>
      </c>
      <c r="G259" s="20">
        <v>9731</v>
      </c>
      <c r="H259" s="20">
        <v>10622</v>
      </c>
      <c r="I259" s="20">
        <v>794</v>
      </c>
      <c r="J259" s="20">
        <v>166</v>
      </c>
      <c r="K259" s="20">
        <v>3029</v>
      </c>
      <c r="L259" s="21">
        <f>CD[[#This Row],[Verstorbene]]+CD[[#This Row],[KH (intensiv)]]+CD[[#This Row],[KH (nicht intensiv)]]+CD[[#This Row],[Infiziert (o. KH)]]+CD[[#This Row],[Genesen]]-CD[[#This Row],[Total]]</f>
        <v>0</v>
      </c>
      <c r="M259" s="22">
        <f>CD[[#This Row],[Total]]-H258</f>
        <v>98</v>
      </c>
      <c r="N259" s="22">
        <f>CD[[#This Row],[Genesen]]-G258</f>
        <v>53</v>
      </c>
      <c r="O259" s="8">
        <f t="shared" si="3"/>
        <v>114.9745046046083</v>
      </c>
      <c r="P259" s="8" t="str" cm="1">
        <f t="array" ref="P2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0" spans="1:16" x14ac:dyDescent="0.2">
      <c r="A260" s="19">
        <v>44169</v>
      </c>
      <c r="B260" s="24">
        <f>-CD[[#This Row],[Verstorbene]]</f>
        <v>-99</v>
      </c>
      <c r="C260" s="2">
        <v>99</v>
      </c>
      <c r="D260" s="44">
        <v>43</v>
      </c>
      <c r="E260" s="21">
        <f>CD[[#This Row],[KH]]-CD[[#This Row],[KH (intensiv)]]</f>
        <v>120</v>
      </c>
      <c r="F260" s="21">
        <f>CD[[#This Row],[Infiziert]]-CD[[#This Row],[KH (nicht intensiv)]]-CD[[#This Row],[KH (intensiv)]]</f>
        <v>612</v>
      </c>
      <c r="G260" s="20">
        <v>9862</v>
      </c>
      <c r="H260" s="20">
        <v>10736</v>
      </c>
      <c r="I260" s="20">
        <v>775</v>
      </c>
      <c r="J260" s="20">
        <v>163</v>
      </c>
      <c r="K260" s="20">
        <v>2981</v>
      </c>
      <c r="L260" s="21">
        <f>CD[[#This Row],[Verstorbene]]+CD[[#This Row],[KH (intensiv)]]+CD[[#This Row],[KH (nicht intensiv)]]+CD[[#This Row],[Infiziert (o. KH)]]+CD[[#This Row],[Genesen]]-CD[[#This Row],[Total]]</f>
        <v>0</v>
      </c>
      <c r="M260" s="22">
        <f>CD[[#This Row],[Total]]-H259</f>
        <v>114</v>
      </c>
      <c r="N260" s="22">
        <f>CD[[#This Row],[Genesen]]-G259</f>
        <v>131</v>
      </c>
      <c r="O260" s="8">
        <f t="shared" si="3"/>
        <v>110.9544170310206</v>
      </c>
      <c r="P260" s="8" t="str" cm="1">
        <f t="array" ref="P2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1" spans="1:16" x14ac:dyDescent="0.2">
      <c r="A261" s="19">
        <v>44170</v>
      </c>
      <c r="B261" s="24">
        <f>-CD[[#This Row],[Verstorbene]]</f>
        <v>-99</v>
      </c>
      <c r="C261" s="2">
        <v>99</v>
      </c>
      <c r="D261" s="44">
        <v>47</v>
      </c>
      <c r="E261" s="21">
        <f>CD[[#This Row],[KH]]-CD[[#This Row],[KH (intensiv)]]</f>
        <v>116</v>
      </c>
      <c r="F261" s="21">
        <f>CD[[#This Row],[Infiziert]]-CD[[#This Row],[KH (nicht intensiv)]]-CD[[#This Row],[KH (intensiv)]]</f>
        <v>511</v>
      </c>
      <c r="G261" s="20">
        <v>10028</v>
      </c>
      <c r="H261" s="20">
        <v>10801</v>
      </c>
      <c r="I261" s="20">
        <v>674</v>
      </c>
      <c r="J261" s="20">
        <v>163</v>
      </c>
      <c r="K261" s="20">
        <v>2620</v>
      </c>
      <c r="L261" s="21">
        <f>CD[[#This Row],[Verstorbene]]+CD[[#This Row],[KH (intensiv)]]+CD[[#This Row],[KH (nicht intensiv)]]+CD[[#This Row],[Infiziert (o. KH)]]+CD[[#This Row],[Genesen]]-CD[[#This Row],[Total]]</f>
        <v>0</v>
      </c>
      <c r="M261" s="22">
        <f>CD[[#This Row],[Total]]-H260</f>
        <v>65</v>
      </c>
      <c r="N261" s="22">
        <f>CD[[#This Row],[Genesen]]-G260</f>
        <v>166</v>
      </c>
      <c r="O261" s="35">
        <f t="shared" ref="O261:O266" si="4">SUM(M255:M261)/$O$1</f>
        <v>110.63281002513358</v>
      </c>
      <c r="P261" s="35" t="str" cm="1">
        <f t="array" ref="P2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2" spans="1:16" x14ac:dyDescent="0.2">
      <c r="A262" s="36">
        <v>44171</v>
      </c>
      <c r="B262" s="24">
        <f>-CD[[#This Row],[Verstorbene]]</f>
        <v>-99</v>
      </c>
      <c r="C262" s="31">
        <v>99</v>
      </c>
      <c r="D262" s="46">
        <v>47</v>
      </c>
      <c r="E262" s="21">
        <f>CD[[#This Row],[KH]]-CD[[#This Row],[KH (intensiv)]]</f>
        <v>123</v>
      </c>
      <c r="F262" s="21">
        <f>CD[[#This Row],[Infiziert]]-CD[[#This Row],[KH (nicht intensiv)]]-CD[[#This Row],[KH (intensiv)]]</f>
        <v>503</v>
      </c>
      <c r="G262" s="30">
        <v>10132</v>
      </c>
      <c r="H262" s="30">
        <v>10904</v>
      </c>
      <c r="I262" s="30">
        <v>673</v>
      </c>
      <c r="J262" s="30">
        <v>170</v>
      </c>
      <c r="K262" s="30">
        <v>2723</v>
      </c>
      <c r="L262" s="21">
        <f>CD[[#This Row],[Verstorbene]]+CD[[#This Row],[KH (intensiv)]]+CD[[#This Row],[KH (nicht intensiv)]]+CD[[#This Row],[Infiziert (o. KH)]]+CD[[#This Row],[Genesen]]-CD[[#This Row],[Total]]</f>
        <v>0</v>
      </c>
      <c r="M262" s="37">
        <f>CD[[#This Row],[Total]]-H261</f>
        <v>103</v>
      </c>
      <c r="N262" s="22">
        <f>CD[[#This Row],[Genesen]]-G261</f>
        <v>104</v>
      </c>
      <c r="O262" s="35">
        <f t="shared" si="4"/>
        <v>105.64790143388484</v>
      </c>
      <c r="P262" s="35" t="str" cm="1">
        <f t="array" ref="P2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3" spans="1:16" x14ac:dyDescent="0.2">
      <c r="A263" s="36">
        <v>44172</v>
      </c>
      <c r="B263" s="24">
        <f>-CD[[#This Row],[Verstorbene]]</f>
        <v>-105</v>
      </c>
      <c r="C263" s="31">
        <v>105</v>
      </c>
      <c r="D263" s="46">
        <v>45</v>
      </c>
      <c r="E263" s="21">
        <f>CD[[#This Row],[KH]]-CD[[#This Row],[KH (intensiv)]]</f>
        <v>111</v>
      </c>
      <c r="F263" s="21">
        <f>CD[[#This Row],[Infiziert]]-CD[[#This Row],[KH (nicht intensiv)]]-CD[[#This Row],[KH (intensiv)]]</f>
        <v>515</v>
      </c>
      <c r="G263" s="30">
        <v>10156</v>
      </c>
      <c r="H263" s="30">
        <v>10932</v>
      </c>
      <c r="I263" s="30">
        <v>671</v>
      </c>
      <c r="J263" s="30">
        <v>156</v>
      </c>
      <c r="K263" s="30">
        <v>2745</v>
      </c>
      <c r="L263" s="21">
        <f>CD[[#This Row],[Verstorbene]]+CD[[#This Row],[KH (intensiv)]]+CD[[#This Row],[KH (nicht intensiv)]]+CD[[#This Row],[Infiziert (o. KH)]]+CD[[#This Row],[Genesen]]-CD[[#This Row],[Total]]</f>
        <v>0</v>
      </c>
      <c r="M263" s="37">
        <f>CD[[#This Row],[Total]]-H262</f>
        <v>28</v>
      </c>
      <c r="N263" s="22">
        <f>CD[[#This Row],[Genesen]]-G262</f>
        <v>24</v>
      </c>
      <c r="O263" s="35">
        <f t="shared" si="4"/>
        <v>102.27102787207116</v>
      </c>
      <c r="P263" s="35" t="str" cm="1">
        <f t="array" ref="P2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4" spans="1:16" x14ac:dyDescent="0.2">
      <c r="A264" s="36">
        <v>44173</v>
      </c>
      <c r="B264" s="24">
        <f>-CD[[#This Row],[Verstorbene]]</f>
        <v>-106</v>
      </c>
      <c r="C264" s="31">
        <v>106</v>
      </c>
      <c r="D264" s="46">
        <v>47</v>
      </c>
      <c r="E264" s="21">
        <f>CD[[#This Row],[KH]]-CD[[#This Row],[KH (intensiv)]]</f>
        <v>124</v>
      </c>
      <c r="F264" s="21">
        <f>CD[[#This Row],[Infiziert]]-CD[[#This Row],[KH (nicht intensiv)]]-CD[[#This Row],[KH (intensiv)]]</f>
        <v>497</v>
      </c>
      <c r="G264" s="30">
        <v>10291</v>
      </c>
      <c r="H264" s="30">
        <v>11065</v>
      </c>
      <c r="I264" s="30">
        <v>668</v>
      </c>
      <c r="J264" s="30">
        <v>171</v>
      </c>
      <c r="K264" s="30">
        <v>2744</v>
      </c>
      <c r="L264" s="21">
        <f>CD[[#This Row],[Verstorbene]]+CD[[#This Row],[KH (intensiv)]]+CD[[#This Row],[KH (nicht intensiv)]]+CD[[#This Row],[Infiziert (o. KH)]]+CD[[#This Row],[Genesen]]-CD[[#This Row],[Total]]</f>
        <v>0</v>
      </c>
      <c r="M264" s="37">
        <f>CD[[#This Row],[Total]]-H263</f>
        <v>133</v>
      </c>
      <c r="N264" s="22">
        <f>CD[[#This Row],[Genesen]]-G263</f>
        <v>135</v>
      </c>
      <c r="O264" s="35">
        <f t="shared" si="4"/>
        <v>105.32629442799782</v>
      </c>
      <c r="P264" s="35" t="str" cm="1">
        <f t="array" ref="P2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5" spans="1:16" x14ac:dyDescent="0.2">
      <c r="A265" s="36">
        <v>44174</v>
      </c>
      <c r="B265" s="24">
        <f>-CD[[#This Row],[Verstorbene]]</f>
        <v>-107</v>
      </c>
      <c r="C265" s="31">
        <v>107</v>
      </c>
      <c r="D265" s="46">
        <v>45</v>
      </c>
      <c r="E265" s="21">
        <f>CD[[#This Row],[KH]]-CD[[#This Row],[KH (intensiv)]]</f>
        <v>123</v>
      </c>
      <c r="F265" s="21">
        <f>CD[[#This Row],[Infiziert]]-CD[[#This Row],[KH (nicht intensiv)]]-CD[[#This Row],[KH (intensiv)]]</f>
        <v>594</v>
      </c>
      <c r="G265" s="30">
        <v>10350</v>
      </c>
      <c r="H265" s="30">
        <v>11219</v>
      </c>
      <c r="I265" s="30">
        <v>762</v>
      </c>
      <c r="J265" s="30">
        <v>168</v>
      </c>
      <c r="K265" s="30">
        <v>2899</v>
      </c>
      <c r="L265" s="21">
        <f>CD[[#This Row],[Verstorbene]]+CD[[#This Row],[KH (intensiv)]]+CD[[#This Row],[KH (nicht intensiv)]]+CD[[#This Row],[Infiziert (o. KH)]]+CD[[#This Row],[Genesen]]-CD[[#This Row],[Total]]</f>
        <v>0</v>
      </c>
      <c r="M265" s="37">
        <f>CD[[#This Row],[Total]]-H264</f>
        <v>154</v>
      </c>
      <c r="N265" s="22">
        <f>CD[[#This Row],[Genesen]]-G264</f>
        <v>59</v>
      </c>
      <c r="O265" s="35">
        <f t="shared" si="4"/>
        <v>111.75843454573814</v>
      </c>
      <c r="P265" s="35" t="str" cm="1">
        <f t="array" ref="P2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6" spans="1:16" x14ac:dyDescent="0.2">
      <c r="A266" s="36">
        <v>44175</v>
      </c>
      <c r="B266" s="24">
        <f>-CD[[#This Row],[Verstorbene]]</f>
        <v>-107</v>
      </c>
      <c r="C266" s="31">
        <v>107</v>
      </c>
      <c r="D266" s="46">
        <v>45</v>
      </c>
      <c r="E266" s="21">
        <f>CD[[#This Row],[KH]]-CD[[#This Row],[KH (intensiv)]]</f>
        <v>140</v>
      </c>
      <c r="F266" s="21">
        <f>CD[[#This Row],[Infiziert]]-CD[[#This Row],[KH (nicht intensiv)]]-CD[[#This Row],[KH (intensiv)]]</f>
        <v>610</v>
      </c>
      <c r="G266" s="30">
        <v>10459</v>
      </c>
      <c r="H266" s="30">
        <v>11361</v>
      </c>
      <c r="I266" s="30">
        <v>795</v>
      </c>
      <c r="J266" s="30">
        <v>185</v>
      </c>
      <c r="K266" s="30">
        <v>3041</v>
      </c>
      <c r="L266" s="21">
        <f>CD[[#This Row],[Verstorbene]]+CD[[#This Row],[KH (intensiv)]]+CD[[#This Row],[KH (nicht intensiv)]]+CD[[#This Row],[Infiziert (o. KH)]]+CD[[#This Row],[Genesen]]-CD[[#This Row],[Total]]</f>
        <v>0</v>
      </c>
      <c r="M266" s="37">
        <f>CD[[#This Row],[Total]]-H265</f>
        <v>142</v>
      </c>
      <c r="N266" s="22">
        <f>CD[[#This Row],[Genesen]]-G265</f>
        <v>109</v>
      </c>
      <c r="O266" s="35">
        <f t="shared" si="4"/>
        <v>118.83378867525249</v>
      </c>
      <c r="P266" s="35" t="str" cm="1">
        <f t="array" ref="P2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7" spans="1:16" x14ac:dyDescent="0.2">
      <c r="A267" s="36">
        <v>44176</v>
      </c>
      <c r="B267" s="24">
        <f>-CD[[#This Row],[Verstorbene]]</f>
        <v>-108</v>
      </c>
      <c r="C267" s="31">
        <v>108</v>
      </c>
      <c r="D267" s="46">
        <v>40</v>
      </c>
      <c r="E267" s="21">
        <f>CD[[#This Row],[KH]]-CD[[#This Row],[KH (intensiv)]]</f>
        <v>132</v>
      </c>
      <c r="F267" s="21">
        <f>CD[[#This Row],[Infiziert]]-CD[[#This Row],[KH (nicht intensiv)]]-CD[[#This Row],[KH (intensiv)]]</f>
        <v>656</v>
      </c>
      <c r="G267" s="30">
        <v>10540</v>
      </c>
      <c r="H267" s="30">
        <v>11476</v>
      </c>
      <c r="I267" s="30">
        <v>828</v>
      </c>
      <c r="J267" s="30">
        <v>172</v>
      </c>
      <c r="K267" s="30">
        <v>3170</v>
      </c>
      <c r="L267" s="21">
        <f>CD[[#This Row],[Verstorbene]]+CD[[#This Row],[KH (intensiv)]]+CD[[#This Row],[KH (nicht intensiv)]]+CD[[#This Row],[Infiziert (o. KH)]]+CD[[#This Row],[Genesen]]-CD[[#This Row],[Total]]</f>
        <v>0</v>
      </c>
      <c r="M267" s="37">
        <f>CD[[#This Row],[Total]]-H266</f>
        <v>115</v>
      </c>
      <c r="N267" s="22">
        <f>CD[[#This Row],[Genesen]]-G266</f>
        <v>81</v>
      </c>
      <c r="O267" s="35">
        <f t="shared" ref="O267:O272" si="5">SUM(M261:M267)/$O$1</f>
        <v>118.994592178196</v>
      </c>
      <c r="P267" s="35" t="str" cm="1">
        <f t="array" ref="P2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8" spans="1:16" x14ac:dyDescent="0.2">
      <c r="A268" s="36">
        <v>44177</v>
      </c>
      <c r="B268" s="24">
        <f>-CD[[#This Row],[Verstorbene]]</f>
        <v>-108</v>
      </c>
      <c r="C268" s="33">
        <v>108</v>
      </c>
      <c r="D268" s="46">
        <v>36</v>
      </c>
      <c r="E268" s="21">
        <f>CD[[#This Row],[KH]]-CD[[#This Row],[KH (intensiv)]]</f>
        <v>122</v>
      </c>
      <c r="F268" s="21">
        <f>CD[[#This Row],[Infiziert]]-CD[[#This Row],[KH (nicht intensiv)]]-CD[[#This Row],[KH (intensiv)]]</f>
        <v>640</v>
      </c>
      <c r="G268" s="30">
        <v>10660</v>
      </c>
      <c r="H268" s="30">
        <v>11566</v>
      </c>
      <c r="I268" s="30">
        <v>798</v>
      </c>
      <c r="J268" s="30">
        <v>158</v>
      </c>
      <c r="K268" s="30">
        <v>3056</v>
      </c>
      <c r="L268" s="21">
        <f>CD[[#This Row],[Verstorbene]]+CD[[#This Row],[KH (intensiv)]]+CD[[#This Row],[KH (nicht intensiv)]]+CD[[#This Row],[Infiziert (o. KH)]]+CD[[#This Row],[Genesen]]-CD[[#This Row],[Total]]</f>
        <v>0</v>
      </c>
      <c r="M268" s="37">
        <f>CD[[#This Row],[Total]]-H267</f>
        <v>90</v>
      </c>
      <c r="N268" s="22">
        <f>CD[[#This Row],[Genesen]]-G267</f>
        <v>120</v>
      </c>
      <c r="O268" s="35">
        <f t="shared" si="5"/>
        <v>123.01467975178372</v>
      </c>
      <c r="P268" s="35" t="str" cm="1">
        <f t="array" ref="P2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9" spans="1:16" x14ac:dyDescent="0.2">
      <c r="A269" s="36">
        <v>44178</v>
      </c>
      <c r="B269" s="24">
        <f>-CD[[#This Row],[Verstorbene]]</f>
        <v>-109</v>
      </c>
      <c r="C269" s="33">
        <v>109</v>
      </c>
      <c r="D269" s="46">
        <v>36</v>
      </c>
      <c r="E269" s="21">
        <f>CD[[#This Row],[KH]]-CD[[#This Row],[KH (intensiv)]]</f>
        <v>131</v>
      </c>
      <c r="F269" s="21">
        <f>CD[[#This Row],[Infiziert]]-CD[[#This Row],[KH (nicht intensiv)]]-CD[[#This Row],[KH (intensiv)]]</f>
        <v>663</v>
      </c>
      <c r="G269" s="30">
        <v>10744</v>
      </c>
      <c r="H269" s="30">
        <v>11683</v>
      </c>
      <c r="I269" s="30">
        <v>830</v>
      </c>
      <c r="J269" s="30">
        <v>167</v>
      </c>
      <c r="K269" s="30">
        <v>3129</v>
      </c>
      <c r="L269" s="21">
        <f>CD[[#This Row],[Verstorbene]]+CD[[#This Row],[KH (intensiv)]]+CD[[#This Row],[KH (nicht intensiv)]]+CD[[#This Row],[Infiziert (o. KH)]]+CD[[#This Row],[Genesen]]-CD[[#This Row],[Total]]</f>
        <v>0</v>
      </c>
      <c r="M269" s="37">
        <f>CD[[#This Row],[Total]]-H268</f>
        <v>117</v>
      </c>
      <c r="N269" s="22">
        <f>CD[[#This Row],[Genesen]]-G268</f>
        <v>84</v>
      </c>
      <c r="O269" s="35">
        <f t="shared" si="5"/>
        <v>125.26592879299282</v>
      </c>
      <c r="P269" s="35" t="str" cm="1">
        <f t="array" ref="P2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0" spans="1:16" x14ac:dyDescent="0.2">
      <c r="A270" s="36">
        <v>44179</v>
      </c>
      <c r="B270" s="24">
        <f>-CD[[#This Row],[Verstorbene]]</f>
        <v>-111</v>
      </c>
      <c r="C270" s="31">
        <v>111</v>
      </c>
      <c r="D270" s="46">
        <v>36</v>
      </c>
      <c r="E270" s="21">
        <f>CD[[#This Row],[KH]]-CD[[#This Row],[KH (intensiv)]]</f>
        <v>140</v>
      </c>
      <c r="F270" s="21">
        <f>CD[[#This Row],[Infiziert]]-CD[[#This Row],[KH (nicht intensiv)]]-CD[[#This Row],[KH (intensiv)]]</f>
        <v>649</v>
      </c>
      <c r="G270" s="30">
        <v>10792</v>
      </c>
      <c r="H270" s="30">
        <v>11728</v>
      </c>
      <c r="I270" s="30">
        <v>825</v>
      </c>
      <c r="J270" s="30">
        <v>176</v>
      </c>
      <c r="K270" s="30">
        <v>3192</v>
      </c>
      <c r="L270" s="21">
        <f>CD[[#This Row],[Verstorbene]]+CD[[#This Row],[KH (intensiv)]]+CD[[#This Row],[KH (nicht intensiv)]]+CD[[#This Row],[Infiziert (o. KH)]]+CD[[#This Row],[Genesen]]-CD[[#This Row],[Total]]</f>
        <v>0</v>
      </c>
      <c r="M270" s="37">
        <f>CD[[#This Row],[Total]]-H269</f>
        <v>45</v>
      </c>
      <c r="N270" s="22">
        <f>CD[[#This Row],[Genesen]]-G269</f>
        <v>48</v>
      </c>
      <c r="O270" s="35">
        <f t="shared" si="5"/>
        <v>127.99958834303246</v>
      </c>
      <c r="P270" s="35" t="str" cm="1">
        <f t="array" ref="P2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1" spans="1:16" x14ac:dyDescent="0.2">
      <c r="A271" s="36">
        <v>44180</v>
      </c>
      <c r="B271" s="24">
        <f>-CD[[#This Row],[Verstorbene]]</f>
        <v>-112</v>
      </c>
      <c r="C271" s="31">
        <v>112</v>
      </c>
      <c r="D271" s="46">
        <v>38</v>
      </c>
      <c r="E271" s="21">
        <f>CD[[#This Row],[KH]]-CD[[#This Row],[KH (intensiv)]]</f>
        <v>153</v>
      </c>
      <c r="F271" s="21">
        <f>CD[[#This Row],[Infiziert]]-CD[[#This Row],[KH (nicht intensiv)]]-CD[[#This Row],[KH (intensiv)]]</f>
        <v>677</v>
      </c>
      <c r="G271" s="30">
        <v>10897</v>
      </c>
      <c r="H271" s="30">
        <v>11877</v>
      </c>
      <c r="I271" s="30">
        <v>868</v>
      </c>
      <c r="J271" s="30">
        <v>191</v>
      </c>
      <c r="K271" s="30">
        <v>3323</v>
      </c>
      <c r="L271" s="21">
        <f>CD[[#This Row],[Verstorbene]]+CD[[#This Row],[KH (intensiv)]]+CD[[#This Row],[KH (nicht intensiv)]]+CD[[#This Row],[Infiziert (o. KH)]]+CD[[#This Row],[Genesen]]-CD[[#This Row],[Total]]</f>
        <v>0</v>
      </c>
      <c r="M271" s="37">
        <f>CD[[#This Row],[Total]]-H270</f>
        <v>149</v>
      </c>
      <c r="N271" s="22">
        <f>CD[[#This Row],[Genesen]]-G270</f>
        <v>105</v>
      </c>
      <c r="O271" s="35">
        <f t="shared" si="5"/>
        <v>130.5724443901286</v>
      </c>
      <c r="P271" s="35" t="str" cm="1">
        <f t="array" ref="P2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2" spans="1:16" x14ac:dyDescent="0.2">
      <c r="A272" s="19">
        <v>44181</v>
      </c>
      <c r="B272" s="24">
        <f>-CD[[#This Row],[Verstorbene]]</f>
        <v>-115</v>
      </c>
      <c r="C272" s="2">
        <v>115</v>
      </c>
      <c r="D272" s="44">
        <v>41</v>
      </c>
      <c r="E272" s="21">
        <f>CD[[#This Row],[KH]]-CD[[#This Row],[KH (intensiv)]]</f>
        <v>166</v>
      </c>
      <c r="F272" s="21">
        <f>CD[[#This Row],[Infiziert]]-CD[[#This Row],[KH (nicht intensiv)]]-CD[[#This Row],[KH (intensiv)]]</f>
        <v>800</v>
      </c>
      <c r="G272" s="20">
        <v>10933</v>
      </c>
      <c r="H272" s="20">
        <v>12055</v>
      </c>
      <c r="I272" s="20">
        <v>1007</v>
      </c>
      <c r="J272" s="20">
        <v>207</v>
      </c>
      <c r="K272" s="20">
        <v>3579</v>
      </c>
      <c r="L272" s="21">
        <f>CD[[#This Row],[Verstorbene]]+CD[[#This Row],[KH (intensiv)]]+CD[[#This Row],[KH (nicht intensiv)]]+CD[[#This Row],[Infiziert (o. KH)]]+CD[[#This Row],[Genesen]]-CD[[#This Row],[Total]]</f>
        <v>0</v>
      </c>
      <c r="M272" s="22">
        <f>CD[[#This Row],[Total]]-H271</f>
        <v>178</v>
      </c>
      <c r="N272" s="22">
        <f>CD[[#This Row],[Genesen]]-G271</f>
        <v>36</v>
      </c>
      <c r="O272" s="35">
        <f t="shared" si="5"/>
        <v>134.43172846077277</v>
      </c>
      <c r="P272" s="35" t="str" cm="1">
        <f t="array" ref="P2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3" spans="1:16" x14ac:dyDescent="0.2">
      <c r="A273" s="19">
        <v>44182</v>
      </c>
      <c r="B273" s="24">
        <f>-CD[[#This Row],[Verstorbene]]</f>
        <v>-116</v>
      </c>
      <c r="C273" s="2">
        <v>116</v>
      </c>
      <c r="D273" s="44">
        <v>42</v>
      </c>
      <c r="E273" s="21">
        <f>CD[[#This Row],[KH]]-CD[[#This Row],[KH (intensiv)]]</f>
        <v>161</v>
      </c>
      <c r="F273" s="21">
        <f>CD[[#This Row],[Infiziert]]-CD[[#This Row],[KH (nicht intensiv)]]-CD[[#This Row],[KH (intensiv)]]</f>
        <v>932</v>
      </c>
      <c r="G273" s="20">
        <v>10944</v>
      </c>
      <c r="H273" s="20">
        <v>12195</v>
      </c>
      <c r="I273" s="20">
        <v>1135</v>
      </c>
      <c r="J273" s="20">
        <v>203</v>
      </c>
      <c r="K273" s="20">
        <v>3843</v>
      </c>
      <c r="L273" s="21">
        <f>CD[[#This Row],[Verstorbene]]+CD[[#This Row],[KH (intensiv)]]+CD[[#This Row],[KH (nicht intensiv)]]+CD[[#This Row],[Infiziert (o. KH)]]+CD[[#This Row],[Genesen]]-CD[[#This Row],[Total]]</f>
        <v>0</v>
      </c>
      <c r="M273" s="22">
        <f>CD[[#This Row],[Total]]-H272</f>
        <v>140</v>
      </c>
      <c r="N273" s="22">
        <f>CD[[#This Row],[Genesen]]-G272</f>
        <v>11</v>
      </c>
      <c r="O273" s="35">
        <f t="shared" ref="O273:O278" si="6">SUM(M267:M273)/$O$1</f>
        <v>134.11012145488576</v>
      </c>
      <c r="P273" s="35" t="str" cm="1">
        <f t="array" ref="P2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4" spans="1:16" x14ac:dyDescent="0.2">
      <c r="A274" s="19">
        <v>44183</v>
      </c>
      <c r="B274" s="24">
        <f>-CD[[#This Row],[Verstorbene]]</f>
        <v>-117</v>
      </c>
      <c r="C274" s="2">
        <v>117</v>
      </c>
      <c r="D274" s="44">
        <v>41</v>
      </c>
      <c r="E274" s="21">
        <f>CD[[#This Row],[KH]]-CD[[#This Row],[KH (intensiv)]]</f>
        <v>166</v>
      </c>
      <c r="F274" s="21">
        <f>CD[[#This Row],[Infiziert]]-CD[[#This Row],[KH (nicht intensiv)]]-CD[[#This Row],[KH (intensiv)]]</f>
        <v>849</v>
      </c>
      <c r="G274" s="20">
        <v>11125</v>
      </c>
      <c r="H274" s="20">
        <v>12298</v>
      </c>
      <c r="I274" s="20">
        <v>1056</v>
      </c>
      <c r="J274" s="20">
        <v>207</v>
      </c>
      <c r="K274" s="20">
        <v>3854</v>
      </c>
      <c r="L274" s="21">
        <f>CD[[#This Row],[Verstorbene]]+CD[[#This Row],[KH (intensiv)]]+CD[[#This Row],[KH (nicht intensiv)]]+CD[[#This Row],[Infiziert (o. KH)]]+CD[[#This Row],[Genesen]]-CD[[#This Row],[Total]]</f>
        <v>0</v>
      </c>
      <c r="M274" s="22">
        <f>CD[[#This Row],[Total]]-H273</f>
        <v>103</v>
      </c>
      <c r="N274" s="22">
        <f>CD[[#This Row],[Genesen]]-G273</f>
        <v>181</v>
      </c>
      <c r="O274" s="35">
        <f t="shared" si="6"/>
        <v>132.18047941956368</v>
      </c>
      <c r="P274" s="35" t="str" cm="1">
        <f t="array" ref="P2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5" spans="1:16" x14ac:dyDescent="0.2">
      <c r="A275" s="19">
        <v>44184</v>
      </c>
      <c r="B275" s="24">
        <f>-CD[[#This Row],[Verstorbene]]</f>
        <v>-117</v>
      </c>
      <c r="C275" s="2">
        <v>117</v>
      </c>
      <c r="D275" s="44">
        <v>34</v>
      </c>
      <c r="E275" s="21">
        <f>CD[[#This Row],[KH]]-CD[[#This Row],[KH (intensiv)]]</f>
        <v>165</v>
      </c>
      <c r="F275" s="21">
        <f>CD[[#This Row],[Infiziert]]-CD[[#This Row],[KH (nicht intensiv)]]-CD[[#This Row],[KH (intensiv)]]</f>
        <v>760</v>
      </c>
      <c r="G275" s="20">
        <v>11293</v>
      </c>
      <c r="H275" s="20">
        <v>12369</v>
      </c>
      <c r="I275" s="20">
        <v>959</v>
      </c>
      <c r="J275" s="20">
        <v>199</v>
      </c>
      <c r="K275" s="20">
        <v>3623</v>
      </c>
      <c r="L275" s="21">
        <f>CD[[#This Row],[Verstorbene]]+CD[[#This Row],[KH (intensiv)]]+CD[[#This Row],[KH (nicht intensiv)]]+CD[[#This Row],[Infiziert (o. KH)]]+CD[[#This Row],[Genesen]]-CD[[#This Row],[Total]]</f>
        <v>0</v>
      </c>
      <c r="M275" s="22">
        <f>CD[[#This Row],[Total]]-H274</f>
        <v>71</v>
      </c>
      <c r="N275" s="22">
        <f>CD[[#This Row],[Genesen]]-G274</f>
        <v>168</v>
      </c>
      <c r="O275" s="35">
        <f t="shared" si="6"/>
        <v>129.12521286363702</v>
      </c>
      <c r="P275" s="35" t="str" cm="1">
        <f t="array" ref="P2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6" spans="1:16" x14ac:dyDescent="0.2">
      <c r="A276" s="19">
        <v>44185</v>
      </c>
      <c r="B276" s="24">
        <f>-CD[[#This Row],[Verstorbene]]</f>
        <v>-117</v>
      </c>
      <c r="C276" s="2">
        <v>117</v>
      </c>
      <c r="D276" s="44">
        <v>35</v>
      </c>
      <c r="E276" s="21">
        <f>CD[[#This Row],[KH]]-CD[[#This Row],[KH (intensiv)]]</f>
        <v>162</v>
      </c>
      <c r="F276" s="21">
        <f>CD[[#This Row],[Infiziert]]-CD[[#This Row],[KH (nicht intensiv)]]-CD[[#This Row],[KH (intensiv)]]</f>
        <v>763</v>
      </c>
      <c r="G276" s="20">
        <v>11453</v>
      </c>
      <c r="H276" s="20">
        <v>12530</v>
      </c>
      <c r="I276" s="20">
        <v>960</v>
      </c>
      <c r="J276" s="20">
        <v>197</v>
      </c>
      <c r="K276" s="20">
        <v>3628</v>
      </c>
      <c r="L276" s="21">
        <f>CD[[#This Row],[Verstorbene]]+CD[[#This Row],[KH (intensiv)]]+CD[[#This Row],[KH (nicht intensiv)]]+CD[[#This Row],[Infiziert (o. KH)]]+CD[[#This Row],[Genesen]]-CD[[#This Row],[Total]]</f>
        <v>0</v>
      </c>
      <c r="M276" s="22">
        <f>CD[[#This Row],[Total]]-H275</f>
        <v>161</v>
      </c>
      <c r="N276" s="22">
        <f>CD[[#This Row],[Genesen]]-G275</f>
        <v>160</v>
      </c>
      <c r="O276" s="35">
        <f t="shared" si="6"/>
        <v>136.20056699315137</v>
      </c>
      <c r="P276" s="35" t="str" cm="1">
        <f t="array" ref="P2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7" spans="1:16" x14ac:dyDescent="0.2">
      <c r="A277" s="19">
        <v>44186</v>
      </c>
      <c r="B277" s="24">
        <f>-CD[[#This Row],[Verstorbene]]</f>
        <v>-120</v>
      </c>
      <c r="C277" s="2">
        <v>120</v>
      </c>
      <c r="D277" s="44">
        <v>35</v>
      </c>
      <c r="E277" s="21">
        <f>CD[[#This Row],[KH]]-CD[[#This Row],[KH (intensiv)]]</f>
        <v>176</v>
      </c>
      <c r="F277" s="21">
        <f>CD[[#This Row],[Infiziert]]-CD[[#This Row],[KH (nicht intensiv)]]-CD[[#This Row],[KH (intensiv)]]</f>
        <v>784</v>
      </c>
      <c r="G277" s="20">
        <v>11496</v>
      </c>
      <c r="H277" s="20">
        <v>12611</v>
      </c>
      <c r="I277" s="20">
        <v>995</v>
      </c>
      <c r="J277" s="20">
        <v>211</v>
      </c>
      <c r="K277" s="20">
        <v>3771</v>
      </c>
      <c r="L277" s="21">
        <f>CD[[#This Row],[Verstorbene]]+CD[[#This Row],[KH (intensiv)]]+CD[[#This Row],[KH (nicht intensiv)]]+CD[[#This Row],[Infiziert (o. KH)]]+CD[[#This Row],[Genesen]]-CD[[#This Row],[Total]]</f>
        <v>0</v>
      </c>
      <c r="M277" s="22">
        <f>CD[[#This Row],[Total]]-H276</f>
        <v>81</v>
      </c>
      <c r="N277" s="22">
        <f>CD[[#This Row],[Genesen]]-G276</f>
        <v>43</v>
      </c>
      <c r="O277" s="35">
        <f t="shared" si="6"/>
        <v>141.98949309911768</v>
      </c>
      <c r="P277" s="35" t="str" cm="1">
        <f t="array" ref="P2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8" spans="1:16" x14ac:dyDescent="0.2">
      <c r="A278" s="19">
        <v>44187</v>
      </c>
      <c r="B278" s="24">
        <f>-CD[[#This Row],[Verstorbene]]</f>
        <v>-121</v>
      </c>
      <c r="C278" s="2">
        <v>121</v>
      </c>
      <c r="D278" s="44">
        <v>36</v>
      </c>
      <c r="E278" s="21">
        <f>CD[[#This Row],[KH]]-CD[[#This Row],[KH (intensiv)]]</f>
        <v>174</v>
      </c>
      <c r="F278" s="21">
        <f>CD[[#This Row],[Infiziert]]-CD[[#This Row],[KH (nicht intensiv)]]-CD[[#This Row],[KH (intensiv)]]</f>
        <v>782</v>
      </c>
      <c r="G278" s="20">
        <v>11605</v>
      </c>
      <c r="H278" s="20">
        <v>12718</v>
      </c>
      <c r="I278" s="20">
        <v>992</v>
      </c>
      <c r="J278" s="20">
        <v>210</v>
      </c>
      <c r="K278" s="20">
        <v>3575</v>
      </c>
      <c r="L278" s="21">
        <f>CD[[#This Row],[Verstorbene]]+CD[[#This Row],[KH (intensiv)]]+CD[[#This Row],[KH (nicht intensiv)]]+CD[[#This Row],[Infiziert (o. KH)]]+CD[[#This Row],[Genesen]]-CD[[#This Row],[Total]]</f>
        <v>0</v>
      </c>
      <c r="M278" s="22">
        <f>CD[[#This Row],[Total]]-H277</f>
        <v>107</v>
      </c>
      <c r="N278" s="22">
        <f>CD[[#This Row],[Genesen]]-G277</f>
        <v>109</v>
      </c>
      <c r="O278" s="35">
        <f t="shared" si="6"/>
        <v>135.23574597549032</v>
      </c>
      <c r="P278" s="35" t="str" cm="1">
        <f t="array" ref="P2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9" spans="1:16" x14ac:dyDescent="0.2">
      <c r="A279" s="19">
        <v>44188</v>
      </c>
      <c r="B279" s="24">
        <f>-CD[[#This Row],[Verstorbene]]</f>
        <v>-127</v>
      </c>
      <c r="C279" s="2">
        <v>127</v>
      </c>
      <c r="D279" s="44">
        <v>38</v>
      </c>
      <c r="E279" s="21">
        <f>CD[[#This Row],[KH]]-CD[[#This Row],[KH (intensiv)]]</f>
        <v>166</v>
      </c>
      <c r="F279" s="21">
        <f>CD[[#This Row],[Infiziert]]-CD[[#This Row],[KH (nicht intensiv)]]-CD[[#This Row],[KH (intensiv)]]</f>
        <v>844</v>
      </c>
      <c r="G279" s="20">
        <v>11699</v>
      </c>
      <c r="H279" s="20">
        <v>12874</v>
      </c>
      <c r="I279" s="20">
        <v>1048</v>
      </c>
      <c r="J279" s="20">
        <v>204</v>
      </c>
      <c r="K279" s="20">
        <v>3565</v>
      </c>
      <c r="L279" s="21">
        <f>CD[[#This Row],[Verstorbene]]+CD[[#This Row],[KH (intensiv)]]+CD[[#This Row],[KH (nicht intensiv)]]+CD[[#This Row],[Infiziert (o. KH)]]+CD[[#This Row],[Genesen]]-CD[[#This Row],[Total]]</f>
        <v>0</v>
      </c>
      <c r="M279" s="22">
        <f>CD[[#This Row],[Total]]-H278</f>
        <v>156</v>
      </c>
      <c r="N279" s="22">
        <f>CD[[#This Row],[Genesen]]-G278</f>
        <v>94</v>
      </c>
      <c r="O279" s="35">
        <f t="shared" ref="O279:O284" si="7">SUM(M273:M279)/$O$1</f>
        <v>131.69806891073316</v>
      </c>
      <c r="P279" s="35" t="str" cm="1">
        <f t="array" ref="P2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0" spans="1:16" x14ac:dyDescent="0.2">
      <c r="A280" s="19">
        <v>44189</v>
      </c>
      <c r="B280" s="24">
        <f>-CD[[#This Row],[Verstorbene]]</f>
        <v>-127</v>
      </c>
      <c r="C280" s="2">
        <v>127</v>
      </c>
      <c r="D280" s="44">
        <v>35</v>
      </c>
      <c r="E280" s="21">
        <f>CD[[#This Row],[KH]]-CD[[#This Row],[KH (intensiv)]]</f>
        <v>159</v>
      </c>
      <c r="F280" s="21">
        <f>CD[[#This Row],[Infiziert]]-CD[[#This Row],[KH (nicht intensiv)]]-CD[[#This Row],[KH (intensiv)]]</f>
        <v>919</v>
      </c>
      <c r="G280" s="20">
        <v>11728</v>
      </c>
      <c r="H280" s="20">
        <v>12968</v>
      </c>
      <c r="I280" s="20">
        <v>1113</v>
      </c>
      <c r="J280" s="20">
        <v>194</v>
      </c>
      <c r="K280" s="20">
        <v>3523</v>
      </c>
      <c r="L280" s="21">
        <f>CD[[#This Row],[Verstorbene]]+CD[[#This Row],[KH (intensiv)]]+CD[[#This Row],[KH (nicht intensiv)]]+CD[[#This Row],[Infiziert (o. KH)]]+CD[[#This Row],[Genesen]]-CD[[#This Row],[Total]]</f>
        <v>0</v>
      </c>
      <c r="M280" s="22">
        <f>CD[[#This Row],[Total]]-H279</f>
        <v>94</v>
      </c>
      <c r="N280" s="22">
        <f>CD[[#This Row],[Genesen]]-G279</f>
        <v>29</v>
      </c>
      <c r="O280" s="35">
        <f t="shared" si="7"/>
        <v>124.30110777533177</v>
      </c>
      <c r="P280" s="35" t="str" cm="1">
        <f t="array" ref="P2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1" spans="1:16" x14ac:dyDescent="0.2">
      <c r="A281" s="19">
        <v>44190</v>
      </c>
      <c r="B281" s="24">
        <f>-CD[[#This Row],[Verstorbene]]</f>
        <v>-127</v>
      </c>
      <c r="C281" s="2">
        <v>127</v>
      </c>
      <c r="D281" s="44">
        <v>38</v>
      </c>
      <c r="E281" s="21">
        <f>CD[[#This Row],[KH]]-CD[[#This Row],[KH (intensiv)]]</f>
        <v>155</v>
      </c>
      <c r="F281" s="21">
        <f>CD[[#This Row],[Infiziert]]-CD[[#This Row],[KH (nicht intensiv)]]-CD[[#This Row],[KH (intensiv)]]</f>
        <v>761</v>
      </c>
      <c r="G281" s="20">
        <v>11953</v>
      </c>
      <c r="H281" s="20">
        <v>13034</v>
      </c>
      <c r="I281" s="20">
        <v>954</v>
      </c>
      <c r="J281" s="20">
        <v>193</v>
      </c>
      <c r="K281" s="20">
        <v>3143</v>
      </c>
      <c r="L281" s="21">
        <f>CD[[#This Row],[Verstorbene]]+CD[[#This Row],[KH (intensiv)]]+CD[[#This Row],[KH (nicht intensiv)]]+CD[[#This Row],[Infiziert (o. KH)]]+CD[[#This Row],[Genesen]]-CD[[#This Row],[Total]]</f>
        <v>0</v>
      </c>
      <c r="M281" s="22">
        <f>CD[[#This Row],[Total]]-H280</f>
        <v>66</v>
      </c>
      <c r="N281" s="22">
        <f>CD[[#This Row],[Genesen]]-G280</f>
        <v>225</v>
      </c>
      <c r="O281" s="35">
        <f t="shared" si="7"/>
        <v>118.35137816642198</v>
      </c>
      <c r="P281" s="35" t="str" cm="1">
        <f t="array" ref="P2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2" spans="1:16" x14ac:dyDescent="0.2">
      <c r="A282" s="19">
        <v>44191</v>
      </c>
      <c r="B282" s="24">
        <f>-CD[[#This Row],[Verstorbene]]</f>
        <v>-127</v>
      </c>
      <c r="C282" s="2">
        <v>127</v>
      </c>
      <c r="D282" s="44">
        <v>38</v>
      </c>
      <c r="E282" s="21">
        <f>CD[[#This Row],[KH]]-CD[[#This Row],[KH (intensiv)]]</f>
        <v>152</v>
      </c>
      <c r="F282" s="21">
        <f>CD[[#This Row],[Infiziert]]-CD[[#This Row],[KH (nicht intensiv)]]-CD[[#This Row],[KH (intensiv)]]</f>
        <v>673</v>
      </c>
      <c r="G282" s="20">
        <v>12070</v>
      </c>
      <c r="H282" s="20">
        <v>13060</v>
      </c>
      <c r="I282" s="20">
        <v>863</v>
      </c>
      <c r="J282" s="20">
        <v>190</v>
      </c>
      <c r="K282" s="20">
        <v>2795</v>
      </c>
      <c r="L282" s="21">
        <f>CD[[#This Row],[Verstorbene]]+CD[[#This Row],[KH (intensiv)]]+CD[[#This Row],[KH (nicht intensiv)]]+CD[[#This Row],[Infiziert (o. KH)]]+CD[[#This Row],[Genesen]]-CD[[#This Row],[Total]]</f>
        <v>0</v>
      </c>
      <c r="M282" s="22">
        <f>CD[[#This Row],[Total]]-H281</f>
        <v>26</v>
      </c>
      <c r="N282" s="22">
        <f>CD[[#This Row],[Genesen]]-G281</f>
        <v>117</v>
      </c>
      <c r="O282" s="35">
        <f t="shared" si="7"/>
        <v>111.11522053396411</v>
      </c>
      <c r="P282" s="35" t="str" cm="1">
        <f t="array" ref="P2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3" spans="1:16" x14ac:dyDescent="0.2">
      <c r="A283" s="19">
        <v>44192</v>
      </c>
      <c r="B283" s="24">
        <f>-CD[[#This Row],[Verstorbene]]</f>
        <v>-127</v>
      </c>
      <c r="C283" s="2">
        <v>127</v>
      </c>
      <c r="D283" s="44">
        <v>38</v>
      </c>
      <c r="E283" s="21">
        <f>CD[[#This Row],[KH]]-CD[[#This Row],[KH (intensiv)]]</f>
        <v>165</v>
      </c>
      <c r="F283" s="21">
        <f>CD[[#This Row],[Infiziert]]-CD[[#This Row],[KH (nicht intensiv)]]-CD[[#This Row],[KH (intensiv)]]</f>
        <v>581</v>
      </c>
      <c r="G283" s="20">
        <v>12236</v>
      </c>
      <c r="H283" s="20">
        <v>13147</v>
      </c>
      <c r="I283" s="20">
        <v>784</v>
      </c>
      <c r="J283" s="20">
        <v>203</v>
      </c>
      <c r="K283" s="20">
        <v>2673</v>
      </c>
      <c r="L283" s="21">
        <f>CD[[#This Row],[Verstorbene]]+CD[[#This Row],[KH (intensiv)]]+CD[[#This Row],[KH (nicht intensiv)]]+CD[[#This Row],[Infiziert (o. KH)]]+CD[[#This Row],[Genesen]]-CD[[#This Row],[Total]]</f>
        <v>0</v>
      </c>
      <c r="M283" s="22">
        <f>CD[[#This Row],[Total]]-H282</f>
        <v>87</v>
      </c>
      <c r="N283" s="22">
        <f>CD[[#This Row],[Genesen]]-G282</f>
        <v>166</v>
      </c>
      <c r="O283" s="35">
        <f t="shared" si="7"/>
        <v>99.215761316144508</v>
      </c>
      <c r="P283" s="35" t="str" cm="1">
        <f t="array" ref="P2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4" spans="1:16" x14ac:dyDescent="0.2">
      <c r="A284" s="19">
        <v>44193</v>
      </c>
      <c r="B284" s="24">
        <f>-CD[[#This Row],[Verstorbene]]</f>
        <v>-127</v>
      </c>
      <c r="C284" s="2">
        <v>127</v>
      </c>
      <c r="D284" s="44">
        <v>39</v>
      </c>
      <c r="E284" s="21">
        <f>CD[[#This Row],[KH]]-CD[[#This Row],[KH (intensiv)]]</f>
        <v>171</v>
      </c>
      <c r="F284" s="21">
        <f>CD[[#This Row],[Infiziert]]-CD[[#This Row],[KH (nicht intensiv)]]-CD[[#This Row],[KH (intensiv)]]</f>
        <v>514</v>
      </c>
      <c r="G284" s="20">
        <v>12356</v>
      </c>
      <c r="H284" s="20">
        <v>13207</v>
      </c>
      <c r="I284" s="20">
        <v>724</v>
      </c>
      <c r="J284" s="20">
        <v>210</v>
      </c>
      <c r="K284" s="20">
        <v>2605</v>
      </c>
      <c r="L284" s="21">
        <f>CD[[#This Row],[Verstorbene]]+CD[[#This Row],[KH (intensiv)]]+CD[[#This Row],[KH (nicht intensiv)]]+CD[[#This Row],[Infiziert (o. KH)]]+CD[[#This Row],[Genesen]]-CD[[#This Row],[Total]]</f>
        <v>0</v>
      </c>
      <c r="M284" s="22">
        <f>CD[[#This Row],[Total]]-H283</f>
        <v>60</v>
      </c>
      <c r="N284" s="22">
        <f>CD[[#This Row],[Genesen]]-G283</f>
        <v>120</v>
      </c>
      <c r="O284" s="35">
        <f t="shared" si="7"/>
        <v>95.838887754330841</v>
      </c>
      <c r="P284" s="35" t="str" cm="1">
        <f t="array" ref="P2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5" spans="1:16" x14ac:dyDescent="0.2">
      <c r="A285" s="19">
        <v>44194</v>
      </c>
      <c r="B285" s="24">
        <f>-CD[[#This Row],[Verstorbene]]</f>
        <v>-130</v>
      </c>
      <c r="C285" s="2">
        <v>130</v>
      </c>
      <c r="D285" s="44">
        <v>41</v>
      </c>
      <c r="E285" s="21">
        <f>CD[[#This Row],[KH]]-CD[[#This Row],[KH (intensiv)]]</f>
        <v>178</v>
      </c>
      <c r="F285" s="21">
        <f>CD[[#This Row],[Infiziert]]-CD[[#This Row],[KH (nicht intensiv)]]-CD[[#This Row],[KH (intensiv)]]</f>
        <v>438</v>
      </c>
      <c r="G285" s="20">
        <v>12511</v>
      </c>
      <c r="H285" s="20">
        <v>13298</v>
      </c>
      <c r="I285" s="20">
        <v>657</v>
      </c>
      <c r="J285" s="20">
        <v>219</v>
      </c>
      <c r="K285" s="20">
        <v>2255</v>
      </c>
      <c r="L285" s="21">
        <f>CD[[#This Row],[Verstorbene]]+CD[[#This Row],[KH (intensiv)]]+CD[[#This Row],[KH (nicht intensiv)]]+CD[[#This Row],[Infiziert (o. KH)]]+CD[[#This Row],[Genesen]]-CD[[#This Row],[Total]]</f>
        <v>0</v>
      </c>
      <c r="M285" s="22">
        <f>CD[[#This Row],[Total]]-H284</f>
        <v>91</v>
      </c>
      <c r="N285" s="22">
        <f>CD[[#This Row],[Genesen]]-G284</f>
        <v>155</v>
      </c>
      <c r="O285" s="35">
        <f t="shared" ref="O285:O290" si="8">SUM(M279:M285)/$O$1</f>
        <v>93.266031707234703</v>
      </c>
      <c r="P285" s="35" t="str" cm="1">
        <f t="array" ref="P2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6" spans="1:16" x14ac:dyDescent="0.2">
      <c r="A286" s="19">
        <v>44195</v>
      </c>
      <c r="B286" s="24">
        <f>-CD[[#This Row],[Verstorbene]]</f>
        <v>-131</v>
      </c>
      <c r="C286" s="2">
        <v>131</v>
      </c>
      <c r="D286" s="44">
        <v>41</v>
      </c>
      <c r="E286" s="21">
        <f>CD[[#This Row],[KH]]-CD[[#This Row],[KH (intensiv)]]</f>
        <v>167</v>
      </c>
      <c r="F286" s="21">
        <f>CD[[#This Row],[Infiziert]]-CD[[#This Row],[KH (nicht intensiv)]]-CD[[#This Row],[KH (intensiv)]]</f>
        <v>478</v>
      </c>
      <c r="G286" s="20">
        <v>12587</v>
      </c>
      <c r="H286" s="20">
        <v>13404</v>
      </c>
      <c r="I286" s="20">
        <v>686</v>
      </c>
      <c r="J286" s="20">
        <v>208</v>
      </c>
      <c r="K286" s="20">
        <v>2131</v>
      </c>
      <c r="L286" s="21">
        <f>CD[[#This Row],[Verstorbene]]+CD[[#This Row],[KH (intensiv)]]+CD[[#This Row],[KH (nicht intensiv)]]+CD[[#This Row],[Infiziert (o. KH)]]+CD[[#This Row],[Genesen]]-CD[[#This Row],[Total]]</f>
        <v>0</v>
      </c>
      <c r="M286" s="22">
        <f>CD[[#This Row],[Total]]-H285</f>
        <v>106</v>
      </c>
      <c r="N286" s="22">
        <f>CD[[#This Row],[Genesen]]-G285</f>
        <v>76</v>
      </c>
      <c r="O286" s="35">
        <f t="shared" si="8"/>
        <v>85.225856560059299</v>
      </c>
      <c r="P286" s="35" t="str" cm="1">
        <f t="array" ref="P2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7" spans="1:16" x14ac:dyDescent="0.2">
      <c r="A287" s="19">
        <v>44196</v>
      </c>
      <c r="B287" s="24">
        <f>-CD[[#This Row],[Verstorbene]]</f>
        <v>-132</v>
      </c>
      <c r="C287" s="2">
        <v>132</v>
      </c>
      <c r="D287" s="44">
        <v>41</v>
      </c>
      <c r="E287" s="21">
        <f>CD[[#This Row],[KH]]-CD[[#This Row],[KH (intensiv)]]</f>
        <v>156</v>
      </c>
      <c r="F287" s="21">
        <f>CD[[#This Row],[Infiziert]]-CD[[#This Row],[KH (nicht intensiv)]]-CD[[#This Row],[KH (intensiv)]]</f>
        <v>548</v>
      </c>
      <c r="G287" s="20">
        <v>12642</v>
      </c>
      <c r="H287" s="20">
        <v>13519</v>
      </c>
      <c r="I287" s="20">
        <v>745</v>
      </c>
      <c r="J287" s="20">
        <v>197</v>
      </c>
      <c r="K287" s="20">
        <v>2124</v>
      </c>
      <c r="L287" s="21">
        <f>CD[[#This Row],[Verstorbene]]+CD[[#This Row],[KH (intensiv)]]+CD[[#This Row],[KH (nicht intensiv)]]+CD[[#This Row],[Infiziert (o. KH)]]+CD[[#This Row],[Genesen]]-CD[[#This Row],[Total]]</f>
        <v>0</v>
      </c>
      <c r="M287" s="22">
        <f>CD[[#This Row],[Total]]-H286</f>
        <v>115</v>
      </c>
      <c r="N287" s="22">
        <f>CD[[#This Row],[Genesen]]-G286</f>
        <v>55</v>
      </c>
      <c r="O287" s="35">
        <f t="shared" si="8"/>
        <v>88.602730121872966</v>
      </c>
      <c r="P287" s="35" t="str" cm="1">
        <f t="array" ref="P2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8" spans="1:16" x14ac:dyDescent="0.2">
      <c r="A288" s="19">
        <v>44197</v>
      </c>
      <c r="B288" s="24">
        <f>-CD[[#This Row],[Verstorbene]]</f>
        <v>-132</v>
      </c>
      <c r="C288" s="2">
        <v>132</v>
      </c>
      <c r="D288" s="44">
        <v>38</v>
      </c>
      <c r="E288" s="21">
        <f>CD[[#This Row],[KH]]-CD[[#This Row],[KH (intensiv)]]</f>
        <v>147</v>
      </c>
      <c r="F288" s="21">
        <f>CD[[#This Row],[Infiziert]]-CD[[#This Row],[KH (nicht intensiv)]]-CD[[#This Row],[KH (intensiv)]]</f>
        <v>461</v>
      </c>
      <c r="G288" s="20">
        <v>12800</v>
      </c>
      <c r="H288" s="20">
        <v>13578</v>
      </c>
      <c r="I288" s="20">
        <v>646</v>
      </c>
      <c r="J288" s="20">
        <v>185</v>
      </c>
      <c r="K288" s="20">
        <v>1888</v>
      </c>
      <c r="L288" s="21">
        <f>CD[[#This Row],[Verstorbene]]+CD[[#This Row],[KH (intensiv)]]+CD[[#This Row],[KH (nicht intensiv)]]+CD[[#This Row],[Infiziert (o. KH)]]+CD[[#This Row],[Genesen]]-CD[[#This Row],[Total]]</f>
        <v>0</v>
      </c>
      <c r="M288" s="22">
        <f>CD[[#This Row],[Total]]-H287</f>
        <v>59</v>
      </c>
      <c r="N288" s="22">
        <f>CD[[#This Row],[Genesen]]-G287</f>
        <v>158</v>
      </c>
      <c r="O288" s="35">
        <f t="shared" si="8"/>
        <v>87.47710560126842</v>
      </c>
      <c r="P288" s="35" t="str" cm="1">
        <f t="array" ref="P2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9" spans="1:19" x14ac:dyDescent="0.2">
      <c r="A289" s="19">
        <v>44198</v>
      </c>
      <c r="B289" s="24">
        <f>-CD[[#This Row],[Verstorbene]]</f>
        <v>-132</v>
      </c>
      <c r="C289" s="2">
        <v>132</v>
      </c>
      <c r="D289" s="44">
        <v>42</v>
      </c>
      <c r="E289" s="21">
        <f>CD[[#This Row],[KH]]-CD[[#This Row],[KH (intensiv)]]</f>
        <v>149</v>
      </c>
      <c r="F289" s="21">
        <f>CD[[#This Row],[Infiziert]]-CD[[#This Row],[KH (nicht intensiv)]]-CD[[#This Row],[KH (intensiv)]]</f>
        <v>328</v>
      </c>
      <c r="G289" s="20">
        <v>12981</v>
      </c>
      <c r="H289" s="20">
        <v>13632</v>
      </c>
      <c r="I289" s="20">
        <v>519</v>
      </c>
      <c r="J289" s="20">
        <v>191</v>
      </c>
      <c r="K289" s="20">
        <v>1597</v>
      </c>
      <c r="L289" s="21">
        <f>CD[[#This Row],[Verstorbene]]+CD[[#This Row],[KH (intensiv)]]+CD[[#This Row],[KH (nicht intensiv)]]+CD[[#This Row],[Infiziert (o. KH)]]+CD[[#This Row],[Genesen]]-CD[[#This Row],[Total]]</f>
        <v>0</v>
      </c>
      <c r="M289" s="22">
        <f>CD[[#This Row],[Total]]-H288</f>
        <v>54</v>
      </c>
      <c r="N289" s="22">
        <f>CD[[#This Row],[Genesen]]-G288</f>
        <v>181</v>
      </c>
      <c r="O289" s="35">
        <f t="shared" si="8"/>
        <v>91.979603683686648</v>
      </c>
      <c r="P289" s="35" t="str" cm="1">
        <f t="array" ref="P2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0" spans="1:19" x14ac:dyDescent="0.2">
      <c r="A290" s="19">
        <v>44199</v>
      </c>
      <c r="B290" s="24">
        <f>-CD[[#This Row],[Verstorbene]]</f>
        <v>-132</v>
      </c>
      <c r="C290" s="2">
        <v>132</v>
      </c>
      <c r="D290" s="44">
        <v>45</v>
      </c>
      <c r="E290" s="21">
        <f>CD[[#This Row],[KH]]-CD[[#This Row],[KH (intensiv)]]</f>
        <v>154</v>
      </c>
      <c r="F290" s="21">
        <f>CD[[#This Row],[Infiziert]]-CD[[#This Row],[KH (nicht intensiv)]]-CD[[#This Row],[KH (intensiv)]]</f>
        <v>310</v>
      </c>
      <c r="G290" s="20">
        <v>13093</v>
      </c>
      <c r="H290" s="20">
        <v>13734</v>
      </c>
      <c r="I290" s="20">
        <v>509</v>
      </c>
      <c r="J290" s="20">
        <v>199</v>
      </c>
      <c r="K290" s="20">
        <v>1637</v>
      </c>
      <c r="L290" s="21">
        <f>CD[[#This Row],[Verstorbene]]+CD[[#This Row],[KH (intensiv)]]+CD[[#This Row],[KH (nicht intensiv)]]+CD[[#This Row],[Infiziert (o. KH)]]+CD[[#This Row],[Genesen]]-CD[[#This Row],[Total]]</f>
        <v>0</v>
      </c>
      <c r="M290" s="22">
        <f>CD[[#This Row],[Total]]-H289</f>
        <v>102</v>
      </c>
      <c r="N290" s="22">
        <f>CD[[#This Row],[Genesen]]-G289</f>
        <v>112</v>
      </c>
      <c r="O290" s="35">
        <f t="shared" si="8"/>
        <v>94.391656227839263</v>
      </c>
      <c r="P290" s="35" t="str" cm="1">
        <f t="array" ref="P2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1" spans="1:19" x14ac:dyDescent="0.2">
      <c r="A291" s="19">
        <v>44200</v>
      </c>
      <c r="B291" s="24">
        <f>-CD[[#This Row],[Verstorbene]]</f>
        <v>-135</v>
      </c>
      <c r="C291" s="2">
        <v>135</v>
      </c>
      <c r="D291" s="44">
        <v>45</v>
      </c>
      <c r="E291" s="21">
        <f>CD[[#This Row],[KH]]-CD[[#This Row],[KH (intensiv)]]</f>
        <v>167</v>
      </c>
      <c r="F291" s="21">
        <f>CD[[#This Row],[Infiziert]]-CD[[#This Row],[KH (nicht intensiv)]]-CD[[#This Row],[KH (intensiv)]]</f>
        <v>343</v>
      </c>
      <c r="G291" s="20">
        <v>13093</v>
      </c>
      <c r="H291" s="20">
        <v>13783</v>
      </c>
      <c r="I291" s="20">
        <v>555</v>
      </c>
      <c r="J291" s="20">
        <v>212</v>
      </c>
      <c r="K291" s="20">
        <v>1738</v>
      </c>
      <c r="L291" s="21">
        <f>CD[[#This Row],[Verstorbene]]+CD[[#This Row],[KH (intensiv)]]+CD[[#This Row],[KH (nicht intensiv)]]+CD[[#This Row],[Infiziert (o. KH)]]+CD[[#This Row],[Genesen]]-CD[[#This Row],[Total]]</f>
        <v>0</v>
      </c>
      <c r="M291" s="22">
        <f>CD[[#This Row],[Total]]-H290</f>
        <v>49</v>
      </c>
      <c r="N291" s="22">
        <f>CD[[#This Row],[Genesen]]-G290</f>
        <v>0</v>
      </c>
      <c r="O291" s="35">
        <f t="shared" ref="O291:O296" si="9">SUM(M285:M291)/$O$1</f>
        <v>92.622817695460682</v>
      </c>
      <c r="P291" s="35" t="str" cm="1">
        <f t="array" ref="P2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2" spans="1:19" x14ac:dyDescent="0.2">
      <c r="A292" s="19">
        <v>44201</v>
      </c>
      <c r="B292" s="24">
        <f>-CD[[#This Row],[Verstorbene]]</f>
        <v>-143</v>
      </c>
      <c r="C292" s="2">
        <v>143</v>
      </c>
      <c r="D292" s="44">
        <v>37</v>
      </c>
      <c r="E292" s="21">
        <f>CD[[#This Row],[KH]]-CD[[#This Row],[KH (intensiv)]]</f>
        <v>156</v>
      </c>
      <c r="F292" s="21">
        <f>CD[[#This Row],[Infiziert]]-CD[[#This Row],[KH (nicht intensiv)]]-CD[[#This Row],[KH (intensiv)]]</f>
        <v>400</v>
      </c>
      <c r="G292" s="20">
        <v>13123</v>
      </c>
      <c r="H292" s="20">
        <v>13859</v>
      </c>
      <c r="I292" s="20">
        <v>593</v>
      </c>
      <c r="J292" s="20">
        <v>193</v>
      </c>
      <c r="K292" s="20">
        <v>1729</v>
      </c>
      <c r="L292" s="21">
        <f>CD[[#This Row],[Verstorbene]]+CD[[#This Row],[KH (intensiv)]]+CD[[#This Row],[KH (nicht intensiv)]]+CD[[#This Row],[Infiziert (o. KH)]]+CD[[#This Row],[Genesen]]-CD[[#This Row],[Total]]</f>
        <v>0</v>
      </c>
      <c r="M292" s="22">
        <f>CD[[#This Row],[Total]]-H291</f>
        <v>76</v>
      </c>
      <c r="N292" s="22">
        <f>CD[[#This Row],[Genesen]]-G291</f>
        <v>30</v>
      </c>
      <c r="O292" s="35">
        <f t="shared" si="9"/>
        <v>90.210765151308053</v>
      </c>
      <c r="P292" s="35" t="str" cm="1">
        <f t="array" ref="P2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3" spans="1:19" x14ac:dyDescent="0.2">
      <c r="A293" s="19">
        <v>44202</v>
      </c>
      <c r="B293" s="24">
        <f>-CD[[#This Row],[Verstorbene]]</f>
        <v>-143</v>
      </c>
      <c r="C293" s="2">
        <v>143</v>
      </c>
      <c r="D293" s="44">
        <v>32</v>
      </c>
      <c r="E293" s="21">
        <f>CD[[#This Row],[KH]]-CD[[#This Row],[KH (intensiv)]]</f>
        <v>140</v>
      </c>
      <c r="F293" s="21">
        <f>CD[[#This Row],[Infiziert]]-CD[[#This Row],[KH (nicht intensiv)]]-CD[[#This Row],[KH (intensiv)]]</f>
        <v>516</v>
      </c>
      <c r="G293" s="20">
        <v>13151</v>
      </c>
      <c r="H293" s="20">
        <v>13982</v>
      </c>
      <c r="I293" s="20">
        <v>688</v>
      </c>
      <c r="J293" s="20">
        <v>172</v>
      </c>
      <c r="K293" s="20">
        <v>1846</v>
      </c>
      <c r="L293" s="21">
        <f>CD[[#This Row],[Verstorbene]]+CD[[#This Row],[KH (intensiv)]]+CD[[#This Row],[KH (nicht intensiv)]]+CD[[#This Row],[Infiziert (o. KH)]]+CD[[#This Row],[Genesen]]-CD[[#This Row],[Total]]</f>
        <v>0</v>
      </c>
      <c r="M293" s="22">
        <f>CD[[#This Row],[Total]]-H292</f>
        <v>123</v>
      </c>
      <c r="N293" s="22">
        <f>CD[[#This Row],[Genesen]]-G292</f>
        <v>28</v>
      </c>
      <c r="O293" s="35">
        <f t="shared" si="9"/>
        <v>92.944424701347685</v>
      </c>
      <c r="P293" s="35" t="str" cm="1">
        <f t="array" ref="P2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4" spans="1:19" x14ac:dyDescent="0.2">
      <c r="A294" s="19">
        <v>44203</v>
      </c>
      <c r="B294" s="24">
        <f>-CD[[#This Row],[Verstorbene]]</f>
        <v>-146</v>
      </c>
      <c r="C294" s="2">
        <v>146</v>
      </c>
      <c r="D294" s="44">
        <v>30</v>
      </c>
      <c r="E294" s="21">
        <f>CD[[#This Row],[KH]]-CD[[#This Row],[KH (intensiv)]]</f>
        <v>125</v>
      </c>
      <c r="F294" s="21">
        <f>CD[[#This Row],[Infiziert]]-CD[[#This Row],[KH (nicht intensiv)]]-CD[[#This Row],[KH (intensiv)]]</f>
        <v>568</v>
      </c>
      <c r="G294" s="20">
        <v>13218</v>
      </c>
      <c r="H294" s="20">
        <v>14087</v>
      </c>
      <c r="I294" s="20">
        <v>723</v>
      </c>
      <c r="J294" s="20">
        <v>155</v>
      </c>
      <c r="K294" s="20">
        <v>1868</v>
      </c>
      <c r="L294" s="21">
        <f>CD[[#This Row],[Verstorbene]]+CD[[#This Row],[KH (intensiv)]]+CD[[#This Row],[KH (nicht intensiv)]]+CD[[#This Row],[Infiziert (o. KH)]]+CD[[#This Row],[Genesen]]-CD[[#This Row],[Total]]</f>
        <v>0</v>
      </c>
      <c r="M294" s="22">
        <f>CD[[#This Row],[Total]]-H293</f>
        <v>105</v>
      </c>
      <c r="N294" s="22">
        <f>CD[[#This Row],[Genesen]]-G293</f>
        <v>67</v>
      </c>
      <c r="O294" s="35">
        <f t="shared" si="9"/>
        <v>91.336389671912613</v>
      </c>
      <c r="P294" s="35" t="str" cm="1">
        <f t="array" ref="P2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5" spans="1:19" x14ac:dyDescent="0.2">
      <c r="A295" s="19">
        <v>44204</v>
      </c>
      <c r="B295" s="24">
        <f>-CD[[#This Row],[Verstorbene]]</f>
        <v>-146</v>
      </c>
      <c r="C295" s="2">
        <v>146</v>
      </c>
      <c r="D295" s="44">
        <v>31</v>
      </c>
      <c r="E295" s="21">
        <f>CD[[#This Row],[KH]]-CD[[#This Row],[KH (intensiv)]]</f>
        <v>118</v>
      </c>
      <c r="F295" s="21">
        <f>CD[[#This Row],[Infiziert]]-CD[[#This Row],[KH (nicht intensiv)]]-CD[[#This Row],[KH (intensiv)]]</f>
        <v>583</v>
      </c>
      <c r="G295" s="20">
        <v>13400</v>
      </c>
      <c r="H295" s="20">
        <v>14278</v>
      </c>
      <c r="I295" s="20">
        <v>732</v>
      </c>
      <c r="J295" s="20">
        <v>149</v>
      </c>
      <c r="K295" s="20">
        <v>1911</v>
      </c>
      <c r="L295" s="21">
        <f>CD[[#This Row],[Verstorbene]]+CD[[#This Row],[KH (intensiv)]]+CD[[#This Row],[KH (nicht intensiv)]]+CD[[#This Row],[Infiziert (o. KH)]]+CD[[#This Row],[Genesen]]-CD[[#This Row],[Total]]</f>
        <v>0</v>
      </c>
      <c r="M295" s="22">
        <f>CD[[#This Row],[Total]]-H294</f>
        <v>191</v>
      </c>
      <c r="N295" s="22">
        <f>CD[[#This Row],[Genesen]]-G294</f>
        <v>182</v>
      </c>
      <c r="O295" s="35">
        <f t="shared" si="9"/>
        <v>112.56245206045568</v>
      </c>
      <c r="P295" s="35" t="str" cm="1">
        <f t="array" ref="P2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96" spans="1:19" x14ac:dyDescent="0.2">
      <c r="A296" s="19">
        <v>44205</v>
      </c>
      <c r="B296" s="24">
        <f>-CD[[#This Row],[Verstorbene]]</f>
        <v>-147</v>
      </c>
      <c r="C296" s="2">
        <v>147</v>
      </c>
      <c r="D296" s="44">
        <v>32</v>
      </c>
      <c r="E296" s="21">
        <f>CD[[#This Row],[KH]]-CD[[#This Row],[KH (intensiv)]]</f>
        <v>122</v>
      </c>
      <c r="F296" s="21">
        <f>CD[[#This Row],[Infiziert]]-CD[[#This Row],[KH (nicht intensiv)]]-CD[[#This Row],[KH (intensiv)]]</f>
        <v>550</v>
      </c>
      <c r="G296" s="20">
        <v>13469</v>
      </c>
      <c r="H296" s="20">
        <v>14320</v>
      </c>
      <c r="I296" s="20">
        <v>704</v>
      </c>
      <c r="J296" s="20">
        <v>154</v>
      </c>
      <c r="K296" s="20">
        <v>1921</v>
      </c>
      <c r="L296" s="21">
        <f>CD[[#This Row],[Verstorbene]]+CD[[#This Row],[KH (intensiv)]]+CD[[#This Row],[KH (nicht intensiv)]]+CD[[#This Row],[Infiziert (o. KH)]]+CD[[#This Row],[Genesen]]-CD[[#This Row],[Total]]</f>
        <v>0</v>
      </c>
      <c r="M296" s="22">
        <f>CD[[#This Row],[Total]]-H295</f>
        <v>42</v>
      </c>
      <c r="N296" s="22">
        <f>CD[[#This Row],[Genesen]]-G295</f>
        <v>69</v>
      </c>
      <c r="O296" s="35">
        <f t="shared" si="9"/>
        <v>110.63281002513358</v>
      </c>
      <c r="P296" s="35" t="str" cm="1">
        <f t="array" ref="P2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97" spans="1:19" x14ac:dyDescent="0.2">
      <c r="A297" s="19">
        <v>44206</v>
      </c>
      <c r="B297" s="24">
        <f>-CD[[#This Row],[Verstorbene]]</f>
        <v>-147</v>
      </c>
      <c r="C297" s="2">
        <v>147</v>
      </c>
      <c r="D297" s="44">
        <v>32</v>
      </c>
      <c r="E297" s="21">
        <f>CD[[#This Row],[KH]]-CD[[#This Row],[KH (intensiv)]]</f>
        <v>125</v>
      </c>
      <c r="F297" s="21">
        <f>CD[[#This Row],[Infiziert]]-CD[[#This Row],[KH (nicht intensiv)]]-CD[[#This Row],[KH (intensiv)]]</f>
        <v>503</v>
      </c>
      <c r="G297" s="20">
        <v>13621</v>
      </c>
      <c r="H297" s="20">
        <v>14428</v>
      </c>
      <c r="I297" s="20">
        <v>660</v>
      </c>
      <c r="J297" s="20">
        <v>157</v>
      </c>
      <c r="K297" s="20">
        <v>1825</v>
      </c>
      <c r="L297" s="21">
        <f>CD[[#This Row],[Verstorbene]]+CD[[#This Row],[KH (intensiv)]]+CD[[#This Row],[KH (nicht intensiv)]]+CD[[#This Row],[Infiziert (o. KH)]]+CD[[#This Row],[Genesen]]-CD[[#This Row],[Total]]</f>
        <v>0</v>
      </c>
      <c r="M297" s="22">
        <f>CD[[#This Row],[Total]]-H296</f>
        <v>108</v>
      </c>
      <c r="N297" s="22">
        <f>CD[[#This Row],[Genesen]]-G296</f>
        <v>152</v>
      </c>
      <c r="O297" s="35">
        <f t="shared" ref="O297" si="10">SUM(M291:M297)/$O$1</f>
        <v>111.59763104279463</v>
      </c>
      <c r="P297" s="35" t="str" cm="1">
        <f t="array" ref="P2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98" spans="1:19" x14ac:dyDescent="0.2">
      <c r="A298" s="19">
        <v>44207</v>
      </c>
      <c r="B298" s="24">
        <f>-CD[[#This Row],[Verstorbene]]</f>
        <v>-154</v>
      </c>
      <c r="C298" s="2">
        <v>154</v>
      </c>
      <c r="D298" s="44">
        <v>33</v>
      </c>
      <c r="E298" s="21">
        <f>CD[[#This Row],[KH]]-CD[[#This Row],[KH (intensiv)]]</f>
        <v>122</v>
      </c>
      <c r="F298" s="21">
        <f>CD[[#This Row],[Infiziert]]-CD[[#This Row],[KH (nicht intensiv)]]-CD[[#This Row],[KH (intensiv)]]</f>
        <v>518</v>
      </c>
      <c r="G298" s="20">
        <v>13658</v>
      </c>
      <c r="H298">
        <v>14485</v>
      </c>
      <c r="I298" s="20">
        <v>673</v>
      </c>
      <c r="J298" s="20">
        <v>155</v>
      </c>
      <c r="K298" s="20">
        <v>1890</v>
      </c>
      <c r="L298" s="21">
        <f>CD[[#This Row],[Verstorbene]]+CD[[#This Row],[KH (intensiv)]]+CD[[#This Row],[KH (nicht intensiv)]]+CD[[#This Row],[Infiziert (o. KH)]]+CD[[#This Row],[Genesen]]-CD[[#This Row],[Total]]</f>
        <v>0</v>
      </c>
      <c r="M298" s="22">
        <f>CD[[#This Row],[Total]]-H297</f>
        <v>57</v>
      </c>
      <c r="N298" s="22">
        <f>CD[[#This Row],[Genesen]]-G297</f>
        <v>37</v>
      </c>
      <c r="O298">
        <v>109</v>
      </c>
      <c r="P298" s="8" t="str" cm="1">
        <f t="array" ref="P2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  <c r="Q298" s="3" t="s">
        <v>37</v>
      </c>
    </row>
    <row r="299" spans="1:19" x14ac:dyDescent="0.2">
      <c r="A299" s="19">
        <v>44208</v>
      </c>
      <c r="B299" s="24">
        <f>-CD[[#This Row],[Verstorbene]]</f>
        <v>-156</v>
      </c>
      <c r="C299" s="2">
        <v>156</v>
      </c>
      <c r="D299" s="46">
        <v>31</v>
      </c>
      <c r="E299" s="21">
        <f>CD[[#This Row],[KH]]-CD[[#This Row],[KH (intensiv)]]</f>
        <v>122</v>
      </c>
      <c r="F299" s="21">
        <f>CD[[#This Row],[Infiziert]]-CD[[#This Row],[KH (nicht intensiv)]]-CD[[#This Row],[KH (intensiv)]]</f>
        <v>538</v>
      </c>
      <c r="G299" s="20">
        <v>13774</v>
      </c>
      <c r="H299">
        <v>14621</v>
      </c>
      <c r="I299" s="20">
        <v>691</v>
      </c>
      <c r="J299" s="20">
        <v>153</v>
      </c>
      <c r="K299" s="20">
        <v>1867</v>
      </c>
      <c r="L299" s="21">
        <f>CD[[#This Row],[Verstorbene]]+CD[[#This Row],[KH (intensiv)]]+CD[[#This Row],[KH (nicht intensiv)]]+CD[[#This Row],[Infiziert (o. KH)]]+CD[[#This Row],[Genesen]]-CD[[#This Row],[Total]]</f>
        <v>0</v>
      </c>
      <c r="M299" s="22">
        <f>CD[[#This Row],[Total]]-H298</f>
        <v>136</v>
      </c>
      <c r="N299" s="22">
        <f>CD[[#This Row],[Genesen]]-G298</f>
        <v>116</v>
      </c>
      <c r="O299">
        <v>118</v>
      </c>
      <c r="P299" s="8" t="str" cm="1">
        <f t="array" ref="P2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00" spans="1:19" x14ac:dyDescent="0.2">
      <c r="A300" s="19">
        <v>44209</v>
      </c>
      <c r="B300" s="24">
        <f>-CD[[#This Row],[Verstorbene]]</f>
        <v>-157</v>
      </c>
      <c r="C300" s="31">
        <v>157</v>
      </c>
      <c r="D300" s="46">
        <v>31</v>
      </c>
      <c r="E300" s="21">
        <f>CD[[#This Row],[KH]]-CD[[#This Row],[KH (intensiv)]]</f>
        <v>126</v>
      </c>
      <c r="F300" s="21">
        <f>CD[[#This Row],[Infiziert]]-CD[[#This Row],[KH (nicht intensiv)]]-CD[[#This Row],[KH (intensiv)]]</f>
        <v>480</v>
      </c>
      <c r="G300" s="20">
        <v>13913</v>
      </c>
      <c r="H300">
        <v>14707</v>
      </c>
      <c r="I300" s="20">
        <v>637</v>
      </c>
      <c r="J300" s="20">
        <v>157</v>
      </c>
      <c r="K300" s="20">
        <v>1756</v>
      </c>
      <c r="L300" s="21">
        <f>CD[[#This Row],[Verstorbene]]+CD[[#This Row],[KH (intensiv)]]+CD[[#This Row],[KH (nicht intensiv)]]+CD[[#This Row],[Infiziert (o. KH)]]+CD[[#This Row],[Genesen]]-CD[[#This Row],[Total]]</f>
        <v>0</v>
      </c>
      <c r="M300" s="22">
        <f>CD[[#This Row],[Total]]-H299</f>
        <v>86</v>
      </c>
      <c r="N300" s="22">
        <f>CD[[#This Row],[Genesen]]-G299</f>
        <v>139</v>
      </c>
      <c r="O300">
        <v>112</v>
      </c>
      <c r="P300" s="8" t="str" cm="1">
        <f t="array" ref="P3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01" spans="1:19" x14ac:dyDescent="0.2">
      <c r="A301" s="19">
        <v>44210</v>
      </c>
      <c r="B301" s="24">
        <f>-CD[[#This Row],[Verstorbene]]</f>
        <v>-159</v>
      </c>
      <c r="C301" s="2">
        <v>159</v>
      </c>
      <c r="D301" s="44">
        <v>35</v>
      </c>
      <c r="E301" s="21">
        <f>CD[[#This Row],[KH]]-CD[[#This Row],[KH (intensiv)]]</f>
        <v>123</v>
      </c>
      <c r="F301" s="21">
        <f>CD[[#This Row],[Infiziert]]-CD[[#This Row],[KH (nicht intensiv)]]-CD[[#This Row],[KH (intensiv)]]</f>
        <v>514</v>
      </c>
      <c r="G301" s="20">
        <v>13966</v>
      </c>
      <c r="H301">
        <v>14797</v>
      </c>
      <c r="I301" s="20">
        <v>672</v>
      </c>
      <c r="J301" s="20">
        <v>158</v>
      </c>
      <c r="K301" s="20">
        <v>1790</v>
      </c>
      <c r="L301" s="21">
        <f>CD[[#This Row],[Verstorbene]]+CD[[#This Row],[KH (intensiv)]]+CD[[#This Row],[KH (nicht intensiv)]]+CD[[#This Row],[Infiziert (o. KH)]]+CD[[#This Row],[Genesen]]-CD[[#This Row],[Total]]</f>
        <v>0</v>
      </c>
      <c r="M301" s="22">
        <f>CD[[#This Row],[Total]]-H300</f>
        <v>90</v>
      </c>
      <c r="N301" s="22">
        <f>CD[[#This Row],[Genesen]]-G300</f>
        <v>53</v>
      </c>
      <c r="O301">
        <v>110</v>
      </c>
      <c r="P301" s="8" t="str" cm="1">
        <f t="array" ref="P3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02" spans="1:19" x14ac:dyDescent="0.2">
      <c r="A302" s="19">
        <v>44211</v>
      </c>
      <c r="B302" s="24">
        <f>-CD[[#This Row],[Verstorbene]]</f>
        <v>-161</v>
      </c>
      <c r="C302" s="2">
        <v>161</v>
      </c>
      <c r="D302" s="44">
        <v>35</v>
      </c>
      <c r="E302" s="21">
        <f>CD[[#This Row],[KH]]-CD[[#This Row],[KH (intensiv)]]</f>
        <v>117</v>
      </c>
      <c r="F302" s="21">
        <f>CD[[#This Row],[Infiziert]]-CD[[#This Row],[KH (nicht intensiv)]]-CD[[#This Row],[KH (intensiv)]]</f>
        <v>431</v>
      </c>
      <c r="G302" s="20">
        <v>14127</v>
      </c>
      <c r="H302">
        <v>14871</v>
      </c>
      <c r="I302" s="20">
        <v>583</v>
      </c>
      <c r="J302" s="20">
        <v>152</v>
      </c>
      <c r="K302" s="20">
        <v>1690</v>
      </c>
      <c r="L302" s="21">
        <f>CD[[#This Row],[Verstorbene]]+CD[[#This Row],[KH (intensiv)]]+CD[[#This Row],[KH (nicht intensiv)]]+CD[[#This Row],[Infiziert (o. KH)]]+CD[[#This Row],[Genesen]]-CD[[#This Row],[Total]]</f>
        <v>0</v>
      </c>
      <c r="M302" s="22">
        <f>CD[[#This Row],[Total]]-H301</f>
        <v>74</v>
      </c>
      <c r="N302" s="22">
        <f>CD[[#This Row],[Genesen]]-G301</f>
        <v>161</v>
      </c>
      <c r="O302">
        <v>92</v>
      </c>
      <c r="P302" s="8" t="str" cm="1">
        <f t="array" ref="P3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03" spans="1:19" x14ac:dyDescent="0.2">
      <c r="A303" s="19">
        <v>44212</v>
      </c>
      <c r="B303" s="24">
        <f>-CD[[#This Row],[Verstorbene]]</f>
        <v>-161</v>
      </c>
      <c r="C303" s="33">
        <v>161</v>
      </c>
      <c r="D303" s="44">
        <v>35</v>
      </c>
      <c r="E303" s="21">
        <f>CD[[#This Row],[KH]]-CD[[#This Row],[KH (intensiv)]]</f>
        <v>116</v>
      </c>
      <c r="F303" s="21">
        <f>CD[[#This Row],[Infiziert]]-CD[[#This Row],[KH (nicht intensiv)]]-CD[[#This Row],[KH (intensiv)]]</f>
        <v>377</v>
      </c>
      <c r="G303" s="20">
        <v>14264</v>
      </c>
      <c r="H303">
        <v>14953</v>
      </c>
      <c r="I303" s="20">
        <v>528</v>
      </c>
      <c r="J303" s="20">
        <v>151</v>
      </c>
      <c r="K303" s="20">
        <v>1671</v>
      </c>
      <c r="L303" s="21">
        <f>CD[[#This Row],[Verstorbene]]+CD[[#This Row],[KH (intensiv)]]+CD[[#This Row],[KH (nicht intensiv)]]+CD[[#This Row],[Infiziert (o. KH)]]+CD[[#This Row],[Genesen]]-CD[[#This Row],[Total]]</f>
        <v>0</v>
      </c>
      <c r="M303" s="22">
        <f>CD[[#This Row],[Total]]-H302</f>
        <v>82</v>
      </c>
      <c r="N303" s="22">
        <f>CD[[#This Row],[Genesen]]-G302</f>
        <v>137</v>
      </c>
      <c r="O303">
        <v>98</v>
      </c>
      <c r="P303" s="8" t="str" cm="1">
        <f t="array" ref="P3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3" s="17"/>
      <c r="S303" s="17"/>
    </row>
    <row r="304" spans="1:19" x14ac:dyDescent="0.2">
      <c r="A304" s="19">
        <v>44213</v>
      </c>
      <c r="B304" s="24">
        <f>-CD[[#This Row],[Verstorbene]]</f>
        <v>-161</v>
      </c>
      <c r="C304" s="33">
        <v>161</v>
      </c>
      <c r="D304" s="44">
        <v>36</v>
      </c>
      <c r="E304" s="21">
        <f>CD[[#This Row],[KH]]-CD[[#This Row],[KH (intensiv)]]</f>
        <v>115</v>
      </c>
      <c r="F304" s="21">
        <f>CD[[#This Row],[Infiziert]]-CD[[#This Row],[KH (nicht intensiv)]]-CD[[#This Row],[KH (intensiv)]]</f>
        <v>302</v>
      </c>
      <c r="G304" s="20">
        <v>14371</v>
      </c>
      <c r="H304">
        <v>14985</v>
      </c>
      <c r="I304" s="20">
        <v>453</v>
      </c>
      <c r="J304" s="20">
        <v>151</v>
      </c>
      <c r="K304" s="20">
        <v>1533</v>
      </c>
      <c r="L304" s="21">
        <f>CD[[#This Row],[Verstorbene]]+CD[[#This Row],[KH (intensiv)]]+CD[[#This Row],[KH (nicht intensiv)]]+CD[[#This Row],[Infiziert (o. KH)]]+CD[[#This Row],[Genesen]]-CD[[#This Row],[Total]]</f>
        <v>0</v>
      </c>
      <c r="M304" s="22">
        <f>CD[[#This Row],[Total]]-H303</f>
        <v>32</v>
      </c>
      <c r="N304" s="22">
        <f>CD[[#This Row],[Genesen]]-G303</f>
        <v>107</v>
      </c>
      <c r="O304">
        <v>86</v>
      </c>
      <c r="P304" s="8" t="str" cm="1">
        <f t="array" ref="P3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4" s="17"/>
      <c r="S304" s="17"/>
    </row>
    <row r="305" spans="1:19" x14ac:dyDescent="0.2">
      <c r="A305" s="19">
        <v>44214</v>
      </c>
      <c r="B305" s="24">
        <f>-CD[[#This Row],[Verstorbene]]</f>
        <v>-163</v>
      </c>
      <c r="C305" s="2">
        <v>163</v>
      </c>
      <c r="D305" s="44">
        <v>30</v>
      </c>
      <c r="E305" s="21">
        <f>CD[[#This Row],[KH]]-CD[[#This Row],[KH (intensiv)]]</f>
        <v>118</v>
      </c>
      <c r="F305" s="21">
        <f>CD[[#This Row],[Infiziert]]-CD[[#This Row],[KH (nicht intensiv)]]-CD[[#This Row],[KH (intensiv)]]</f>
        <v>261</v>
      </c>
      <c r="G305" s="20">
        <v>14466</v>
      </c>
      <c r="H305">
        <v>15038</v>
      </c>
      <c r="I305" s="20">
        <v>409</v>
      </c>
      <c r="J305" s="20">
        <v>148</v>
      </c>
      <c r="K305" s="20">
        <v>1495</v>
      </c>
      <c r="L305" s="21">
        <f>CD[[#This Row],[Verstorbene]]+CD[[#This Row],[KH (intensiv)]]+CD[[#This Row],[KH (nicht intensiv)]]+CD[[#This Row],[Infiziert (o. KH)]]+CD[[#This Row],[Genesen]]-CD[[#This Row],[Total]]</f>
        <v>0</v>
      </c>
      <c r="M305" s="22">
        <f>CD[[#This Row],[Total]]-H304</f>
        <v>53</v>
      </c>
      <c r="N305" s="22">
        <f>CD[[#This Row],[Genesen]]-G304</f>
        <v>95</v>
      </c>
      <c r="O305">
        <v>86</v>
      </c>
      <c r="P305" s="8" t="str" cm="1">
        <f t="array" ref="P3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5" s="17"/>
      <c r="S305" s="17"/>
    </row>
    <row r="306" spans="1:19" x14ac:dyDescent="0.2">
      <c r="A306" s="19">
        <v>44215</v>
      </c>
      <c r="B306" s="24">
        <f>-CD[[#This Row],[Verstorbene]]</f>
        <v>-167</v>
      </c>
      <c r="C306" s="2">
        <v>167</v>
      </c>
      <c r="D306" s="44">
        <v>31</v>
      </c>
      <c r="E306" s="21">
        <f>CD[[#This Row],[KH]]-CD[[#This Row],[KH (intensiv)]]</f>
        <v>111</v>
      </c>
      <c r="F306" s="21">
        <f>CD[[#This Row],[Infiziert]]-CD[[#This Row],[KH (nicht intensiv)]]-CD[[#This Row],[KH (intensiv)]]</f>
        <v>209</v>
      </c>
      <c r="G306" s="20">
        <v>14602</v>
      </c>
      <c r="H306">
        <v>15120</v>
      </c>
      <c r="I306" s="20">
        <v>351</v>
      </c>
      <c r="J306" s="20">
        <v>142</v>
      </c>
      <c r="K306" s="20">
        <v>1304</v>
      </c>
      <c r="L306" s="21">
        <f>CD[[#This Row],[Verstorbene]]+CD[[#This Row],[KH (intensiv)]]+CD[[#This Row],[KH (nicht intensiv)]]+CD[[#This Row],[Infiziert (o. KH)]]+CD[[#This Row],[Genesen]]-CD[[#This Row],[Total]]</f>
        <v>0</v>
      </c>
      <c r="M306" s="22">
        <f>CD[[#This Row],[Total]]-H305</f>
        <v>82</v>
      </c>
      <c r="N306" s="22">
        <f>CD[[#This Row],[Genesen]]-G305</f>
        <v>136</v>
      </c>
      <c r="O306">
        <v>77</v>
      </c>
      <c r="P306" s="8" t="str" cm="1">
        <f t="array" ref="P3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6" s="17"/>
      <c r="S306" s="17"/>
    </row>
    <row r="307" spans="1:19" x14ac:dyDescent="0.2">
      <c r="A307" s="19">
        <v>44216</v>
      </c>
      <c r="B307" s="24">
        <f>-CD[[#This Row],[Verstorbene]]</f>
        <v>-169</v>
      </c>
      <c r="C307" s="2">
        <v>169</v>
      </c>
      <c r="D307" s="44">
        <v>27</v>
      </c>
      <c r="E307" s="21">
        <f>CD[[#This Row],[KH]]-CD[[#This Row],[KH (intensiv)]]</f>
        <v>111</v>
      </c>
      <c r="F307" s="21">
        <f>CD[[#This Row],[Infiziert]]-CD[[#This Row],[KH (nicht intensiv)]]-CD[[#This Row],[KH (intensiv)]]</f>
        <v>197</v>
      </c>
      <c r="G307" s="20">
        <v>14720</v>
      </c>
      <c r="H307">
        <v>15224</v>
      </c>
      <c r="I307" s="26">
        <v>335</v>
      </c>
      <c r="J307" s="20">
        <v>138</v>
      </c>
      <c r="K307" s="20">
        <v>1173</v>
      </c>
      <c r="L307" s="21">
        <f>CD[[#This Row],[Verstorbene]]+CD[[#This Row],[KH (intensiv)]]+CD[[#This Row],[KH (nicht intensiv)]]+CD[[#This Row],[Infiziert (o. KH)]]+CD[[#This Row],[Genesen]]-CD[[#This Row],[Total]]</f>
        <v>0</v>
      </c>
      <c r="M307" s="22">
        <f>CD[[#This Row],[Total]]-H306</f>
        <v>104</v>
      </c>
      <c r="N307" s="22">
        <f>CD[[#This Row],[Genesen]]-G306</f>
        <v>118</v>
      </c>
      <c r="O307">
        <v>80</v>
      </c>
      <c r="P307" s="8" t="str" cm="1">
        <f t="array" ref="P3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7" s="17"/>
      <c r="S307" s="17"/>
    </row>
    <row r="308" spans="1:19" x14ac:dyDescent="0.2">
      <c r="A308" s="19">
        <v>44217</v>
      </c>
      <c r="B308" s="24">
        <f>-CD[[#This Row],[Verstorbene]]</f>
        <v>-171</v>
      </c>
      <c r="C308" s="2">
        <v>171</v>
      </c>
      <c r="D308" s="44">
        <v>30</v>
      </c>
      <c r="E308" s="21">
        <f>CD[[#This Row],[KH]]-CD[[#This Row],[KH (intensiv)]]</f>
        <v>109</v>
      </c>
      <c r="F308" s="21">
        <f>CD[[#This Row],[Infiziert]]-CD[[#This Row],[KH (nicht intensiv)]]-CD[[#This Row],[KH (intensiv)]]</f>
        <v>207</v>
      </c>
      <c r="G308" s="20">
        <v>14831</v>
      </c>
      <c r="H308">
        <v>15348</v>
      </c>
      <c r="I308" s="26">
        <v>346</v>
      </c>
      <c r="J308" s="20">
        <v>139</v>
      </c>
      <c r="K308" s="20">
        <v>1105</v>
      </c>
      <c r="L308" s="21">
        <f>CD[[#This Row],[Verstorbene]]+CD[[#This Row],[KH (intensiv)]]+CD[[#This Row],[KH (nicht intensiv)]]+CD[[#This Row],[Infiziert (o. KH)]]+CD[[#This Row],[Genesen]]-CD[[#This Row],[Total]]</f>
        <v>0</v>
      </c>
      <c r="M308" s="22">
        <f>CD[[#This Row],[Total]]-H307</f>
        <v>124</v>
      </c>
      <c r="N308" s="22">
        <f>CD[[#This Row],[Genesen]]-G307</f>
        <v>111</v>
      </c>
      <c r="O308">
        <v>85</v>
      </c>
      <c r="P308" s="8" t="str" cm="1">
        <f t="array" ref="P3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8" s="17"/>
      <c r="S308" s="17"/>
    </row>
    <row r="309" spans="1:19" x14ac:dyDescent="0.2">
      <c r="A309" s="19">
        <v>44218</v>
      </c>
      <c r="B309" s="24">
        <f>-CD[[#This Row],[Verstorbene]]</f>
        <v>-173</v>
      </c>
      <c r="C309" s="3">
        <v>173</v>
      </c>
      <c r="D309" s="4">
        <v>30</v>
      </c>
      <c r="E309" s="21">
        <f>CD[[#This Row],[KH]]-CD[[#This Row],[KH (intensiv)]]</f>
        <v>115</v>
      </c>
      <c r="F309" s="21">
        <f>CD[[#This Row],[Infiziert]]-CD[[#This Row],[KH (nicht intensiv)]]-CD[[#This Row],[KH (intensiv)]]</f>
        <v>281</v>
      </c>
      <c r="G309" s="38">
        <v>14831</v>
      </c>
      <c r="H309">
        <v>15430</v>
      </c>
      <c r="I309" s="26">
        <v>426</v>
      </c>
      <c r="J309" s="3">
        <v>145</v>
      </c>
      <c r="K309" s="23">
        <v>1105</v>
      </c>
      <c r="L309" s="21">
        <f>CD[[#This Row],[Verstorbene]]+CD[[#This Row],[KH (intensiv)]]+CD[[#This Row],[KH (nicht intensiv)]]+CD[[#This Row],[Infiziert (o. KH)]]+CD[[#This Row],[Genesen]]-CD[[#This Row],[Total]]</f>
        <v>0</v>
      </c>
      <c r="M309" s="22">
        <f>CD[[#This Row],[Total]]-H308</f>
        <v>82</v>
      </c>
      <c r="N309" s="22">
        <f>CD[[#This Row],[Genesen]]-G308</f>
        <v>0</v>
      </c>
      <c r="O309">
        <v>87</v>
      </c>
      <c r="P309" s="8" t="str" cm="1">
        <f t="array" ref="P3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09" s="3" t="s">
        <v>32</v>
      </c>
      <c r="R309" s="17"/>
      <c r="S309" s="17"/>
    </row>
    <row r="310" spans="1:19" x14ac:dyDescent="0.2">
      <c r="A310" s="19">
        <v>44219</v>
      </c>
      <c r="B310" s="24">
        <f>-CD[[#This Row],[Verstorbene]]</f>
        <v>-174</v>
      </c>
      <c r="C310" s="3">
        <v>174</v>
      </c>
      <c r="D310" s="4">
        <v>30</v>
      </c>
      <c r="E310" s="21">
        <f>CD[[#This Row],[KH]]-CD[[#This Row],[KH (intensiv)]]</f>
        <v>109</v>
      </c>
      <c r="F310" s="21">
        <f>CD[[#This Row],[Infiziert]]-CD[[#This Row],[KH (nicht intensiv)]]-CD[[#This Row],[KH (intensiv)]]</f>
        <v>367</v>
      </c>
      <c r="G310" s="38">
        <v>14831</v>
      </c>
      <c r="H310">
        <v>15511</v>
      </c>
      <c r="I310" s="26">
        <v>506</v>
      </c>
      <c r="J310" s="3">
        <v>139</v>
      </c>
      <c r="K310" s="23">
        <v>1105</v>
      </c>
      <c r="L310" s="21">
        <f>CD[[#This Row],[Verstorbene]]+CD[[#This Row],[KH (intensiv)]]+CD[[#This Row],[KH (nicht intensiv)]]+CD[[#This Row],[Infiziert (o. KH)]]+CD[[#This Row],[Genesen]]-CD[[#This Row],[Total]]</f>
        <v>0</v>
      </c>
      <c r="M310" s="22">
        <f>CD[[#This Row],[Total]]-H309</f>
        <v>81</v>
      </c>
      <c r="N310" s="22">
        <f>CD[[#This Row],[Genesen]]-G309</f>
        <v>0</v>
      </c>
      <c r="O310">
        <v>86</v>
      </c>
      <c r="P310" s="8" t="str" cm="1">
        <f t="array" ref="P3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10" s="3" t="s">
        <v>32</v>
      </c>
      <c r="R310" s="17"/>
      <c r="S310" s="17"/>
    </row>
    <row r="311" spans="1:19" x14ac:dyDescent="0.2">
      <c r="A311" s="19">
        <v>44220</v>
      </c>
      <c r="B311" s="24">
        <f>-CD[[#This Row],[Verstorbene]]</f>
        <v>-174</v>
      </c>
      <c r="C311" s="3">
        <v>174</v>
      </c>
      <c r="D311" s="4">
        <v>29</v>
      </c>
      <c r="E311" s="21">
        <f>CD[[#This Row],[KH]]-CD[[#This Row],[KH (intensiv)]]</f>
        <v>111</v>
      </c>
      <c r="F311" s="21">
        <f>CD[[#This Row],[Infiziert]]-CD[[#This Row],[KH (nicht intensiv)]]-CD[[#This Row],[KH (intensiv)]]</f>
        <v>433</v>
      </c>
      <c r="G311" s="38">
        <v>14831</v>
      </c>
      <c r="H311">
        <v>15578</v>
      </c>
      <c r="I311" s="26">
        <v>573</v>
      </c>
      <c r="J311" s="3">
        <v>140</v>
      </c>
      <c r="K311" s="23">
        <v>1105</v>
      </c>
      <c r="L311" s="21">
        <f>CD[[#This Row],[Verstorbene]]+CD[[#This Row],[KH (intensiv)]]+CD[[#This Row],[KH (nicht intensiv)]]+CD[[#This Row],[Infiziert (o. KH)]]+CD[[#This Row],[Genesen]]-CD[[#This Row],[Total]]</f>
        <v>0</v>
      </c>
      <c r="M311" s="22">
        <f>CD[[#This Row],[Total]]-H310</f>
        <v>67</v>
      </c>
      <c r="N311" s="22">
        <f>CD[[#This Row],[Genesen]]-G310</f>
        <v>0</v>
      </c>
      <c r="O311">
        <v>92</v>
      </c>
      <c r="P311" s="8" t="str" cm="1">
        <f t="array" ref="P3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11" s="3" t="s">
        <v>32</v>
      </c>
      <c r="R311" s="17"/>
      <c r="S311" s="17"/>
    </row>
    <row r="312" spans="1:19" x14ac:dyDescent="0.2">
      <c r="A312" s="19">
        <v>44221</v>
      </c>
      <c r="B312" s="24">
        <f>-CD[[#This Row],[Verstorbene]]</f>
        <v>-180</v>
      </c>
      <c r="C312" s="3">
        <v>180</v>
      </c>
      <c r="D312" s="4">
        <v>30</v>
      </c>
      <c r="E312" s="21">
        <f>CD[[#This Row],[KH]]-CD[[#This Row],[KH (intensiv)]]</f>
        <v>113</v>
      </c>
      <c r="F312" s="21">
        <f>CD[[#This Row],[Infiziert]]-CD[[#This Row],[KH (nicht intensiv)]]-CD[[#This Row],[KH (intensiv)]]</f>
        <v>226</v>
      </c>
      <c r="G312" s="20">
        <v>15056</v>
      </c>
      <c r="H312">
        <v>15605</v>
      </c>
      <c r="I312" s="26">
        <v>369</v>
      </c>
      <c r="J312" s="3">
        <v>143</v>
      </c>
      <c r="K312" s="20">
        <v>928</v>
      </c>
      <c r="L312" s="21">
        <f>CD[[#This Row],[Verstorbene]]+CD[[#This Row],[KH (intensiv)]]+CD[[#This Row],[KH (nicht intensiv)]]+CD[[#This Row],[Infiziert (o. KH)]]+CD[[#This Row],[Genesen]]-CD[[#This Row],[Total]]</f>
        <v>0</v>
      </c>
      <c r="M312" s="22">
        <f>CD[[#This Row],[Total]]-H311</f>
        <v>27</v>
      </c>
      <c r="N312" s="22">
        <f>CD[[#This Row],[Genesen]]-G311</f>
        <v>225</v>
      </c>
      <c r="O312">
        <v>89</v>
      </c>
      <c r="P312" s="8" t="str" cm="1">
        <f t="array" ref="P3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12" s="17"/>
      <c r="S312" s="17"/>
    </row>
    <row r="313" spans="1:19" x14ac:dyDescent="0.2">
      <c r="A313" s="19">
        <v>44222</v>
      </c>
      <c r="B313" s="24">
        <f>-CD[[#This Row],[Verstorbene]]</f>
        <v>-182</v>
      </c>
      <c r="C313" s="3">
        <v>182</v>
      </c>
      <c r="D313" s="4">
        <v>22</v>
      </c>
      <c r="E313" s="21">
        <f>CD[[#This Row],[KH]]-CD[[#This Row],[KH (intensiv)]]</f>
        <v>112</v>
      </c>
      <c r="F313" s="21">
        <f>CD[[#This Row],[Infiziert]]-CD[[#This Row],[KH (nicht intensiv)]]-CD[[#This Row],[KH (intensiv)]]</f>
        <v>310</v>
      </c>
      <c r="G313" s="23">
        <v>15056</v>
      </c>
      <c r="H313">
        <v>15682</v>
      </c>
      <c r="I313" s="26">
        <v>444</v>
      </c>
      <c r="J313" s="3">
        <v>134</v>
      </c>
      <c r="K313" s="23">
        <v>928</v>
      </c>
      <c r="L313" s="21">
        <f>CD[[#This Row],[Verstorbene]]+CD[[#This Row],[KH (intensiv)]]+CD[[#This Row],[KH (nicht intensiv)]]+CD[[#This Row],[Infiziert (o. KH)]]+CD[[#This Row],[Genesen]]-CD[[#This Row],[Total]]</f>
        <v>0</v>
      </c>
      <c r="M313" s="22">
        <f>CD[[#This Row],[Total]]-H312</f>
        <v>77</v>
      </c>
      <c r="N313" s="22">
        <f>CD[[#This Row],[Genesen]]-G312</f>
        <v>0</v>
      </c>
      <c r="O313">
        <v>87</v>
      </c>
      <c r="P313" s="8" t="str" cm="1">
        <f t="array" ref="P3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13" s="3" t="s">
        <v>32</v>
      </c>
      <c r="R313" s="17"/>
      <c r="S313" s="17"/>
    </row>
    <row r="314" spans="1:19" x14ac:dyDescent="0.2">
      <c r="A314" s="19">
        <v>44223</v>
      </c>
      <c r="B314" s="24">
        <f>-CD[[#This Row],[Verstorbene]]</f>
        <v>-195</v>
      </c>
      <c r="C314" s="3">
        <v>195</v>
      </c>
      <c r="D314" s="4">
        <v>25</v>
      </c>
      <c r="E314" s="21">
        <f>CD[[#This Row],[KH]]-CD[[#This Row],[KH (intensiv)]]</f>
        <v>107</v>
      </c>
      <c r="F314" s="21">
        <f>CD[[#This Row],[Infiziert]]-CD[[#This Row],[KH (nicht intensiv)]]-CD[[#This Row],[KH (intensiv)]]</f>
        <v>383</v>
      </c>
      <c r="G314" s="3">
        <v>15039</v>
      </c>
      <c r="H314">
        <v>15749</v>
      </c>
      <c r="I314">
        <v>515</v>
      </c>
      <c r="J314" s="3">
        <v>132</v>
      </c>
      <c r="K314" s="3">
        <v>1087</v>
      </c>
      <c r="L314" s="21">
        <f>CD[[#This Row],[Verstorbene]]+CD[[#This Row],[KH (intensiv)]]+CD[[#This Row],[KH (nicht intensiv)]]+CD[[#This Row],[Infiziert (o. KH)]]+CD[[#This Row],[Genesen]]-CD[[#This Row],[Total]]</f>
        <v>0</v>
      </c>
      <c r="M314" s="22">
        <f>CD[[#This Row],[Total]]-H313</f>
        <v>67</v>
      </c>
      <c r="N314" s="39">
        <f>CD[[#This Row],[Genesen]]-G313</f>
        <v>-17</v>
      </c>
      <c r="O314">
        <v>81</v>
      </c>
      <c r="P314" s="8" t="str" cm="1">
        <f t="array" ref="P3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14" s="17"/>
      <c r="S314" s="17"/>
    </row>
    <row r="315" spans="1:19" x14ac:dyDescent="0.2">
      <c r="A315" s="19">
        <v>44224</v>
      </c>
      <c r="B315" s="24">
        <f>-CD[[#This Row],[Verstorbene]]</f>
        <v>-198</v>
      </c>
      <c r="C315" s="3">
        <v>198</v>
      </c>
      <c r="D315" s="4">
        <v>21</v>
      </c>
      <c r="E315" s="21">
        <f>CD[[#This Row],[KH]]-CD[[#This Row],[KH (intensiv)]]</f>
        <v>116</v>
      </c>
      <c r="F315" s="21">
        <f>CD[[#This Row],[Infiziert]]-CD[[#This Row],[KH (nicht intensiv)]]-CD[[#This Row],[KH (intensiv)]]</f>
        <v>374</v>
      </c>
      <c r="G315" s="3">
        <v>15114</v>
      </c>
      <c r="H315">
        <v>15823</v>
      </c>
      <c r="I315">
        <v>511</v>
      </c>
      <c r="J315" s="3">
        <v>137</v>
      </c>
      <c r="K315" s="3">
        <v>1196</v>
      </c>
      <c r="L315" s="21">
        <f>CD[[#This Row],[Verstorbene]]+CD[[#This Row],[KH (intensiv)]]+CD[[#This Row],[KH (nicht intensiv)]]+CD[[#This Row],[Infiziert (o. KH)]]+CD[[#This Row],[Genesen]]-CD[[#This Row],[Total]]</f>
        <v>0</v>
      </c>
      <c r="M315" s="22">
        <f>CD[[#This Row],[Total]]-H314</f>
        <v>74</v>
      </c>
      <c r="N315" s="22">
        <f>CD[[#This Row],[Genesen]]-G314</f>
        <v>75</v>
      </c>
      <c r="O315">
        <v>74</v>
      </c>
      <c r="P315" s="8" t="str" cm="1">
        <f t="array" ref="P3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6" spans="1:19" x14ac:dyDescent="0.2">
      <c r="A316" s="19">
        <v>44225</v>
      </c>
      <c r="B316" s="24">
        <f>-CD[[#This Row],[Verstorbene]]</f>
        <v>-204</v>
      </c>
      <c r="C316" s="3">
        <v>204</v>
      </c>
      <c r="D316" s="4">
        <v>20</v>
      </c>
      <c r="E316" s="21">
        <f>CD[[#This Row],[KH]]-CD[[#This Row],[KH (intensiv)]]</f>
        <v>105</v>
      </c>
      <c r="F316" s="21">
        <f>CD[[#This Row],[Infiziert]]-CD[[#This Row],[KH (nicht intensiv)]]-CD[[#This Row],[KH (intensiv)]]</f>
        <v>396</v>
      </c>
      <c r="G316" s="3">
        <v>15204</v>
      </c>
      <c r="H316">
        <v>15929</v>
      </c>
      <c r="I316">
        <v>521</v>
      </c>
      <c r="J316" s="3">
        <v>125</v>
      </c>
      <c r="K316" s="3">
        <v>1253</v>
      </c>
      <c r="L316" s="21">
        <f>CD[[#This Row],[Verstorbene]]+CD[[#This Row],[KH (intensiv)]]+CD[[#This Row],[KH (nicht intensiv)]]+CD[[#This Row],[Infiziert (o. KH)]]+CD[[#This Row],[Genesen]]-CD[[#This Row],[Total]]</f>
        <v>0</v>
      </c>
      <c r="M316" s="22">
        <f>CD[[#This Row],[Total]]-H315</f>
        <v>106</v>
      </c>
      <c r="N316" s="22">
        <f>CD[[#This Row],[Genesen]]-G315</f>
        <v>90</v>
      </c>
      <c r="O316">
        <v>77</v>
      </c>
      <c r="P316" s="8" t="str" cm="1">
        <f t="array" ref="P3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7" spans="1:19" x14ac:dyDescent="0.2">
      <c r="A317" s="19">
        <v>44226</v>
      </c>
      <c r="B317" s="24">
        <f>-CD[[#This Row],[Verstorbene]]</f>
        <v>-206</v>
      </c>
      <c r="C317" s="3">
        <v>206</v>
      </c>
      <c r="D317" s="4">
        <v>19</v>
      </c>
      <c r="E317" s="21">
        <f>CD[[#This Row],[KH]]-CD[[#This Row],[KH (intensiv)]]</f>
        <v>100</v>
      </c>
      <c r="F317" s="21">
        <f>CD[[#This Row],[Infiziert]]-CD[[#This Row],[KH (nicht intensiv)]]-CD[[#This Row],[KH (intensiv)]]</f>
        <v>322</v>
      </c>
      <c r="G317" s="3">
        <v>15331</v>
      </c>
      <c r="H317">
        <v>15978</v>
      </c>
      <c r="I317">
        <v>441</v>
      </c>
      <c r="J317" s="3">
        <v>119</v>
      </c>
      <c r="K317" s="3">
        <v>1149</v>
      </c>
      <c r="L317" s="21">
        <f>CD[[#This Row],[Verstorbene]]+CD[[#This Row],[KH (intensiv)]]+CD[[#This Row],[KH (nicht intensiv)]]+CD[[#This Row],[Infiziert (o. KH)]]+CD[[#This Row],[Genesen]]-CD[[#This Row],[Total]]</f>
        <v>0</v>
      </c>
      <c r="M317" s="22">
        <f>CD[[#This Row],[Total]]-H316</f>
        <v>49</v>
      </c>
      <c r="N317" s="22">
        <f>CD[[#This Row],[Genesen]]-G316</f>
        <v>127</v>
      </c>
      <c r="O317">
        <v>72</v>
      </c>
      <c r="P317" s="8" t="str" cm="1">
        <f t="array" ref="P3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8" spans="1:19" x14ac:dyDescent="0.2">
      <c r="A318" s="19">
        <v>44227</v>
      </c>
      <c r="B318" s="24">
        <f>-CD[[#This Row],[Verstorbene]]</f>
        <v>-206</v>
      </c>
      <c r="C318" s="3">
        <v>206</v>
      </c>
      <c r="D318" s="4">
        <v>21</v>
      </c>
      <c r="E318" s="21">
        <f>CD[[#This Row],[KH]]-CD[[#This Row],[KH (intensiv)]]</f>
        <v>96</v>
      </c>
      <c r="F318" s="21">
        <f>CD[[#This Row],[Infiziert]]-CD[[#This Row],[KH (nicht intensiv)]]-CD[[#This Row],[KH (intensiv)]]</f>
        <v>345</v>
      </c>
      <c r="G318" s="3">
        <v>15357</v>
      </c>
      <c r="H318">
        <v>16025</v>
      </c>
      <c r="I318">
        <v>462</v>
      </c>
      <c r="J318" s="3">
        <v>117</v>
      </c>
      <c r="K318" s="3">
        <v>1062</v>
      </c>
      <c r="L318" s="21">
        <f>CD[[#This Row],[Verstorbene]]+CD[[#This Row],[KH (intensiv)]]+CD[[#This Row],[KH (nicht intensiv)]]+CD[[#This Row],[Infiziert (o. KH)]]+CD[[#This Row],[Genesen]]-CD[[#This Row],[Total]]</f>
        <v>0</v>
      </c>
      <c r="M318" s="22">
        <f>CD[[#This Row],[Total]]-H317</f>
        <v>47</v>
      </c>
      <c r="N318" s="22">
        <f>CD[[#This Row],[Genesen]]-G317</f>
        <v>26</v>
      </c>
      <c r="O318">
        <v>69</v>
      </c>
      <c r="P318" s="8" t="str" cm="1">
        <f t="array" ref="P3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9" spans="1:19" x14ac:dyDescent="0.2">
      <c r="A319" s="19">
        <v>44228</v>
      </c>
      <c r="B319" s="24">
        <f>-CD[[#This Row],[Verstorbene]]</f>
        <v>-206</v>
      </c>
      <c r="C319" s="3">
        <v>206</v>
      </c>
      <c r="D319" s="4">
        <v>21</v>
      </c>
      <c r="E319" s="21">
        <f>CD[[#This Row],[KH]]-CD[[#This Row],[KH (intensiv)]]</f>
        <v>111</v>
      </c>
      <c r="F319" s="21">
        <f>CD[[#This Row],[Infiziert]]-CD[[#This Row],[KH (nicht intensiv)]]-CD[[#This Row],[KH (intensiv)]]</f>
        <v>334</v>
      </c>
      <c r="G319" s="3">
        <v>15361</v>
      </c>
      <c r="H319">
        <v>16033</v>
      </c>
      <c r="I319">
        <v>466</v>
      </c>
      <c r="J319" s="3">
        <v>132</v>
      </c>
      <c r="K319" s="3">
        <v>1089</v>
      </c>
      <c r="L319" s="21">
        <f>CD[[#This Row],[Verstorbene]]+CD[[#This Row],[KH (intensiv)]]+CD[[#This Row],[KH (nicht intensiv)]]+CD[[#This Row],[Infiziert (o. KH)]]+CD[[#This Row],[Genesen]]-CD[[#This Row],[Total]]</f>
        <v>0</v>
      </c>
      <c r="M319" s="22">
        <f>CD[[#This Row],[Total]]-H318</f>
        <v>8</v>
      </c>
      <c r="N319" s="22">
        <f>CD[[#This Row],[Genesen]]-G318</f>
        <v>4</v>
      </c>
      <c r="O319">
        <v>66</v>
      </c>
      <c r="P319" s="8" t="str" cm="1">
        <f t="array" ref="P3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0" spans="1:19" x14ac:dyDescent="0.2">
      <c r="A320" s="19">
        <v>44229</v>
      </c>
      <c r="B320" s="24">
        <f>-CD[[#This Row],[Verstorbene]]</f>
        <v>-218</v>
      </c>
      <c r="C320" s="3">
        <v>218</v>
      </c>
      <c r="D320" s="4">
        <v>23</v>
      </c>
      <c r="E320" s="21">
        <f>CD[[#This Row],[KH]]-CD[[#This Row],[KH (intensiv)]]</f>
        <v>106</v>
      </c>
      <c r="F320" s="21">
        <f>CD[[#This Row],[Infiziert]]-CD[[#This Row],[KH (nicht intensiv)]]-CD[[#This Row],[KH (intensiv)]]</f>
        <v>368</v>
      </c>
      <c r="G320" s="3">
        <v>15381</v>
      </c>
      <c r="H320">
        <v>16096</v>
      </c>
      <c r="I320">
        <v>497</v>
      </c>
      <c r="J320" s="3">
        <v>129</v>
      </c>
      <c r="K320" s="3">
        <v>1074</v>
      </c>
      <c r="L320" s="21">
        <f>CD[[#This Row],[Verstorbene]]+CD[[#This Row],[KH (intensiv)]]+CD[[#This Row],[KH (nicht intensiv)]]+CD[[#This Row],[Infiziert (o. KH)]]+CD[[#This Row],[Genesen]]-CD[[#This Row],[Total]]</f>
        <v>0</v>
      </c>
      <c r="M320" s="22">
        <f>CD[[#This Row],[Total]]-H319</f>
        <v>63</v>
      </c>
      <c r="N320" s="22">
        <f>CD[[#This Row],[Genesen]]-G319</f>
        <v>20</v>
      </c>
      <c r="O320">
        <v>64</v>
      </c>
      <c r="P320" s="8" t="str" cm="1">
        <f t="array" ref="P3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1" spans="1:17" x14ac:dyDescent="0.2">
      <c r="A321" s="19">
        <v>44230</v>
      </c>
      <c r="B321" s="24">
        <f>-CD[[#This Row],[Verstorbene]]</f>
        <v>-221</v>
      </c>
      <c r="C321" s="3">
        <v>221</v>
      </c>
      <c r="D321" s="4">
        <v>23</v>
      </c>
      <c r="E321" s="21">
        <f>CD[[#This Row],[KH]]-CD[[#This Row],[KH (intensiv)]]</f>
        <v>107</v>
      </c>
      <c r="F321" s="21">
        <f>CD[[#This Row],[Infiziert]]-CD[[#This Row],[KH (nicht intensiv)]]-CD[[#This Row],[KH (intensiv)]]</f>
        <v>427</v>
      </c>
      <c r="G321" s="3">
        <v>15391</v>
      </c>
      <c r="H321">
        <v>16169</v>
      </c>
      <c r="I321">
        <v>557</v>
      </c>
      <c r="J321" s="3">
        <v>130</v>
      </c>
      <c r="K321" s="3">
        <v>1102</v>
      </c>
      <c r="L321" s="21">
        <f>CD[[#This Row],[Verstorbene]]+CD[[#This Row],[KH (intensiv)]]+CD[[#This Row],[KH (nicht intensiv)]]+CD[[#This Row],[Infiziert (o. KH)]]+CD[[#This Row],[Genesen]]-CD[[#This Row],[Total]]</f>
        <v>0</v>
      </c>
      <c r="M321" s="22">
        <f>CD[[#This Row],[Total]]-H320</f>
        <v>73</v>
      </c>
      <c r="N321" s="22">
        <f>CD[[#This Row],[Genesen]]-G320</f>
        <v>10</v>
      </c>
      <c r="O321">
        <v>65</v>
      </c>
      <c r="P321" s="8" t="str" cm="1">
        <f t="array" ref="P3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2" spans="1:17" x14ac:dyDescent="0.2">
      <c r="A322" s="19">
        <v>44231</v>
      </c>
      <c r="B322" s="24">
        <f>-CD[[#This Row],[Verstorbene]]</f>
        <v>-227</v>
      </c>
      <c r="C322" s="3">
        <v>227</v>
      </c>
      <c r="D322" s="4">
        <v>24</v>
      </c>
      <c r="E322" s="21">
        <f>CD[[#This Row],[KH]]-CD[[#This Row],[KH (intensiv)]]</f>
        <v>100</v>
      </c>
      <c r="F322" s="21">
        <f>CD[[#This Row],[Infiziert]]-CD[[#This Row],[KH (nicht intensiv)]]-CD[[#This Row],[KH (intensiv)]]</f>
        <v>398</v>
      </c>
      <c r="G322" s="3">
        <v>15479</v>
      </c>
      <c r="H322">
        <v>16228</v>
      </c>
      <c r="I322">
        <v>522</v>
      </c>
      <c r="J322" s="3">
        <v>124</v>
      </c>
      <c r="K322" s="3">
        <v>1117</v>
      </c>
      <c r="L322" s="21">
        <f>CD[[#This Row],[Verstorbene]]+CD[[#This Row],[KH (intensiv)]]+CD[[#This Row],[KH (nicht intensiv)]]+CD[[#This Row],[Infiziert (o. KH)]]+CD[[#This Row],[Genesen]]-CD[[#This Row],[Total]]</f>
        <v>0</v>
      </c>
      <c r="M322" s="22">
        <f>CD[[#This Row],[Total]]-H321</f>
        <v>59</v>
      </c>
      <c r="N322" s="22">
        <f>CD[[#This Row],[Genesen]]-G321</f>
        <v>88</v>
      </c>
      <c r="O322">
        <v>62</v>
      </c>
      <c r="P322" s="8" t="str" cm="1">
        <f t="array" ref="P3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3" spans="1:17" x14ac:dyDescent="0.2">
      <c r="A323" s="19">
        <v>44232</v>
      </c>
      <c r="B323" s="24">
        <f>-CD[[#This Row],[Verstorbene]]</f>
        <v>-228</v>
      </c>
      <c r="C323" s="3">
        <v>228</v>
      </c>
      <c r="D323" s="4">
        <v>24</v>
      </c>
      <c r="E323" s="21">
        <f>CD[[#This Row],[KH]]-CD[[#This Row],[KH (intensiv)]]</f>
        <v>100</v>
      </c>
      <c r="F323" s="21">
        <f>CD[[#This Row],[Infiziert]]-CD[[#This Row],[KH (nicht intensiv)]]-CD[[#This Row],[KH (intensiv)]]</f>
        <v>1076</v>
      </c>
      <c r="G323">
        <v>14700</v>
      </c>
      <c r="H323">
        <v>16183</v>
      </c>
      <c r="I323">
        <v>1200</v>
      </c>
      <c r="J323" s="3">
        <v>124</v>
      </c>
      <c r="K323" s="3">
        <v>1126</v>
      </c>
      <c r="L323" s="21">
        <f>CD[[#This Row],[Verstorbene]]+CD[[#This Row],[KH (intensiv)]]+CD[[#This Row],[KH (nicht intensiv)]]+CD[[#This Row],[Infiziert (o. KH)]]+CD[[#This Row],[Genesen]]-CD[[#This Row],[Total]]</f>
        <v>-55</v>
      </c>
      <c r="M323" s="22">
        <f>CD[[#This Row],[Total]]-H322</f>
        <v>-45</v>
      </c>
      <c r="N323" s="39">
        <f>CD[[#This Row],[Genesen]]-G322</f>
        <v>-779</v>
      </c>
      <c r="O323">
        <v>57.1</v>
      </c>
      <c r="P323" s="8" t="str" cm="1">
        <f t="array" ref="P3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3" s="3" t="s">
        <v>38</v>
      </c>
    </row>
    <row r="324" spans="1:17" x14ac:dyDescent="0.2">
      <c r="A324" s="19">
        <v>44233</v>
      </c>
      <c r="B324" s="24">
        <f>-CD[[#This Row],[Verstorbene]]</f>
        <v>-233</v>
      </c>
      <c r="C324" s="17">
        <v>233</v>
      </c>
      <c r="D324" s="4">
        <v>24</v>
      </c>
      <c r="E324" s="21">
        <f>CD[[#This Row],[KH]]-CD[[#This Row],[KH (intensiv)]]</f>
        <v>100</v>
      </c>
      <c r="F324" s="21">
        <f>CD[[#This Row],[Infiziert]]-CD[[#This Row],[KH (nicht intensiv)]]-CD[[#This Row],[KH (intensiv)]]</f>
        <v>1076</v>
      </c>
      <c r="G324">
        <v>14800</v>
      </c>
      <c r="H324">
        <v>16224</v>
      </c>
      <c r="I324">
        <v>1200</v>
      </c>
      <c r="J324" s="3">
        <v>124</v>
      </c>
      <c r="K324" s="3">
        <v>1054</v>
      </c>
      <c r="L324" s="21">
        <f>CD[[#This Row],[Verstorbene]]+CD[[#This Row],[KH (intensiv)]]+CD[[#This Row],[KH (nicht intensiv)]]+CD[[#This Row],[Infiziert (o. KH)]]+CD[[#This Row],[Genesen]]-CD[[#This Row],[Total]]</f>
        <v>9</v>
      </c>
      <c r="M324" s="22">
        <f>CD[[#This Row],[Total]]-H323</f>
        <v>41</v>
      </c>
      <c r="N324" s="22">
        <f>CD[[#This Row],[Genesen]]-G323</f>
        <v>100</v>
      </c>
      <c r="O324">
        <v>51</v>
      </c>
      <c r="P324" s="8" t="str" cm="1">
        <f t="array" ref="P3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4" s="16"/>
    </row>
    <row r="325" spans="1:17" x14ac:dyDescent="0.2">
      <c r="A325" s="19">
        <v>44234</v>
      </c>
      <c r="B325" s="24">
        <f>-CD[[#This Row],[Verstorbene]]</f>
        <v>-233</v>
      </c>
      <c r="C325" s="17">
        <v>233</v>
      </c>
      <c r="D325" s="4">
        <v>24</v>
      </c>
      <c r="E325" s="21">
        <f>CD[[#This Row],[KH]]-CD[[#This Row],[KH (intensiv)]]</f>
        <v>100</v>
      </c>
      <c r="F325" s="21">
        <f>CD[[#This Row],[Infiziert]]-CD[[#This Row],[KH (nicht intensiv)]]-CD[[#This Row],[KH (intensiv)]]</f>
        <v>976</v>
      </c>
      <c r="G325">
        <v>14900</v>
      </c>
      <c r="H325">
        <v>16268</v>
      </c>
      <c r="I325">
        <v>1100</v>
      </c>
      <c r="J325" s="3">
        <v>124</v>
      </c>
      <c r="K325" s="3">
        <v>1039</v>
      </c>
      <c r="L325" s="21">
        <f>CD[[#This Row],[Verstorbene]]+CD[[#This Row],[KH (intensiv)]]+CD[[#This Row],[KH (nicht intensiv)]]+CD[[#This Row],[Infiziert (o. KH)]]+CD[[#This Row],[Genesen]]-CD[[#This Row],[Total]]</f>
        <v>-35</v>
      </c>
      <c r="M325" s="22">
        <f>CD[[#This Row],[Total]]-H324</f>
        <v>44</v>
      </c>
      <c r="N325" s="22">
        <f>CD[[#This Row],[Genesen]]-G324</f>
        <v>100</v>
      </c>
      <c r="O325">
        <v>52.9</v>
      </c>
      <c r="P325" s="8" t="str" cm="1">
        <f t="array" ref="P3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5" s="16"/>
    </row>
    <row r="326" spans="1:17" x14ac:dyDescent="0.2">
      <c r="A326" s="19">
        <v>44235</v>
      </c>
      <c r="B326" s="24">
        <f>-CD[[#This Row],[Verstorbene]]</f>
        <v>-233</v>
      </c>
      <c r="C326" s="17">
        <v>233</v>
      </c>
      <c r="D326" s="4">
        <v>23</v>
      </c>
      <c r="E326" s="21">
        <f>CD[[#This Row],[KH]]-CD[[#This Row],[KH (intensiv)]]</f>
        <v>91</v>
      </c>
      <c r="F326" s="21">
        <f>CD[[#This Row],[Infiziert]]-CD[[#This Row],[KH (nicht intensiv)]]-CD[[#This Row],[KH (intensiv)]]</f>
        <v>886</v>
      </c>
      <c r="G326">
        <v>15000</v>
      </c>
      <c r="H326">
        <v>16273</v>
      </c>
      <c r="I326">
        <v>1000</v>
      </c>
      <c r="J326" s="3">
        <v>114</v>
      </c>
      <c r="K326" s="3">
        <v>988</v>
      </c>
      <c r="L326" s="21">
        <f>CD[[#This Row],[Verstorbene]]+CD[[#This Row],[KH (intensiv)]]+CD[[#This Row],[KH (nicht intensiv)]]+CD[[#This Row],[Infiziert (o. KH)]]+CD[[#This Row],[Genesen]]-CD[[#This Row],[Total]]</f>
        <v>-40</v>
      </c>
      <c r="M326" s="22">
        <f>CD[[#This Row],[Total]]-H325</f>
        <v>5</v>
      </c>
      <c r="N326" s="22">
        <f>CD[[#This Row],[Genesen]]-G325</f>
        <v>100</v>
      </c>
      <c r="O326">
        <v>52</v>
      </c>
      <c r="P326" s="8" t="str" cm="1">
        <f t="array" ref="P3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6" s="16"/>
    </row>
    <row r="327" spans="1:17" x14ac:dyDescent="0.2">
      <c r="A327" s="19">
        <v>44236</v>
      </c>
      <c r="B327" s="24">
        <f>-CD[[#This Row],[Verstorbene]]</f>
        <v>-246</v>
      </c>
      <c r="C327" s="17">
        <v>246</v>
      </c>
      <c r="D327" s="4">
        <v>19</v>
      </c>
      <c r="E327" s="21">
        <f>CD[[#This Row],[KH]]-CD[[#This Row],[KH (intensiv)]]</f>
        <v>78</v>
      </c>
      <c r="F327" s="21">
        <f>CD[[#This Row],[Infiziert]]-CD[[#This Row],[KH (nicht intensiv)]]-CD[[#This Row],[KH (intensiv)]]</f>
        <v>883</v>
      </c>
      <c r="G327">
        <v>15100</v>
      </c>
      <c r="H327">
        <v>16328</v>
      </c>
      <c r="I327">
        <v>980</v>
      </c>
      <c r="J327" s="3">
        <v>97</v>
      </c>
      <c r="K327" s="3">
        <v>923</v>
      </c>
      <c r="L327" s="21">
        <f>CD[[#This Row],[Verstorbene]]+CD[[#This Row],[KH (intensiv)]]+CD[[#This Row],[KH (nicht intensiv)]]+CD[[#This Row],[Infiziert (o. KH)]]+CD[[#This Row],[Genesen]]-CD[[#This Row],[Total]]</f>
        <v>-2</v>
      </c>
      <c r="M327" s="22">
        <f>CD[[#This Row],[Total]]-H326</f>
        <v>55</v>
      </c>
      <c r="N327" s="22">
        <f>CD[[#This Row],[Genesen]]-G326</f>
        <v>100</v>
      </c>
      <c r="O327">
        <v>50</v>
      </c>
      <c r="P327" s="8" t="str" cm="1">
        <f t="array" ref="P3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327" s="16"/>
    </row>
    <row r="328" spans="1:17" x14ac:dyDescent="0.2">
      <c r="A328" s="19">
        <v>44237</v>
      </c>
      <c r="B328" s="24">
        <f>-CD[[#This Row],[Verstorbene]]</f>
        <v>-248</v>
      </c>
      <c r="C328" s="17">
        <v>248</v>
      </c>
      <c r="D328" s="4">
        <v>18</v>
      </c>
      <c r="E328" s="21">
        <f>CD[[#This Row],[KH]]-CD[[#This Row],[KH (intensiv)]]</f>
        <v>69</v>
      </c>
      <c r="F328" s="21">
        <f>CD[[#This Row],[Infiziert]]-CD[[#This Row],[KH (nicht intensiv)]]-CD[[#This Row],[KH (intensiv)]]</f>
        <v>853</v>
      </c>
      <c r="G328">
        <v>15200</v>
      </c>
      <c r="H328">
        <v>16364</v>
      </c>
      <c r="I328">
        <v>940</v>
      </c>
      <c r="J328" s="3">
        <v>87</v>
      </c>
      <c r="K328" s="3">
        <v>977</v>
      </c>
      <c r="L328" s="21">
        <f>CD[[#This Row],[Verstorbene]]+CD[[#This Row],[KH (intensiv)]]+CD[[#This Row],[KH (nicht intensiv)]]+CD[[#This Row],[Infiziert (o. KH)]]+CD[[#This Row],[Genesen]]-CD[[#This Row],[Total]]</f>
        <v>24</v>
      </c>
      <c r="M328" s="22">
        <f>CD[[#This Row],[Total]]-H327</f>
        <v>36</v>
      </c>
      <c r="N328" s="22">
        <f>CD[[#This Row],[Genesen]]-G327</f>
        <v>100</v>
      </c>
      <c r="O328">
        <v>45.7</v>
      </c>
      <c r="P328" s="8" t="str" cm="1">
        <f t="array" ref="P3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328" s="16"/>
    </row>
    <row r="329" spans="1:17" x14ac:dyDescent="0.2">
      <c r="A329" s="19">
        <v>44238</v>
      </c>
      <c r="B329" s="24">
        <f>-CD[[#This Row],[Verstorbene]]</f>
        <v>-248</v>
      </c>
      <c r="C329" s="17">
        <v>248</v>
      </c>
      <c r="D329" s="4">
        <v>16</v>
      </c>
      <c r="E329" s="21">
        <f>CD[[#This Row],[KH]]-CD[[#This Row],[KH (intensiv)]]</f>
        <v>67</v>
      </c>
      <c r="F329" s="21">
        <f>CD[[#This Row],[Infiziert]]-CD[[#This Row],[KH (nicht intensiv)]]-CD[[#This Row],[KH (intensiv)]]</f>
        <v>857</v>
      </c>
      <c r="G329">
        <v>15200</v>
      </c>
      <c r="H329">
        <v>16403</v>
      </c>
      <c r="I329">
        <v>940</v>
      </c>
      <c r="J329" s="3">
        <v>83</v>
      </c>
      <c r="K329" s="3">
        <v>973</v>
      </c>
      <c r="L329" s="21">
        <f>CD[[#This Row],[Verstorbene]]+CD[[#This Row],[KH (intensiv)]]+CD[[#This Row],[KH (nicht intensiv)]]+CD[[#This Row],[Infiziert (o. KH)]]+CD[[#This Row],[Genesen]]-CD[[#This Row],[Total]]</f>
        <v>-15</v>
      </c>
      <c r="M329" s="22">
        <f>CD[[#This Row],[Total]]-H328</f>
        <v>39</v>
      </c>
      <c r="N329" s="22">
        <f>CD[[#This Row],[Genesen]]-G328</f>
        <v>0</v>
      </c>
      <c r="O329">
        <v>42.1</v>
      </c>
      <c r="P329" s="8" t="str" cm="1">
        <f t="array" ref="P3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329" s="16"/>
    </row>
    <row r="330" spans="1:17" x14ac:dyDescent="0.2">
      <c r="A330" s="19">
        <v>44239</v>
      </c>
      <c r="B330" s="24">
        <f>-CD[[#This Row],[Verstorbene]]</f>
        <v>-252</v>
      </c>
      <c r="C330" s="47">
        <v>252</v>
      </c>
      <c r="D330" s="40">
        <v>15</v>
      </c>
      <c r="E330" s="21">
        <f>CD[[#This Row],[KH]]-CD[[#This Row],[KH (intensiv)]]</f>
        <v>75</v>
      </c>
      <c r="F330" s="21">
        <f>CD[[#This Row],[Infiziert]]-CD[[#This Row],[KH (nicht intensiv)]]-CD[[#This Row],[KH (intensiv)]]</f>
        <v>750</v>
      </c>
      <c r="G330">
        <v>15300</v>
      </c>
      <c r="H330">
        <v>16427</v>
      </c>
      <c r="I330">
        <v>840</v>
      </c>
      <c r="J330" s="26">
        <v>90</v>
      </c>
      <c r="K330" s="26">
        <v>971</v>
      </c>
      <c r="L330" s="21">
        <f>CD[[#This Row],[Verstorbene]]+CD[[#This Row],[KH (intensiv)]]+CD[[#This Row],[KH (nicht intensiv)]]+CD[[#This Row],[Infiziert (o. KH)]]+CD[[#This Row],[Genesen]]-CD[[#This Row],[Total]]</f>
        <v>-35</v>
      </c>
      <c r="M330" s="22">
        <f>CD[[#This Row],[Total]]-H329</f>
        <v>24</v>
      </c>
      <c r="N330" s="22">
        <f>CD[[#This Row],[Genesen]]-G329</f>
        <v>100</v>
      </c>
      <c r="O330">
        <v>37.1</v>
      </c>
      <c r="P330" s="8" t="str" cm="1">
        <f t="array" ref="P3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1" spans="1:17" x14ac:dyDescent="0.2">
      <c r="A331" s="19">
        <v>44240</v>
      </c>
      <c r="B331" s="24">
        <f>-CD[[#This Row],[Verstorbene]]</f>
        <v>-252</v>
      </c>
      <c r="C331" s="47">
        <v>252</v>
      </c>
      <c r="D331" s="41">
        <v>15</v>
      </c>
      <c r="E331" s="21">
        <f>CD[[#This Row],[KH]]-CD[[#This Row],[KH (intensiv)]]</f>
        <v>67</v>
      </c>
      <c r="F331" s="21">
        <f>CD[[#This Row],[Infiziert]]-CD[[#This Row],[KH (nicht intensiv)]]-CD[[#This Row],[KH (intensiv)]]</f>
        <v>718</v>
      </c>
      <c r="G331">
        <v>15400</v>
      </c>
      <c r="H331">
        <v>16461</v>
      </c>
      <c r="I331">
        <v>800</v>
      </c>
      <c r="J331" s="20">
        <v>82</v>
      </c>
      <c r="K331" s="20">
        <v>931</v>
      </c>
      <c r="L331" s="21">
        <f>CD[[#This Row],[Verstorbene]]+CD[[#This Row],[KH (intensiv)]]+CD[[#This Row],[KH (nicht intensiv)]]+CD[[#This Row],[Infiziert (o. KH)]]+CD[[#This Row],[Genesen]]-CD[[#This Row],[Total]]</f>
        <v>-9</v>
      </c>
      <c r="M331" s="22">
        <f>CD[[#This Row],[Total]]-H330</f>
        <v>34</v>
      </c>
      <c r="N331" s="22">
        <f>CD[[#This Row],[Genesen]]-G330</f>
        <v>100</v>
      </c>
      <c r="O331">
        <v>37.6</v>
      </c>
      <c r="P331" s="8" t="str" cm="1">
        <f t="array" ref="P3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2" spans="1:17" x14ac:dyDescent="0.2">
      <c r="A332" s="19">
        <v>44241</v>
      </c>
      <c r="B332" s="24">
        <f>-CD[[#This Row],[Verstorbene]]</f>
        <v>-252</v>
      </c>
      <c r="C332" s="48">
        <v>252</v>
      </c>
      <c r="D332" s="44">
        <v>16</v>
      </c>
      <c r="E332" s="21">
        <f>CD[[#This Row],[KH]]-CD[[#This Row],[KH (intensiv)]]</f>
        <v>71</v>
      </c>
      <c r="F332" s="21">
        <f>CD[[#This Row],[Infiziert]]-CD[[#This Row],[KH (nicht intensiv)]]-CD[[#This Row],[KH (intensiv)]]</f>
        <v>683</v>
      </c>
      <c r="G332">
        <v>15500</v>
      </c>
      <c r="H332">
        <v>16490</v>
      </c>
      <c r="I332">
        <v>770</v>
      </c>
      <c r="J332" s="20">
        <v>87</v>
      </c>
      <c r="K332" s="20">
        <v>931</v>
      </c>
      <c r="L332" s="21">
        <f>CD[[#This Row],[Verstorbene]]+CD[[#This Row],[KH (intensiv)]]+CD[[#This Row],[KH (nicht intensiv)]]+CD[[#This Row],[Infiziert (o. KH)]]+CD[[#This Row],[Genesen]]-CD[[#This Row],[Total]]</f>
        <v>32</v>
      </c>
      <c r="M332" s="22">
        <f>CD[[#This Row],[Total]]-H331</f>
        <v>29</v>
      </c>
      <c r="N332" s="22">
        <f>CD[[#This Row],[Genesen]]-G331</f>
        <v>100</v>
      </c>
      <c r="O332">
        <v>35.700000000000003</v>
      </c>
      <c r="P332" s="8" t="str" cm="1">
        <f t="array" ref="P3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3" spans="1:17" x14ac:dyDescent="0.2">
      <c r="A333" s="19">
        <v>44242</v>
      </c>
      <c r="B333" s="24">
        <f>-CD[[#This Row],[Verstorbene]]</f>
        <v>-254</v>
      </c>
      <c r="C333" s="48">
        <v>254</v>
      </c>
      <c r="D333" s="44">
        <v>17</v>
      </c>
      <c r="E333" s="21">
        <f>CD[[#This Row],[KH]]-CD[[#This Row],[KH (intensiv)]]</f>
        <v>66</v>
      </c>
      <c r="F333" s="21">
        <f>CD[[#This Row],[Infiziert]]-CD[[#This Row],[KH (nicht intensiv)]]-CD[[#This Row],[KH (intensiv)]]</f>
        <v>637</v>
      </c>
      <c r="G333">
        <v>15500</v>
      </c>
      <c r="H333">
        <v>16498</v>
      </c>
      <c r="I333">
        <v>720</v>
      </c>
      <c r="J333" s="20">
        <v>83</v>
      </c>
      <c r="K333" s="20">
        <v>930</v>
      </c>
      <c r="L333" s="21">
        <f>CD[[#This Row],[Verstorbene]]+CD[[#This Row],[KH (intensiv)]]+CD[[#This Row],[KH (nicht intensiv)]]+CD[[#This Row],[Infiziert (o. KH)]]+CD[[#This Row],[Genesen]]-CD[[#This Row],[Total]]</f>
        <v>-24</v>
      </c>
      <c r="M333" s="22">
        <f>CD[[#This Row],[Total]]-H332</f>
        <v>8</v>
      </c>
      <c r="N333" s="22">
        <f>CD[[#This Row],[Genesen]]-G332</f>
        <v>0</v>
      </c>
      <c r="O333">
        <v>33.799999999999997</v>
      </c>
      <c r="P333" s="8" t="str" cm="1">
        <f t="array" ref="P3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34" spans="1:17" x14ac:dyDescent="0.2">
      <c r="A334" s="19">
        <v>44243</v>
      </c>
      <c r="B334" s="24">
        <f>-CD[[#This Row],[Verstorbene]]</f>
        <v>-256</v>
      </c>
      <c r="C334" s="47">
        <v>256</v>
      </c>
      <c r="D334" s="44">
        <v>17</v>
      </c>
      <c r="E334" s="21">
        <f>CD[[#This Row],[KH]]-CD[[#This Row],[KH (intensiv)]]</f>
        <v>69</v>
      </c>
      <c r="F334" s="21">
        <f>CD[[#This Row],[Infiziert]]-CD[[#This Row],[KH (nicht intensiv)]]-CD[[#This Row],[KH (intensiv)]]</f>
        <v>644</v>
      </c>
      <c r="G334">
        <v>15600</v>
      </c>
      <c r="H334">
        <v>16577</v>
      </c>
      <c r="I334">
        <v>730</v>
      </c>
      <c r="J334" s="20">
        <v>86</v>
      </c>
      <c r="K334" s="20">
        <v>983</v>
      </c>
      <c r="L334" s="21">
        <f>CD[[#This Row],[Verstorbene]]+CD[[#This Row],[KH (intensiv)]]+CD[[#This Row],[KH (nicht intensiv)]]+CD[[#This Row],[Infiziert (o. KH)]]+CD[[#This Row],[Genesen]]-CD[[#This Row],[Total]]</f>
        <v>9</v>
      </c>
      <c r="M334" s="22">
        <f>CD[[#This Row],[Total]]-H333</f>
        <v>79</v>
      </c>
      <c r="N334" s="22">
        <f>CD[[#This Row],[Genesen]]-G333</f>
        <v>100</v>
      </c>
      <c r="O334">
        <v>40.4</v>
      </c>
      <c r="P334" s="8" t="str" cm="1">
        <f t="array" ref="P3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5" spans="1:17" x14ac:dyDescent="0.2">
      <c r="A335" s="19">
        <v>44244</v>
      </c>
      <c r="B335" s="24">
        <f>-CD[[#This Row],[Verstorbene]]</f>
        <v>-261</v>
      </c>
      <c r="C335" s="47">
        <v>261</v>
      </c>
      <c r="D335" s="44">
        <v>20</v>
      </c>
      <c r="E335" s="21">
        <f>CD[[#This Row],[KH]]-CD[[#This Row],[KH (intensiv)]]</f>
        <v>72</v>
      </c>
      <c r="F335" s="21">
        <f>CD[[#This Row],[Infiziert]]-CD[[#This Row],[KH (nicht intensiv)]]-CD[[#This Row],[KH (intensiv)]]</f>
        <v>648</v>
      </c>
      <c r="G335">
        <v>15600</v>
      </c>
      <c r="H335">
        <v>16644</v>
      </c>
      <c r="I335">
        <v>740</v>
      </c>
      <c r="J335" s="20">
        <v>92</v>
      </c>
      <c r="K335" s="20">
        <v>1244</v>
      </c>
      <c r="L335" s="21">
        <f>CD[[#This Row],[Verstorbene]]+CD[[#This Row],[KH (intensiv)]]+CD[[#This Row],[KH (nicht intensiv)]]+CD[[#This Row],[Infiziert (o. KH)]]+CD[[#This Row],[Genesen]]-CD[[#This Row],[Total]]</f>
        <v>-43</v>
      </c>
      <c r="M335" s="22">
        <f>CD[[#This Row],[Total]]-H334</f>
        <v>67</v>
      </c>
      <c r="N335" s="22">
        <f>CD[[#This Row],[Genesen]]-G334</f>
        <v>0</v>
      </c>
      <c r="O335">
        <v>44.9</v>
      </c>
      <c r="P335" s="8" t="str" cm="1">
        <f t="array" ref="P3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6" spans="1:17" x14ac:dyDescent="0.2">
      <c r="A336" s="19">
        <v>44245</v>
      </c>
      <c r="B336" s="24">
        <f>-CD[[#This Row],[Verstorbene]]</f>
        <v>-263</v>
      </c>
      <c r="C336" s="47">
        <v>263</v>
      </c>
      <c r="D336" s="44">
        <v>16</v>
      </c>
      <c r="E336" s="21">
        <f>CD[[#This Row],[KH]]-CD[[#This Row],[KH (intensiv)]]</f>
        <v>76</v>
      </c>
      <c r="F336" s="21">
        <f>CD[[#This Row],[Infiziert]]-CD[[#This Row],[KH (nicht intensiv)]]-CD[[#This Row],[KH (intensiv)]]</f>
        <v>628</v>
      </c>
      <c r="G336">
        <v>15700</v>
      </c>
      <c r="H336">
        <v>16683</v>
      </c>
      <c r="I336">
        <v>720</v>
      </c>
      <c r="J336" s="20">
        <v>92</v>
      </c>
      <c r="K336" s="20">
        <v>1347</v>
      </c>
      <c r="L336" s="21">
        <f>CD[[#This Row],[Verstorbene]]+CD[[#This Row],[KH (intensiv)]]+CD[[#This Row],[KH (nicht intensiv)]]+CD[[#This Row],[Infiziert (o. KH)]]+CD[[#This Row],[Genesen]]-CD[[#This Row],[Total]]</f>
        <v>0</v>
      </c>
      <c r="M336" s="22">
        <f>CD[[#This Row],[Total]]-H335</f>
        <v>39</v>
      </c>
      <c r="N336" s="22">
        <f>CD[[#This Row],[Genesen]]-G335</f>
        <v>100</v>
      </c>
      <c r="O336">
        <v>45.3</v>
      </c>
      <c r="P336" s="8" t="str" cm="1">
        <f t="array" ref="P3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7" spans="1:16" x14ac:dyDescent="0.2">
      <c r="A337" s="19">
        <v>44246</v>
      </c>
      <c r="B337" s="24">
        <f>-CD[[#This Row],[Verstorbene]]</f>
        <v>-266</v>
      </c>
      <c r="C337" s="47">
        <v>266</v>
      </c>
      <c r="D337" s="41">
        <v>20</v>
      </c>
      <c r="E337" s="21">
        <f>CD[[#This Row],[KH]]-CD[[#This Row],[KH (intensiv)]]</f>
        <v>72</v>
      </c>
      <c r="F337" s="21">
        <f>CD[[#This Row],[Infiziert]]-CD[[#This Row],[KH (nicht intensiv)]]-CD[[#This Row],[KH (intensiv)]]</f>
        <v>588</v>
      </c>
      <c r="G337">
        <v>15800</v>
      </c>
      <c r="H337">
        <v>16752</v>
      </c>
      <c r="I337">
        <v>680</v>
      </c>
      <c r="J337" s="20">
        <v>92</v>
      </c>
      <c r="K337" s="20">
        <v>1299</v>
      </c>
      <c r="L337" s="21">
        <f>CD[[#This Row],[Verstorbene]]+CD[[#This Row],[KH (intensiv)]]+CD[[#This Row],[KH (nicht intensiv)]]+CD[[#This Row],[Infiziert (o. KH)]]+CD[[#This Row],[Genesen]]-CD[[#This Row],[Total]]</f>
        <v>-6</v>
      </c>
      <c r="M337" s="22">
        <f>CD[[#This Row],[Total]]-H336</f>
        <v>69</v>
      </c>
      <c r="N337" s="22">
        <f>CD[[#This Row],[Genesen]]-G336</f>
        <v>100</v>
      </c>
      <c r="O337">
        <v>51.8</v>
      </c>
      <c r="P337" s="8" t="str" cm="1">
        <f t="array" ref="P3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38" spans="1:16" x14ac:dyDescent="0.2">
      <c r="A338" s="19">
        <v>44247</v>
      </c>
      <c r="B338" s="24">
        <f>-CD[[#This Row],[Verstorbene]]</f>
        <v>-266</v>
      </c>
      <c r="C338" s="49">
        <v>266</v>
      </c>
      <c r="D338" s="44">
        <v>16</v>
      </c>
      <c r="E338" s="21">
        <f>CD[[#This Row],[KH]]-CD[[#This Row],[KH (intensiv)]]</f>
        <v>76</v>
      </c>
      <c r="F338" s="21">
        <f>CD[[#This Row],[Infiziert]]-CD[[#This Row],[KH (nicht intensiv)]]-CD[[#This Row],[KH (intensiv)]]</f>
        <v>548</v>
      </c>
      <c r="G338">
        <v>15800</v>
      </c>
      <c r="H338">
        <v>16752</v>
      </c>
      <c r="I338">
        <v>640</v>
      </c>
      <c r="J338" s="20">
        <v>92</v>
      </c>
      <c r="K338" s="20">
        <v>1331</v>
      </c>
      <c r="L338" s="21">
        <f>CD[[#This Row],[Verstorbene]]+CD[[#This Row],[KH (intensiv)]]+CD[[#This Row],[KH (nicht intensiv)]]+CD[[#This Row],[Infiziert (o. KH)]]+CD[[#This Row],[Genesen]]-CD[[#This Row],[Total]]</f>
        <v>-46</v>
      </c>
      <c r="M338" s="22">
        <f>CD[[#This Row],[Total]]-H337</f>
        <v>0</v>
      </c>
      <c r="N338" s="22">
        <f>CD[[#This Row],[Genesen]]-G337</f>
        <v>0</v>
      </c>
      <c r="O338">
        <v>46</v>
      </c>
      <c r="P338" s="8" t="str" cm="1">
        <f t="array" ref="P3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9" spans="1:16" x14ac:dyDescent="0.2">
      <c r="A339" s="19">
        <v>44248</v>
      </c>
      <c r="B339" s="24">
        <f>-CD[[#This Row],[Verstorbene]]</f>
        <v>-266</v>
      </c>
      <c r="C339" s="47">
        <v>266</v>
      </c>
      <c r="D339" s="41">
        <v>15</v>
      </c>
      <c r="E339" s="21">
        <f>CD[[#This Row],[KH]]-CD[[#This Row],[KH (intensiv)]]</f>
        <v>69</v>
      </c>
      <c r="F339" s="21">
        <f>CD[[#This Row],[Infiziert]]-CD[[#This Row],[KH (nicht intensiv)]]-CD[[#This Row],[KH (intensiv)]]</f>
        <v>616</v>
      </c>
      <c r="G339">
        <v>15900</v>
      </c>
      <c r="H339">
        <v>16861</v>
      </c>
      <c r="I339">
        <v>700</v>
      </c>
      <c r="J339" s="20">
        <v>84</v>
      </c>
      <c r="K339" s="20">
        <v>1317</v>
      </c>
      <c r="L339" s="21">
        <f>CD[[#This Row],[Verstorbene]]+CD[[#This Row],[KH (intensiv)]]+CD[[#This Row],[KH (nicht intensiv)]]+CD[[#This Row],[Infiziert (o. KH)]]+CD[[#This Row],[Genesen]]-CD[[#This Row],[Total]]</f>
        <v>5</v>
      </c>
      <c r="M339" s="22">
        <f>CD[[#This Row],[Total]]-H338</f>
        <v>109</v>
      </c>
      <c r="N339" s="22">
        <f>CD[[#This Row],[Genesen]]-G338</f>
        <v>100</v>
      </c>
      <c r="O339">
        <v>59.3</v>
      </c>
      <c r="P339" s="8" t="str" cm="1">
        <f t="array" ref="P3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0" spans="1:16" x14ac:dyDescent="0.2">
      <c r="A340" s="19">
        <v>44249</v>
      </c>
      <c r="B340" s="24">
        <f>-CD[[#This Row],[Verstorbene]]</f>
        <v>-269</v>
      </c>
      <c r="C340" s="47">
        <v>269</v>
      </c>
      <c r="D340" s="41">
        <v>19</v>
      </c>
      <c r="E340" s="21">
        <f>CD[[#This Row],[KH]]-CD[[#This Row],[KH (intensiv)]]</f>
        <v>65</v>
      </c>
      <c r="F340" s="21">
        <f>CD[[#This Row],[Infiziert]]-CD[[#This Row],[KH (nicht intensiv)]]-CD[[#This Row],[KH (intensiv)]]</f>
        <v>606</v>
      </c>
      <c r="G340">
        <v>15900</v>
      </c>
      <c r="H340">
        <v>16878</v>
      </c>
      <c r="I340">
        <v>690</v>
      </c>
      <c r="J340" s="20">
        <v>84</v>
      </c>
      <c r="K340" s="20">
        <v>1379</v>
      </c>
      <c r="L340" s="21">
        <f>CD[[#This Row],[Verstorbene]]+CD[[#This Row],[KH (intensiv)]]+CD[[#This Row],[KH (nicht intensiv)]]+CD[[#This Row],[Infiziert (o. KH)]]+CD[[#This Row],[Genesen]]-CD[[#This Row],[Total]]</f>
        <v>-19</v>
      </c>
      <c r="M340" s="22">
        <f>CD[[#This Row],[Total]]-H339</f>
        <v>17</v>
      </c>
      <c r="N340" s="22">
        <f>CD[[#This Row],[Genesen]]-G339</f>
        <v>0</v>
      </c>
      <c r="O340">
        <v>61.4</v>
      </c>
      <c r="P340" s="8" t="str" cm="1">
        <f t="array" ref="P3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1" spans="1:16" x14ac:dyDescent="0.2">
      <c r="A341" s="19">
        <v>44250</v>
      </c>
      <c r="B341" s="24">
        <f>-CD[[#This Row],[Verstorbene]]</f>
        <v>-270</v>
      </c>
      <c r="C341" s="47">
        <v>270</v>
      </c>
      <c r="D341" s="41">
        <v>17</v>
      </c>
      <c r="E341" s="21">
        <f>CD[[#This Row],[KH]]-CD[[#This Row],[KH (intensiv)]]</f>
        <v>66</v>
      </c>
      <c r="F341" s="21">
        <f>CD[[#This Row],[Infiziert]]-CD[[#This Row],[KH (nicht intensiv)]]-CD[[#This Row],[KH (intensiv)]]</f>
        <v>617</v>
      </c>
      <c r="G341">
        <v>16000</v>
      </c>
      <c r="H341">
        <v>16938</v>
      </c>
      <c r="I341">
        <v>700</v>
      </c>
      <c r="J341" s="20">
        <v>83</v>
      </c>
      <c r="K341" s="20">
        <v>1447</v>
      </c>
      <c r="L341" s="21">
        <f>CD[[#This Row],[Verstorbene]]+CD[[#This Row],[KH (intensiv)]]+CD[[#This Row],[KH (nicht intensiv)]]+CD[[#This Row],[Infiziert (o. KH)]]+CD[[#This Row],[Genesen]]-CD[[#This Row],[Total]]</f>
        <v>32</v>
      </c>
      <c r="M341" s="22">
        <f>CD[[#This Row],[Total]]-H340</f>
        <v>60</v>
      </c>
      <c r="N341" s="22">
        <f>CD[[#This Row],[Genesen]]-G340</f>
        <v>100</v>
      </c>
      <c r="O341">
        <v>57.4</v>
      </c>
      <c r="P341" s="8" t="str" cm="1">
        <f t="array" ref="P3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2" spans="1:16" x14ac:dyDescent="0.2">
      <c r="A342" s="19">
        <v>44251</v>
      </c>
      <c r="B342" s="24">
        <f>-CD[[#This Row],[Verstorbene]]</f>
        <v>-273</v>
      </c>
      <c r="C342" s="47">
        <v>273</v>
      </c>
      <c r="D342" s="41">
        <v>19</v>
      </c>
      <c r="E342" s="21">
        <f>CD[[#This Row],[KH]]-CD[[#This Row],[KH (intensiv)]]</f>
        <v>65</v>
      </c>
      <c r="F342" s="21">
        <f>CD[[#This Row],[Infiziert]]-CD[[#This Row],[KH (nicht intensiv)]]-CD[[#This Row],[KH (intensiv)]]</f>
        <v>616</v>
      </c>
      <c r="G342">
        <v>16000</v>
      </c>
      <c r="H342">
        <v>16985</v>
      </c>
      <c r="I342">
        <v>700</v>
      </c>
      <c r="J342" s="20">
        <v>84</v>
      </c>
      <c r="K342" s="20">
        <v>1501</v>
      </c>
      <c r="L342" s="21">
        <f>CD[[#This Row],[Verstorbene]]+CD[[#This Row],[KH (intensiv)]]+CD[[#This Row],[KH (nicht intensiv)]]+CD[[#This Row],[Infiziert (o. KH)]]+CD[[#This Row],[Genesen]]-CD[[#This Row],[Total]]</f>
        <v>-12</v>
      </c>
      <c r="M342" s="22">
        <f>CD[[#This Row],[Total]]-H341</f>
        <v>47</v>
      </c>
      <c r="N342" s="22">
        <f>CD[[#This Row],[Genesen]]-G341</f>
        <v>0</v>
      </c>
      <c r="O342">
        <v>56.1</v>
      </c>
      <c r="P342" s="8" t="str" cm="1">
        <f t="array" ref="P3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3" spans="1:16" x14ac:dyDescent="0.2">
      <c r="A343" s="19">
        <v>44252</v>
      </c>
      <c r="B343" s="24">
        <f>-CD[[#This Row],[Verstorbene]]</f>
        <v>-275</v>
      </c>
      <c r="C343" s="48">
        <v>275</v>
      </c>
      <c r="D343" s="41">
        <v>21</v>
      </c>
      <c r="E343" s="21">
        <f>CD[[#This Row],[KH]]-CD[[#This Row],[KH (intensiv)]]</f>
        <v>64</v>
      </c>
      <c r="F343" s="21">
        <f>CD[[#This Row],[Infiziert]]-CD[[#This Row],[KH (nicht intensiv)]]-CD[[#This Row],[KH (intensiv)]]</f>
        <v>625</v>
      </c>
      <c r="G343">
        <v>16100</v>
      </c>
      <c r="H343">
        <v>17049</v>
      </c>
      <c r="I343">
        <v>710</v>
      </c>
      <c r="J343" s="20">
        <v>85</v>
      </c>
      <c r="K343" s="20">
        <v>1586</v>
      </c>
      <c r="L343" s="21">
        <f>CD[[#This Row],[Verstorbene]]+CD[[#This Row],[KH (intensiv)]]+CD[[#This Row],[KH (nicht intensiv)]]+CD[[#This Row],[Infiziert (o. KH)]]+CD[[#This Row],[Genesen]]-CD[[#This Row],[Total]]</f>
        <v>36</v>
      </c>
      <c r="M343" s="22">
        <f>CD[[#This Row],[Total]]-H342</f>
        <v>64</v>
      </c>
      <c r="N343" s="22">
        <f>CD[[#This Row],[Genesen]]-G342</f>
        <v>100</v>
      </c>
      <c r="O343">
        <v>59.7</v>
      </c>
      <c r="P343" s="8" t="str" cm="1">
        <f t="array" ref="P3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4" spans="1:16" x14ac:dyDescent="0.2">
      <c r="A344" s="19">
        <v>44253</v>
      </c>
      <c r="B344" s="24">
        <f>-CD[[#This Row],[Verstorbene]]</f>
        <v>-276</v>
      </c>
      <c r="C344" s="47">
        <v>276</v>
      </c>
      <c r="D344" s="41">
        <v>23</v>
      </c>
      <c r="E344" s="21">
        <f>CD[[#This Row],[KH]]-CD[[#This Row],[KH (intensiv)]]</f>
        <v>65</v>
      </c>
      <c r="F344" s="21">
        <f>CD[[#This Row],[Infiziert]]-CD[[#This Row],[KH (nicht intensiv)]]-CD[[#This Row],[KH (intensiv)]]</f>
        <v>572</v>
      </c>
      <c r="G344">
        <v>16200</v>
      </c>
      <c r="H344">
        <v>17102</v>
      </c>
      <c r="I344">
        <v>660</v>
      </c>
      <c r="J344" s="20">
        <v>88</v>
      </c>
      <c r="K344" s="20">
        <v>1610</v>
      </c>
      <c r="L344" s="21">
        <f>CD[[#This Row],[Verstorbene]]+CD[[#This Row],[KH (intensiv)]]+CD[[#This Row],[KH (nicht intensiv)]]+CD[[#This Row],[Infiziert (o. KH)]]+CD[[#This Row],[Genesen]]-CD[[#This Row],[Total]]</f>
        <v>34</v>
      </c>
      <c r="M344" s="22">
        <f>CD[[#This Row],[Total]]-H343</f>
        <v>53</v>
      </c>
      <c r="N344" s="22">
        <f>CD[[#This Row],[Genesen]]-G343</f>
        <v>100</v>
      </c>
      <c r="O344">
        <v>54.7</v>
      </c>
      <c r="P344" s="8" t="str" cm="1">
        <f t="array" ref="P3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5" spans="1:16" x14ac:dyDescent="0.2">
      <c r="A345" s="19">
        <v>44254</v>
      </c>
      <c r="B345" s="24">
        <f>-CD[[#This Row],[Verstorbene]]</f>
        <v>-276</v>
      </c>
      <c r="C345" s="47">
        <v>276</v>
      </c>
      <c r="D345" s="40">
        <v>23</v>
      </c>
      <c r="E345" s="21">
        <f>CD[[#This Row],[KH]]-CD[[#This Row],[KH (intensiv)]]</f>
        <v>60</v>
      </c>
      <c r="F345" s="21">
        <f>CD[[#This Row],[Infiziert]]-CD[[#This Row],[KH (nicht intensiv)]]-CD[[#This Row],[KH (intensiv)]]</f>
        <v>537</v>
      </c>
      <c r="G345">
        <v>16200</v>
      </c>
      <c r="H345">
        <v>17133</v>
      </c>
      <c r="I345">
        <v>620</v>
      </c>
      <c r="J345" s="26">
        <v>83</v>
      </c>
      <c r="K345" s="26">
        <v>1513</v>
      </c>
      <c r="L345" s="21">
        <f>CD[[#This Row],[Verstorbene]]+CD[[#This Row],[KH (intensiv)]]+CD[[#This Row],[KH (nicht intensiv)]]+CD[[#This Row],[Infiziert (o. KH)]]+CD[[#This Row],[Genesen]]-CD[[#This Row],[Total]]</f>
        <v>-37</v>
      </c>
      <c r="M345" s="22">
        <f>CD[[#This Row],[Total]]-H344</f>
        <v>31</v>
      </c>
      <c r="N345" s="22">
        <f>CD[[#This Row],[Genesen]]-G344</f>
        <v>0</v>
      </c>
      <c r="O345">
        <v>51.8</v>
      </c>
      <c r="P345" s="8" t="str" cm="1">
        <f t="array" ref="P3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6" spans="1:16" x14ac:dyDescent="0.2">
      <c r="A346" s="19">
        <v>44255</v>
      </c>
      <c r="B346" s="24">
        <f>-CD[[#This Row],[Verstorbene]]</f>
        <v>-276</v>
      </c>
      <c r="C346" s="47">
        <v>276</v>
      </c>
      <c r="D346" s="41">
        <v>20</v>
      </c>
      <c r="E346" s="21">
        <f>CD[[#This Row],[KH]]-CD[[#This Row],[KH (intensiv)]]</f>
        <v>59</v>
      </c>
      <c r="F346" s="21">
        <f>CD[[#This Row],[Infiziert]]-CD[[#This Row],[KH (nicht intensiv)]]-CD[[#This Row],[KH (intensiv)]]</f>
        <v>551</v>
      </c>
      <c r="G346">
        <v>16300</v>
      </c>
      <c r="H346">
        <v>17174</v>
      </c>
      <c r="I346">
        <v>630</v>
      </c>
      <c r="J346" s="20">
        <v>79</v>
      </c>
      <c r="K346" s="20">
        <v>1514</v>
      </c>
      <c r="L346" s="21">
        <f>CD[[#This Row],[Verstorbene]]+CD[[#This Row],[KH (intensiv)]]+CD[[#This Row],[KH (nicht intensiv)]]+CD[[#This Row],[Infiziert (o. KH)]]+CD[[#This Row],[Genesen]]-CD[[#This Row],[Total]]</f>
        <v>32</v>
      </c>
      <c r="M346" s="22">
        <f>CD[[#This Row],[Total]]-H345</f>
        <v>41</v>
      </c>
      <c r="N346" s="22">
        <f>CD[[#This Row],[Genesen]]-G345</f>
        <v>100</v>
      </c>
      <c r="O346">
        <v>51</v>
      </c>
      <c r="P346" s="8" t="str" cm="1">
        <f t="array" ref="P3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7" spans="1:16" x14ac:dyDescent="0.2">
      <c r="A347" s="19">
        <v>44256</v>
      </c>
      <c r="B347" s="24">
        <f>-CD[[#This Row],[Verstorbene]]</f>
        <v>-280</v>
      </c>
      <c r="C347" s="47">
        <v>280</v>
      </c>
      <c r="D347" s="41">
        <v>23</v>
      </c>
      <c r="E347" s="21">
        <f>CD[[#This Row],[KH]]-CD[[#This Row],[KH (intensiv)]]</f>
        <v>53</v>
      </c>
      <c r="F347" s="21">
        <f>CD[[#This Row],[Infiziert]]-CD[[#This Row],[KH (nicht intensiv)]]-CD[[#This Row],[KH (intensiv)]]</f>
        <v>484</v>
      </c>
      <c r="G347">
        <v>16300</v>
      </c>
      <c r="H347">
        <v>17184</v>
      </c>
      <c r="I347">
        <v>560</v>
      </c>
      <c r="J347" s="20">
        <v>76</v>
      </c>
      <c r="K347" s="20">
        <v>1689</v>
      </c>
      <c r="L347" s="21">
        <f>CD[[#This Row],[Verstorbene]]+CD[[#This Row],[KH (intensiv)]]+CD[[#This Row],[KH (nicht intensiv)]]+CD[[#This Row],[Infiziert (o. KH)]]+CD[[#This Row],[Genesen]]-CD[[#This Row],[Total]]</f>
        <v>-44</v>
      </c>
      <c r="M347" s="22">
        <f>CD[[#This Row],[Total]]-H346</f>
        <v>10</v>
      </c>
      <c r="N347" s="22">
        <f>CD[[#This Row],[Genesen]]-G346</f>
        <v>0</v>
      </c>
      <c r="O347">
        <v>48.7</v>
      </c>
      <c r="P347" s="8" t="str" cm="1">
        <f t="array" ref="P3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48" spans="1:16" x14ac:dyDescent="0.2">
      <c r="A348" s="19">
        <v>44257</v>
      </c>
      <c r="B348" s="24">
        <f>-CD[[#This Row],[Verstorbene]]</f>
        <v>-282</v>
      </c>
      <c r="C348" s="47">
        <v>282</v>
      </c>
      <c r="D348" s="41">
        <v>22</v>
      </c>
      <c r="E348" s="21">
        <f>CD[[#This Row],[KH]]-CD[[#This Row],[KH (intensiv)]]</f>
        <v>64</v>
      </c>
      <c r="F348" s="21">
        <f>CD[[#This Row],[Infiziert]]-CD[[#This Row],[KH (nicht intensiv)]]-CD[[#This Row],[KH (intensiv)]]</f>
        <v>494</v>
      </c>
      <c r="G348">
        <v>16400</v>
      </c>
      <c r="H348">
        <v>17258</v>
      </c>
      <c r="I348">
        <v>580</v>
      </c>
      <c r="J348" s="20">
        <v>86</v>
      </c>
      <c r="K348" s="20">
        <v>1671</v>
      </c>
      <c r="L348" s="21">
        <f>CD[[#This Row],[Verstorbene]]+CD[[#This Row],[KH (intensiv)]]+CD[[#This Row],[KH (nicht intensiv)]]+CD[[#This Row],[Infiziert (o. KH)]]+CD[[#This Row],[Genesen]]-CD[[#This Row],[Total]]</f>
        <v>4</v>
      </c>
      <c r="M348" s="22">
        <f>CD[[#This Row],[Total]]-H347</f>
        <v>74</v>
      </c>
      <c r="N348" s="22">
        <f>CD[[#This Row],[Genesen]]-G347</f>
        <v>100</v>
      </c>
      <c r="O348">
        <v>51.9</v>
      </c>
      <c r="P348" s="8" t="str" cm="1">
        <f t="array" ref="P3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9" spans="1:16" x14ac:dyDescent="0.2">
      <c r="A349" s="19">
        <v>44258</v>
      </c>
      <c r="B349" s="24">
        <f>-CD[[#This Row],[Verstorbene]]</f>
        <v>-282</v>
      </c>
      <c r="C349" s="47">
        <v>282</v>
      </c>
      <c r="D349" s="41">
        <v>20</v>
      </c>
      <c r="E349" s="21">
        <f>CD[[#This Row],[KH]]-CD[[#This Row],[KH (intensiv)]]</f>
        <v>54</v>
      </c>
      <c r="F349" s="21">
        <f>CD[[#This Row],[Infiziert]]-CD[[#This Row],[KH (nicht intensiv)]]-CD[[#This Row],[KH (intensiv)]]</f>
        <v>506</v>
      </c>
      <c r="G349">
        <v>16500</v>
      </c>
      <c r="H349">
        <v>17316</v>
      </c>
      <c r="I349">
        <v>580</v>
      </c>
      <c r="J349" s="20">
        <v>74</v>
      </c>
      <c r="K349" s="20">
        <v>1666</v>
      </c>
      <c r="L349" s="21">
        <f>CD[[#This Row],[Verstorbene]]+CD[[#This Row],[KH (intensiv)]]+CD[[#This Row],[KH (nicht intensiv)]]+CD[[#This Row],[Infiziert (o. KH)]]+CD[[#This Row],[Genesen]]-CD[[#This Row],[Total]]</f>
        <v>46</v>
      </c>
      <c r="M349" s="22">
        <f>CD[[#This Row],[Total]]-H348</f>
        <v>58</v>
      </c>
      <c r="N349" s="22">
        <f>CD[[#This Row],[Genesen]]-G348</f>
        <v>100</v>
      </c>
      <c r="O349">
        <v>53.2</v>
      </c>
      <c r="P349" s="8" t="str" cm="1">
        <f t="array" ref="P3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0" spans="1:16" x14ac:dyDescent="0.2">
      <c r="A350" s="19">
        <v>44259</v>
      </c>
      <c r="B350" s="24">
        <f>-CD[[#This Row],[Verstorbene]]</f>
        <v>-286</v>
      </c>
      <c r="C350" s="48">
        <v>286</v>
      </c>
      <c r="D350" s="44">
        <v>21</v>
      </c>
      <c r="E350" s="21">
        <f>CD[[#This Row],[KH]]-CD[[#This Row],[KH (intensiv)]]</f>
        <v>62</v>
      </c>
      <c r="F350" s="21">
        <f>CD[[#This Row],[Infiziert]]-CD[[#This Row],[KH (nicht intensiv)]]-CD[[#This Row],[KH (intensiv)]]</f>
        <v>497</v>
      </c>
      <c r="G350">
        <v>16500</v>
      </c>
      <c r="H350">
        <v>17383</v>
      </c>
      <c r="I350">
        <v>580</v>
      </c>
      <c r="J350" s="20">
        <v>83</v>
      </c>
      <c r="K350" s="20">
        <v>1738</v>
      </c>
      <c r="L350" s="21">
        <f>CD[[#This Row],[Verstorbene]]+CD[[#This Row],[KH (intensiv)]]+CD[[#This Row],[KH (nicht intensiv)]]+CD[[#This Row],[Infiziert (o. KH)]]+CD[[#This Row],[Genesen]]-CD[[#This Row],[Total]]</f>
        <v>-17</v>
      </c>
      <c r="M350" s="22">
        <f>CD[[#This Row],[Total]]-H349</f>
        <v>67</v>
      </c>
      <c r="N350" s="22">
        <f>CD[[#This Row],[Genesen]]-G349</f>
        <v>0</v>
      </c>
      <c r="O350">
        <v>54</v>
      </c>
      <c r="P350" s="8" t="str" cm="1">
        <f t="array" ref="P3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1" spans="1:16" x14ac:dyDescent="0.2">
      <c r="A351" s="19">
        <v>44260</v>
      </c>
      <c r="B351" s="24">
        <f>-CD[[#This Row],[Verstorbene]]</f>
        <v>-286</v>
      </c>
      <c r="C351" s="48">
        <v>286</v>
      </c>
      <c r="D351" s="44">
        <v>21</v>
      </c>
      <c r="E351" s="21">
        <f>CD[[#This Row],[KH]]-CD[[#This Row],[KH (intensiv)]]</f>
        <v>65</v>
      </c>
      <c r="F351" s="21">
        <f>CD[[#This Row],[Infiziert]]-CD[[#This Row],[KH (nicht intensiv)]]-CD[[#This Row],[KH (intensiv)]]</f>
        <v>484</v>
      </c>
      <c r="G351">
        <v>16600</v>
      </c>
      <c r="H351">
        <v>17419</v>
      </c>
      <c r="I351">
        <v>570</v>
      </c>
      <c r="J351" s="20">
        <v>86</v>
      </c>
      <c r="K351" s="20">
        <v>1627</v>
      </c>
      <c r="L351" s="21">
        <f>CD[[#This Row],[Verstorbene]]+CD[[#This Row],[KH (intensiv)]]+CD[[#This Row],[KH (nicht intensiv)]]+CD[[#This Row],[Infiziert (o. KH)]]+CD[[#This Row],[Genesen]]-CD[[#This Row],[Total]]</f>
        <v>37</v>
      </c>
      <c r="M351" s="22">
        <f>CD[[#This Row],[Total]]-H350</f>
        <v>36</v>
      </c>
      <c r="N351" s="22">
        <f>CD[[#This Row],[Genesen]]-G350</f>
        <v>100</v>
      </c>
      <c r="O351">
        <v>51.1</v>
      </c>
      <c r="P351" s="8" t="str" cm="1">
        <f t="array" ref="P3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2" spans="1:16" x14ac:dyDescent="0.2">
      <c r="A352" s="19">
        <v>44261</v>
      </c>
      <c r="B352" s="24">
        <f>-CD[[#This Row],[Verstorbene]]</f>
        <v>-287</v>
      </c>
      <c r="C352" s="48">
        <v>287</v>
      </c>
      <c r="D352" s="44">
        <v>21</v>
      </c>
      <c r="E352" s="21">
        <f>CD[[#This Row],[KH]]-CD[[#This Row],[KH (intensiv)]]</f>
        <v>65</v>
      </c>
      <c r="F352" s="21">
        <f>CD[[#This Row],[Infiziert]]-CD[[#This Row],[KH (nicht intensiv)]]-CD[[#This Row],[KH (intensiv)]]</f>
        <v>494</v>
      </c>
      <c r="G352">
        <v>16600</v>
      </c>
      <c r="H352">
        <v>17444</v>
      </c>
      <c r="I352">
        <v>580</v>
      </c>
      <c r="J352" s="20">
        <v>86</v>
      </c>
      <c r="K352" s="20">
        <v>1504</v>
      </c>
      <c r="L352" s="21">
        <f>CD[[#This Row],[Verstorbene]]+CD[[#This Row],[KH (intensiv)]]+CD[[#This Row],[KH (nicht intensiv)]]+CD[[#This Row],[Infiziert (o. KH)]]+CD[[#This Row],[Genesen]]-CD[[#This Row],[Total]]</f>
        <v>23</v>
      </c>
      <c r="M352" s="22">
        <f>CD[[#This Row],[Total]]-H351</f>
        <v>25</v>
      </c>
      <c r="N352" s="22">
        <f>CD[[#This Row],[Genesen]]-G351</f>
        <v>0</v>
      </c>
      <c r="O352">
        <v>51.8</v>
      </c>
      <c r="P352" s="8" t="str" cm="1">
        <f t="array" ref="P3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3" spans="1:16" x14ac:dyDescent="0.2">
      <c r="A353" s="19">
        <v>44262</v>
      </c>
      <c r="B353" s="24">
        <f>-CD[[#This Row],[Verstorbene]]</f>
        <v>-287</v>
      </c>
      <c r="C353" s="48">
        <v>287</v>
      </c>
      <c r="D353" s="44">
        <v>19</v>
      </c>
      <c r="E353" s="21">
        <f>CD[[#This Row],[KH]]-CD[[#This Row],[KH (intensiv)]]</f>
        <v>70</v>
      </c>
      <c r="F353" s="21">
        <f>CD[[#This Row],[Infiziert]]-CD[[#This Row],[KH (nicht intensiv)]]-CD[[#This Row],[KH (intensiv)]]</f>
        <v>471</v>
      </c>
      <c r="G353">
        <v>16600</v>
      </c>
      <c r="H353">
        <v>17473</v>
      </c>
      <c r="I353">
        <v>560</v>
      </c>
      <c r="J353" s="20">
        <v>89</v>
      </c>
      <c r="K353" s="20">
        <v>1486</v>
      </c>
      <c r="L353" s="21">
        <f>CD[[#This Row],[Verstorbene]]+CD[[#This Row],[KH (intensiv)]]+CD[[#This Row],[KH (nicht intensiv)]]+CD[[#This Row],[Infiziert (o. KH)]]+CD[[#This Row],[Genesen]]-CD[[#This Row],[Total]]</f>
        <v>-26</v>
      </c>
      <c r="M353" s="22">
        <f>CD[[#This Row],[Total]]-H352</f>
        <v>29</v>
      </c>
      <c r="N353" s="22">
        <f>CD[[#This Row],[Genesen]]-G352</f>
        <v>0</v>
      </c>
      <c r="O353">
        <v>52.3</v>
      </c>
      <c r="P353" s="8" t="str" cm="1">
        <f t="array" ref="P3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4" spans="1:16" x14ac:dyDescent="0.2">
      <c r="A354" s="19">
        <v>44263</v>
      </c>
      <c r="B354" s="24">
        <f>-CD[[#This Row],[Verstorbene]]</f>
        <v>-289</v>
      </c>
      <c r="C354" s="48">
        <v>289</v>
      </c>
      <c r="D354" s="44">
        <v>18</v>
      </c>
      <c r="E354" s="21">
        <f>CD[[#This Row],[KH]]-CD[[#This Row],[KH (intensiv)]]</f>
        <v>68</v>
      </c>
      <c r="F354" s="21">
        <f>CD[[#This Row],[Infiziert]]-CD[[#This Row],[KH (nicht intensiv)]]-CD[[#This Row],[KH (intensiv)]]</f>
        <v>434</v>
      </c>
      <c r="G354">
        <v>16700</v>
      </c>
      <c r="H354">
        <v>17485</v>
      </c>
      <c r="I354">
        <v>520</v>
      </c>
      <c r="J354" s="20">
        <v>86</v>
      </c>
      <c r="K354" s="20">
        <v>1597</v>
      </c>
      <c r="L354" s="21">
        <f>CD[[#This Row],[Verstorbene]]+CD[[#This Row],[KH (intensiv)]]+CD[[#This Row],[KH (nicht intensiv)]]+CD[[#This Row],[Infiziert (o. KH)]]+CD[[#This Row],[Genesen]]-CD[[#This Row],[Total]]</f>
        <v>24</v>
      </c>
      <c r="M354" s="22">
        <f>CD[[#This Row],[Total]]-H353</f>
        <v>12</v>
      </c>
      <c r="N354" s="22">
        <f>CD[[#This Row],[Genesen]]-G353</f>
        <v>100</v>
      </c>
      <c r="O354">
        <v>51.8</v>
      </c>
      <c r="P354" s="8" t="str" cm="1">
        <f t="array" ref="P3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5" spans="1:16" x14ac:dyDescent="0.2">
      <c r="A355" s="19">
        <v>44264</v>
      </c>
      <c r="B355" s="24">
        <f>-CD[[#This Row],[Verstorbene]]</f>
        <v>-290</v>
      </c>
      <c r="C355" s="2">
        <v>290</v>
      </c>
      <c r="D355" s="44">
        <v>18</v>
      </c>
      <c r="E355" s="21">
        <f>CD[[#This Row],[KH]]-CD[[#This Row],[KH (intensiv)]]</f>
        <v>79</v>
      </c>
      <c r="F355" s="21">
        <f>CD[[#This Row],[Infiziert]]-CD[[#This Row],[KH (nicht intensiv)]]-CD[[#This Row],[KH (intensiv)]]</f>
        <v>433</v>
      </c>
      <c r="G355">
        <v>16700</v>
      </c>
      <c r="H355">
        <v>17551</v>
      </c>
      <c r="I355">
        <v>530</v>
      </c>
      <c r="J355" s="20">
        <v>97</v>
      </c>
      <c r="K355" s="20">
        <v>1592</v>
      </c>
      <c r="L355" s="21">
        <f>CD[[#This Row],[Verstorbene]]+CD[[#This Row],[KH (intensiv)]]+CD[[#This Row],[KH (nicht intensiv)]]+CD[[#This Row],[Infiziert (o. KH)]]+CD[[#This Row],[Genesen]]-CD[[#This Row],[Total]]</f>
        <v>-31</v>
      </c>
      <c r="M355" s="22">
        <f>CD[[#This Row],[Total]]-H354</f>
        <v>66</v>
      </c>
      <c r="N355" s="22">
        <f>CD[[#This Row],[Genesen]]-G354</f>
        <v>0</v>
      </c>
      <c r="O355">
        <v>50.8</v>
      </c>
      <c r="P355" s="8" t="str" cm="1">
        <f t="array" ref="P3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6" spans="1:16" x14ac:dyDescent="0.2">
      <c r="A356" s="19">
        <v>44265</v>
      </c>
      <c r="B356" s="24">
        <f>-CD[[#This Row],[Verstorbene]]</f>
        <v>-294</v>
      </c>
      <c r="C356" s="2">
        <v>294</v>
      </c>
      <c r="D356" s="44">
        <v>20</v>
      </c>
      <c r="E356" s="21">
        <f>CD[[#This Row],[KH]]-CD[[#This Row],[KH (intensiv)]]</f>
        <v>69</v>
      </c>
      <c r="F356" s="21">
        <f>CD[[#This Row],[Infiziert]]-CD[[#This Row],[KH (nicht intensiv)]]-CD[[#This Row],[KH (intensiv)]]</f>
        <v>451</v>
      </c>
      <c r="G356">
        <v>16800</v>
      </c>
      <c r="H356">
        <v>17623</v>
      </c>
      <c r="I356">
        <v>540</v>
      </c>
      <c r="J356" s="20">
        <v>89</v>
      </c>
      <c r="K356" s="20">
        <v>1625</v>
      </c>
      <c r="L356" s="21">
        <f>CD[[#This Row],[Verstorbene]]+CD[[#This Row],[KH (intensiv)]]+CD[[#This Row],[KH (nicht intensiv)]]+CD[[#This Row],[Infiziert (o. KH)]]+CD[[#This Row],[Genesen]]-CD[[#This Row],[Total]]</f>
        <v>11</v>
      </c>
      <c r="M356" s="22">
        <f>CD[[#This Row],[Total]]-H355</f>
        <v>72</v>
      </c>
      <c r="N356" s="22">
        <f>CD[[#This Row],[Genesen]]-G355</f>
        <v>100</v>
      </c>
      <c r="O356">
        <v>52.3</v>
      </c>
      <c r="P356" s="8" t="str" cm="1">
        <f t="array" ref="P3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7" spans="1:16" x14ac:dyDescent="0.2">
      <c r="A357" s="19">
        <v>44266</v>
      </c>
      <c r="B357" s="24">
        <f>-CD[[#This Row],[Verstorbene]]</f>
        <v>-297</v>
      </c>
      <c r="C357" s="2">
        <v>297</v>
      </c>
      <c r="D357" s="44">
        <v>23</v>
      </c>
      <c r="E357" s="21">
        <f>CD[[#This Row],[KH]]-CD[[#This Row],[KH (intensiv)]]</f>
        <v>62</v>
      </c>
      <c r="F357" s="21">
        <f>CD[[#This Row],[Infiziert]]-CD[[#This Row],[KH (nicht intensiv)]]-CD[[#This Row],[KH (intensiv)]]</f>
        <v>485</v>
      </c>
      <c r="G357">
        <v>16800</v>
      </c>
      <c r="H357">
        <v>17700</v>
      </c>
      <c r="I357">
        <v>570</v>
      </c>
      <c r="J357" s="20">
        <v>85</v>
      </c>
      <c r="K357" s="20">
        <v>1735</v>
      </c>
      <c r="L357" s="21">
        <f>CD[[#This Row],[Verstorbene]]+CD[[#This Row],[KH (intensiv)]]+CD[[#This Row],[KH (nicht intensiv)]]+CD[[#This Row],[Infiziert (o. KH)]]+CD[[#This Row],[Genesen]]-CD[[#This Row],[Total]]</f>
        <v>-33</v>
      </c>
      <c r="M357" s="22">
        <f>CD[[#This Row],[Total]]-H356</f>
        <v>77</v>
      </c>
      <c r="N357" s="22">
        <f>CD[[#This Row],[Genesen]]-G356</f>
        <v>0</v>
      </c>
      <c r="O357">
        <v>54</v>
      </c>
      <c r="P357" s="8" t="str" cm="1">
        <f t="array" ref="P3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8" spans="1:16" x14ac:dyDescent="0.2">
      <c r="A358" s="19">
        <v>44267</v>
      </c>
      <c r="B358" s="24">
        <f>-CD[[#This Row],[Verstorbene]]</f>
        <v>-297</v>
      </c>
      <c r="C358" s="2">
        <v>297</v>
      </c>
      <c r="D358" s="44">
        <v>20</v>
      </c>
      <c r="E358" s="21">
        <f>CD[[#This Row],[KH]]-CD[[#This Row],[KH (intensiv)]]</f>
        <v>60</v>
      </c>
      <c r="F358" s="21">
        <f>CD[[#This Row],[Infiziert]]-CD[[#This Row],[KH (nicht intensiv)]]-CD[[#This Row],[KH (intensiv)]]</f>
        <v>500</v>
      </c>
      <c r="G358">
        <v>16900</v>
      </c>
      <c r="H358">
        <v>17739</v>
      </c>
      <c r="I358">
        <v>580</v>
      </c>
      <c r="J358" s="20">
        <v>80</v>
      </c>
      <c r="K358" s="20">
        <v>1775</v>
      </c>
      <c r="L358" s="21">
        <f>CD[[#This Row],[Verstorbene]]+CD[[#This Row],[KH (intensiv)]]+CD[[#This Row],[KH (nicht intensiv)]]+CD[[#This Row],[Infiziert (o. KH)]]+CD[[#This Row],[Genesen]]-CD[[#This Row],[Total]]</f>
        <v>38</v>
      </c>
      <c r="M358" s="22">
        <f>CD[[#This Row],[Total]]-H357</f>
        <v>39</v>
      </c>
      <c r="N358" s="22">
        <f>CD[[#This Row],[Genesen]]-G357</f>
        <v>100</v>
      </c>
      <c r="O358">
        <v>54.7</v>
      </c>
      <c r="P358" s="8" t="str" cm="1">
        <f t="array" ref="P3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9" spans="1:16" x14ac:dyDescent="0.2">
      <c r="A359" s="19">
        <v>44268</v>
      </c>
      <c r="B359" s="24">
        <f>-CD[[#This Row],[Verstorbene]]</f>
        <v>-298</v>
      </c>
      <c r="C359" s="2">
        <v>298</v>
      </c>
      <c r="D359" s="44">
        <v>21</v>
      </c>
      <c r="E359" s="21">
        <f>CD[[#This Row],[KH]]-CD[[#This Row],[KH (intensiv)]]</f>
        <v>57</v>
      </c>
      <c r="F359" s="21">
        <f>CD[[#This Row],[Infiziert]]-CD[[#This Row],[KH (nicht intensiv)]]-CD[[#This Row],[KH (intensiv)]]</f>
        <v>522</v>
      </c>
      <c r="G359">
        <v>16900</v>
      </c>
      <c r="H359">
        <v>17812</v>
      </c>
      <c r="I359">
        <v>600</v>
      </c>
      <c r="J359" s="20">
        <v>78</v>
      </c>
      <c r="K359" s="20">
        <v>1746</v>
      </c>
      <c r="L359" s="21">
        <f>CD[[#This Row],[Verstorbene]]+CD[[#This Row],[KH (intensiv)]]+CD[[#This Row],[KH (nicht intensiv)]]+CD[[#This Row],[Infiziert (o. KH)]]+CD[[#This Row],[Genesen]]-CD[[#This Row],[Total]]</f>
        <v>-14</v>
      </c>
      <c r="M359" s="22">
        <f>CD[[#This Row],[Total]]-H358</f>
        <v>73</v>
      </c>
      <c r="N359" s="22">
        <f>CD[[#This Row],[Genesen]]-G358</f>
        <v>0</v>
      </c>
      <c r="O359">
        <v>58.7</v>
      </c>
      <c r="P359" s="8" t="str" cm="1">
        <f t="array" ref="P3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0" spans="1:16" x14ac:dyDescent="0.2">
      <c r="A360" s="19">
        <v>44269</v>
      </c>
      <c r="B360" s="24">
        <f>-CD[[#This Row],[Verstorbene]]</f>
        <v>-298</v>
      </c>
      <c r="C360" s="2">
        <v>298</v>
      </c>
      <c r="D360" s="44">
        <v>23</v>
      </c>
      <c r="E360" s="21">
        <f>CD[[#This Row],[KH]]-CD[[#This Row],[KH (intensiv)]]</f>
        <v>61</v>
      </c>
      <c r="F360" s="21">
        <f>CD[[#This Row],[Infiziert]]-CD[[#This Row],[KH (nicht intensiv)]]-CD[[#This Row],[KH (intensiv)]]</f>
        <v>536</v>
      </c>
      <c r="G360">
        <v>16900</v>
      </c>
      <c r="H360">
        <v>17851</v>
      </c>
      <c r="I360">
        <v>620</v>
      </c>
      <c r="J360" s="20">
        <v>84</v>
      </c>
      <c r="K360" s="20">
        <v>1853</v>
      </c>
      <c r="L360" s="21">
        <f>CD[[#This Row],[Verstorbene]]+CD[[#This Row],[KH (intensiv)]]+CD[[#This Row],[KH (nicht intensiv)]]+CD[[#This Row],[Infiziert (o. KH)]]+CD[[#This Row],[Genesen]]-CD[[#This Row],[Total]]</f>
        <v>-33</v>
      </c>
      <c r="M360" s="22">
        <f>CD[[#This Row],[Total]]-H359</f>
        <v>39</v>
      </c>
      <c r="N360" s="22">
        <f>CD[[#This Row],[Genesen]]-G359</f>
        <v>0</v>
      </c>
      <c r="O360">
        <v>61.3</v>
      </c>
      <c r="P360" s="8" t="str" cm="1">
        <f t="array" ref="P3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1" spans="1:16" x14ac:dyDescent="0.2">
      <c r="A361" s="19">
        <v>44270</v>
      </c>
      <c r="B361" s="24">
        <f>-CD[[#This Row],[Verstorbene]]</f>
        <v>-298</v>
      </c>
      <c r="C361" s="2">
        <v>298</v>
      </c>
      <c r="D361" s="44">
        <v>26</v>
      </c>
      <c r="E361" s="21">
        <f>CD[[#This Row],[KH]]-CD[[#This Row],[KH (intensiv)]]</f>
        <v>60</v>
      </c>
      <c r="F361" s="21">
        <f>CD[[#This Row],[Infiziert]]-CD[[#This Row],[KH (nicht intensiv)]]-CD[[#This Row],[KH (intensiv)]]</f>
        <v>484</v>
      </c>
      <c r="G361">
        <v>17000</v>
      </c>
      <c r="H361">
        <v>17853</v>
      </c>
      <c r="I361">
        <v>570</v>
      </c>
      <c r="J361" s="20">
        <v>86</v>
      </c>
      <c r="K361" s="20">
        <v>1932</v>
      </c>
      <c r="L361" s="21">
        <f>CD[[#This Row],[Verstorbene]]+CD[[#This Row],[KH (intensiv)]]+CD[[#This Row],[KH (nicht intensiv)]]+CD[[#This Row],[Infiziert (o. KH)]]+CD[[#This Row],[Genesen]]-CD[[#This Row],[Total]]</f>
        <v>15</v>
      </c>
      <c r="M361" s="22">
        <f>CD[[#This Row],[Total]]-H360</f>
        <v>2</v>
      </c>
      <c r="N361" s="22">
        <f>CD[[#This Row],[Genesen]]-G360</f>
        <v>100</v>
      </c>
      <c r="O361">
        <v>59.7</v>
      </c>
      <c r="P361" s="8" t="str" cm="1">
        <f t="array" ref="P3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2" spans="1:16" x14ac:dyDescent="0.2">
      <c r="A362" s="19">
        <v>44271</v>
      </c>
      <c r="B362" s="24">
        <f>-CD[[#This Row],[Verstorbene]]</f>
        <v>-300</v>
      </c>
      <c r="C362" s="2">
        <v>300</v>
      </c>
      <c r="D362" s="44">
        <v>24</v>
      </c>
      <c r="E362" s="21">
        <f>CD[[#This Row],[KH]]-CD[[#This Row],[KH (intensiv)]]</f>
        <v>51</v>
      </c>
      <c r="F362" s="21">
        <f>CD[[#This Row],[Infiziert]]-CD[[#This Row],[KH (nicht intensiv)]]-CD[[#This Row],[KH (intensiv)]]</f>
        <v>525</v>
      </c>
      <c r="G362">
        <v>17000</v>
      </c>
      <c r="H362">
        <v>17928</v>
      </c>
      <c r="I362">
        <v>600</v>
      </c>
      <c r="J362" s="20">
        <v>75</v>
      </c>
      <c r="K362" s="20">
        <v>1992</v>
      </c>
      <c r="L362" s="21">
        <f>CD[[#This Row],[Verstorbene]]+CD[[#This Row],[KH (intensiv)]]+CD[[#This Row],[KH (nicht intensiv)]]+CD[[#This Row],[Infiziert (o. KH)]]+CD[[#This Row],[Genesen]]-CD[[#This Row],[Total]]</f>
        <v>-28</v>
      </c>
      <c r="M362" s="22">
        <f>CD[[#This Row],[Total]]-H361</f>
        <v>75</v>
      </c>
      <c r="N362" s="22">
        <f>CD[[#This Row],[Genesen]]-G361</f>
        <v>0</v>
      </c>
      <c r="O362">
        <v>61.6</v>
      </c>
      <c r="P362" s="8" t="str" cm="1">
        <f t="array" ref="P3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3" spans="1:16" x14ac:dyDescent="0.2">
      <c r="A363" s="19">
        <v>44272</v>
      </c>
      <c r="B363" s="24">
        <f>-CD[[#This Row],[Verstorbene]]</f>
        <v>-302</v>
      </c>
      <c r="C363" s="2">
        <v>302</v>
      </c>
      <c r="D363" s="44">
        <v>23</v>
      </c>
      <c r="E363" s="21">
        <f>CD[[#This Row],[KH]]-CD[[#This Row],[KH (intensiv)]]</f>
        <v>54</v>
      </c>
      <c r="F363" s="21">
        <f>CD[[#This Row],[Infiziert]]-CD[[#This Row],[KH (nicht intensiv)]]-CD[[#This Row],[KH (intensiv)]]</f>
        <v>563</v>
      </c>
      <c r="G363">
        <v>17100</v>
      </c>
      <c r="H363">
        <v>18019</v>
      </c>
      <c r="I363">
        <v>640</v>
      </c>
      <c r="J363" s="20">
        <v>77</v>
      </c>
      <c r="K363" s="20">
        <v>2157</v>
      </c>
      <c r="L363" s="21">
        <f>CD[[#This Row],[Verstorbene]]+CD[[#This Row],[KH (intensiv)]]+CD[[#This Row],[KH (nicht intensiv)]]+CD[[#This Row],[Infiziert (o. KH)]]+CD[[#This Row],[Genesen]]-CD[[#This Row],[Total]]</f>
        <v>23</v>
      </c>
      <c r="M363" s="22">
        <f>CD[[#This Row],[Total]]-H362</f>
        <v>91</v>
      </c>
      <c r="N363" s="22">
        <f>CD[[#This Row],[Genesen]]-G362</f>
        <v>100</v>
      </c>
      <c r="O363">
        <v>61.6</v>
      </c>
      <c r="P363" s="8" t="str" cm="1">
        <f t="array" ref="P3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4" spans="1:16" x14ac:dyDescent="0.2">
      <c r="A364" s="19">
        <v>44273</v>
      </c>
      <c r="B364" s="24">
        <f>-CD[[#This Row],[Verstorbene]]</f>
        <v>-302</v>
      </c>
      <c r="C364" s="2">
        <v>302</v>
      </c>
      <c r="D364" s="44">
        <v>23</v>
      </c>
      <c r="E364" s="21">
        <f>CD[[#This Row],[KH]]-CD[[#This Row],[KH (intensiv)]]</f>
        <v>52</v>
      </c>
      <c r="F364" s="21">
        <f>CD[[#This Row],[Infiziert]]-CD[[#This Row],[KH (nicht intensiv)]]-CD[[#This Row],[KH (intensiv)]]</f>
        <v>595</v>
      </c>
      <c r="G364">
        <v>17100</v>
      </c>
      <c r="H364">
        <v>18087</v>
      </c>
      <c r="I364">
        <v>670</v>
      </c>
      <c r="J364" s="20">
        <v>75</v>
      </c>
      <c r="K364" s="20">
        <v>2270</v>
      </c>
      <c r="L364" s="21">
        <f>CD[[#This Row],[Verstorbene]]+CD[[#This Row],[KH (intensiv)]]+CD[[#This Row],[KH (nicht intensiv)]]+CD[[#This Row],[Infiziert (o. KH)]]+CD[[#This Row],[Genesen]]-CD[[#This Row],[Total]]</f>
        <v>-15</v>
      </c>
      <c r="M364" s="22">
        <f>CD[[#This Row],[Total]]-H363</f>
        <v>68</v>
      </c>
      <c r="N364" s="22">
        <f>CD[[#This Row],[Genesen]]-G363</f>
        <v>0</v>
      </c>
      <c r="O364">
        <v>63</v>
      </c>
      <c r="P364" s="8" t="str" cm="1">
        <f t="array" ref="P3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5" spans="1:16" x14ac:dyDescent="0.2">
      <c r="A365" s="19">
        <v>44274</v>
      </c>
      <c r="B365" s="24">
        <f>-CD[[#This Row],[Verstorbene]]</f>
        <v>-302</v>
      </c>
      <c r="C365" s="2">
        <v>302</v>
      </c>
      <c r="D365" s="44">
        <v>25</v>
      </c>
      <c r="E365" s="21">
        <f>CD[[#This Row],[KH]]-CD[[#This Row],[KH (intensiv)]]</f>
        <v>41</v>
      </c>
      <c r="F365" s="21">
        <f>CD[[#This Row],[Infiziert]]-CD[[#This Row],[KH (nicht intensiv)]]-CD[[#This Row],[KH (intensiv)]]</f>
        <v>614</v>
      </c>
      <c r="G365">
        <v>17100</v>
      </c>
      <c r="H365">
        <v>18128</v>
      </c>
      <c r="I365">
        <v>680</v>
      </c>
      <c r="J365" s="20">
        <v>66</v>
      </c>
      <c r="K365" s="20">
        <v>2303</v>
      </c>
      <c r="L365" s="21">
        <f>CD[[#This Row],[Verstorbene]]+CD[[#This Row],[KH (intensiv)]]+CD[[#This Row],[KH (nicht intensiv)]]+CD[[#This Row],[Infiziert (o. KH)]]+CD[[#This Row],[Genesen]]-CD[[#This Row],[Total]]</f>
        <v>-46</v>
      </c>
      <c r="M365" s="22">
        <f>CD[[#This Row],[Total]]-H364</f>
        <v>41</v>
      </c>
      <c r="N365" s="22">
        <f>CD[[#This Row],[Genesen]]-G364</f>
        <v>0</v>
      </c>
      <c r="O365">
        <v>59.7</v>
      </c>
      <c r="P365" s="8" t="str" cm="1">
        <f t="array" ref="P3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6" spans="1:16" x14ac:dyDescent="0.2">
      <c r="A366" s="19">
        <v>44275</v>
      </c>
      <c r="B366" s="24">
        <f>-CD[[#This Row],[Verstorbene]]</f>
        <v>-302</v>
      </c>
      <c r="C366" s="2">
        <v>302</v>
      </c>
      <c r="D366" s="44">
        <v>27</v>
      </c>
      <c r="E366" s="21">
        <f>CD[[#This Row],[KH]]-CD[[#This Row],[KH (intensiv)]]</f>
        <v>49</v>
      </c>
      <c r="F366" s="21">
        <f>CD[[#This Row],[Infiziert]]-CD[[#This Row],[KH (nicht intensiv)]]-CD[[#This Row],[KH (intensiv)]]</f>
        <v>644</v>
      </c>
      <c r="G366">
        <v>17200</v>
      </c>
      <c r="H366">
        <v>18224</v>
      </c>
      <c r="I366">
        <v>720</v>
      </c>
      <c r="J366" s="20">
        <v>76</v>
      </c>
      <c r="K366" s="20">
        <v>2169</v>
      </c>
      <c r="L366" s="21">
        <f>CD[[#This Row],[Verstorbene]]+CD[[#This Row],[KH (intensiv)]]+CD[[#This Row],[KH (nicht intensiv)]]+CD[[#This Row],[Infiziert (o. KH)]]+CD[[#This Row],[Genesen]]-CD[[#This Row],[Total]]</f>
        <v>-2</v>
      </c>
      <c r="M366" s="22">
        <f>CD[[#This Row],[Total]]-H365</f>
        <v>96</v>
      </c>
      <c r="N366" s="22">
        <f>CD[[#This Row],[Genesen]]-G365</f>
        <v>100</v>
      </c>
      <c r="O366">
        <v>66.7</v>
      </c>
      <c r="P366" s="8" t="str" cm="1">
        <f t="array" ref="P3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7" spans="1:16" x14ac:dyDescent="0.2">
      <c r="A367" s="19">
        <v>44276</v>
      </c>
      <c r="B367" s="24">
        <f>-CD[[#This Row],[Verstorbene]]</f>
        <v>-302</v>
      </c>
      <c r="C367" s="2">
        <v>302</v>
      </c>
      <c r="D367" s="44">
        <v>25</v>
      </c>
      <c r="E367" s="21">
        <f>CD[[#This Row],[KH]]-CD[[#This Row],[KH (intensiv)]]</f>
        <v>54</v>
      </c>
      <c r="F367" s="21">
        <f>CD[[#This Row],[Infiziert]]-CD[[#This Row],[KH (nicht intensiv)]]-CD[[#This Row],[KH (intensiv)]]</f>
        <v>581</v>
      </c>
      <c r="G367" s="20">
        <v>17300</v>
      </c>
      <c r="H367" s="20">
        <v>18224</v>
      </c>
      <c r="I367" s="20">
        <v>660</v>
      </c>
      <c r="J367" s="20">
        <v>79</v>
      </c>
      <c r="K367" s="20">
        <v>2227</v>
      </c>
      <c r="L367" s="21">
        <f>CD[[#This Row],[Verstorbene]]+CD[[#This Row],[KH (intensiv)]]+CD[[#This Row],[KH (nicht intensiv)]]+CD[[#This Row],[Infiziert (o. KH)]]+CD[[#This Row],[Genesen]]-CD[[#This Row],[Total]]</f>
        <v>38</v>
      </c>
      <c r="M367" s="22">
        <f>CD[[#This Row],[Total]]-H366</f>
        <v>0</v>
      </c>
      <c r="N367" s="22">
        <f>CD[[#This Row],[Genesen]]-G366</f>
        <v>100</v>
      </c>
      <c r="O367" s="35">
        <v>61.6</v>
      </c>
      <c r="P367" s="35" t="str" cm="1">
        <f t="array" ref="P3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8" spans="1:16" x14ac:dyDescent="0.2">
      <c r="A368" s="19">
        <v>44277</v>
      </c>
      <c r="B368" s="24">
        <f>-CD[[#This Row],[Verstorbene]]</f>
        <v>-306</v>
      </c>
      <c r="C368" s="2">
        <v>306</v>
      </c>
      <c r="D368" s="44">
        <v>27</v>
      </c>
      <c r="E368" s="21">
        <f>CD[[#This Row],[KH]]-CD[[#This Row],[KH (intensiv)]]</f>
        <v>60</v>
      </c>
      <c r="F368" s="21">
        <f>CD[[#This Row],[Infiziert]]-CD[[#This Row],[KH (nicht intensiv)]]-CD[[#This Row],[KH (intensiv)]]</f>
        <v>603</v>
      </c>
      <c r="G368" s="20">
        <v>17300</v>
      </c>
      <c r="H368" s="20">
        <v>18301</v>
      </c>
      <c r="I368" s="20">
        <v>690</v>
      </c>
      <c r="J368" s="20">
        <v>87</v>
      </c>
      <c r="K368" s="20">
        <v>2401</v>
      </c>
      <c r="L368" s="21">
        <f>CD[[#This Row],[Verstorbene]]+CD[[#This Row],[KH (intensiv)]]+CD[[#This Row],[KH (nicht intensiv)]]+CD[[#This Row],[Infiziert (o. KH)]]+CD[[#This Row],[Genesen]]-CD[[#This Row],[Total]]</f>
        <v>-5</v>
      </c>
      <c r="M368" s="22">
        <f>CD[[#This Row],[Total]]-H367</f>
        <v>77</v>
      </c>
      <c r="N368" s="22">
        <f>CD[[#This Row],[Genesen]]-G367</f>
        <v>0</v>
      </c>
      <c r="O368" s="35">
        <v>69.900000000000006</v>
      </c>
      <c r="P368" s="35" t="str" cm="1">
        <f t="array" ref="P3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9" spans="1:17" x14ac:dyDescent="0.2">
      <c r="A369" s="19">
        <v>44278</v>
      </c>
      <c r="B369" s="24">
        <f>-CD[[#This Row],[Verstorbene]]</f>
        <v>-306</v>
      </c>
      <c r="C369" s="2">
        <v>306</v>
      </c>
      <c r="D369" s="44">
        <v>25</v>
      </c>
      <c r="E369" s="21">
        <f>CD[[#This Row],[KH]]-CD[[#This Row],[KH (intensiv)]]</f>
        <v>58</v>
      </c>
      <c r="F369" s="21">
        <f>CD[[#This Row],[Infiziert]]-CD[[#This Row],[KH (nicht intensiv)]]-CD[[#This Row],[KH (intensiv)]]</f>
        <v>637</v>
      </c>
      <c r="G369" s="20">
        <v>17400</v>
      </c>
      <c r="H369" s="20">
        <v>18406</v>
      </c>
      <c r="I369" s="20">
        <v>720</v>
      </c>
      <c r="J369" s="20">
        <v>83</v>
      </c>
      <c r="K369" s="20">
        <v>2417</v>
      </c>
      <c r="L369" s="21">
        <f>CD[[#This Row],[Verstorbene]]+CD[[#This Row],[KH (intensiv)]]+CD[[#This Row],[KH (nicht intensiv)]]+CD[[#This Row],[Infiziert (o. KH)]]+CD[[#This Row],[Genesen]]-CD[[#This Row],[Total]]</f>
        <v>20</v>
      </c>
      <c r="M369" s="22">
        <f>CD[[#This Row],[Total]]-H368</f>
        <v>105</v>
      </c>
      <c r="N369" s="22">
        <f>CD[[#This Row],[Genesen]]-G368</f>
        <v>100</v>
      </c>
      <c r="O369" s="35">
        <v>76.900000000000006</v>
      </c>
      <c r="P369" s="35" t="str" cm="1">
        <f t="array" ref="P3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69" s="3" t="s">
        <v>36</v>
      </c>
    </row>
    <row r="370" spans="1:17" x14ac:dyDescent="0.2">
      <c r="A370" s="19">
        <v>44279</v>
      </c>
      <c r="B370" s="24">
        <f>-CD[[#This Row],[Verstorbene]]</f>
        <v>-307</v>
      </c>
      <c r="C370" s="2">
        <v>307</v>
      </c>
      <c r="D370" s="44">
        <v>24</v>
      </c>
      <c r="E370" s="21">
        <f>CD[[#This Row],[KH]]-CD[[#This Row],[KH (intensiv)]]</f>
        <v>59</v>
      </c>
      <c r="F370" s="21">
        <f>CD[[#This Row],[Infiziert]]-CD[[#This Row],[KH (nicht intensiv)]]-CD[[#This Row],[KH (intensiv)]]</f>
        <v>697</v>
      </c>
      <c r="G370" s="20">
        <v>17400</v>
      </c>
      <c r="H370" s="20">
        <v>18531</v>
      </c>
      <c r="I370" s="20">
        <v>780</v>
      </c>
      <c r="J370" s="20">
        <v>83</v>
      </c>
      <c r="K370" s="20">
        <v>2506</v>
      </c>
      <c r="L370" s="21">
        <f>CD[[#This Row],[Verstorbene]]+CD[[#This Row],[KH (intensiv)]]+CD[[#This Row],[KH (nicht intensiv)]]+CD[[#This Row],[Infiziert (o. KH)]]+CD[[#This Row],[Genesen]]-CD[[#This Row],[Total]]</f>
        <v>-44</v>
      </c>
      <c r="M370" s="22">
        <f>CD[[#This Row],[Total]]-H369</f>
        <v>125</v>
      </c>
      <c r="N370" s="22">
        <f>CD[[#This Row],[Genesen]]-G369</f>
        <v>0</v>
      </c>
      <c r="O370" s="35">
        <v>82.5</v>
      </c>
      <c r="P370" s="35" t="str" cm="1">
        <f t="array" ref="P3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1" spans="1:17" x14ac:dyDescent="0.2">
      <c r="A371" s="19">
        <v>44280</v>
      </c>
      <c r="B371" s="24">
        <f>-CD[[#This Row],[Verstorbene]]</f>
        <v>-310</v>
      </c>
      <c r="C371" s="2">
        <v>310</v>
      </c>
      <c r="D371" s="44">
        <v>24</v>
      </c>
      <c r="E371" s="21">
        <f>CD[[#This Row],[KH]]-CD[[#This Row],[KH (intensiv)]]</f>
        <v>56</v>
      </c>
      <c r="F371" s="21">
        <f>CD[[#This Row],[Infiziert]]-CD[[#This Row],[KH (nicht intensiv)]]-CD[[#This Row],[KH (intensiv)]]</f>
        <v>820</v>
      </c>
      <c r="G371" s="20">
        <v>17400</v>
      </c>
      <c r="H371" s="20">
        <v>18651</v>
      </c>
      <c r="I371" s="20">
        <v>900</v>
      </c>
      <c r="J371" s="20">
        <v>80</v>
      </c>
      <c r="K371" s="20">
        <v>2709</v>
      </c>
      <c r="L371" s="21">
        <f>CD[[#This Row],[Verstorbene]]+CD[[#This Row],[KH (intensiv)]]+CD[[#This Row],[KH (nicht intensiv)]]+CD[[#This Row],[Infiziert (o. KH)]]+CD[[#This Row],[Genesen]]-CD[[#This Row],[Total]]</f>
        <v>-41</v>
      </c>
      <c r="M371" s="22">
        <f>CD[[#This Row],[Total]]-H370</f>
        <v>120</v>
      </c>
      <c r="N371" s="22">
        <f>CD[[#This Row],[Genesen]]-G370</f>
        <v>0</v>
      </c>
      <c r="O371" s="35">
        <v>91.7</v>
      </c>
      <c r="P371" s="35" t="str" cm="1">
        <f t="array" ref="P3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2" spans="1:17" x14ac:dyDescent="0.2">
      <c r="A372" s="19">
        <v>44281</v>
      </c>
      <c r="B372" s="24">
        <f>-CD[[#This Row],[Verstorbene]]</f>
        <v>-311</v>
      </c>
      <c r="C372" s="2">
        <v>311</v>
      </c>
      <c r="D372" s="44">
        <v>25</v>
      </c>
      <c r="E372" s="21">
        <f>CD[[#This Row],[KH]]-CD[[#This Row],[KH (intensiv)]]</f>
        <v>56</v>
      </c>
      <c r="F372" s="21">
        <f>CD[[#This Row],[Infiziert]]-CD[[#This Row],[KH (nicht intensiv)]]-CD[[#This Row],[KH (intensiv)]]</f>
        <v>769</v>
      </c>
      <c r="G372" s="20">
        <v>17600</v>
      </c>
      <c r="H372" s="20">
        <v>18715</v>
      </c>
      <c r="I372" s="20">
        <v>850</v>
      </c>
      <c r="J372" s="20">
        <v>81</v>
      </c>
      <c r="K372" s="20">
        <v>2781</v>
      </c>
      <c r="L372" s="21">
        <f>CD[[#This Row],[Verstorbene]]+CD[[#This Row],[KH (intensiv)]]+CD[[#This Row],[KH (nicht intensiv)]]+CD[[#This Row],[Infiziert (o. KH)]]+CD[[#This Row],[Genesen]]-CD[[#This Row],[Total]]</f>
        <v>46</v>
      </c>
      <c r="M372" s="22">
        <f>CD[[#This Row],[Total]]-H371</f>
        <v>64</v>
      </c>
      <c r="N372" s="22">
        <f>CD[[#This Row],[Genesen]]-G371</f>
        <v>200</v>
      </c>
      <c r="O372" s="35">
        <v>94.1</v>
      </c>
      <c r="P372" s="35" t="str" cm="1">
        <f t="array" ref="P3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3" spans="1:17" x14ac:dyDescent="0.2">
      <c r="A373" s="19">
        <v>44282</v>
      </c>
      <c r="B373" s="24">
        <f>-CD[[#This Row],[Verstorbene]]</f>
        <v>-312</v>
      </c>
      <c r="C373" s="2">
        <v>312</v>
      </c>
      <c r="D373" s="44">
        <v>28</v>
      </c>
      <c r="E373" s="21">
        <f>CD[[#This Row],[KH]]-CD[[#This Row],[KH (intensiv)]]</f>
        <v>57</v>
      </c>
      <c r="F373" s="21">
        <f>CD[[#This Row],[Infiziert]]-CD[[#This Row],[KH (nicht intensiv)]]-CD[[#This Row],[KH (intensiv)]]</f>
        <v>805</v>
      </c>
      <c r="G373" s="20">
        <v>17600</v>
      </c>
      <c r="H373" s="20">
        <v>18795</v>
      </c>
      <c r="I373" s="20">
        <v>890</v>
      </c>
      <c r="J373" s="20">
        <v>85</v>
      </c>
      <c r="K373" s="20">
        <v>2689</v>
      </c>
      <c r="L373" s="21">
        <f>CD[[#This Row],[Verstorbene]]+CD[[#This Row],[KH (intensiv)]]+CD[[#This Row],[KH (nicht intensiv)]]+CD[[#This Row],[Infiziert (o. KH)]]+CD[[#This Row],[Genesen]]-CD[[#This Row],[Total]]</f>
        <v>7</v>
      </c>
      <c r="M373" s="22">
        <f>CD[[#This Row],[Total]]-H372</f>
        <v>80</v>
      </c>
      <c r="N373" s="22">
        <f>CD[[#This Row],[Genesen]]-G372</f>
        <v>0</v>
      </c>
      <c r="O373" s="35">
        <v>92.5</v>
      </c>
      <c r="P373" s="35" t="str" cm="1">
        <f t="array" ref="P3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4" spans="1:17" x14ac:dyDescent="0.2">
      <c r="A374" s="19">
        <v>44283</v>
      </c>
      <c r="B374" s="24">
        <f>-CD[[#This Row],[Verstorbene]]</f>
        <v>-312</v>
      </c>
      <c r="C374" s="2">
        <v>312</v>
      </c>
      <c r="D374" s="44">
        <v>34</v>
      </c>
      <c r="E374" s="21">
        <f>CD[[#This Row],[KH]]-CD[[#This Row],[KH (intensiv)]]</f>
        <v>54</v>
      </c>
      <c r="F374" s="21">
        <f>CD[[#This Row],[Infiziert]]-CD[[#This Row],[KH (nicht intensiv)]]-CD[[#This Row],[KH (intensiv)]]</f>
        <v>812</v>
      </c>
      <c r="G374" s="20">
        <v>17700</v>
      </c>
      <c r="H374" s="20">
        <v>18868</v>
      </c>
      <c r="I374" s="20">
        <v>900</v>
      </c>
      <c r="J374" s="20">
        <v>88</v>
      </c>
      <c r="K374" s="20">
        <v>2839</v>
      </c>
      <c r="L374" s="21">
        <f>CD[[#This Row],[Verstorbene]]+CD[[#This Row],[KH (intensiv)]]+CD[[#This Row],[KH (nicht intensiv)]]+CD[[#This Row],[Infiziert (o. KH)]]+CD[[#This Row],[Genesen]]-CD[[#This Row],[Total]]</f>
        <v>44</v>
      </c>
      <c r="M374" s="22">
        <f>CD[[#This Row],[Total]]-H373</f>
        <v>73</v>
      </c>
      <c r="N374" s="22">
        <f>CD[[#This Row],[Genesen]]-G373</f>
        <v>100</v>
      </c>
      <c r="O374" s="35">
        <v>97.3</v>
      </c>
      <c r="P374" s="35" t="str" cm="1">
        <f t="array" ref="P3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5" spans="1:17" x14ac:dyDescent="0.2">
      <c r="A375" s="19">
        <v>44284</v>
      </c>
      <c r="B375" s="24">
        <f>-CD[[#This Row],[Verstorbene]]</f>
        <v>-314</v>
      </c>
      <c r="C375" s="2">
        <v>314</v>
      </c>
      <c r="D375" s="44">
        <v>30</v>
      </c>
      <c r="E375" s="21">
        <f>CD[[#This Row],[KH]]-CD[[#This Row],[KH (intensiv)]]</f>
        <v>56</v>
      </c>
      <c r="F375" s="21">
        <f>CD[[#This Row],[Infiziert]]-CD[[#This Row],[KH (nicht intensiv)]]-CD[[#This Row],[KH (intensiv)]]</f>
        <v>784</v>
      </c>
      <c r="G375" s="20">
        <v>17700</v>
      </c>
      <c r="H375" s="20">
        <v>18925</v>
      </c>
      <c r="I375" s="20">
        <v>870</v>
      </c>
      <c r="J375" s="20">
        <v>86</v>
      </c>
      <c r="K375" s="20">
        <v>2987</v>
      </c>
      <c r="L375" s="21">
        <f>CD[[#This Row],[Verstorbene]]+CD[[#This Row],[KH (intensiv)]]+CD[[#This Row],[KH (nicht intensiv)]]+CD[[#This Row],[Infiziert (o. KH)]]+CD[[#This Row],[Genesen]]-CD[[#This Row],[Total]]</f>
        <v>-41</v>
      </c>
      <c r="M375" s="22">
        <f>CD[[#This Row],[Total]]-H374</f>
        <v>57</v>
      </c>
      <c r="N375" s="22">
        <f>CD[[#This Row],[Genesen]]-G374</f>
        <v>0</v>
      </c>
      <c r="O375" s="35">
        <v>100.7</v>
      </c>
      <c r="P375" s="35" t="str" cm="1">
        <f t="array" ref="P3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76" spans="1:17" x14ac:dyDescent="0.2">
      <c r="A376" s="19">
        <v>44285</v>
      </c>
      <c r="B376" s="24">
        <f>-CD[[#This Row],[Verstorbene]]</f>
        <v>-315</v>
      </c>
      <c r="C376" s="2">
        <v>315</v>
      </c>
      <c r="D376" s="44">
        <v>29</v>
      </c>
      <c r="E376" s="21">
        <f>CD[[#This Row],[KH]]-CD[[#This Row],[KH (intensiv)]]</f>
        <v>62</v>
      </c>
      <c r="F376" s="21">
        <f>CD[[#This Row],[Infiziert]]-CD[[#This Row],[KH (nicht intensiv)]]-CD[[#This Row],[KH (intensiv)]]</f>
        <v>779</v>
      </c>
      <c r="G376" s="20">
        <v>17700</v>
      </c>
      <c r="H376" s="20">
        <v>19009</v>
      </c>
      <c r="I376" s="20">
        <v>870</v>
      </c>
      <c r="J376" s="20">
        <v>91</v>
      </c>
      <c r="K376" s="20">
        <v>2942</v>
      </c>
      <c r="L376" s="21">
        <f>CD[[#This Row],[Verstorbene]]+CD[[#This Row],[KH (intensiv)]]+CD[[#This Row],[KH (nicht intensiv)]]+CD[[#This Row],[Infiziert (o. KH)]]+CD[[#This Row],[Genesen]]-CD[[#This Row],[Total]]</f>
        <v>-124</v>
      </c>
      <c r="M376" s="22">
        <f>CD[[#This Row],[Total]]-H375</f>
        <v>84</v>
      </c>
      <c r="N376" s="22">
        <f>CD[[#This Row],[Genesen]]-G375</f>
        <v>0</v>
      </c>
      <c r="O376" s="35">
        <v>96.6</v>
      </c>
      <c r="P376" s="35" t="str" cm="1">
        <f t="array" ref="P3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7" spans="1:17" x14ac:dyDescent="0.2">
      <c r="A377" s="19">
        <v>44286</v>
      </c>
      <c r="B377" s="24">
        <f>-CD[[#This Row],[Verstorbene]]</f>
        <v>-317</v>
      </c>
      <c r="C377" s="2">
        <v>317</v>
      </c>
      <c r="D377" s="44">
        <v>32</v>
      </c>
      <c r="E377" s="21">
        <f>CD[[#This Row],[KH]]-CD[[#This Row],[KH (intensiv)]]</f>
        <v>64</v>
      </c>
      <c r="F377" s="21">
        <f>CD[[#This Row],[Infiziert]]-CD[[#This Row],[KH (nicht intensiv)]]-CD[[#This Row],[KH (intensiv)]]</f>
        <v>874</v>
      </c>
      <c r="G377" s="20">
        <v>17900</v>
      </c>
      <c r="H377" s="20">
        <v>19159</v>
      </c>
      <c r="I377" s="20">
        <v>970</v>
      </c>
      <c r="J377" s="20">
        <v>96</v>
      </c>
      <c r="K377" s="20">
        <v>2892</v>
      </c>
      <c r="L377" s="21">
        <f>CD[[#This Row],[Verstorbene]]+CD[[#This Row],[KH (intensiv)]]+CD[[#This Row],[KH (nicht intensiv)]]+CD[[#This Row],[Infiziert (o. KH)]]+CD[[#This Row],[Genesen]]-CD[[#This Row],[Total]]</f>
        <v>28</v>
      </c>
      <c r="M377" s="22">
        <f>CD[[#This Row],[Total]]-H376</f>
        <v>150</v>
      </c>
      <c r="N377" s="22">
        <f>CD[[#This Row],[Genesen]]-G376</f>
        <v>200</v>
      </c>
      <c r="O377" s="35">
        <v>100.5</v>
      </c>
      <c r="P377" s="35" t="str" cm="1">
        <f t="array" ref="P3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78" spans="1:17" x14ac:dyDescent="0.2">
      <c r="A378" s="50">
        <v>44287</v>
      </c>
      <c r="B378" s="24">
        <f>-CD[[#This Row],[Verstorbene]]</f>
        <v>-319</v>
      </c>
      <c r="C378">
        <v>319</v>
      </c>
      <c r="D378">
        <v>35</v>
      </c>
      <c r="E378" s="21">
        <f>CD[[#This Row],[KH]]-CD[[#This Row],[KH (intensiv)]]</f>
        <v>65</v>
      </c>
      <c r="F378" s="21">
        <f>CD[[#This Row],[Infiziert]]-CD[[#This Row],[KH (nicht intensiv)]]-CD[[#This Row],[KH (intensiv)]]</f>
        <v>860</v>
      </c>
      <c r="G378">
        <v>17900</v>
      </c>
      <c r="H378">
        <v>19229</v>
      </c>
      <c r="I378">
        <v>960</v>
      </c>
      <c r="J378">
        <v>100</v>
      </c>
      <c r="K378">
        <v>2975</v>
      </c>
      <c r="L378" s="21">
        <f>CD[[#This Row],[Verstorbene]]+CD[[#This Row],[KH (intensiv)]]+CD[[#This Row],[KH (nicht intensiv)]]+CD[[#This Row],[Infiziert (o. KH)]]+CD[[#This Row],[Genesen]]-CD[[#This Row],[Total]]</f>
        <v>-50</v>
      </c>
      <c r="M378" s="22">
        <f>CD[[#This Row],[Total]]-H377</f>
        <v>70</v>
      </c>
      <c r="N378" s="22">
        <f>CD[[#This Row],[Genesen]]-G377</f>
        <v>0</v>
      </c>
      <c r="O378">
        <v>91.5</v>
      </c>
      <c r="P378" s="8" t="str" cm="1">
        <f t="array" ref="P3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9" spans="1:17" x14ac:dyDescent="0.2">
      <c r="A379" s="11">
        <v>44288</v>
      </c>
      <c r="B379" s="24">
        <f>-CD[[#This Row],[Verstorbene]]</f>
        <v>-320</v>
      </c>
      <c r="C379" s="1">
        <v>320</v>
      </c>
      <c r="D379" s="4">
        <v>32</v>
      </c>
      <c r="E379" s="21">
        <f>CD[[#This Row],[KH]]-CD[[#This Row],[KH (intensiv)]]</f>
        <v>66</v>
      </c>
      <c r="F379" s="21">
        <f>CD[[#This Row],[Infiziert]]-CD[[#This Row],[KH (nicht intensiv)]]-CD[[#This Row],[KH (intensiv)]]</f>
        <v>902</v>
      </c>
      <c r="G379" s="3">
        <v>18000</v>
      </c>
      <c r="H379" s="3">
        <v>19349</v>
      </c>
      <c r="I379" s="3">
        <v>1000</v>
      </c>
      <c r="J379" s="3">
        <v>98</v>
      </c>
      <c r="K379" s="3">
        <v>2969</v>
      </c>
      <c r="L379" s="21">
        <f>CD[[#This Row],[Verstorbene]]+CD[[#This Row],[KH (intensiv)]]+CD[[#This Row],[KH (nicht intensiv)]]+CD[[#This Row],[Infiziert (o. KH)]]+CD[[#This Row],[Genesen]]-CD[[#This Row],[Total]]</f>
        <v>-29</v>
      </c>
      <c r="M379" s="22">
        <f>CD[[#This Row],[Total]]-H378</f>
        <v>120</v>
      </c>
      <c r="N379" s="22">
        <f>CD[[#This Row],[Genesen]]-G378</f>
        <v>100</v>
      </c>
      <c r="O379" s="8">
        <v>101.6</v>
      </c>
      <c r="P379" s="8" t="str" cm="1">
        <f t="array" ref="P3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0" spans="1:17" x14ac:dyDescent="0.2">
      <c r="A380" s="11">
        <v>44289</v>
      </c>
      <c r="B380" s="24">
        <f>-CD[[#This Row],[Verstorbene]]</f>
        <v>-320</v>
      </c>
      <c r="C380" s="1">
        <v>320</v>
      </c>
      <c r="D380" s="4">
        <v>34</v>
      </c>
      <c r="E380" s="21">
        <f>CD[[#This Row],[KH]]-CD[[#This Row],[KH (intensiv)]]</f>
        <v>76</v>
      </c>
      <c r="F380" s="21">
        <f>CD[[#This Row],[Infiziert]]-CD[[#This Row],[KH (nicht intensiv)]]-CD[[#This Row],[KH (intensiv)]]</f>
        <v>890</v>
      </c>
      <c r="G380" s="3">
        <v>18100</v>
      </c>
      <c r="H380" s="3">
        <v>19419</v>
      </c>
      <c r="I380" s="3">
        <v>1000</v>
      </c>
      <c r="J380" s="3">
        <v>110</v>
      </c>
      <c r="K380" s="3">
        <v>3026</v>
      </c>
      <c r="L380" s="21">
        <f>CD[[#This Row],[Verstorbene]]+CD[[#This Row],[KH (intensiv)]]+CD[[#This Row],[KH (nicht intensiv)]]+CD[[#This Row],[Infiziert (o. KH)]]+CD[[#This Row],[Genesen]]-CD[[#This Row],[Total]]</f>
        <v>1</v>
      </c>
      <c r="M380" s="22">
        <f>CD[[#This Row],[Total]]-H379</f>
        <v>70</v>
      </c>
      <c r="N380" s="22">
        <f>CD[[#This Row],[Genesen]]-G379</f>
        <v>100</v>
      </c>
      <c r="O380" s="8">
        <v>100.5</v>
      </c>
      <c r="P380" s="8" t="str" cm="1">
        <f t="array" ref="P3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1" spans="1:17" x14ac:dyDescent="0.2">
      <c r="A381" s="11">
        <v>44290</v>
      </c>
      <c r="B381" s="24">
        <f>-CD[[#This Row],[Verstorbene]]</f>
        <v>-320</v>
      </c>
      <c r="C381" s="1">
        <v>320</v>
      </c>
      <c r="D381" s="4">
        <v>38</v>
      </c>
      <c r="E381" s="21">
        <f>CD[[#This Row],[KH]]-CD[[#This Row],[KH (intensiv)]]</f>
        <v>82</v>
      </c>
      <c r="F381" s="21">
        <f>CD[[#This Row],[Infiziert]]-CD[[#This Row],[KH (nicht intensiv)]]-CD[[#This Row],[KH (intensiv)]]</f>
        <v>850</v>
      </c>
      <c r="G381" s="3">
        <v>18200</v>
      </c>
      <c r="H381" s="3">
        <v>19474</v>
      </c>
      <c r="I381" s="3">
        <v>970</v>
      </c>
      <c r="J381" s="3">
        <v>120</v>
      </c>
      <c r="K381" s="3">
        <v>3027</v>
      </c>
      <c r="L381" s="21">
        <f>CD[[#This Row],[Verstorbene]]+CD[[#This Row],[KH (intensiv)]]+CD[[#This Row],[KH (nicht intensiv)]]+CD[[#This Row],[Infiziert (o. KH)]]+CD[[#This Row],[Genesen]]-CD[[#This Row],[Total]]</f>
        <v>16</v>
      </c>
      <c r="M381" s="22">
        <f>CD[[#This Row],[Total]]-H380</f>
        <v>55</v>
      </c>
      <c r="N381" s="22">
        <f>CD[[#This Row],[Genesen]]-G380</f>
        <v>100</v>
      </c>
      <c r="O381" s="8">
        <v>97.4</v>
      </c>
      <c r="P381" s="8" t="str" cm="1">
        <f t="array" ref="P3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2" spans="1:17" x14ac:dyDescent="0.2">
      <c r="A382" s="11">
        <v>44291</v>
      </c>
      <c r="B382" s="24">
        <f>-CD[[#This Row],[Verstorbene]]</f>
        <v>-320</v>
      </c>
      <c r="C382" s="1">
        <v>320</v>
      </c>
      <c r="D382" s="4">
        <v>37</v>
      </c>
      <c r="E382" s="21">
        <f>CD[[#This Row],[KH]]-CD[[#This Row],[KH (intensiv)]]</f>
        <v>78</v>
      </c>
      <c r="F382" s="21">
        <f>CD[[#This Row],[Infiziert]]-CD[[#This Row],[KH (nicht intensiv)]]-CD[[#This Row],[KH (intensiv)]]</f>
        <v>845</v>
      </c>
      <c r="G382" s="3">
        <v>18300</v>
      </c>
      <c r="H382" s="3">
        <v>19545</v>
      </c>
      <c r="I382" s="3">
        <v>960</v>
      </c>
      <c r="J382" s="3">
        <v>115</v>
      </c>
      <c r="K382" s="3">
        <v>3035</v>
      </c>
      <c r="L382" s="21">
        <f>CD[[#This Row],[Verstorbene]]+CD[[#This Row],[KH (intensiv)]]+CD[[#This Row],[KH (nicht intensiv)]]+CD[[#This Row],[Infiziert (o. KH)]]+CD[[#This Row],[Genesen]]-CD[[#This Row],[Total]]</f>
        <v>35</v>
      </c>
      <c r="M382" s="22">
        <f>CD[[#This Row],[Total]]-H381</f>
        <v>71</v>
      </c>
      <c r="N382" s="22">
        <f>CD[[#This Row],[Genesen]]-G381</f>
        <v>100</v>
      </c>
      <c r="O382" s="8">
        <v>98.6</v>
      </c>
      <c r="P382" s="8" t="str" cm="1">
        <f t="array" ref="P3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3" spans="1:17" x14ac:dyDescent="0.2">
      <c r="A383" s="19">
        <v>44292</v>
      </c>
      <c r="B383" s="24">
        <f>-CD[[#This Row],[Verstorbene]]</f>
        <v>-323</v>
      </c>
      <c r="C383" s="2">
        <v>323</v>
      </c>
      <c r="D383" s="44">
        <v>36</v>
      </c>
      <c r="E383" s="21">
        <f>CD[[#This Row],[KH]]-CD[[#This Row],[KH (intensiv)]]</f>
        <v>87</v>
      </c>
      <c r="F383" s="21">
        <f>CD[[#This Row],[Infiziert]]-CD[[#This Row],[KH (nicht intensiv)]]-CD[[#This Row],[KH (intensiv)]]</f>
        <v>787</v>
      </c>
      <c r="G383" s="20">
        <v>18400</v>
      </c>
      <c r="H383" s="20">
        <v>19613</v>
      </c>
      <c r="I383" s="20">
        <v>910</v>
      </c>
      <c r="J383" s="20">
        <v>123</v>
      </c>
      <c r="K383" s="20">
        <v>2985</v>
      </c>
      <c r="L383" s="21">
        <f>CD[[#This Row],[Verstorbene]]+CD[[#This Row],[KH (intensiv)]]+CD[[#This Row],[KH (nicht intensiv)]]+CD[[#This Row],[Infiziert (o. KH)]]+CD[[#This Row],[Genesen]]-CD[[#This Row],[Total]]</f>
        <v>20</v>
      </c>
      <c r="M383" s="22">
        <f>CD[[#This Row],[Total]]-H382</f>
        <v>68</v>
      </c>
      <c r="N383" s="22">
        <f>CD[[#This Row],[Genesen]]-G382</f>
        <v>100</v>
      </c>
      <c r="O383" s="35">
        <v>96</v>
      </c>
      <c r="P383" s="35" t="str" cm="1">
        <f t="array" ref="P3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4" spans="1:17" x14ac:dyDescent="0.2">
      <c r="A384" s="19">
        <v>44293</v>
      </c>
      <c r="B384" s="24">
        <f>-CD[[#This Row],[Verstorbene]]</f>
        <v>-324</v>
      </c>
      <c r="C384" s="2">
        <v>324</v>
      </c>
      <c r="D384" s="44">
        <v>38</v>
      </c>
      <c r="E384" s="21">
        <f>CD[[#This Row],[KH]]-CD[[#This Row],[KH (intensiv)]]</f>
        <v>81</v>
      </c>
      <c r="F384" s="21">
        <f>CD[[#This Row],[Infiziert]]-CD[[#This Row],[KH (nicht intensiv)]]-CD[[#This Row],[KH (intensiv)]]</f>
        <v>821</v>
      </c>
      <c r="G384" s="20">
        <v>18500</v>
      </c>
      <c r="H384" s="20">
        <v>19727</v>
      </c>
      <c r="I384" s="20">
        <v>940</v>
      </c>
      <c r="J384" s="20">
        <v>119</v>
      </c>
      <c r="K384" s="20">
        <v>2855</v>
      </c>
      <c r="L384" s="21">
        <f>CD[[#This Row],[Verstorbene]]+CD[[#This Row],[KH (intensiv)]]+CD[[#This Row],[KH (nicht intensiv)]]+CD[[#This Row],[Infiziert (o. KH)]]+CD[[#This Row],[Genesen]]-CD[[#This Row],[Total]]</f>
        <v>37</v>
      </c>
      <c r="M384" s="22">
        <f>CD[[#This Row],[Total]]-H383</f>
        <v>114</v>
      </c>
      <c r="N384" s="22">
        <f>CD[[#This Row],[Genesen]]-G383</f>
        <v>100</v>
      </c>
      <c r="O384" s="35">
        <v>91</v>
      </c>
      <c r="P384" s="35" t="str" cm="1">
        <f t="array" ref="P3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5" spans="1:16" x14ac:dyDescent="0.2">
      <c r="A385" s="19">
        <v>44294</v>
      </c>
      <c r="B385" s="24">
        <f>-CD[[#This Row],[Verstorbene]]</f>
        <v>-329</v>
      </c>
      <c r="C385" s="2">
        <v>329</v>
      </c>
      <c r="D385" s="44">
        <v>38</v>
      </c>
      <c r="E385" s="21">
        <f>CD[[#This Row],[KH]]-CD[[#This Row],[KH (intensiv)]]</f>
        <v>81</v>
      </c>
      <c r="F385" s="21">
        <f>CD[[#This Row],[Infiziert]]-CD[[#This Row],[KH (nicht intensiv)]]-CD[[#This Row],[KH (intensiv)]]</f>
        <v>871</v>
      </c>
      <c r="G385" s="20">
        <v>18500</v>
      </c>
      <c r="H385" s="20">
        <v>19857</v>
      </c>
      <c r="I385" s="20">
        <v>990</v>
      </c>
      <c r="J385" s="20">
        <v>119</v>
      </c>
      <c r="K385" s="20">
        <v>2795</v>
      </c>
      <c r="L385" s="21">
        <f>CD[[#This Row],[Verstorbene]]+CD[[#This Row],[KH (intensiv)]]+CD[[#This Row],[KH (nicht intensiv)]]+CD[[#This Row],[Infiziert (o. KH)]]+CD[[#This Row],[Genesen]]-CD[[#This Row],[Total]]</f>
        <v>-38</v>
      </c>
      <c r="M385" s="22">
        <f>CD[[#This Row],[Total]]-H384</f>
        <v>130</v>
      </c>
      <c r="N385" s="22">
        <f>CD[[#This Row],[Genesen]]-G384</f>
        <v>0</v>
      </c>
      <c r="O385" s="35">
        <f>SUM(M379:M385)/$O$1</f>
        <v>100.9845998485231</v>
      </c>
      <c r="P385" s="35" t="str" cm="1">
        <f t="array" ref="P3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6" spans="1:16" x14ac:dyDescent="0.2">
      <c r="A386" s="19">
        <v>44295</v>
      </c>
      <c r="B386" s="24">
        <f>-CD[[#This Row],[Verstorbene]]</f>
        <v>-330</v>
      </c>
      <c r="C386" s="2">
        <v>330</v>
      </c>
      <c r="D386" s="44">
        <v>39</v>
      </c>
      <c r="E386" s="21">
        <f>CD[[#This Row],[KH]]-CD[[#This Row],[KH (intensiv)]]</f>
        <v>78</v>
      </c>
      <c r="F386" s="21">
        <f>CD[[#This Row],[Infiziert]]-CD[[#This Row],[KH (nicht intensiv)]]-CD[[#This Row],[KH (intensiv)]]</f>
        <v>883</v>
      </c>
      <c r="G386" s="20">
        <v>18600</v>
      </c>
      <c r="H386" s="20">
        <v>19974</v>
      </c>
      <c r="I386" s="20">
        <v>1000</v>
      </c>
      <c r="J386" s="20">
        <v>117</v>
      </c>
      <c r="K386" s="20">
        <v>2818</v>
      </c>
      <c r="L386" s="21">
        <f>CD[[#This Row],[Verstorbene]]+CD[[#This Row],[KH (intensiv)]]+CD[[#This Row],[KH (nicht intensiv)]]+CD[[#This Row],[Infiziert (o. KH)]]+CD[[#This Row],[Genesen]]-CD[[#This Row],[Total]]</f>
        <v>-44</v>
      </c>
      <c r="M386" s="22">
        <f>CD[[#This Row],[Total]]-H385</f>
        <v>117</v>
      </c>
      <c r="N386" s="22">
        <f>CD[[#This Row],[Genesen]]-G385</f>
        <v>100</v>
      </c>
      <c r="O386" s="35">
        <v>100.3</v>
      </c>
      <c r="P386" s="35" t="str" cm="1">
        <f t="array" ref="P3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7" spans="1:16" x14ac:dyDescent="0.2">
      <c r="A387" s="19">
        <v>44296</v>
      </c>
      <c r="B387" s="24">
        <f>-CD[[#This Row],[Verstorbene]]</f>
        <v>-330</v>
      </c>
      <c r="C387" s="2">
        <v>330</v>
      </c>
      <c r="D387" s="44">
        <v>44</v>
      </c>
      <c r="E387" s="21">
        <f>CD[[#This Row],[KH]]-CD[[#This Row],[KH (intensiv)]]</f>
        <v>86</v>
      </c>
      <c r="F387" s="21">
        <f>CD[[#This Row],[Infiziert]]-CD[[#This Row],[KH (nicht intensiv)]]-CD[[#This Row],[KH (intensiv)]]</f>
        <v>970</v>
      </c>
      <c r="G387" s="20">
        <v>18700</v>
      </c>
      <c r="H387" s="20">
        <v>20100</v>
      </c>
      <c r="I387" s="20">
        <v>1100</v>
      </c>
      <c r="J387" s="20">
        <v>130</v>
      </c>
      <c r="K387" s="20">
        <v>2660</v>
      </c>
      <c r="L387" s="21">
        <f>CD[[#This Row],[Verstorbene]]+CD[[#This Row],[KH (intensiv)]]+CD[[#This Row],[KH (nicht intensiv)]]+CD[[#This Row],[Infiziert (o. KH)]]+CD[[#This Row],[Genesen]]-CD[[#This Row],[Total]]</f>
        <v>30</v>
      </c>
      <c r="M387" s="22">
        <f>CD[[#This Row],[Total]]-H386</f>
        <v>126</v>
      </c>
      <c r="N387" s="22">
        <f>CD[[#This Row],[Genesen]]-G386</f>
        <v>100</v>
      </c>
      <c r="O387" s="35">
        <v>109.3</v>
      </c>
      <c r="P387" s="35" t="str" cm="1">
        <f t="array" ref="P3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8" spans="1:16" x14ac:dyDescent="0.2">
      <c r="A388" s="19">
        <v>44297</v>
      </c>
      <c r="B388" s="24">
        <f>-CD[[#This Row],[Verstorbene]]</f>
        <v>-330</v>
      </c>
      <c r="C388" s="2">
        <v>330</v>
      </c>
      <c r="D388" s="44">
        <v>44</v>
      </c>
      <c r="E388" s="21">
        <f>CD[[#This Row],[KH]]-CD[[#This Row],[KH (intensiv)]]</f>
        <v>84</v>
      </c>
      <c r="F388" s="21">
        <f>CD[[#This Row],[Infiziert]]-CD[[#This Row],[KH (nicht intensiv)]]-CD[[#This Row],[KH (intensiv)]]</f>
        <v>972</v>
      </c>
      <c r="G388" s="20">
        <v>18800</v>
      </c>
      <c r="H388" s="20">
        <v>20195</v>
      </c>
      <c r="I388" s="20">
        <v>1100</v>
      </c>
      <c r="J388" s="20">
        <v>128</v>
      </c>
      <c r="K388" s="20">
        <v>2790</v>
      </c>
      <c r="L388" s="21">
        <f>CD[[#This Row],[Verstorbene]]+CD[[#This Row],[KH (intensiv)]]+CD[[#This Row],[KH (nicht intensiv)]]+CD[[#This Row],[Infiziert (o. KH)]]+CD[[#This Row],[Genesen]]-CD[[#This Row],[Total]]</f>
        <v>35</v>
      </c>
      <c r="M388" s="22">
        <f>CD[[#This Row],[Total]]-H387</f>
        <v>95</v>
      </c>
      <c r="N388" s="22">
        <f>CD[[#This Row],[Genesen]]-G387</f>
        <v>100</v>
      </c>
      <c r="O388" s="35">
        <f>SUM(M382:M388)/$O$1</f>
        <v>115.93932562226935</v>
      </c>
      <c r="P388" s="35" t="str" cm="1">
        <f t="array" ref="P3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9" spans="1:16" x14ac:dyDescent="0.2">
      <c r="A389" s="19">
        <v>44298</v>
      </c>
      <c r="B389" s="24">
        <f>-CD[[#This Row],[Verstorbene]]</f>
        <v>-334</v>
      </c>
      <c r="C389" s="2">
        <v>334</v>
      </c>
      <c r="D389" s="44">
        <v>43</v>
      </c>
      <c r="E389" s="21">
        <f>CD[[#This Row],[KH]]-CD[[#This Row],[KH (intensiv)]]</f>
        <v>94</v>
      </c>
      <c r="F389" s="21">
        <f>CD[[#This Row],[Infiziert]]-CD[[#This Row],[KH (nicht intensiv)]]-CD[[#This Row],[KH (intensiv)]]</f>
        <v>963</v>
      </c>
      <c r="G389" s="20">
        <v>18900</v>
      </c>
      <c r="H389" s="20">
        <v>20277</v>
      </c>
      <c r="I389" s="20">
        <v>1100</v>
      </c>
      <c r="J389" s="20">
        <v>137</v>
      </c>
      <c r="K389" s="20">
        <v>2968</v>
      </c>
      <c r="L389" s="21">
        <f>CD[[#This Row],[Verstorbene]]+CD[[#This Row],[KH (intensiv)]]+CD[[#This Row],[KH (nicht intensiv)]]+CD[[#This Row],[Infiziert (o. KH)]]+CD[[#This Row],[Genesen]]-CD[[#This Row],[Total]]</f>
        <v>57</v>
      </c>
      <c r="M389" s="22">
        <f>CD[[#This Row],[Total]]-H388</f>
        <v>82</v>
      </c>
      <c r="N389" s="22">
        <f>CD[[#This Row],[Genesen]]-G388</f>
        <v>100</v>
      </c>
      <c r="O389" s="35">
        <v>116.7</v>
      </c>
      <c r="P389" s="35" t="str" cm="1">
        <f t="array" ref="P3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0" spans="1:16" x14ac:dyDescent="0.2">
      <c r="A390" s="19">
        <v>44299</v>
      </c>
      <c r="B390" s="24">
        <f>-CD[[#This Row],[Verstorbene]]</f>
        <v>-338</v>
      </c>
      <c r="C390" s="2">
        <v>338</v>
      </c>
      <c r="D390" s="44">
        <v>44</v>
      </c>
      <c r="E390" s="21">
        <f>CD[[#This Row],[KH]]-CD[[#This Row],[KH (intensiv)]]</f>
        <v>92</v>
      </c>
      <c r="F390" s="21">
        <f>CD[[#This Row],[Infiziert]]-CD[[#This Row],[KH (nicht intensiv)]]-CD[[#This Row],[KH (intensiv)]]</f>
        <v>1064</v>
      </c>
      <c r="G390" s="20">
        <v>19000</v>
      </c>
      <c r="H390" s="20">
        <v>20484</v>
      </c>
      <c r="I390" s="20">
        <v>1200</v>
      </c>
      <c r="J390" s="20">
        <v>136</v>
      </c>
      <c r="K390" s="20">
        <v>3041</v>
      </c>
      <c r="L390" s="21">
        <f>CD[[#This Row],[Verstorbene]]+CD[[#This Row],[KH (intensiv)]]+CD[[#This Row],[KH (nicht intensiv)]]+CD[[#This Row],[Infiziert (o. KH)]]+CD[[#This Row],[Genesen]]-CD[[#This Row],[Total]]</f>
        <v>54</v>
      </c>
      <c r="M390" s="22">
        <f>CD[[#This Row],[Total]]-H389</f>
        <v>207</v>
      </c>
      <c r="N390" s="22">
        <f>CD[[#This Row],[Genesen]]-G389</f>
        <v>100</v>
      </c>
      <c r="O390" s="35">
        <v>136.5</v>
      </c>
      <c r="P390" s="35" t="str" cm="1">
        <f t="array" ref="P3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1" spans="1:16" x14ac:dyDescent="0.2">
      <c r="A391" s="19">
        <v>44300</v>
      </c>
      <c r="B391" s="24">
        <f>-CD[[#This Row],[Verstorbene]]</f>
        <v>-339</v>
      </c>
      <c r="C391" s="2">
        <v>339</v>
      </c>
      <c r="D391" s="44">
        <v>43</v>
      </c>
      <c r="E391" s="21">
        <f>CD[[#This Row],[KH]]-CD[[#This Row],[KH (intensiv)]]</f>
        <v>100</v>
      </c>
      <c r="F391" s="21">
        <f>CD[[#This Row],[Infiziert]]-CD[[#This Row],[KH (nicht intensiv)]]-CD[[#This Row],[KH (intensiv)]]</f>
        <v>1057</v>
      </c>
      <c r="G391" s="20">
        <v>19100</v>
      </c>
      <c r="H391" s="20">
        <v>20614</v>
      </c>
      <c r="I391" s="20">
        <v>1200</v>
      </c>
      <c r="J391" s="20">
        <v>143</v>
      </c>
      <c r="K391" s="20">
        <v>3263</v>
      </c>
      <c r="L391" s="21">
        <f>CD[[#This Row],[Verstorbene]]+CD[[#This Row],[KH (intensiv)]]+CD[[#This Row],[KH (nicht intensiv)]]+CD[[#This Row],[Infiziert (o. KH)]]+CD[[#This Row],[Genesen]]-CD[[#This Row],[Total]]</f>
        <v>25</v>
      </c>
      <c r="M391" s="22">
        <f>CD[[#This Row],[Total]]-H390</f>
        <v>130</v>
      </c>
      <c r="N391" s="22">
        <f>CD[[#This Row],[Genesen]]-G390</f>
        <v>100</v>
      </c>
      <c r="O391" s="35">
        <v>140.9</v>
      </c>
      <c r="P391" s="35" t="str" cm="1">
        <f t="array" ref="P3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2" spans="1:16" x14ac:dyDescent="0.2">
      <c r="A392" s="19">
        <v>44301</v>
      </c>
      <c r="B392" s="24">
        <f>-CD[[#This Row],[Verstorbene]]</f>
        <v>-342</v>
      </c>
      <c r="C392" s="2">
        <v>342</v>
      </c>
      <c r="D392" s="44">
        <v>46</v>
      </c>
      <c r="E392" s="21">
        <f>CD[[#This Row],[KH]]-CD[[#This Row],[KH (intensiv)]]</f>
        <v>89</v>
      </c>
      <c r="F392" s="21">
        <f>CD[[#This Row],[Infiziert]]-CD[[#This Row],[KH (nicht intensiv)]]-CD[[#This Row],[KH (intensiv)]]</f>
        <v>1165</v>
      </c>
      <c r="G392" s="20">
        <v>19200</v>
      </c>
      <c r="H392" s="20">
        <v>20774</v>
      </c>
      <c r="I392" s="20">
        <v>1300</v>
      </c>
      <c r="J392" s="20">
        <v>135</v>
      </c>
      <c r="K392" s="20">
        <v>3442</v>
      </c>
      <c r="L392" s="21">
        <f>CD[[#This Row],[Verstorbene]]+CD[[#This Row],[KH (intensiv)]]+CD[[#This Row],[KH (nicht intensiv)]]+CD[[#This Row],[Infiziert (o. KH)]]+CD[[#This Row],[Genesen]]-CD[[#This Row],[Total]]</f>
        <v>68</v>
      </c>
      <c r="M392" s="22">
        <f>CD[[#This Row],[Total]]-H391</f>
        <v>160</v>
      </c>
      <c r="N392" s="22">
        <f>CD[[#This Row],[Genesen]]-G391</f>
        <v>100</v>
      </c>
      <c r="O392" s="35">
        <v>144.1</v>
      </c>
      <c r="P392" s="35" t="str" cm="1">
        <f t="array" ref="P3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3" spans="1:16" x14ac:dyDescent="0.2">
      <c r="A393" s="19">
        <v>44302</v>
      </c>
      <c r="B393" s="24">
        <f>-CD[[#This Row],[Verstorbene]]</f>
        <v>-342</v>
      </c>
      <c r="C393" s="2">
        <v>342</v>
      </c>
      <c r="D393" s="44">
        <v>50</v>
      </c>
      <c r="E393" s="21">
        <f>CD[[#This Row],[KH]]-CD[[#This Row],[KH (intensiv)]]</f>
        <v>80</v>
      </c>
      <c r="F393" s="21">
        <f>CD[[#This Row],[Infiziert]]-CD[[#This Row],[KH (nicht intensiv)]]-CD[[#This Row],[KH (intensiv)]]</f>
        <v>1170</v>
      </c>
      <c r="G393" s="20">
        <v>19200</v>
      </c>
      <c r="H393" s="20">
        <v>20905</v>
      </c>
      <c r="I393" s="20">
        <v>1300</v>
      </c>
      <c r="J393" s="20">
        <v>130</v>
      </c>
      <c r="K393" s="20">
        <v>3563</v>
      </c>
      <c r="L393" s="21">
        <f>CD[[#This Row],[Verstorbene]]+CD[[#This Row],[KH (intensiv)]]+CD[[#This Row],[KH (nicht intensiv)]]+CD[[#This Row],[Infiziert (o. KH)]]+CD[[#This Row],[Genesen]]-CD[[#This Row],[Total]]</f>
        <v>-63</v>
      </c>
      <c r="M393" s="22">
        <f>CD[[#This Row],[Total]]-H392</f>
        <v>131</v>
      </c>
      <c r="N393" s="22">
        <f>CD[[#This Row],[Genesen]]-G392</f>
        <v>0</v>
      </c>
      <c r="O393" s="35">
        <v>147.80000000000001</v>
      </c>
      <c r="P393" s="35" t="str" cm="1">
        <f t="array" ref="P3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4" spans="1:16" x14ac:dyDescent="0.2">
      <c r="A394" s="19">
        <v>44303</v>
      </c>
      <c r="B394" s="24">
        <f>-CD[[#This Row],[Verstorbene]]</f>
        <v>-342</v>
      </c>
      <c r="C394" s="2">
        <v>342</v>
      </c>
      <c r="D394" s="44">
        <v>50</v>
      </c>
      <c r="E394" s="21">
        <f>CD[[#This Row],[KH]]-CD[[#This Row],[KH (intensiv)]]</f>
        <v>83</v>
      </c>
      <c r="F394" s="21">
        <f>CD[[#This Row],[Infiziert]]-CD[[#This Row],[KH (nicht intensiv)]]-CD[[#This Row],[KH (intensiv)]]</f>
        <v>1267</v>
      </c>
      <c r="G394" s="20">
        <v>19300</v>
      </c>
      <c r="H394" s="20">
        <v>21065</v>
      </c>
      <c r="I394" s="20">
        <v>1400</v>
      </c>
      <c r="J394" s="20">
        <v>133</v>
      </c>
      <c r="K394" s="20">
        <v>3591</v>
      </c>
      <c r="L394" s="21">
        <f>CD[[#This Row],[Verstorbene]]+CD[[#This Row],[KH (intensiv)]]+CD[[#This Row],[KH (nicht intensiv)]]+CD[[#This Row],[Infiziert (o. KH)]]+CD[[#This Row],[Genesen]]-CD[[#This Row],[Total]]</f>
        <v>-23</v>
      </c>
      <c r="M394" s="22">
        <f>CD[[#This Row],[Total]]-H393</f>
        <v>160</v>
      </c>
      <c r="N394" s="22">
        <f>CD[[#This Row],[Genesen]]-G393</f>
        <v>100</v>
      </c>
      <c r="O394" s="35">
        <v>150.80000000000001</v>
      </c>
      <c r="P394" s="35" t="str" cm="1">
        <f t="array" ref="P3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395" spans="1:16" x14ac:dyDescent="0.2">
      <c r="A395" s="19">
        <v>44304</v>
      </c>
      <c r="B395" s="24">
        <f>-CD[[#This Row],[Verstorbene]]</f>
        <v>-342</v>
      </c>
      <c r="C395" s="2">
        <v>342</v>
      </c>
      <c r="D395" s="44">
        <v>53</v>
      </c>
      <c r="E395" s="21">
        <f>CD[[#This Row],[KH]]-CD[[#This Row],[KH (intensiv)]]</f>
        <v>100</v>
      </c>
      <c r="F395" s="21">
        <f>CD[[#This Row],[Infiziert]]-CD[[#This Row],[KH (nicht intensiv)]]-CD[[#This Row],[KH (intensiv)]]</f>
        <v>1247</v>
      </c>
      <c r="G395" s="20">
        <v>19400</v>
      </c>
      <c r="H395" s="20">
        <v>21133</v>
      </c>
      <c r="I395" s="20">
        <v>1400</v>
      </c>
      <c r="J395" s="20">
        <v>153</v>
      </c>
      <c r="K395" s="20">
        <v>3689</v>
      </c>
      <c r="L395" s="21">
        <f>CD[[#This Row],[Verstorbene]]+CD[[#This Row],[KH (intensiv)]]+CD[[#This Row],[KH (nicht intensiv)]]+CD[[#This Row],[Infiziert (o. KH)]]+CD[[#This Row],[Genesen]]-CD[[#This Row],[Total]]</f>
        <v>9</v>
      </c>
      <c r="M395" s="22">
        <f>CD[[#This Row],[Total]]-H394</f>
        <v>68</v>
      </c>
      <c r="N395" s="22">
        <f>CD[[#This Row],[Genesen]]-G394</f>
        <v>100</v>
      </c>
      <c r="O395" s="35">
        <v>146</v>
      </c>
      <c r="P395" s="35" t="str" cm="1">
        <f t="array" ref="P3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6" spans="1:16" x14ac:dyDescent="0.2">
      <c r="A396" s="19">
        <v>44305</v>
      </c>
      <c r="B396" s="24">
        <f>-CD[[#This Row],[Verstorbene]]</f>
        <v>-342</v>
      </c>
      <c r="C396" s="2">
        <v>342</v>
      </c>
      <c r="D396" s="44">
        <v>49</v>
      </c>
      <c r="E396" s="21">
        <f>CD[[#This Row],[KH]]-CD[[#This Row],[KH (intensiv)]]</f>
        <v>102</v>
      </c>
      <c r="F396" s="21">
        <f>CD[[#This Row],[Infiziert]]-CD[[#This Row],[KH (nicht intensiv)]]-CD[[#This Row],[KH (intensiv)]]</f>
        <v>1149</v>
      </c>
      <c r="G396" s="20">
        <v>19500</v>
      </c>
      <c r="H396" s="20">
        <v>21155</v>
      </c>
      <c r="I396" s="20">
        <v>1300</v>
      </c>
      <c r="J396" s="20">
        <v>151</v>
      </c>
      <c r="K396" s="20">
        <v>3795</v>
      </c>
      <c r="L396" s="21">
        <f>CD[[#This Row],[Verstorbene]]+CD[[#This Row],[KH (intensiv)]]+CD[[#This Row],[KH (nicht intensiv)]]+CD[[#This Row],[Infiziert (o. KH)]]+CD[[#This Row],[Genesen]]-CD[[#This Row],[Total]]</f>
        <v>-13</v>
      </c>
      <c r="M396" s="22">
        <f>CD[[#This Row],[Total]]-H395</f>
        <v>22</v>
      </c>
      <c r="N396" s="22">
        <f>CD[[#This Row],[Genesen]]-G395</f>
        <v>100</v>
      </c>
      <c r="O396" s="35">
        <v>141.5</v>
      </c>
      <c r="P396" s="35" t="str" cm="1">
        <f t="array" ref="P3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7" spans="1:16" x14ac:dyDescent="0.2">
      <c r="A397" s="19">
        <v>44306</v>
      </c>
      <c r="B397" s="24">
        <f>-CD[[#This Row],[Verstorbene]]</f>
        <v>-352</v>
      </c>
      <c r="C397" s="2">
        <v>352</v>
      </c>
      <c r="D397" s="44">
        <v>44</v>
      </c>
      <c r="E397" s="21">
        <f>CD[[#This Row],[KH]]-CD[[#This Row],[KH (intensiv)]]</f>
        <v>114</v>
      </c>
      <c r="F397" s="21">
        <f>CD[[#This Row],[Infiziert]]-CD[[#This Row],[KH (nicht intensiv)]]-CD[[#This Row],[KH (intensiv)]]</f>
        <v>1342</v>
      </c>
      <c r="G397" s="20">
        <v>19600</v>
      </c>
      <c r="H397" s="20">
        <v>21430</v>
      </c>
      <c r="I397" s="20">
        <v>1500</v>
      </c>
      <c r="J397" s="20">
        <v>158</v>
      </c>
      <c r="K397" s="20">
        <v>4043</v>
      </c>
      <c r="L397" s="21">
        <f>CD[[#This Row],[Verstorbene]]+CD[[#This Row],[KH (intensiv)]]+CD[[#This Row],[KH (nicht intensiv)]]+CD[[#This Row],[Infiziert (o. KH)]]+CD[[#This Row],[Genesen]]-CD[[#This Row],[Total]]</f>
        <v>22</v>
      </c>
      <c r="M397" s="22">
        <f>CD[[#This Row],[Total]]-H396</f>
        <v>275</v>
      </c>
      <c r="N397" s="22">
        <f>CD[[#This Row],[Genesen]]-G396</f>
        <v>100</v>
      </c>
      <c r="O397" s="35">
        <v>152.6</v>
      </c>
      <c r="P397" s="35" t="str" cm="1">
        <f t="array" ref="P3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398" spans="1:16" x14ac:dyDescent="0.2">
      <c r="A398" s="19">
        <v>44307</v>
      </c>
      <c r="B398" s="24">
        <f>-CD[[#This Row],[Verstorbene]]</f>
        <v>-353</v>
      </c>
      <c r="C398" s="2">
        <v>353</v>
      </c>
      <c r="D398" s="44">
        <v>48</v>
      </c>
      <c r="E398" s="21">
        <f>CD[[#This Row],[KH]]-CD[[#This Row],[KH (intensiv)]]</f>
        <v>107</v>
      </c>
      <c r="F398" s="21">
        <f>CD[[#This Row],[Infiziert]]-CD[[#This Row],[KH (nicht intensiv)]]-CD[[#This Row],[KH (intensiv)]]</f>
        <v>1345</v>
      </c>
      <c r="G398" s="20">
        <v>19700</v>
      </c>
      <c r="H398" s="20">
        <v>21557</v>
      </c>
      <c r="I398" s="20">
        <v>1500</v>
      </c>
      <c r="J398" s="20">
        <v>155</v>
      </c>
      <c r="K398" s="20">
        <v>4282</v>
      </c>
      <c r="L398" s="21">
        <f>CD[[#This Row],[Verstorbene]]+CD[[#This Row],[KH (intensiv)]]+CD[[#This Row],[KH (nicht intensiv)]]+CD[[#This Row],[Infiziert (o. KH)]]+CD[[#This Row],[Genesen]]-CD[[#This Row],[Total]]</f>
        <v>-4</v>
      </c>
      <c r="M398" s="22">
        <f>CD[[#This Row],[Total]]-H397</f>
        <v>127</v>
      </c>
      <c r="N398" s="22">
        <f>CD[[#This Row],[Genesen]]-G397</f>
        <v>100</v>
      </c>
      <c r="O398" s="35">
        <v>151.19999999999999</v>
      </c>
      <c r="P398" s="35" t="str" cm="1">
        <f t="array" ref="P3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399" spans="1:16" x14ac:dyDescent="0.2">
      <c r="A399" s="19">
        <v>44308</v>
      </c>
      <c r="B399" s="24">
        <f>-CD[[#This Row],[Verstorbene]]</f>
        <v>-353</v>
      </c>
      <c r="C399" s="2">
        <v>353</v>
      </c>
      <c r="D399" s="44">
        <v>51</v>
      </c>
      <c r="E399" s="21">
        <f>CD[[#This Row],[KH]]-CD[[#This Row],[KH (intensiv)]]</f>
        <v>100</v>
      </c>
      <c r="F399" s="21">
        <f>CD[[#This Row],[Infiziert]]-CD[[#This Row],[KH (nicht intensiv)]]-CD[[#This Row],[KH (intensiv)]]</f>
        <v>1449</v>
      </c>
      <c r="G399" s="20">
        <v>19800</v>
      </c>
      <c r="H399" s="20">
        <v>21759</v>
      </c>
      <c r="I399" s="20">
        <v>1600</v>
      </c>
      <c r="J399" s="20">
        <v>151</v>
      </c>
      <c r="K399" s="20">
        <v>4529</v>
      </c>
      <c r="L399" s="21">
        <f>CD[[#This Row],[Verstorbene]]+CD[[#This Row],[KH (intensiv)]]+CD[[#This Row],[KH (nicht intensiv)]]+CD[[#This Row],[Infiziert (o. KH)]]+CD[[#This Row],[Genesen]]-CD[[#This Row],[Total]]</f>
        <v>-6</v>
      </c>
      <c r="M399" s="22">
        <f>CD[[#This Row],[Total]]-H398</f>
        <v>202</v>
      </c>
      <c r="N399" s="22">
        <f>CD[[#This Row],[Genesen]]-G398</f>
        <v>100</v>
      </c>
      <c r="O399" s="35">
        <v>159</v>
      </c>
      <c r="P399" s="35" t="str" cm="1">
        <f t="array" ref="P3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0" spans="1:16" x14ac:dyDescent="0.2">
      <c r="A400" s="19">
        <v>44309</v>
      </c>
      <c r="B400" s="24">
        <f>-CD[[#This Row],[Verstorbene]]</f>
        <v>-356</v>
      </c>
      <c r="C400" s="2">
        <v>356</v>
      </c>
      <c r="D400" s="44">
        <v>54</v>
      </c>
      <c r="E400" s="21">
        <f>CD[[#This Row],[KH]]-CD[[#This Row],[KH (intensiv)]]</f>
        <v>98</v>
      </c>
      <c r="F400" s="21">
        <f>CD[[#This Row],[Infiziert]]-CD[[#This Row],[KH (nicht intensiv)]]-CD[[#This Row],[KH (intensiv)]]</f>
        <v>1448</v>
      </c>
      <c r="G400" s="20">
        <v>20000</v>
      </c>
      <c r="H400" s="20">
        <v>21937</v>
      </c>
      <c r="I400" s="20">
        <v>1600</v>
      </c>
      <c r="J400" s="20">
        <v>152</v>
      </c>
      <c r="K400" s="20">
        <v>4556</v>
      </c>
      <c r="L400" s="21">
        <f>CD[[#This Row],[Verstorbene]]+CD[[#This Row],[KH (intensiv)]]+CD[[#This Row],[KH (nicht intensiv)]]+CD[[#This Row],[Infiziert (o. KH)]]+CD[[#This Row],[Genesen]]-CD[[#This Row],[Total]]</f>
        <v>19</v>
      </c>
      <c r="M400" s="22">
        <f>CD[[#This Row],[Total]]-H399</f>
        <v>178</v>
      </c>
      <c r="N400" s="22">
        <f>CD[[#This Row],[Genesen]]-G399</f>
        <v>200</v>
      </c>
      <c r="O400" s="35">
        <v>165.8</v>
      </c>
      <c r="P400" s="35" t="str" cm="1">
        <f t="array" ref="P4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</sheetData>
  <mergeCells count="1">
    <mergeCell ref="G1:J1"/>
  </mergeCells>
  <pageMargins left="0.7" right="0.7" top="0.78740157499999996" bottom="0.78740157499999996" header="0.3" footer="0.3"/>
  <pageSetup paperSize="9" orientation="portrait" horizontalDpi="0" verticalDpi="0"/>
  <ignoredErrors>
    <ignoredError sqref="O368" calculatedColumn="1"/>
  </ignoredErrors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2021-04-24T09:11:06Z</dcterms:modified>
</cp:coreProperties>
</file>