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3653DD61-D748-804F-B6D7-A21A98EA6EFD}" xr6:coauthVersionLast="46" xr6:coauthVersionMax="46" xr10:uidLastSave="{00000000-0000-0000-0000-000000000000}"/>
  <bookViews>
    <workbookView xWindow="2480" yWindow="158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3" i="1" l="1"/>
  <c r="F333" i="1"/>
  <c r="G333" i="1" s="1"/>
  <c r="M333" i="1" s="1"/>
  <c r="N333" i="1"/>
  <c r="O333" i="1"/>
  <c r="P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P332" i="1" s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332" i="1" l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S7" i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<sst xmlns="http://schemas.openxmlformats.org/spreadsheetml/2006/main" count="47" uniqueCount="42">
  <si>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</si>
  <si>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</si>
  <si>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</si>
  <si>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</si>
  <si>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</si>
  <si>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</si>
  <si>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</si>
  <si>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</si>
  <si>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</si>
  <si>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</si>
  <si>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</si>
  <si>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</si>
  <si>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</si>
  <si>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</si>
  <si>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</si>
  <si>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</si>
  <si>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</si>
  <si>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</si>
  <si>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</si>
  <si>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</si>
  <si>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</si>
  <si>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</si>
  <si>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</si>
  <si>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</si>
  <si>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</si>
  <si>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</si>
  <si>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</si>
  <si>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</si>
  <si>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</si>
  <si>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</si>
  <si>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</si>
  <si>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</si>
  <si>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</si>
  <si>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</si>
  <si>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</si>
  <si>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</si>
  <si>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</si>
  <si>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</si>
  <si>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</si>
  <si>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</si>
  <si>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</si>
  <si>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16.02., insg. 16.498 (+8) Düsseldorfer mit Coronadiagnose, akt. infiz.: 724 (-44), 83 (-4) in Krankenhäusern i. Beh., davon 17 (+1) auf Intensiv, 930 (-1) in Quaran., 15.520 (+50) genesen. 254 (+2) verstorben, 7-Tages-Inzidenz 36,2 (35,7)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</si>
</sst>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Menlo"/>
      <family val="2"/>
    </font>
    <font>
      <sz val="12"/>
      <color rgb="FF24292E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0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6" fillId="0" borderId="0" xfId="0" applyFont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6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7" fillId="0" borderId="0" xfId="0" applyFont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0" fillId="0" borderId="0" xfId="0" applyFont="1" applyAlignment="1">
      <alignment horizontal="center" vertical="top" wrapText="1"/>
    </xf>
    <xf numFmtId="0" fontId="8" fillId="0" borderId="0" xfId="0" applyFont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Tabelle1!$A$7:$A$333</c:f>
              <c:numCache>
                <c:formatCode>d\-mmm</c:formatCode>
                <c:ptCount val="3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</c:numCache>
            </c:numRef>
          </c:cat>
          <c:val>
            <c:numRef>
              <c:f>Tabelle1!$C$7:$C$333</c:f>
              <c:numCache>
                <c:formatCode>0</c:formatCode>
                <c:ptCount val="32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Tabelle1!$A$7:$A$333</c:f>
              <c:numCache>
                <c:formatCode>d\-mmm</c:formatCode>
                <c:ptCount val="3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</c:numCache>
            </c:numRef>
          </c:cat>
          <c:val>
            <c:numRef>
              <c:f>Tabelle1!$D$7:$D$333</c:f>
              <c:numCache>
                <c:formatCode>General</c:formatCode>
                <c:ptCount val="3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Tabelle1!$A$7:$A$333</c:f>
              <c:numCache>
                <c:formatCode>d\-mmm</c:formatCode>
                <c:ptCount val="3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</c:numCache>
            </c:numRef>
          </c:cat>
          <c:val>
            <c:numRef>
              <c:f>Tabelle1!$E$7:$E$333</c:f>
              <c:numCache>
                <c:formatCode>General</c:formatCode>
                <c:ptCount val="32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 formatCode="0">
                  <c:v>15</c:v>
                </c:pt>
                <c:pt idx="324" formatCode="0">
                  <c:v>15</c:v>
                </c:pt>
                <c:pt idx="325" formatCode="0">
                  <c:v>16</c:v>
                </c:pt>
                <c:pt idx="326" formatCode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Tabelle1!$A$7:$A$333</c:f>
              <c:numCache>
                <c:formatCode>d\-mmm</c:formatCode>
                <c:ptCount val="3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</c:numCache>
            </c:numRef>
          </c:cat>
          <c:val>
            <c:numRef>
              <c:f>Tabelle1!$F$7:$F$333</c:f>
              <c:numCache>
                <c:formatCode>General</c:formatCode>
                <c:ptCount val="32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Tabelle1!$N$7:$N$333</c:f>
              <c:numCache>
                <c:formatCode>General</c:formatCode>
                <c:ptCount val="32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Tabelle1!$P$7:$P$333</c:f>
              <c:numCache>
                <c:formatCode>0.0</c:formatCode>
                <c:ptCount val="327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52.26113845664014</c:v>
                </c:pt>
                <c:pt idx="320">
                  <c:v>49.849085912487517</c:v>
                </c:pt>
                <c:pt idx="321">
                  <c:v>45.668194835956307</c:v>
                </c:pt>
                <c:pt idx="322">
                  <c:v>42.291321274142632</c:v>
                </c:pt>
                <c:pt idx="323">
                  <c:v>37.145609179950377</c:v>
                </c:pt>
                <c:pt idx="324">
                  <c:v>38.110430197611421</c:v>
                </c:pt>
                <c:pt idx="325">
                  <c:v>35.698377653458799</c:v>
                </c:pt>
                <c:pt idx="326">
                  <c:v>36.180788162289325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50330</xdr:colOff>
      <xdr:row>14</xdr:row>
      <xdr:rowOff>73848</xdr:rowOff>
    </xdr:from>
    <xdr:to>
      <xdr:col>35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16.02.2021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36,2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254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724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16.498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16.02., insg. 16.498 (+8) Düsseldorfer mit Coronadiagnose, akt. infiz.: 724 (-44), 83 (-4) in Krankenhäusern i. Beh., davon 17 (+1) auf Intensiv, 930 (-1) in Quaran., 15.520 (+50) genesen. 254 (+2) verstorben, 7-Tages-Inzidenz 36,2 (35,7)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33" totalsRowShown="0" headerRowDxfId="17" dataDxfId="16">
  <autoFilter ref="A6:P333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42"/>
  <sheetViews>
    <sheetView tabSelected="1" topLeftCell="Q1" zoomScaleNormal="100" workbookViewId="0">
      <selection activeCell="T3" sqref="T3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E1" s="3" t="s">
        <v>38</v>
      </c>
      <c r="F1" s="27" t="s">
        <v>39</v>
      </c>
      <c r="H1" s="58" t="s">
        <v>33</v>
      </c>
      <c r="I1" s="58"/>
      <c r="J1" s="58"/>
      <c r="K1" s="58"/>
      <c r="L1" s="3" t="s">
        <v>22</v>
      </c>
      <c r="M1" s="5" t="str">
        <f ca="1">"Stand: "&amp;TEXT(TODAY(),"TT.MM.JJJJ")</f>
        <v>Stand: 16.02.2021</v>
      </c>
      <c r="N1" s="6"/>
      <c r="O1" s="7" t="s">
        <v>18</v>
      </c>
      <c r="P1" s="8">
        <v>6.2187700000000001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3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327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16.02.</v>
      </c>
      <c r="U6" s="3" t="s">
        <v>29</v>
      </c>
      <c r="V6" s="3" t="str" cm="1">
        <f t="array" ref="V6">TEXT(INDEX(CD[KH],$S$5),"#.##0")</f>
        <v>83</v>
      </c>
      <c r="W6" s="3" t="str" cm="1">
        <f t="array" ref="W6">TEXT(INDEX(CD[KH],$S$5)-INDEX(CD[KH],$S$5-1),"+#.##0;-#.##0;0")</f>
        <v>-4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36,2</v>
      </c>
      <c r="T7" s="3" t="str" cm="1">
        <f t="array" ref="T7">TEXT(INDEX(CD[Inzidenz],$S$5-1),"#.##0,0")</f>
        <v>35,7</v>
      </c>
      <c r="U7" s="3" t="s">
        <v>30</v>
      </c>
      <c r="V7" s="3" t="str" cm="1">
        <f t="array" ref="V7">TEXT(INDEX(CD[KH (intensiv)],$S$5),"#.##0")</f>
        <v>17</v>
      </c>
      <c r="W7" s="3" t="str" cm="1">
        <f t="array" ref="W7">TEXT(INDEX(CD[KH (intensiv)],$S$5)-INDEX(CD[KH (intensiv)],$S$5-1),"+#.##0;-#.##0;0")</f>
        <v>+1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R8" s="3" t="s">
        <v>25</v>
      </c>
      <c r="S8" s="15" t="str" cm="1">
        <f t="array" ref="S8">TEXT(INDEX(CD[Verstorbene],$S$5),"#.##0")</f>
        <v>254</v>
      </c>
      <c r="T8" s="3" t="str" cm="1">
        <f t="array" ref="T8">TEXT(INDEX(CD[Verstorbene],$S$5)-INDEX(CD[Verstorbene],$S$5-1),"+#.##0;-#.##0;0")</f>
        <v>+2</v>
      </c>
      <c r="U8" s="3" t="s">
        <v>31</v>
      </c>
      <c r="V8" s="3" t="str" cm="1">
        <f t="array" ref="V8">TEXT(INDEX(CD[Quarant],$S$5),"#.##0")</f>
        <v>930</v>
      </c>
      <c r="W8" s="3" t="str" cm="1">
        <f t="array" ref="W8">TEXT(INDEX(CD[Quarant],$S$5)-INDEX(CD[Quarant],$S$5-1),"+#.##0;-#.##0;0")</f>
        <v>-1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R9" s="3" t="s">
        <v>26</v>
      </c>
      <c r="S9" s="15" t="str" cm="1">
        <f t="array" ref="S9">TEXT(INDEX(CD[Infiziert],$S$5),"#.##0")</f>
        <v>724</v>
      </c>
      <c r="T9" s="3" t="str" cm="1">
        <f t="array" ref="T9">TEXT(INDEX(CD[Infiziert],$S$5)-INDEX(CD[Infiziert],$S$5-1),"+#.##0;-#.##0;0")</f>
        <v>-44</v>
      </c>
      <c r="U9" s="3" t="s">
        <v>32</v>
      </c>
      <c r="V9" s="3" t="str" cm="1">
        <f t="array" ref="V9">TEXT(INDEX(CD[Genesen],$S$5),"#.##0")</f>
        <v>15.520</v>
      </c>
      <c r="W9" s="3" t="str" cm="1">
        <f t="array" ref="W9">TEXT(INDEX(CD[Genesen],$S$5)-INDEX(CD[Genesen],$S$5-1),"+#.##0;-#.##0;0")</f>
        <v>+50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R10" s="3" t="s">
        <v>27</v>
      </c>
      <c r="S10" s="16" t="str" cm="1">
        <f t="array" ref="S10">TEXT(INDEX(CD[Total],$S$5),"#.##0")</f>
        <v>16.498</v>
      </c>
      <c r="T10" s="17" t="str" cm="1">
        <f t="array" ref="T10">TEXT(INDEX(CD[Total],$S$5)-INDEX(CD[Total],$S$5-1),"+#.##0;-#.##0;0")</f>
        <v>+8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R12" s="55" t="s">
        <v>40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R13" s="54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16.02., insg. 16.498 (+8) Düsseldorfer mit Coronadiagnose, akt. infiz.: 724 (-44), 83 (-4) in Krankenhäusern i. Beh., davon 17 (+1) auf Intensiv, 930 (-1) in Quaran., 15.520 (+50) genesen. 254 (+2) verstorben, 7-Tages-Inzidenz 36,2 (35,7)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R14" s="54" t="s">
        <v>41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  <c r="Q288" s="11">
        <v>44198</v>
      </c>
    </row>
    <row r="289" spans="1:20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  <c r="Q289" s="11">
        <v>44199</v>
      </c>
    </row>
    <row r="290" spans="1:20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  <c r="Q290" s="11">
        <v>44200</v>
      </c>
    </row>
    <row r="291" spans="1:20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  <c r="Q291" s="11">
        <v>44201</v>
      </c>
    </row>
    <row r="292" spans="1:20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  <c r="Q292" s="11">
        <v>44202</v>
      </c>
    </row>
    <row r="293" spans="1:20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  <c r="Q293" s="11">
        <v>44203</v>
      </c>
    </row>
    <row r="294" spans="1:20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  <c r="Q294" s="11">
        <v>44204</v>
      </c>
    </row>
    <row r="295" spans="1:20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  <c r="Q295" s="11">
        <v>44205</v>
      </c>
    </row>
    <row r="296" spans="1:20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  <c r="Q296" s="11">
        <v>44206</v>
      </c>
    </row>
    <row r="297" spans="1:20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  <c r="Q297" s="11">
        <v>44207</v>
      </c>
    </row>
    <row r="298" spans="1:20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  <c r="Q298" s="11">
        <v>44208</v>
      </c>
    </row>
    <row r="299" spans="1:20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  <c r="Q299" s="11">
        <v>44209</v>
      </c>
    </row>
    <row r="300" spans="1:20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  <c r="Q300" s="11">
        <v>44210</v>
      </c>
    </row>
    <row r="301" spans="1:20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  <c r="Q301" s="11">
        <v>44211</v>
      </c>
    </row>
    <row r="302" spans="1:20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  <c r="Q302" s="11">
        <v>44212</v>
      </c>
    </row>
    <row r="303" spans="1:20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Q303" s="11">
        <v>44213</v>
      </c>
      <c r="S303" s="18"/>
      <c r="T303" s="18"/>
    </row>
    <row r="304" spans="1:20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Q304" s="11">
        <v>44214</v>
      </c>
      <c r="S304" s="18"/>
      <c r="T304" s="18"/>
    </row>
    <row r="305" spans="1:20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Q305" s="11">
        <v>44215</v>
      </c>
      <c r="S305" s="18"/>
      <c r="T305" s="18"/>
    </row>
    <row r="306" spans="1:20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Q306" s="11">
        <v>44216</v>
      </c>
      <c r="S306" s="18"/>
      <c r="T306" s="18"/>
    </row>
    <row r="307" spans="1:20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7">
        <v>15227</v>
      </c>
      <c r="J307" s="49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Q307" s="11">
        <v>44217</v>
      </c>
      <c r="S307" s="18"/>
      <c r="T307" s="18"/>
    </row>
    <row r="308" spans="1:20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7">
        <v>15276</v>
      </c>
      <c r="J308" s="49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11">
        <v>44218</v>
      </c>
      <c r="R308" s="3" t="s">
        <v>37</v>
      </c>
      <c r="S308" s="18"/>
      <c r="T308" s="18"/>
    </row>
    <row r="309" spans="1:20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3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3">
        <v>14831</v>
      </c>
      <c r="I309" s="46">
        <v>15353</v>
      </c>
      <c r="J309" s="49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11">
        <v>44219</v>
      </c>
      <c r="R309" s="3" t="s">
        <v>34</v>
      </c>
      <c r="S309" s="18"/>
      <c r="T309" s="18"/>
    </row>
    <row r="310" spans="1:20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3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3">
        <v>14831</v>
      </c>
      <c r="I310" s="46">
        <v>15447</v>
      </c>
      <c r="J310" s="49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11">
        <v>44220</v>
      </c>
      <c r="R310" s="3" t="s">
        <v>34</v>
      </c>
      <c r="S310" s="18"/>
      <c r="T310" s="18"/>
    </row>
    <row r="311" spans="1:20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3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3">
        <v>14831</v>
      </c>
      <c r="I311" s="46">
        <v>15482</v>
      </c>
      <c r="J311" s="49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11">
        <v>44221</v>
      </c>
      <c r="R311" s="3" t="s">
        <v>34</v>
      </c>
      <c r="S311" s="18"/>
      <c r="T311" s="18"/>
    </row>
    <row r="312" spans="1:20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3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6">
        <v>15508</v>
      </c>
      <c r="J312" s="49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Q312" s="11">
        <v>44222</v>
      </c>
      <c r="S312" s="18"/>
      <c r="T312" s="18"/>
    </row>
    <row r="313" spans="1:20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3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6">
        <v>15579</v>
      </c>
      <c r="J313" s="49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11">
        <v>44223</v>
      </c>
      <c r="R313" s="3" t="s">
        <v>34</v>
      </c>
      <c r="S313" s="18"/>
      <c r="T313" s="18"/>
    </row>
    <row r="314" spans="1:20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3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6">
        <v>15719</v>
      </c>
      <c r="J314" s="48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50">
        <f>CD[[#This Row],[Genesen]]-H313</f>
        <v>-17</v>
      </c>
      <c r="P314" s="38">
        <f t="shared" si="12"/>
        <v>79.115323448205999</v>
      </c>
      <c r="Q314" s="11">
        <v>44224</v>
      </c>
      <c r="S314" s="18"/>
      <c r="T314" s="18"/>
    </row>
    <row r="315" spans="1:20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3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6">
        <v>15744</v>
      </c>
      <c r="J315" s="48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  <c r="Q315" s="11">
        <v>44225</v>
      </c>
    </row>
    <row r="316" spans="1:20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3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6">
        <v>15841</v>
      </c>
      <c r="J316" s="48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  <c r="Q316" s="11">
        <v>44226</v>
      </c>
    </row>
    <row r="317" spans="1:20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3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6">
        <v>15907</v>
      </c>
      <c r="J317" s="48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  <c r="Q317" s="11">
        <v>44227</v>
      </c>
    </row>
    <row r="318" spans="1:20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3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6">
        <v>15939</v>
      </c>
      <c r="J318" s="48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11">
        <v>44228</v>
      </c>
      <c r="R318" s="3" t="s">
        <v>35</v>
      </c>
    </row>
    <row r="319" spans="1:20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3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6">
        <v>15948</v>
      </c>
      <c r="J319" s="48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  <c r="Q319" s="11">
        <v>44229</v>
      </c>
    </row>
    <row r="320" spans="1:20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3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6">
        <v>16018</v>
      </c>
      <c r="J320" s="48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  <c r="Q320" s="11">
        <v>44230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3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6">
        <v>16080</v>
      </c>
      <c r="J321" s="48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  <c r="Q321" s="11">
        <v>44231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3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6">
        <v>16140</v>
      </c>
      <c r="J322" s="48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  <c r="Q322" s="11">
        <v>44232</v>
      </c>
    </row>
    <row r="323" spans="1:18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3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6">
        <v>16196</v>
      </c>
      <c r="J323" s="48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50">
        <f>CD[[#This Row],[Genesen]]-H322</f>
        <v>-779</v>
      </c>
      <c r="P323" s="38">
        <f t="shared" si="13"/>
        <v>57.085243544945385</v>
      </c>
      <c r="Q323" s="11">
        <v>44233</v>
      </c>
      <c r="R323" s="3" t="s">
        <v>36</v>
      </c>
    </row>
    <row r="324" spans="1:18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6">
        <v>233</v>
      </c>
      <c r="E324" s="3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6">
        <v>14820</v>
      </c>
      <c r="I324" s="46">
        <v>16224</v>
      </c>
      <c r="J324" s="48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1">
        <v>44234</v>
      </c>
      <c r="R324" s="17"/>
    </row>
    <row r="325" spans="1:18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6">
        <v>233</v>
      </c>
      <c r="E325" s="3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6">
        <v>14912</v>
      </c>
      <c r="I325" s="46">
        <v>16268</v>
      </c>
      <c r="J325" s="48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1">
        <v>44235</v>
      </c>
      <c r="R325" s="17"/>
    </row>
    <row r="326" spans="1:18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6">
        <v>233</v>
      </c>
      <c r="E326" s="3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916</v>
      </c>
      <c r="H326" s="46">
        <v>15010</v>
      </c>
      <c r="I326" s="46">
        <v>16273</v>
      </c>
      <c r="J326" s="48">
        <v>1030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5</v>
      </c>
      <c r="O326" s="24">
        <f>CD[[#This Row],[Genesen]]-H325</f>
        <v>98</v>
      </c>
      <c r="P326" s="38">
        <f t="shared" si="14"/>
        <v>52.26113845664014</v>
      </c>
      <c r="Q326" s="11">
        <v>44236</v>
      </c>
      <c r="R326" s="17"/>
    </row>
    <row r="327" spans="1:18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6">
        <v>246</v>
      </c>
      <c r="E327" s="3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883</v>
      </c>
      <c r="H327" s="46">
        <v>15102</v>
      </c>
      <c r="I327" s="46">
        <v>16328</v>
      </c>
      <c r="J327" s="48">
        <v>980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55</v>
      </c>
      <c r="O327" s="24">
        <f>CD[[#This Row],[Genesen]]-H326</f>
        <v>92</v>
      </c>
      <c r="P327" s="38">
        <f t="shared" si="14"/>
        <v>49.849085912487517</v>
      </c>
      <c r="Q327" s="11">
        <v>44237</v>
      </c>
      <c r="R327" s="17"/>
    </row>
    <row r="328" spans="1:18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6">
        <v>248</v>
      </c>
      <c r="E328" s="3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858</v>
      </c>
      <c r="H328" s="46">
        <v>15171</v>
      </c>
      <c r="I328" s="46">
        <v>16364</v>
      </c>
      <c r="J328" s="48">
        <v>945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36</v>
      </c>
      <c r="O328" s="24">
        <f>CD[[#This Row],[Genesen]]-H327</f>
        <v>69</v>
      </c>
      <c r="P328" s="38">
        <f t="shared" si="14"/>
        <v>45.668194835956307</v>
      </c>
      <c r="Q328" s="11">
        <v>44238</v>
      </c>
      <c r="R328" s="17"/>
    </row>
    <row r="329" spans="1:18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6">
        <v>248</v>
      </c>
      <c r="E329" s="3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822</v>
      </c>
      <c r="H329" s="46">
        <v>15250</v>
      </c>
      <c r="I329" s="46">
        <v>16403</v>
      </c>
      <c r="J329" s="48">
        <v>905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39</v>
      </c>
      <c r="O329" s="24">
        <f>CD[[#This Row],[Genesen]]-H328</f>
        <v>79</v>
      </c>
      <c r="P329" s="38">
        <f t="shared" si="14"/>
        <v>42.291321274142632</v>
      </c>
      <c r="Q329" s="11">
        <v>44239</v>
      </c>
      <c r="R329" s="17"/>
    </row>
    <row r="330" spans="1:18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5">
        <v>252</v>
      </c>
      <c r="E330" s="51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747</v>
      </c>
      <c r="H330" s="47">
        <v>15338</v>
      </c>
      <c r="I330" s="47">
        <v>16427</v>
      </c>
      <c r="J330" s="49">
        <v>837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24</v>
      </c>
      <c r="O330" s="24">
        <f>CD[[#This Row],[Genesen]]-H329</f>
        <v>88</v>
      </c>
      <c r="P330" s="38">
        <f t="shared" si="14"/>
        <v>37.145609179950377</v>
      </c>
      <c r="Q330" s="11">
        <v>44240</v>
      </c>
    </row>
    <row r="331" spans="1:18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5">
        <v>252</v>
      </c>
      <c r="E331" s="53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719</v>
      </c>
      <c r="H331" s="47">
        <v>15408</v>
      </c>
      <c r="I331" s="47">
        <v>16461</v>
      </c>
      <c r="J331" s="49">
        <v>801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34</v>
      </c>
      <c r="O331" s="24">
        <f>CD[[#This Row],[Genesen]]-H330</f>
        <v>70</v>
      </c>
      <c r="P331" s="38">
        <f>SUM(N325:N331)/$P$1</f>
        <v>38.110430197611421</v>
      </c>
      <c r="Q331" s="11">
        <v>44241</v>
      </c>
    </row>
    <row r="332" spans="1:18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7">
        <v>252</v>
      </c>
      <c r="E332" s="56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681</v>
      </c>
      <c r="H332" s="47">
        <v>15470</v>
      </c>
      <c r="I332" s="47">
        <v>16490</v>
      </c>
      <c r="J332" s="49">
        <v>768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29</v>
      </c>
      <c r="O332" s="24">
        <f>CD[[#This Row],[Genesen]]-H331</f>
        <v>62</v>
      </c>
      <c r="P332" s="38">
        <f>SUM(N326:N332)/$P$1</f>
        <v>35.698377653458799</v>
      </c>
      <c r="Q332" s="11">
        <v>44242</v>
      </c>
    </row>
    <row r="333" spans="1:18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7">
        <v>254</v>
      </c>
      <c r="E333" s="56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641</v>
      </c>
      <c r="H333" s="47">
        <v>15520</v>
      </c>
      <c r="I333" s="47">
        <v>16498</v>
      </c>
      <c r="J333" s="49">
        <v>724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8</v>
      </c>
      <c r="O333" s="24">
        <f>CD[[#This Row],[Genesen]]-H332</f>
        <v>50</v>
      </c>
      <c r="P333" s="38">
        <f>SUM(N327:N333)/$P$1</f>
        <v>36.180788162289325</v>
      </c>
      <c r="Q333" s="11">
        <v>44243</v>
      </c>
    </row>
    <row r="334" spans="1:18" ht="17" x14ac:dyDescent="0.25">
      <c r="D334" s="44"/>
      <c r="E334" s="4"/>
    </row>
    <row r="335" spans="1:18" ht="17" x14ac:dyDescent="0.25">
      <c r="D335" s="42"/>
      <c r="E335" s="4"/>
    </row>
    <row r="336" spans="1:18" x14ac:dyDescent="0.2">
      <c r="D336" s="52"/>
    </row>
    <row r="337" spans="4:6" ht="17" x14ac:dyDescent="0.25">
      <c r="D337" s="52"/>
      <c r="E337" s="42"/>
    </row>
    <row r="338" spans="4:6" x14ac:dyDescent="0.2">
      <c r="D338" s="59"/>
      <c r="E338"/>
      <c r="F338"/>
    </row>
    <row r="339" spans="4:6" x14ac:dyDescent="0.2">
      <c r="D339" s="59"/>
      <c r="E339" s="59"/>
      <c r="F339" s="59"/>
    </row>
    <row r="340" spans="4:6" ht="17" x14ac:dyDescent="0.25">
      <c r="D340" s="42"/>
    </row>
    <row r="341" spans="4:6" ht="17" x14ac:dyDescent="0.25">
      <c r="D341" s="42"/>
    </row>
    <row r="342" spans="4:6" ht="17" x14ac:dyDescent="0.25">
      <c r="D342" s="4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2021-02-16T08:50:52Z</dcterms:modified>
</cp:coreProperties>
</file>