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6EB2080A-6B18-FD45-B592-2A61207BAABA}" xr6:coauthVersionLast="47" xr6:coauthVersionMax="47" xr10:uidLastSave="{00000000-0000-0000-0000-000000000000}"/>
  <bookViews>
    <workbookView xWindow="1630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17" i="1" l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P417" i="1" s="1" a="1"/>
  <c r="P417" i="1" s="1"/>
  <c r="N411" i="1"/>
  <c r="B410" i="1"/>
  <c r="E410" i="1"/>
  <c r="F410" i="1" s="1"/>
  <c r="L410" i="1" s="1"/>
  <c r="M410" i="1"/>
  <c r="P416" i="1" s="1" a="1"/>
  <c r="P416" i="1" s="1"/>
  <c r="N410" i="1"/>
  <c r="B409" i="1"/>
  <c r="E409" i="1"/>
  <c r="F409" i="1" s="1"/>
  <c r="M409" i="1"/>
  <c r="P415" i="1" s="1" a="1"/>
  <c r="P415" i="1" s="1"/>
  <c r="N409" i="1"/>
  <c r="B408" i="1"/>
  <c r="E408" i="1"/>
  <c r="F408" i="1" s="1"/>
  <c r="L408" i="1" s="1"/>
  <c r="M408" i="1"/>
  <c r="P414" i="1" s="1" a="1"/>
  <c r="P414" i="1" s="1"/>
  <c r="N408" i="1"/>
  <c r="B407" i="1"/>
  <c r="E407" i="1"/>
  <c r="F407" i="1" s="1"/>
  <c r="L407" i="1" s="1"/>
  <c r="M407" i="1"/>
  <c r="P413" i="1" s="1" a="1"/>
  <c r="P413" i="1" s="1"/>
  <c r="N407" i="1"/>
  <c r="B406" i="1"/>
  <c r="E406" i="1"/>
  <c r="F406" i="1" s="1"/>
  <c r="M406" i="1"/>
  <c r="P412" i="1" s="1" a="1"/>
  <c r="P412" i="1" s="1"/>
  <c r="N406" i="1"/>
  <c r="B405" i="1"/>
  <c r="E405" i="1"/>
  <c r="F405" i="1" s="1"/>
  <c r="M405" i="1"/>
  <c r="P411" i="1" s="1" a="1"/>
  <c r="P411" i="1" s="1"/>
  <c r="N405" i="1"/>
  <c r="B404" i="1"/>
  <c r="E404" i="1"/>
  <c r="F404" i="1" s="1"/>
  <c r="L404" i="1" s="1"/>
  <c r="M404" i="1"/>
  <c r="P410" i="1" s="1" a="1"/>
  <c r="P410" i="1" s="1"/>
  <c r="N404" i="1"/>
  <c r="B403" i="1"/>
  <c r="E403" i="1"/>
  <c r="F403" i="1" s="1"/>
  <c r="L403" i="1" s="1"/>
  <c r="M403" i="1"/>
  <c r="P409" i="1" s="1" a="1"/>
  <c r="P409" i="1" s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16" i="1" l="1"/>
  <c r="L415" i="1"/>
  <c r="L414" i="1"/>
  <c r="L413" i="1"/>
  <c r="L412" i="1"/>
  <c r="L409" i="1"/>
  <c r="P408" i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U10" i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9" i="1" s="1"/>
  <c r="Q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<sst xmlns="http://schemas.openxmlformats.org/spreadsheetml/2006/main" count="48" uniqueCount="43">
  <si>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</si>
  <si>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</si>
  <si>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</si>
  <si>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</si>
  <si>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</si>
  <si>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</si>
  <si>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</si>
  <si>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</si>
  <si>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</si>
  <si>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</si>
  <si>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</si>
  <si>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</si>
  <si>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</si>
  <si>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</si>
  <si>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</si>
  <si>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</si>
  <si>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</si>
  <si>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</si>
  <si>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</si>
  <si>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</si>
  <si>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</si>
  <si>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</si>
  <si>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</si>
  <si>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</si>
  <si>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</si>
  <si>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</si>
  <si>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</si>
  <si>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</si>
  <si>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</si>
  <si>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</si>
  <si>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</si>
  <si>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</si>
  <si>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</si>
  <si>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</si>
  <si>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</si>
  <si>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</si>
  <si>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</si>
  <si>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</si>
  <si>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</si>
  <si>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</si>
  <si>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</si>
  <si>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09.05., insg. 23.662 (+77) mit Coronadiagnose, akt. infiz.: 1.400 (0), 21.900 (+100) genesen. 391 (+1) verstorben, 7-Tages-Inzidenz 107,6 (112,6) #CoronaD (Krankenhaus/Quarantäne-Zahlen werden Mo-Fr aktualisiert)</t>
  </si>
  <si>
    <t>11.05., insg. 23.744 (+10) mit Coronadiagnose, akt. infiz.: 1.200 (-100), 145 (-1) in Krankenhäusern i. Beh., davon 56 (-6) auf Intensiv, 3.205 (+26) in Quaran., 22.200 (+200) genesen. 394 (+3) verstorben, 7-Tages-Inzidenz 102,6 (113,0)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</si>
</sst>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Tabelle1!$A$7:$A$417</c:f>
              <c:numCache>
                <c:formatCode>d\-mmm</c:formatCode>
                <c:ptCount val="41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</c:numCache>
            </c:numRef>
          </c:cat>
          <c:val>
            <c:numRef>
              <c:f>Tabelle1!$B$7:$B$417</c:f>
              <c:numCache>
                <c:formatCode>0</c:formatCode>
                <c:ptCount val="41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Tabelle1!$A$7:$A$417</c:f>
              <c:numCache>
                <c:formatCode>d\-mmm</c:formatCode>
                <c:ptCount val="41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</c:numCache>
            </c:numRef>
          </c:cat>
          <c:val>
            <c:numRef>
              <c:f>Tabelle1!$C$7:$C$417</c:f>
              <c:numCache>
                <c:formatCode>General</c:formatCode>
                <c:ptCount val="4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Tabelle1!$A$7:$A$417</c:f>
              <c:numCache>
                <c:formatCode>d\-mmm</c:formatCode>
                <c:ptCount val="41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</c:numCache>
            </c:numRef>
          </c:cat>
          <c:val>
            <c:numRef>
              <c:f>Tabelle1!$D$7:$D$417</c:f>
              <c:numCache>
                <c:formatCode>0</c:formatCode>
                <c:ptCount val="41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Tabelle1!$A$7:$A$417</c:f>
              <c:numCache>
                <c:formatCode>d\-mmm</c:formatCode>
                <c:ptCount val="41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</c:numCache>
            </c:numRef>
          </c:cat>
          <c:val>
            <c:numRef>
              <c:f>Tabelle1!$E$7:$E$417</c:f>
              <c:numCache>
                <c:formatCode>General</c:formatCode>
                <c:ptCount val="41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Tabelle1!$M$7:$M$417</c:f>
              <c:numCache>
                <c:formatCode>General</c:formatCode>
                <c:ptCount val="411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Tabelle1!$O$7:$O$417</c:f>
              <c:numCache>
                <c:formatCode>0.0</c:formatCode>
                <c:ptCount val="411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0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11.05.2021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0.71127</cdr:x>
      <cdr:y>0.05553</cdr:y>
    </cdr:from>
    <cdr:to>
      <cdr:x>0.85881</cdr:x>
      <cdr:y>0.15322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909830" y="4841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102,6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394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1.200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5913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23.744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11.05., insg. 23.744 (+10) mit Coronadiagnose, akt. infiz.: 1.200 (-100), 145 (-1) in Krankenhäusern i. Beh., davon 56 (-6) auf Intensiv, 3.205 (+26) in Quaran., 22.200 (+200) genesen. 394 (+3) verstorben, 7-Tages-Inzidenz 102,6 (113,0)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0.71372</cdr:x>
      <cdr:y>0.14566</cdr:y>
    </cdr:from>
    <cdr:to>
      <cdr:x>0.86126</cdr:x>
      <cdr:y>0.18526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947409" y="1269930"/>
          <a:ext cx="2263047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🔴🔴🔴🔴🔴🔴🔴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17" totalsRowShown="0" headerRowDxfId="17" dataDxfId="16">
  <autoFilter ref="A6:P417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17"/>
  <sheetViews>
    <sheetView tabSelected="1" topLeftCell="N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11.05.2021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411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11.05.</v>
      </c>
      <c r="T6" s="3" t="s">
        <v>27</v>
      </c>
      <c r="U6" s="3" t="str" cm="1">
        <f t="array" ref="U6">TEXT(INDEX(CD[KH],$R$5),"#.##0")</f>
        <v>145</v>
      </c>
      <c r="V6" s="3" t="str" cm="1">
        <f t="array" ref="V6">TEXT(INDEX(CD[KH],$R$5)-INDEX(CD[KH],$R$5-1),"+#.##0;-#.##0;0")</f>
        <v>-1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102,6</v>
      </c>
      <c r="S7" s="3" t="str" cm="1">
        <f t="array" ref="S7">TEXT(INDEX(CD[Inzidenz],$R$5-1),"#.##0,0")</f>
        <v>113,0</v>
      </c>
      <c r="T7" s="3" t="s">
        <v>28</v>
      </c>
      <c r="U7" s="3" t="str" cm="1">
        <f t="array" ref="U7">TEXT(INDEX(CD[KH (intensiv)],$R$5),"#.##0")</f>
        <v>56</v>
      </c>
      <c r="V7" s="3" t="str" cm="1">
        <f t="array" ref="V7">TEXT(INDEX(CD[KH (intensiv)],$R$5)-INDEX(CD[KH (intensiv)],$R$5-1),"+#.##0;-#.##0;0")</f>
        <v>-6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394</v>
      </c>
      <c r="S8" s="3" t="str" cm="1">
        <f t="array" ref="S8">TEXT(INDEX(CD[Verstorbene],$R$5)-INDEX(CD[Verstorbene],$R$5-1),"+#.##0;-#.##0;0")</f>
        <v>+3</v>
      </c>
      <c r="T8" s="3" t="s">
        <v>29</v>
      </c>
      <c r="U8" s="3" t="str" cm="1">
        <f t="array" ref="U8">TEXT(INDEX(CD[Quarant],$R$5),"#.##0")</f>
        <v>3.205</v>
      </c>
      <c r="V8" s="3" t="str" cm="1">
        <f t="array" ref="V8">TEXT(INDEX(CD[Quarant],$R$5)-INDEX(CD[Quarant],$R$5-1),"+#.##0;-#.##0;0")</f>
        <v>+26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1.200</v>
      </c>
      <c r="S9" s="3" t="str" cm="1">
        <f t="array" ref="S9">TEXT(INDEX(CD[Infiziert],$R$5)-INDEX(CD[Infiziert],$R$5-1),"+#.##0;-#.##0;0")</f>
        <v>-100</v>
      </c>
      <c r="T9" s="3" t="s">
        <v>30</v>
      </c>
      <c r="U9" s="3" t="str" cm="1">
        <f t="array" ref="U9">TEXT(INDEX(CD[Genesen],$R$5),"#.##0")</f>
        <v>22.200</v>
      </c>
      <c r="V9" s="3" t="str" cm="1">
        <f t="array" ref="V9">TEXT(INDEX(CD[Genesen],$R$5)-INDEX(CD[Genesen],$R$5-1),"+#.##0;-#.##0;0")</f>
        <v>+200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23.744</v>
      </c>
      <c r="S10" s="16" t="str" cm="1">
        <f t="array" ref="S10">TEXT(INDEX(CD[Total],$R$5)-INDEX(CD[Total],$R$5-1),"+#.##0;-#.##0;0")</f>
        <v>+10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🔴🔴🔴🔴🔴🔴🔴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11.05., insg. 23.744 (+10) mit Coronadiagnose, akt. infiz.: 1.200 (-100), 145 (-1) in Krankenhäusern i. Beh., davon 56 (-6) auf Intensiv, 3.205 (+26) in Quaran., 22.200 (+200) genesen. 394 (+3) verstorben, 7-Tages-Inzidenz 102,6 (113,0)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42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11.05., insg. 23.744 (+10) mit Coronadiagnose, akt. infiz.: 1.200 (-100), 22.200 (+200) genesen. 394 (+3) verstorben, 7-Tages-Inzidenz 102,6 (113,0)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41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 ca="1">Q13</f>
        <v>11.05., insg. 23.744 (+10) mit Coronadiagnose, akt. infiz.: 1.200 (-100), 145 (-1) in Krankenhäusern i. Beh., davon 56 (-6) auf Intensiv, 3.205 (+26) in Quaran., 22.200 (+200) genesen. 394 (+3) verstorben, 7-Tages-Inzidenz 102,6 (113,0) #CoronaD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3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9" spans="1:16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3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0" spans="1:16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3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1" spans="1:16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3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2" spans="1:16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3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3" spans="1:16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3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4" spans="1:16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3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5" spans="1:16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3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6" spans="1:16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3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7" spans="1:16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3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2021-05-11T07:37:28Z</dcterms:modified>
</cp:coreProperties>
</file>