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5A149FB-E07E-3E42-9E48-9861A478F51B}" xr6:coauthVersionLast="46" xr6:coauthVersionMax="46" xr10:uidLastSave="{00000000-0000-0000-0000-000000000000}"/>
  <bookViews>
    <workbookView xWindow="7200" yWindow="2700" windowWidth="237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2" i="1" l="1"/>
  <c r="F342" i="1"/>
  <c r="G342" i="1"/>
  <c r="M342" i="1" s="1"/>
  <c r="N342" i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P342" i="1" s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9" i="1" l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<sst xmlns="http://schemas.openxmlformats.org/spreadsheetml/2006/main" count="48" uniqueCount="43">
  <si>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</si>
  <si>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</si>
  <si>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</si>
  <si>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</si>
  <si>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</si>
  <si>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</si>
  <si>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</si>
  <si>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</si>
  <si>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</si>
  <si>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</si>
  <si>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</si>
  <si>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</si>
  <si>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</si>
  <si>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</si>
  <si>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</si>
  <si>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</si>
  <si>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</si>
  <si>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</si>
  <si>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</si>
  <si>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</si>
  <si>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</si>
  <si>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</si>
  <si>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</si>
  <si>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</si>
  <si>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</si>
  <si>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</si>
  <si>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</si>
  <si>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</si>
  <si>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</si>
  <si>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</si>
  <si>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</si>
  <si>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</si>
  <si>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</si>
  <si>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</si>
  <si>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</si>
  <si>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</si>
  <si>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</si>
  <si>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</si>
  <si>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</si>
  <si>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</si>
  <si>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</si>
  <si>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</si>
  <si>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25.02., insg. 16.985 (+47) Düsseldorfer mit Coronadiagnose, akt. infiz.: 696 (-5), 84 (+1) in Krankenhäusern i. Beh., davon 19 (+2) auf Intensiv, 1.501 (+54) in Quaran., 16.016 (+49) genesen. 273 (+3) verstorben, 7-Tages-Inzidenz 56,1 (57,4)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</si>
</sst>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9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6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5" fillId="0" borderId="0" xfId="0" applyFont="1" applyBorder="1"/>
    <xf numFmtId="0" fontId="4" fillId="5" borderId="0" xfId="1" applyNumberFormat="1" applyFont="1" applyFill="1" applyBorder="1"/>
    <xf numFmtId="14" fontId="6" fillId="0" borderId="0" xfId="0" applyNumberFormat="1" applyFont="1"/>
    <xf numFmtId="0" fontId="7" fillId="5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Tabelle1!$A$7:$A$342</c:f>
              <c:numCache>
                <c:formatCode>d\-mmm</c:formatCode>
                <c:ptCount val="3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</c:numCache>
            </c:numRef>
          </c:cat>
          <c:val>
            <c:numRef>
              <c:f>Tabelle1!$C$7:$C$342</c:f>
              <c:numCache>
                <c:formatCode>0</c:formatCode>
                <c:ptCount val="33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Tabelle1!$A$7:$A$342</c:f>
              <c:numCache>
                <c:formatCode>d\-mmm</c:formatCode>
                <c:ptCount val="3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</c:numCache>
            </c:numRef>
          </c:cat>
          <c:val>
            <c:numRef>
              <c:f>Tabelle1!$D$7:$D$342</c:f>
              <c:numCache>
                <c:formatCode>General</c:formatCode>
                <c:ptCount val="33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Tabelle1!$A$7:$A$342</c:f>
              <c:numCache>
                <c:formatCode>d\-mmm</c:formatCode>
                <c:ptCount val="3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</c:numCache>
            </c:numRef>
          </c:cat>
          <c:val>
            <c:numRef>
              <c:f>Tabelle1!$E$7:$E$342</c:f>
              <c:numCache>
                <c:formatCode>General</c:formatCode>
                <c:ptCount val="33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  <c:pt idx="327" formatCode="0">
                  <c:v>17</c:v>
                </c:pt>
                <c:pt idx="328" formatCode="0">
                  <c:v>20</c:v>
                </c:pt>
                <c:pt idx="329">
                  <c:v>16</c:v>
                </c:pt>
                <c:pt idx="330" formatCode="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Tabelle1!$A$7:$A$342</c:f>
              <c:numCache>
                <c:formatCode>d\-mmm</c:formatCode>
                <c:ptCount val="33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</c:numCache>
            </c:numRef>
          </c:cat>
          <c:val>
            <c:numRef>
              <c:f>Tabelle1!$F$7:$F$342</c:f>
              <c:numCache>
                <c:formatCode>General</c:formatCode>
                <c:ptCount val="33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Tabelle1!$N$7:$N$342</c:f>
              <c:numCache>
                <c:formatCode>General</c:formatCode>
                <c:ptCount val="33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47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Tabelle1!$P$7:$P$342</c:f>
              <c:numCache>
                <c:formatCode>0.0</c:formatCode>
                <c:ptCount val="33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45.346587830069289</c:v>
                </c:pt>
                <c:pt idx="330">
                  <c:v>51.778727947809614</c:v>
                </c:pt>
                <c:pt idx="331">
                  <c:v>46.150605344786833</c:v>
                </c:pt>
                <c:pt idx="332">
                  <c:v>59.336492586154499</c:v>
                </c:pt>
                <c:pt idx="333">
                  <c:v>61.426938124420104</c:v>
                </c:pt>
                <c:pt idx="334">
                  <c:v>57.406850550832395</c:v>
                </c:pt>
                <c:pt idx="335">
                  <c:v>56.120422527284333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25.02.2021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56,1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273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696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16.985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25.02., insg. 16.985 (+47) Düsseldorfer mit Coronadiagnose, akt. infiz.: 696 (-5), 84 (+1) in Krankenhäusern i. Beh., davon 19 (+2) auf Intensiv, 1.501 (+54) in Quaran., 16.016 (+49) genesen. 273 (+3) verstorben, 7-Tages-Inzidenz 56,1 (57,4)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42" totalsRowShown="0" headerRowDxfId="17" dataDxfId="16">
  <autoFilter ref="A6:P342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9"/>
  <sheetViews>
    <sheetView tabSelected="1" topLeftCell="O1" zoomScaleNormal="100" workbookViewId="0">
      <selection activeCell="Y6" sqref="Y6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58" t="s">
        <v>33</v>
      </c>
      <c r="I1" s="58"/>
      <c r="J1" s="58"/>
      <c r="K1" s="58"/>
      <c r="L1" s="3" t="s">
        <v>22</v>
      </c>
      <c r="M1" s="5" t="str">
        <f ca="1">"Stand: "&amp;TEXT(TODAY(),"TT.MM.JJJJ")</f>
        <v>Stand: 25.02.2021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336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25.02.</v>
      </c>
      <c r="U6" s="3" t="s">
        <v>29</v>
      </c>
      <c r="V6" s="3" t="str" cm="1">
        <f t="array" ref="V6">TEXT(INDEX(CD[KH],$S$5),"#.##0")</f>
        <v>84</v>
      </c>
      <c r="W6" s="3" t="str" cm="1">
        <f t="array" ref="W6">TEXT(INDEX(CD[KH],$S$5)-INDEX(CD[KH],$S$5-1),"+#.##0;-#.##0;0")</f>
        <v>+1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56,1</v>
      </c>
      <c r="T7" s="3" t="str" cm="1">
        <f t="array" ref="T7">TEXT(INDEX(CD[Inzidenz],$S$5-1),"#.##0,0")</f>
        <v>57,4</v>
      </c>
      <c r="U7" s="3" t="s">
        <v>30</v>
      </c>
      <c r="V7" s="3" t="str" cm="1">
        <f t="array" ref="V7">TEXT(INDEX(CD[KH (intensiv)],$S$5),"#.##0")</f>
        <v>19</v>
      </c>
      <c r="W7" s="3" t="str" cm="1">
        <f t="array" ref="W7">TEXT(INDEX(CD[KH (intensiv)],$S$5)-INDEX(CD[KH (intensiv)],$S$5-1),"+#.##0;-#.##0;0")</f>
        <v>+2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273</v>
      </c>
      <c r="T8" s="3" t="str" cm="1">
        <f t="array" ref="T8">TEXT(INDEX(CD[Verstorbene],$S$5)-INDEX(CD[Verstorbene],$S$5-1),"+#.##0;-#.##0;0")</f>
        <v>+3</v>
      </c>
      <c r="U8" s="3" t="s">
        <v>31</v>
      </c>
      <c r="V8" s="3" t="str" cm="1">
        <f t="array" ref="V8">TEXT(INDEX(CD[Quarant],$S$5),"#.##0")</f>
        <v>1.501</v>
      </c>
      <c r="W8" s="3" t="str" cm="1">
        <f t="array" ref="W8">TEXT(INDEX(CD[Quarant],$S$5)-INDEX(CD[Quarant],$S$5-1),"+#.##0;-#.##0;0")</f>
        <v>+54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696</v>
      </c>
      <c r="T9" s="3" t="str" cm="1">
        <f t="array" ref="T9">TEXT(INDEX(CD[Infiziert],$S$5)-INDEX(CD[Infiziert],$S$5-1),"+#.##0;-#.##0;0")</f>
        <v>-5</v>
      </c>
      <c r="U9" s="3" t="s">
        <v>32</v>
      </c>
      <c r="V9" s="3" t="str" cm="1">
        <f t="array" ref="V9">TEXT(INDEX(CD[Genesen],$S$5),"#.##0")</f>
        <v>16.016</v>
      </c>
      <c r="W9" s="3" t="str" cm="1">
        <f t="array" ref="W9">TEXT(INDEX(CD[Genesen],$S$5)-INDEX(CD[Genesen],$S$5-1),"+#.##0;-#.##0;0")</f>
        <v>+49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16.985</v>
      </c>
      <c r="T10" s="17" t="str" cm="1">
        <f t="array" ref="T10">TEXT(INDEX(CD[Total],$S$5)-INDEX(CD[Total],$S$5-1),"+#.##0;-#.##0;0")</f>
        <v>+47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1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0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25.02., insg. 16.985 (+47) Düsseldorfer mit Coronadiagnose, akt. infiz.: 696 (-5), 84 (+1) in Krankenhäusern i. Beh., davon 19 (+2) auf Intensiv, 1.501 (+54) in Quaran., 16.016 (+49) genesen. 273 (+3) verstorben, 7-Tages-Inzidenz 56,1 (57,4)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0" t="s">
        <v>42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41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9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3">
        <v>252</v>
      </c>
      <c r="E332" s="52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3">
        <v>254</v>
      </c>
      <c r="E333" s="52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2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  <c r="Q334" s="11">
        <v>44244</v>
      </c>
    </row>
    <row r="335" spans="1:18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2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  <c r="Q335" s="11">
        <v>44245</v>
      </c>
    </row>
    <row r="336" spans="1:18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22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625</v>
      </c>
      <c r="H336" s="45">
        <v>15703</v>
      </c>
      <c r="I336" s="45">
        <v>16683</v>
      </c>
      <c r="J336" s="45">
        <v>717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47</v>
      </c>
      <c r="O336" s="24">
        <f>CD[[#This Row],[Genesen]]-H335</f>
        <v>63</v>
      </c>
      <c r="P336" s="38">
        <f t="shared" si="15"/>
        <v>45.346587830069289</v>
      </c>
      <c r="Q336" s="11">
        <v>44246</v>
      </c>
    </row>
    <row r="337" spans="1:17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9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590</v>
      </c>
      <c r="H337" s="45">
        <v>15804</v>
      </c>
      <c r="I337" s="45">
        <v>16752</v>
      </c>
      <c r="J337" s="45">
        <v>682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69</v>
      </c>
      <c r="O337" s="24">
        <f>CD[[#This Row],[Genesen]]-H336</f>
        <v>101</v>
      </c>
      <c r="P337" s="38">
        <f t="shared" ref="P337:P342" si="16">SUM(N331:N337)/$P$1</f>
        <v>51.778727947809614</v>
      </c>
      <c r="Q337" s="11">
        <v>44247</v>
      </c>
    </row>
    <row r="338" spans="1:17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5">
        <v>266</v>
      </c>
      <c r="E338" s="22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544</v>
      </c>
      <c r="H338" s="45">
        <v>15850</v>
      </c>
      <c r="I338" s="45">
        <v>16752</v>
      </c>
      <c r="J338" s="45">
        <v>636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0</v>
      </c>
      <c r="O338" s="24">
        <f>CD[[#This Row],[Genesen]]-H337</f>
        <v>46</v>
      </c>
      <c r="P338" s="38">
        <f t="shared" si="16"/>
        <v>46.150605344786833</v>
      </c>
      <c r="Q338" s="11">
        <v>44248</v>
      </c>
    </row>
    <row r="339" spans="1:17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54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621</v>
      </c>
      <c r="H339" s="45">
        <v>15890</v>
      </c>
      <c r="I339" s="45">
        <v>16861</v>
      </c>
      <c r="J339" s="45">
        <v>705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109</v>
      </c>
      <c r="O339" s="24">
        <f>CD[[#This Row],[Genesen]]-H338</f>
        <v>40</v>
      </c>
      <c r="P339" s="38">
        <f t="shared" si="16"/>
        <v>59.336492586154499</v>
      </c>
      <c r="Q339" s="11">
        <v>44249</v>
      </c>
    </row>
    <row r="340" spans="1:17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54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610</v>
      </c>
      <c r="H340" s="45">
        <v>15915</v>
      </c>
      <c r="I340" s="45">
        <v>16878</v>
      </c>
      <c r="J340" s="45">
        <v>694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17</v>
      </c>
      <c r="O340" s="24">
        <f>CD[[#This Row],[Genesen]]-H339</f>
        <v>25</v>
      </c>
      <c r="P340" s="38">
        <f t="shared" si="16"/>
        <v>61.426938124420104</v>
      </c>
      <c r="Q340" s="11">
        <v>44250</v>
      </c>
    </row>
    <row r="341" spans="1:17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54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618</v>
      </c>
      <c r="H341" s="45">
        <v>15967</v>
      </c>
      <c r="I341" s="57">
        <v>16938</v>
      </c>
      <c r="J341" s="45">
        <v>701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60</v>
      </c>
      <c r="O341" s="24">
        <f>CD[[#This Row],[Genesen]]-H340</f>
        <v>52</v>
      </c>
      <c r="P341" s="38">
        <f t="shared" si="16"/>
        <v>57.406850550832395</v>
      </c>
      <c r="Q341" s="11">
        <v>44251</v>
      </c>
    </row>
    <row r="342" spans="1:17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54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612</v>
      </c>
      <c r="H342" s="45">
        <v>16016</v>
      </c>
      <c r="I342" s="45">
        <v>16985</v>
      </c>
      <c r="J342" s="45">
        <v>696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47</v>
      </c>
      <c r="O342" s="24">
        <f>CD[[#This Row],[Genesen]]-H341</f>
        <v>49</v>
      </c>
      <c r="P342" s="38">
        <f t="shared" si="16"/>
        <v>56.120422527284333</v>
      </c>
      <c r="Q342" s="11">
        <v>44252</v>
      </c>
    </row>
    <row r="343" spans="1:17" x14ac:dyDescent="0.2">
      <c r="E343" s="48"/>
      <c r="Q343" s="11"/>
    </row>
    <row r="344" spans="1:17" x14ac:dyDescent="0.2">
      <c r="D344" s="56"/>
      <c r="E344" s="56"/>
      <c r="Q344" s="11"/>
    </row>
    <row r="345" spans="1:17" x14ac:dyDescent="0.2">
      <c r="D345" s="56"/>
      <c r="E345" s="56"/>
      <c r="Q345" s="11"/>
    </row>
    <row r="346" spans="1:17" x14ac:dyDescent="0.2">
      <c r="D346" s="48"/>
      <c r="E346" s="56"/>
    </row>
    <row r="347" spans="1:17" x14ac:dyDescent="0.2">
      <c r="D347" s="48"/>
      <c r="E347" s="56"/>
    </row>
    <row r="348" spans="1:17" x14ac:dyDescent="0.2">
      <c r="D348" s="48"/>
      <c r="E348" s="56"/>
    </row>
    <row r="349" spans="1:17" x14ac:dyDescent="0.2">
      <c r="D349" s="48"/>
      <c r="E349" s="56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2021-02-25T09:02:16Z</dcterms:modified>
</cp:coreProperties>
</file>