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CE091099-06D7-5C4C-9AD3-0CCA9C7D07A7}" xr6:coauthVersionLast="47" xr6:coauthVersionMax="47" xr10:uidLastSave="{00000000-0000-0000-0000-000000000000}"/>
  <bookViews>
    <workbookView xWindow="13940" yWindow="500" windowWidth="3700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2" i="1" l="1"/>
  <c r="E442" i="1"/>
  <c r="F442" i="1" s="1"/>
  <c r="L442" i="1" s="1"/>
  <c r="M442" i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P442" i="1" s="1" a="1"/>
  <c r="P442" i="1" s="1"/>
  <c r="N440" i="1"/>
  <c r="P440" i="1" a="1"/>
  <c r="P440" i="1" s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P441" i="1" s="1" a="1"/>
  <c r="P441" i="1" s="1"/>
  <c r="N435" i="1"/>
  <c r="B434" i="1"/>
  <c r="E434" i="1"/>
  <c r="F434" i="1" s="1"/>
  <c r="M434" i="1"/>
  <c r="N434" i="1"/>
  <c r="B433" i="1"/>
  <c r="E433" i="1"/>
  <c r="F433" i="1" s="1"/>
  <c r="M433" i="1"/>
  <c r="P439" i="1" s="1" a="1"/>
  <c r="P439" i="1" s="1"/>
  <c r="N433" i="1"/>
  <c r="B432" i="1"/>
  <c r="E432" i="1"/>
  <c r="F432" i="1" s="1"/>
  <c r="L432" i="1" s="1"/>
  <c r="M432" i="1"/>
  <c r="P438" i="1" s="1" a="1"/>
  <c r="P438" i="1" s="1"/>
  <c r="N432" i="1"/>
  <c r="B431" i="1"/>
  <c r="E431" i="1"/>
  <c r="F431" i="1" s="1"/>
  <c r="M431" i="1"/>
  <c r="P437" i="1" s="1" a="1"/>
  <c r="P437" i="1" s="1"/>
  <c r="N431" i="1"/>
  <c r="B430" i="1"/>
  <c r="E430" i="1"/>
  <c r="F430" i="1" s="1"/>
  <c r="M430" i="1"/>
  <c r="P436" i="1" s="1" a="1"/>
  <c r="P436" i="1" s="1"/>
  <c r="N430" i="1"/>
  <c r="B429" i="1"/>
  <c r="E429" i="1"/>
  <c r="F429" i="1" s="1"/>
  <c r="M429" i="1"/>
  <c r="P435" i="1" s="1" a="1"/>
  <c r="P435" i="1" s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P433" i="1" s="1" a="1"/>
  <c r="P433" i="1" s="1"/>
  <c r="N427" i="1"/>
  <c r="B426" i="1"/>
  <c r="E426" i="1"/>
  <c r="F426" i="1" s="1"/>
  <c r="M426" i="1"/>
  <c r="P432" i="1" s="1" a="1"/>
  <c r="P432" i="1" s="1"/>
  <c r="N426" i="1"/>
  <c r="B425" i="1"/>
  <c r="E425" i="1"/>
  <c r="F425" i="1" s="1"/>
  <c r="L425" i="1" s="1"/>
  <c r="M425" i="1"/>
  <c r="P431" i="1" s="1" a="1"/>
  <c r="P431" i="1" s="1"/>
  <c r="N425" i="1"/>
  <c r="B424" i="1"/>
  <c r="E424" i="1"/>
  <c r="F424" i="1" s="1"/>
  <c r="L424" i="1" s="1"/>
  <c r="M424" i="1"/>
  <c r="P430" i="1" s="1" a="1"/>
  <c r="P430" i="1" s="1"/>
  <c r="N424" i="1"/>
  <c r="P424" i="1" a="1"/>
  <c r="P424" i="1" s="1"/>
  <c r="B423" i="1"/>
  <c r="E423" i="1"/>
  <c r="F423" i="1" s="1"/>
  <c r="M423" i="1"/>
  <c r="P428" i="1" s="1" a="1"/>
  <c r="P428" i="1" s="1"/>
  <c r="N423" i="1"/>
  <c r="B422" i="1"/>
  <c r="E422" i="1"/>
  <c r="F422" i="1" s="1"/>
  <c r="M422" i="1"/>
  <c r="N422" i="1"/>
  <c r="B421" i="1"/>
  <c r="E421" i="1"/>
  <c r="F421" i="1" s="1"/>
  <c r="L421" i="1" s="1"/>
  <c r="M421" i="1"/>
  <c r="P427" i="1" s="1" a="1"/>
  <c r="P427" i="1" s="1"/>
  <c r="N421" i="1"/>
  <c r="B420" i="1"/>
  <c r="E420" i="1"/>
  <c r="F420" i="1" s="1"/>
  <c r="M420" i="1"/>
  <c r="P425" i="1" s="1" a="1"/>
  <c r="P425" i="1" s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P423" i="1" s="1" a="1"/>
  <c r="P423" i="1" s="1"/>
  <c r="N417" i="1"/>
  <c r="B416" i="1"/>
  <c r="E416" i="1"/>
  <c r="F416" i="1" s="1"/>
  <c r="M416" i="1"/>
  <c r="P422" i="1" s="1" a="1"/>
  <c r="P422" i="1" s="1"/>
  <c r="N416" i="1"/>
  <c r="B415" i="1"/>
  <c r="E415" i="1"/>
  <c r="F415" i="1" s="1"/>
  <c r="M415" i="1"/>
  <c r="P421" i="1" s="1" a="1"/>
  <c r="P421" i="1" s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P418" i="1" s="1" a="1"/>
  <c r="P418" i="1" s="1"/>
  <c r="N412" i="1"/>
  <c r="B411" i="1"/>
  <c r="E411" i="1"/>
  <c r="F411" i="1" s="1"/>
  <c r="L411" i="1" s="1"/>
  <c r="M411" i="1"/>
  <c r="P417" i="1" s="1" a="1"/>
  <c r="P417" i="1" s="1"/>
  <c r="N411" i="1"/>
  <c r="B410" i="1"/>
  <c r="E410" i="1"/>
  <c r="F410" i="1" s="1"/>
  <c r="L410" i="1" s="1"/>
  <c r="M410" i="1"/>
  <c r="P416" i="1" s="1" a="1"/>
  <c r="P416" i="1" s="1"/>
  <c r="N410" i="1"/>
  <c r="B409" i="1"/>
  <c r="E409" i="1"/>
  <c r="F409" i="1" s="1"/>
  <c r="M409" i="1"/>
  <c r="P415" i="1" s="1" a="1"/>
  <c r="P415" i="1" s="1"/>
  <c r="N409" i="1"/>
  <c r="B408" i="1"/>
  <c r="E408" i="1"/>
  <c r="F408" i="1" s="1"/>
  <c r="L408" i="1" s="1"/>
  <c r="M408" i="1"/>
  <c r="P414" i="1" s="1" a="1"/>
  <c r="P414" i="1" s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36" i="1" l="1"/>
  <c r="O434" i="1"/>
  <c r="P434" i="1" s="1" a="1"/>
  <c r="P434" i="1" s="1"/>
  <c r="L435" i="1"/>
  <c r="L434" i="1"/>
  <c r="L433" i="1"/>
  <c r="L431" i="1"/>
  <c r="L430" i="1"/>
  <c r="P429" i="1" a="1"/>
  <c r="P429" i="1" s="1"/>
  <c r="L429" i="1"/>
  <c r="P426" i="1" a="1"/>
  <c r="P426" i="1" s="1"/>
  <c r="L426" i="1"/>
  <c r="L423" i="1"/>
  <c r="L422" i="1"/>
  <c r="P420" i="1" a="1"/>
  <c r="P420" i="1" s="1"/>
  <c r="P419" i="1" a="1"/>
  <c r="P419" i="1" s="1"/>
  <c r="L420" i="1"/>
  <c r="L419" i="1"/>
  <c r="L416" i="1"/>
  <c r="L415" i="1"/>
  <c r="L414" i="1"/>
  <c r="L413" i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P385" i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6" i="1"/>
  <c r="Q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<sst xmlns="http://schemas.openxmlformats.org/spreadsheetml/2006/main" count="48" uniqueCount="43">
  <si>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</si>
  <si>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</si>
  <si>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</si>
  <si>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</si>
  <si>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</si>
  <si>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</si>
  <si>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</si>
  <si>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</si>
  <si>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</si>
  <si>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</si>
  <si>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</si>
  <si>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</si>
  <si>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</si>
  <si>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</si>
  <si>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</si>
  <si>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</si>
  <si>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</si>
  <si>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</si>
  <si>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</si>
  <si>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</si>
  <si>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</si>
  <si>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</si>
  <si>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</si>
  <si>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</si>
  <si>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</si>
  <si>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</si>
  <si>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</si>
  <si>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</si>
  <si>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</si>
  <si>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</si>
  <si>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</si>
  <si>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</si>
  <si>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</si>
  <si>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</si>
  <si>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</si>
  <si>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</si>
  <si>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</si>
  <si>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</si>
  <si>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</si>
  <si>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</si>
  <si>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</si>
  <si>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04.06., insg. 24.939 (+28) mit Coronadiagnose, akt. infiz.: 420 (+20), 76 (-4) in Krankenhäusern i. Beh., davon 25 (-2) auf Intensiv, 1.175 (-103) in Quaran., 24.100 (0) genesen. 420 (+1) verstorben, 7-Tages-Inzidenz 33,1 (36,3) #CoronaD</t>
  </si>
  <si>
    <t>05.06., insg. 24.970 (+31) mit Coronadiagnose, akt. infiz.: 400 (0), 24.100 (0) genesen. 422 (+2) verstorben, 7-Tages-Inzidenz 32,8 (33,1) #CoronaD (Krankenhaus/Quarantäne-Zahlen werden Mo-Fr aktualisiert)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</si>
</sst>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8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Tabelle1!$A$7:$A$442</c:f>
              <c:numCache>
                <c:formatCode>d\-mmm</c:formatCode>
                <c:ptCount val="43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</c:numCache>
            </c:numRef>
          </c:cat>
          <c:val>
            <c:numRef>
              <c:f>Tabelle1!$B$7:$B$442</c:f>
              <c:numCache>
                <c:formatCode>0</c:formatCode>
                <c:ptCount val="43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Tabelle1!$A$7:$A$442</c:f>
              <c:numCache>
                <c:formatCode>d\-mmm</c:formatCode>
                <c:ptCount val="43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</c:numCache>
            </c:numRef>
          </c:cat>
          <c:val>
            <c:numRef>
              <c:f>Tabelle1!$C$7:$C$442</c:f>
              <c:numCache>
                <c:formatCode>General</c:formatCode>
                <c:ptCount val="43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Tabelle1!$A$7:$A$442</c:f>
              <c:numCache>
                <c:formatCode>d\-mmm</c:formatCode>
                <c:ptCount val="43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</c:numCache>
            </c:numRef>
          </c:cat>
          <c:val>
            <c:numRef>
              <c:f>Tabelle1!$D$7:$D$442</c:f>
              <c:numCache>
                <c:formatCode>0</c:formatCode>
                <c:ptCount val="43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Tabelle1!$A$7:$A$442</c:f>
              <c:numCache>
                <c:formatCode>d\-mmm</c:formatCode>
                <c:ptCount val="43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</c:numCache>
            </c:numRef>
          </c:cat>
          <c:val>
            <c:numRef>
              <c:f>Tabelle1!$E$7:$E$442</c:f>
              <c:numCache>
                <c:formatCode>General</c:formatCode>
                <c:ptCount val="43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Tabelle1!$M$7:$M$442</c:f>
              <c:numCache>
                <c:formatCode>General</c:formatCode>
                <c:ptCount val="436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Tabelle1!$O$7:$O$442</c:f>
              <c:numCache>
                <c:formatCode>0.0</c:formatCode>
                <c:ptCount val="436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05.06.2021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0.68063</cdr:x>
      <cdr:y>0.05261</cdr:y>
    </cdr:from>
    <cdr:to>
      <cdr:x>0.82817</cdr:x>
      <cdr:y>0.1503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439941" y="4587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32,8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422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400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24.970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05.06., insg. 24.970 (+31) mit Coronadiagnose, akt. infiz.: 400 (0), 24.100 (0) genesen. 422 (+2) verstorben, 7-Tages-Inzidenz 32,8 (33,1) #CoronaD (Krankenhaus/Quarantäne-Zahlen werden Mo-Fr aktualisiert)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0.68308</cdr:x>
      <cdr:y>0.14274</cdr:y>
    </cdr:from>
    <cdr:to>
      <cdr:x>0.83062</cdr:x>
      <cdr:y>0.18234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477520" y="1244530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🟡🟡🟡🟡🟡🟢🟢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42" totalsRowShown="0" headerRowDxfId="17" dataDxfId="16">
  <autoFilter ref="A6:P442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42"/>
  <sheetViews>
    <sheetView tabSelected="1" topLeftCell="B410" zoomScaleNormal="100" workbookViewId="0">
      <selection activeCell="L448" sqref="L448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4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05.06.2021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436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4" t="s">
        <v>39</v>
      </c>
      <c r="Q6" s="3" t="s">
        <v>26</v>
      </c>
      <c r="R6" s="3" t="str">
        <f ca="1">TEXT(TODAY(),"TT.MM.")</f>
        <v>05.06.</v>
      </c>
      <c r="T6" s="3" t="s">
        <v>27</v>
      </c>
      <c r="U6" s="3" t="str" cm="1">
        <f t="array" ref="U6">TEXT(INDEX(CD[KH],$R$5),"#.##0")</f>
        <v>76</v>
      </c>
      <c r="V6" s="3" t="str" cm="1">
        <f t="array" ref="V6">TEXT(INDEX(CD[KH],$R$5)-INDEX(CD[KH],$R$5-1),"+#.##0;-#.##0;0")</f>
        <v>0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5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32,8</v>
      </c>
      <c r="S7" s="3" t="str" cm="1">
        <f t="array" ref="S7">TEXT(INDEX(CD[Inzidenz],$R$5-1),"#.##0,0")</f>
        <v>33,1</v>
      </c>
      <c r="T7" s="3" t="s">
        <v>28</v>
      </c>
      <c r="U7" s="3" t="str" cm="1">
        <f t="array" ref="U7">TEXT(INDEX(CD[KH (intensiv)],$R$5),"#.##0")</f>
        <v>25</v>
      </c>
      <c r="V7" s="3" t="str" cm="1">
        <f t="array" ref="V7">TEXT(INDEX(CD[KH (intensiv)],$R$5)-INDEX(CD[KH (intensiv)],$R$5-1),"+#.##0;-#.##0;0")</f>
        <v>0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5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422</v>
      </c>
      <c r="S8" s="3" t="str" cm="1">
        <f t="array" ref="S8">TEXT(INDEX(CD[Verstorbene],$R$5)-INDEX(CD[Verstorbene],$R$5-1),"+#.##0;-#.##0;0")</f>
        <v>+2</v>
      </c>
      <c r="T8" s="3" t="s">
        <v>29</v>
      </c>
      <c r="U8" s="3" t="str" cm="1">
        <f t="array" ref="U8">TEXT(INDEX(CD[Quarant],$R$5),"#.##0")</f>
        <v>1.175</v>
      </c>
      <c r="V8" s="3" t="str" cm="1">
        <f t="array" ref="V8">TEXT(INDEX(CD[Quarant],$R$5)-INDEX(CD[Quarant],$R$5-1),"+#.##0;-#.##0;0")</f>
        <v>0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5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400</v>
      </c>
      <c r="S9" s="3" t="str" cm="1">
        <f t="array" ref="S9">TEXT(INDEX(CD[Infiziert],$R$5)-INDEX(CD[Infiziert],$R$5-1),"+#.##0;-#.##0;0")</f>
        <v>0</v>
      </c>
      <c r="T9" s="3" t="s">
        <v>30</v>
      </c>
      <c r="U9" s="3" t="str" cm="1">
        <f t="array" ref="U9">TEXT(INDEX(CD[Genesen],$R$5),"#.##0")</f>
        <v>24.100</v>
      </c>
      <c r="V9" s="3" t="str" cm="1">
        <f t="array" ref="V9">TEXT(INDEX(CD[Genesen],$R$5)-INDEX(CD[Genesen],$R$5-1),"+#.##0;-#.##0;0")</f>
        <v>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5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24.970</v>
      </c>
      <c r="S10" s="16" t="str" cm="1">
        <f t="array" ref="S10">TEXT(INDEX(CD[Total],$R$5)-INDEX(CD[Total],$R$5-1),"+#.##0;-#.##0;0")</f>
        <v>+31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🟡🟡🟡🟡🟡🟢🟢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5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5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5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05.06., insg. 24.970 (+31) mit Coronadiagnose, akt. infiz.: 400 (0), 76 (0) in Krankenhäusern i. Beh., davon 25 (0) auf Intensiv, 1.175 (0) in Quaran., 24.100 (0) genesen. 422 (+2) verstorben, 7-Tages-Inzidenz 32,8 (33,1)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5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41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5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5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05.06., insg. 24.970 (+31) mit Coronadiagnose, akt. infiz.: 400 (0), 24.100 (0) genesen. 422 (+2) verstorben, 7-Tages-Inzidenz 32,8 (33,1)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5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42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5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5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Q16</f>
        <v>05.06., insg. 24.970 (+31) mit Coronadiagnose, akt. infiz.: 400 (0), 24.100 (0) genesen. 422 (+2) verstorben, 7-Tages-Inzidenz 32,8 (33,1) #CoronaD (Krankenhaus/Quarantäne-Zahlen werden Mo-Fr aktualisiert)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5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5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5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5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5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5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5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5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5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5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5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5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5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5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5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5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5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5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5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5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5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5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5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5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5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5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5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5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5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5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5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5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5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5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5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5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5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5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5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5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5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5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5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5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5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5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5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5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5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5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5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5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5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5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5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5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5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5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5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5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5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5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5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5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5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5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5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5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5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5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5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5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5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5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5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5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5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5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5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5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5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5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5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5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5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5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5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5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5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5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5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5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5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5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5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5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5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5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5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5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5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5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5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5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5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5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5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5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5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5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5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5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5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5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5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5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5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5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5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5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5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5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5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5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5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5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5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5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5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5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5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5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5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5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5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5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5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5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5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5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5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5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5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5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5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5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5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5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5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5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5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5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5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5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5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5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5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5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5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5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5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5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5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5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5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5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5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5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5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5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5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5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5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5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5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5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5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5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5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5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5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5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5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5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5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5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5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5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5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5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5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5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5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5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5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5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5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5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5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5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5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5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5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5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5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5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5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5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5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5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5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5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5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5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5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5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5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5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5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5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5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5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5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5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5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5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5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5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5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5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5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5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5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5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5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5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5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5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5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5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5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6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6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6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6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6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6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6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6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6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6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6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6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6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6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6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6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6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6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6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6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6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6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6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6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6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6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6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6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6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6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6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6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6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6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6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6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6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5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5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5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5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5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5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5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5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5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5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5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5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5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5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5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5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5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5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5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5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5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5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5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5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5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5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5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5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5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5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5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5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5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5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5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5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5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5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5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5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5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5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5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5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5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5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5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5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5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5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5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5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5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5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5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5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5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5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5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5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5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5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5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5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5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5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5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5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5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6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6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6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6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6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6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6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6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6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6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6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5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5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5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5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5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6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6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6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6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6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6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6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6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6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6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6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6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6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6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6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6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6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6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6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6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6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6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6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6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6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6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6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6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6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6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6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4" spans="1:16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6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5" spans="1:16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6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6" spans="1:16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6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7" spans="1:16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6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8" spans="1:16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6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9" spans="1:16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6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0" spans="1:16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6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1" spans="1:16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6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2" spans="1:16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6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3" spans="1:16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6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4" spans="1:16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6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5" spans="1:16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6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6" spans="1:16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6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7" spans="1:16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6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8" spans="1:16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6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9" spans="1:16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6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0" spans="1:16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6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1" spans="1:16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6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2" spans="1:16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6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3" spans="1:16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6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4" spans="1:16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6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5" spans="1:16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6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436" spans="1:16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7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437" spans="1:16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6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438" spans="1:16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6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439" spans="1:16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6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440" spans="1:16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7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441" spans="1:16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6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2" spans="1:16" x14ac:dyDescent="0.2">
      <c r="A442" s="19">
        <v>44351</v>
      </c>
      <c r="B442" s="24">
        <f>-CD[[#This Row],[Verstorbene]]</f>
        <v>-422</v>
      </c>
      <c r="C442" s="2">
        <v>422</v>
      </c>
      <c r="D442" s="45">
        <v>25</v>
      </c>
      <c r="E442" s="21">
        <f>CD[[#This Row],[KH]]-CD[[#This Row],[KH (intensiv)]]</f>
        <v>51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3">
        <v>76</v>
      </c>
      <c r="K442" s="23">
        <v>1175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6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2021-06-05T04:55:38Z</dcterms:modified>
</cp:coreProperties>
</file>