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00DB17E-EFCE-C648-9C14-24F775AB0F0B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4" i="1" l="1"/>
  <c r="F294" i="1"/>
  <c r="G294" i="1"/>
  <c r="M294" i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P294" i="1" s="1"/>
  <c r="O288" i="1"/>
  <c r="C287" i="1"/>
  <c r="F287" i="1"/>
  <c r="G287" i="1" s="1"/>
  <c r="M287" i="1" s="1"/>
  <c r="N287" i="1"/>
  <c r="O287" i="1"/>
  <c r="C286" i="1"/>
  <c r="F286" i="1"/>
  <c r="G286" i="1" s="1"/>
  <c r="N286" i="1"/>
  <c r="P292" i="1" s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93" i="1" l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<sst xmlns="http://schemas.openxmlformats.org/spreadsheetml/2006/main" count="36" uniqueCount="34">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</sst>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Tabelle1!$A$7:$A$294</c:f>
              <c:numCache>
                <c:formatCode>d\-mmm</c:formatCode>
                <c:ptCount val="2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</c:numCache>
            </c:numRef>
          </c:cat>
          <c:val>
            <c:numRef>
              <c:f>Tabelle1!$C$7:$C$294</c:f>
              <c:numCache>
                <c:formatCode>0</c:formatCode>
                <c:ptCount val="28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Tabelle1!$A$7:$A$294</c:f>
              <c:numCache>
                <c:formatCode>d\-mmm</c:formatCode>
                <c:ptCount val="2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</c:numCache>
            </c:numRef>
          </c:cat>
          <c:val>
            <c:numRef>
              <c:f>Tabelle1!$D$7:$D$294</c:f>
              <c:numCache>
                <c:formatCode>General</c:formatCode>
                <c:ptCount val="28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Tabelle1!$A$7:$A$294</c:f>
              <c:numCache>
                <c:formatCode>d\-mmm</c:formatCode>
                <c:ptCount val="2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</c:numCache>
            </c:numRef>
          </c:cat>
          <c:val>
            <c:numRef>
              <c:f>Tabelle1!$E$7:$E$294</c:f>
              <c:numCache>
                <c:formatCode>General</c:formatCode>
                <c:ptCount val="28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Tabelle1!$A$7:$A$294</c:f>
              <c:numCache>
                <c:formatCode>d\-mmm</c:formatCode>
                <c:ptCount val="2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</c:numCache>
            </c:numRef>
          </c:cat>
          <c:val>
            <c:numRef>
              <c:f>Tabelle1!$F$7:$F$294</c:f>
              <c:numCache>
                <c:formatCode>General</c:formatCode>
                <c:ptCount val="28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Tabelle1!$N$7:$N$294</c:f>
              <c:numCache>
                <c:formatCode>General</c:formatCode>
                <c:ptCount val="28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Tabelle1!$P$7:$P$294</c:f>
              <c:numCache>
                <c:formatCode>0.0</c:formatCode>
                <c:ptCount val="28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87,9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146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723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14.087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08.01., insg. 14.087 (+105) mit Coronadiagnose, akt. infiz.: 723 (+35), 155 (-17) in Krankenhäusern i. Beh., davon 30 (-2) auf Intensiv, 1.868 (+22) in Quaran., 13.218 (+67) genesen. 146 (+3) verstorben, 7-Tages-Inzidenz 87,9 (89,5)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94" totalsRowShown="0" headerRowDxfId="17" dataDxfId="16">
  <autoFilter ref="A6:P29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H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08.01.2021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08.01.</v>
      </c>
      <c r="U6" s="3" t="s">
        <v>29</v>
      </c>
      <c r="V6" s="3" t="str" cm="1">
        <f t="array" ref="V6">TEXT(INDEX(CD[KH],$S$5),"#.##0")</f>
        <v>155</v>
      </c>
      <c r="W6" s="3" t="str" cm="1">
        <f t="array" ref="W6">TEXT(INDEX(CD[KH],$S$5)-INDEX(CD[KH],$S$5-1),"+#.##0;-#.##0;0")</f>
        <v>-17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87,9</v>
      </c>
      <c r="T7" s="3" t="str" cm="1">
        <f t="array" ref="T7">TEXT(INDEX(CD[Inzidenz],$S$5-1),"#.##0,0")</f>
        <v>89,5</v>
      </c>
      <c r="U7" s="3" t="s">
        <v>30</v>
      </c>
      <c r="V7" s="3" t="str" cm="1">
        <f t="array" ref="V7">TEXT(INDEX(CD[KH (intensiv)],$S$5),"#.##0")</f>
        <v>30</v>
      </c>
      <c r="W7" s="3" t="str" cm="1">
        <f t="array" ref="W7">TEXT(INDEX(CD[KH (intensiv)],$S$5)-INDEX(CD[KH (intensiv)],$S$5-1),"+#.##0;-#.##0;0")</f>
        <v>-2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146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1.868</v>
      </c>
      <c r="W8" s="3" t="str" cm="1">
        <f t="array" ref="W8">TEXT(INDEX(CD[Quarant],$S$5)-INDEX(CD[Quarant],$S$5-1),"+#.##0;-#.##0;0")</f>
        <v>+22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723</v>
      </c>
      <c r="T9" s="3" t="str" cm="1">
        <f t="array" ref="T9">TEXT(INDEX(CD[Infiziert],$S$5)-INDEX(CD[Infiziert],$S$5-1),"+#.##0;-#.##0;0")</f>
        <v>+35</v>
      </c>
      <c r="U9" s="3" t="s">
        <v>32</v>
      </c>
      <c r="V9" s="3" t="str" cm="1">
        <f t="array" ref="V9">TEXT(INDEX(CD[Genesen],$S$5),"#.##0")</f>
        <v>13.218</v>
      </c>
      <c r="W9" s="3" t="str" cm="1">
        <f t="array" ref="W9">TEXT(INDEX(CD[Genesen],$S$5)-INDEX(CD[Genesen],$S$5-1),"+#.##0;-#.##0;0")</f>
        <v>+67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14.087</v>
      </c>
      <c r="T10" s="17" t="str" cm="1">
        <f t="array" ref="T10">TEXT(INDEX(CD[Total],$S$5)-INDEX(CD[Total],$S$5-1),"+#.##0;-#.##0;0")</f>
        <v>+105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08.01., insg. 14.087 (+105) mit Coronadiagnose, akt. infiz.: 723 (+35), 155 (-17) in Krankenhäusern i. Beh., davon 30 (-2) auf Intensiv, 1.868 (+22) in Quaran., 13.218 (+67) genesen. 146 (+3) verstorben, 7-Tages-Inzidenz 87,9 (89,5)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>SUM(N286:N292)/$P$1</f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>SUM(N287:N293)/$P$1</f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>SUM(N288:N294)/$P$1</f>
        <v>87.936178151265707</v>
      </c>
      <c r="Q294" s="11">
        <v>44204</v>
      </c>
    </row>
    <row r="295" spans="1:17" x14ac:dyDescent="0.2">
      <c r="Q295" s="11">
        <v>44205</v>
      </c>
    </row>
    <row r="296" spans="1:17" ht="17" x14ac:dyDescent="0.25">
      <c r="C296" s="42"/>
      <c r="Q296" s="11">
        <v>44206</v>
      </c>
    </row>
    <row r="297" spans="1:17" ht="17" x14ac:dyDescent="0.25">
      <c r="C297" s="42"/>
      <c r="Q297" s="11">
        <v>44207</v>
      </c>
    </row>
    <row r="298" spans="1:17" x14ac:dyDescent="0.2">
      <c r="Q298" s="11">
        <v>44208</v>
      </c>
    </row>
    <row r="299" spans="1:17" x14ac:dyDescent="0.2">
      <c r="Q299" s="11">
        <v>44209</v>
      </c>
    </row>
    <row r="300" spans="1:17" x14ac:dyDescent="0.2">
      <c r="Q300" s="11">
        <v>44210</v>
      </c>
    </row>
    <row r="301" spans="1:17" x14ac:dyDescent="0.2">
      <c r="Q301" s="11">
        <v>44211</v>
      </c>
    </row>
    <row r="302" spans="1:17" x14ac:dyDescent="0.2">
      <c r="Q302" s="11">
        <v>44212</v>
      </c>
    </row>
    <row r="303" spans="1:17" x14ac:dyDescent="0.2">
      <c r="Q303" s="11">
        <v>44213</v>
      </c>
    </row>
    <row r="304" spans="1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2021-01-08T09:36:05Z</dcterms:modified>
</cp:coreProperties>
</file>