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E44F845A-49BB-6C44-9F8B-7B5BC305CB3D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8" i="1" l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E379" i="1"/>
  <c r="L379" i="1" s="1"/>
  <c r="E380" i="1"/>
  <c r="L380" i="1" s="1"/>
  <c r="E381" i="1"/>
  <c r="F381" i="1" s="1"/>
  <c r="L381" i="1" s="1"/>
  <c r="E382" i="1"/>
  <c r="F382" i="1" s="1"/>
  <c r="L382" i="1" s="1"/>
  <c r="F378" i="1"/>
  <c r="F379" i="1"/>
  <c r="F380" i="1"/>
  <c r="L378" i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77" i="1" l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<sst xmlns="http://schemas.openxmlformats.org/spreadsheetml/2006/main" count="45" uniqueCount="40">
  <si>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</si>
  <si>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</si>
  <si>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</si>
  <si>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</si>
  <si>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</si>
  <si>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</si>
  <si>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</si>
  <si>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</si>
  <si>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</si>
  <si>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</si>
  <si>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</si>
  <si>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</si>
  <si>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</si>
  <si>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</si>
  <si>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</si>
  <si>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</si>
  <si>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</si>
  <si>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</si>
  <si>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</si>
  <si>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</si>
  <si>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</si>
  <si>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</si>
  <si>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</si>
  <si>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</si>
  <si>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</si>
  <si>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</si>
  <si>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</si>
  <si>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</si>
  <si>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</si>
  <si>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</si>
  <si>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</si>
  <si>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</si>
  <si>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</si>
  <si>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</si>
  <si>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</si>
  <si>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</si>
  <si>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</si>
  <si>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</si>
  <si>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</si>
  <si>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06.04., insg. 19.545 (+71) Düsseldorfer mit Coronadiagnose, akt. infiz.: 960 (-10), 115 (-5) in Krankenhäusern i. Beh., davon 37 (-1) auf Intensiv, 3.035 (+8) in Quaran., 18.300 (+100) genesen. 320 (0) verstorben, 7-Tages-Inzidenz 98,6 (97,4)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</si>
</sst>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  <xf numFmtId="16" fontId="0" fillId="0" borderId="0" xfId="0" applyNumberFormat="1"/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Tabelle1!$A$7:$A$382</c:f>
              <c:numCache>
                <c:formatCode>d\-mmm</c:formatCode>
                <c:ptCount val="37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</c:numCache>
            </c:numRef>
          </c:cat>
          <c:val>
            <c:numRef>
              <c:f>Tabelle1!$B$7:$B$382</c:f>
              <c:numCache>
                <c:formatCode>0</c:formatCode>
                <c:ptCount val="37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Tabelle1!$A$7:$A$382</c:f>
              <c:numCache>
                <c:formatCode>d\-mmm</c:formatCode>
                <c:ptCount val="37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</c:numCache>
            </c:numRef>
          </c:cat>
          <c:val>
            <c:numRef>
              <c:f>Tabelle1!$C$7:$C$382</c:f>
              <c:numCache>
                <c:formatCode>General</c:formatCode>
                <c:ptCount val="37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Tabelle1!$A$7:$A$382</c:f>
              <c:numCache>
                <c:formatCode>d\-mmm</c:formatCode>
                <c:ptCount val="37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</c:numCache>
            </c:numRef>
          </c:cat>
          <c:val>
            <c:numRef>
              <c:f>Tabelle1!$D$7:$D$382</c:f>
              <c:numCache>
                <c:formatCode>0</c:formatCode>
                <c:ptCount val="37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Tabelle1!$A$7:$A$382</c:f>
              <c:numCache>
                <c:formatCode>d\-mmm</c:formatCode>
                <c:ptCount val="37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</c:numCache>
            </c:numRef>
          </c:cat>
          <c:val>
            <c:numRef>
              <c:f>Tabelle1!$E$7:$E$382</c:f>
              <c:numCache>
                <c:formatCode>General</c:formatCode>
                <c:ptCount val="37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Tabelle1!$M$7:$M$382</c:f>
              <c:numCache>
                <c:formatCode>General</c:formatCode>
                <c:ptCount val="37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Tabelle1!$O$7:$O$382</c:f>
              <c:numCache>
                <c:formatCode>0.0</c:formatCode>
                <c:ptCount val="37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06.04.2021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98,6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320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960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19.545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06.04., insg. 19.545 (+71) Düsseldorfer mit Coronadiagnose, akt. infiz.: 960 (-10), 115 (-5) in Krankenhäusern i. Beh., davon 37 (-1) auf Intensiv, 3.035 (+8) in Quaran., 18.300 (+100) genesen. 320 (0) verstorben, 7-Tages-Inzidenz 98,6 (97,4)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82" totalsRowShown="0" headerRowDxfId="16" dataDxfId="15">
  <autoFilter ref="A6:O382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82"/>
  <sheetViews>
    <sheetView tabSelected="1" topLeftCell="M1" zoomScaleNormal="100" workbookViewId="0">
      <selection activeCell="P14" sqref="P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33</v>
      </c>
      <c r="E1" s="25" t="s">
        <v>34</v>
      </c>
      <c r="G1" s="50" t="s">
        <v>31</v>
      </c>
      <c r="H1" s="50"/>
      <c r="I1" s="50"/>
      <c r="J1" s="50"/>
      <c r="K1" s="3" t="s">
        <v>20</v>
      </c>
      <c r="L1" s="5" t="str">
        <f ca="1">"Stand: "&amp;TEXT(TODAY(),"TT.MM.JJJJ")</f>
        <v>Stand: 06.04.2021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376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06.04.</v>
      </c>
      <c r="S6" s="3" t="s">
        <v>27</v>
      </c>
      <c r="T6" s="3" t="str" cm="1">
        <f t="array" ref="T6">TEXT(INDEX(CD[KH],$Q$5),"#.##0")</f>
        <v>115</v>
      </c>
      <c r="U6" s="3" t="str" cm="1">
        <f t="array" ref="U6">TEXT(INDEX(CD[KH],$Q$5)-INDEX(CD[KH],$Q$5-1),"+#.##0;-#.##0;0")</f>
        <v>-5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98,6</v>
      </c>
      <c r="R7" s="3" t="str" cm="1">
        <f t="array" ref="R7">TEXT(INDEX(CD[Inzidenz],$Q$5-1),"#.##0,0")</f>
        <v>97,4</v>
      </c>
      <c r="S7" s="3" t="s">
        <v>28</v>
      </c>
      <c r="T7" s="3" t="str" cm="1">
        <f t="array" ref="T7">TEXT(INDEX(CD[KH (intensiv)],$Q$5),"#.##0")</f>
        <v>37</v>
      </c>
      <c r="U7" s="3" t="str" cm="1">
        <f t="array" ref="U7">TEXT(INDEX(CD[KH (intensiv)],$Q$5)-INDEX(CD[KH (intensiv)],$Q$5-1),"+#.##0;-#.##0;0")</f>
        <v>-1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320</v>
      </c>
      <c r="R8" s="3" t="str" cm="1">
        <f t="array" ref="R8">TEXT(INDEX(CD[Verstorbene],$Q$5)-INDEX(CD[Verstorbene],$Q$5-1),"+#.##0;-#.##0;0")</f>
        <v>0</v>
      </c>
      <c r="S8" s="3" t="s">
        <v>29</v>
      </c>
      <c r="T8" s="3" t="str" cm="1">
        <f t="array" ref="T8">TEXT(INDEX(CD[Quarant],$Q$5),"#.##0")</f>
        <v>3.035</v>
      </c>
      <c r="U8" s="3" t="str" cm="1">
        <f t="array" ref="U8">TEXT(INDEX(CD[Quarant],$Q$5)-INDEX(CD[Quarant],$Q$5-1),"+#.##0;-#.##0;0")</f>
        <v>+8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960</v>
      </c>
      <c r="R9" s="3" t="str" cm="1">
        <f t="array" ref="R9">TEXT(INDEX(CD[Infiziert],$Q$5)-INDEX(CD[Infiziert],$Q$5-1),"+#.##0;-#.##0;0")</f>
        <v>-10</v>
      </c>
      <c r="S9" s="3" t="s">
        <v>30</v>
      </c>
      <c r="T9" s="3" t="str" cm="1">
        <f t="array" ref="T9">TEXT(INDEX(CD[Genesen],$Q$5),"#.##0")</f>
        <v>18.300</v>
      </c>
      <c r="U9" s="3" t="str" cm="1">
        <f t="array" ref="U9">TEXT(INDEX(CD[Genesen],$Q$5)-INDEX(CD[Genesen],$Q$5-1),"+#.##0;-#.##0;0")</f>
        <v>+100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19.545</v>
      </c>
      <c r="R10" s="16" t="str" cm="1">
        <f t="array" ref="R10">TEXT(INDEX(CD[Total],$Q$5)-INDEX(CD[Total],$Q$5-1),"+#.##0;-#.##0;0")</f>
        <v>+71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3" t="s">
        <v>35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2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06.04., insg. 19.545 (+71) Düsseldorfer mit Coronadiagnose, akt. infiz.: 960 (-10), 115 (-5) in Krankenhäusern i. Beh., davon 37 (-1) auf Intensiv, 3.035 (+8) in Quaran., 18.300 (+100) genesen. 320 (0) verstorben, 7-Tages-Inzidenz 98,6 (97,4)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2" t="s">
        <v>39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3" t="s">
        <v>37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3" t="s">
        <v>38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16"/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</row>
    <row r="331" spans="1:16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</row>
    <row r="332" spans="1:16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</row>
    <row r="333" spans="1:16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</row>
    <row r="334" spans="1:16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</row>
    <row r="335" spans="1:16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</row>
    <row r="336" spans="1:16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</row>
    <row r="337" spans="1:15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</row>
    <row r="338" spans="1:15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</row>
    <row r="339" spans="1:15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</row>
    <row r="340" spans="1:15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</row>
    <row r="341" spans="1:15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</row>
    <row r="342" spans="1:15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</row>
    <row r="343" spans="1:15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</row>
    <row r="344" spans="1:15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</row>
    <row r="345" spans="1:15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</row>
    <row r="346" spans="1:15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</row>
    <row r="347" spans="1:15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</row>
    <row r="348" spans="1:15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</row>
    <row r="349" spans="1:15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</row>
    <row r="350" spans="1:15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</row>
    <row r="351" spans="1:15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</row>
    <row r="352" spans="1:15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</row>
    <row r="353" spans="1:15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</row>
    <row r="354" spans="1:15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</row>
    <row r="355" spans="1:15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</row>
    <row r="356" spans="1:15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</row>
    <row r="357" spans="1:15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</row>
    <row r="358" spans="1:15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</row>
    <row r="359" spans="1:15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</row>
    <row r="360" spans="1:15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</row>
    <row r="361" spans="1:15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</row>
    <row r="362" spans="1:15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</row>
    <row r="363" spans="1:15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</row>
    <row r="364" spans="1:15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</row>
    <row r="365" spans="1:15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</row>
    <row r="366" spans="1:15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</row>
    <row r="367" spans="1:15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</row>
    <row r="368" spans="1:15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</row>
    <row r="369" spans="1:16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" t="s">
        <v>36</v>
      </c>
    </row>
    <row r="370" spans="1:16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</row>
    <row r="371" spans="1:16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</row>
    <row r="372" spans="1:16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</row>
    <row r="373" spans="1:16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</row>
    <row r="374" spans="1:16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</row>
    <row r="375" spans="1:16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</row>
    <row r="376" spans="1:16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</row>
    <row r="377" spans="1:16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</row>
    <row r="378" spans="1:16" x14ac:dyDescent="0.2">
      <c r="A378" s="51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</row>
    <row r="379" spans="1:16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</row>
    <row r="380" spans="1:16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</row>
    <row r="381" spans="1:16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</row>
    <row r="382" spans="1:16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2021-04-06T07:39:56Z</dcterms:modified>
</cp:coreProperties>
</file>