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90527574-2A41-8440-B272-9D8DD8608D43}" xr6:coauthVersionLast="47" xr6:coauthVersionMax="47" xr10:uidLastSave="{00000000-0000-0000-0000-000000000000}"/>
  <bookViews>
    <workbookView xWindow="1026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14" i="1" l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P414" i="1" s="1" a="1"/>
  <c r="P414" i="1" s="1"/>
  <c r="N408" i="1"/>
  <c r="B407" i="1"/>
  <c r="E407" i="1"/>
  <c r="F407" i="1" s="1"/>
  <c r="L407" i="1" s="1"/>
  <c r="M407" i="1"/>
  <c r="P413" i="1" s="1" a="1"/>
  <c r="P413" i="1" s="1"/>
  <c r="N407" i="1"/>
  <c r="B406" i="1"/>
  <c r="E406" i="1"/>
  <c r="F406" i="1" s="1"/>
  <c r="M406" i="1"/>
  <c r="P412" i="1" s="1" a="1"/>
  <c r="P412" i="1" s="1"/>
  <c r="N406" i="1"/>
  <c r="B405" i="1"/>
  <c r="E405" i="1"/>
  <c r="F405" i="1" s="1"/>
  <c r="M405" i="1"/>
  <c r="P411" i="1" s="1" a="1"/>
  <c r="P411" i="1" s="1"/>
  <c r="N405" i="1"/>
  <c r="B404" i="1"/>
  <c r="E404" i="1"/>
  <c r="F404" i="1" s="1"/>
  <c r="L404" i="1" s="1"/>
  <c r="M404" i="1"/>
  <c r="P410" i="1" s="1" a="1"/>
  <c r="P410" i="1" s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14" i="1" l="1"/>
  <c r="L413" i="1"/>
  <c r="L412" i="1"/>
  <c r="L409" i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U10" i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6" i="1"/>
  <c r="Q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<sst xmlns="http://schemas.openxmlformats.org/spreadsheetml/2006/main" count="48" uniqueCount="43">
  <si>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</si>
  <si>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</si>
  <si>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</si>
  <si>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</si>
  <si>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</si>
  <si>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</si>
  <si>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</si>
  <si>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</si>
  <si>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</si>
  <si>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</si>
  <si>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</si>
  <si>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</si>
  <si>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</si>
  <si>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</si>
  <si>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</si>
  <si>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</si>
  <si>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</si>
  <si>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</si>
  <si>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</si>
  <si>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</si>
  <si>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</si>
  <si>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</si>
  <si>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</si>
  <si>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</si>
  <si>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</si>
  <si>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</si>
  <si>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</si>
  <si>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</si>
  <si>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</si>
  <si>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</si>
  <si>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</si>
  <si>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</si>
  <si>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</si>
  <si>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</si>
  <si>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</si>
  <si>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</si>
  <si>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</si>
  <si>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</si>
  <si>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</si>
  <si>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</si>
  <si>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</si>
  <si>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07.05., insg. 23.468 (+121) mit Coronadiagnose, akt. infiz.: 1.400 (0), 153 (+6) in Krankenhäusern i. Beh., davon 59 (0) auf Intensiv, 3.777 (-8) in Quaran., 21.700 (+100) genesen. 388 (+5) verstorben, 7-Tages-Inzidenz 120,0 (127,4) #CoronaD</t>
  </si>
  <si>
    <t>08.05., insg. 23.585 (+117) mit Coronadiagnose, akt. infiz.: 1.400 (0), 21.800 (+100) genesen. 390 (+2) verstorben, 7-Tages-Inzidenz 112,6 (120,0) #CoronaD (Krankenhaus/Quarantäne-Zahlen werden Mo-Fr aktualisiert)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</si>
</sst>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Tabelle1!$A$7:$A$414</c:f>
              <c:numCache>
                <c:formatCode>d\-mmm</c:formatCode>
                <c:ptCount val="40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</c:numCache>
            </c:numRef>
          </c:cat>
          <c:val>
            <c:numRef>
              <c:f>Tabelle1!$B$7:$B$414</c:f>
              <c:numCache>
                <c:formatCode>0</c:formatCode>
                <c:ptCount val="408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Tabelle1!$A$7:$A$414</c:f>
              <c:numCache>
                <c:formatCode>d\-mmm</c:formatCode>
                <c:ptCount val="40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</c:numCache>
            </c:numRef>
          </c:cat>
          <c:val>
            <c:numRef>
              <c:f>Tabelle1!$C$7:$C$414</c:f>
              <c:numCache>
                <c:formatCode>General</c:formatCode>
                <c:ptCount val="40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Tabelle1!$A$7:$A$414</c:f>
              <c:numCache>
                <c:formatCode>d\-mmm</c:formatCode>
                <c:ptCount val="40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</c:numCache>
            </c:numRef>
          </c:cat>
          <c:val>
            <c:numRef>
              <c:f>Tabelle1!$D$7:$D$414</c:f>
              <c:numCache>
                <c:formatCode>0</c:formatCode>
                <c:ptCount val="408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Tabelle1!$A$7:$A$414</c:f>
              <c:numCache>
                <c:formatCode>d\-mmm</c:formatCode>
                <c:ptCount val="40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</c:numCache>
            </c:numRef>
          </c:cat>
          <c:val>
            <c:numRef>
              <c:f>Tabelle1!$E$7:$E$414</c:f>
              <c:numCache>
                <c:formatCode>General</c:formatCode>
                <c:ptCount val="408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Tabelle1!$M$7:$M$414</c:f>
              <c:numCache>
                <c:formatCode>General</c:formatCode>
                <c:ptCount val="408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Tabelle1!$O$7:$O$414</c:f>
              <c:numCache>
                <c:formatCode>0.0</c:formatCode>
                <c:ptCount val="408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0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08.05.2021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0.71127</cdr:x>
      <cdr:y>0.05553</cdr:y>
    </cdr:from>
    <cdr:to>
      <cdr:x>0.85881</cdr:x>
      <cdr:y>0.15322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909830" y="4841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112,6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390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1.400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5913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23.585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08.05., insg. 23.585 (+117) mit Coronadiagnose, akt. infiz.: 1.400 (0), 21.800 (+100) genesen. 390 (+2) verstorben, 7-Tages-Inzidenz 112,6 (120,0) #CoronaD (Krankenhaus/Quarantäne-Zahlen werden Mo-Fr aktualisiert)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0.71372</cdr:x>
      <cdr:y>0.14566</cdr:y>
    </cdr:from>
    <cdr:to>
      <cdr:x>0.86126</cdr:x>
      <cdr:y>0.18526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947409" y="1269930"/>
          <a:ext cx="2263047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🟣🔴🔴🔴🔴🔴🔴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14" totalsRowShown="0" headerRowDxfId="17" dataDxfId="16">
  <autoFilter ref="A6:P414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14"/>
  <sheetViews>
    <sheetView tabSelected="1" topLeftCell="L1" zoomScaleNormal="100" workbookViewId="0">
      <selection activeCell="Q17" sqref="Q17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08.05.2021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408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08.05.</v>
      </c>
      <c r="T6" s="3" t="s">
        <v>27</v>
      </c>
      <c r="U6" s="3" t="str" cm="1">
        <f t="array" ref="U6">TEXT(INDEX(CD[KH],$R$5),"#.##0")</f>
        <v>153</v>
      </c>
      <c r="V6" s="3" t="str" cm="1">
        <f t="array" ref="V6">TEXT(INDEX(CD[KH],$R$5)-INDEX(CD[KH],$R$5-1),"+#.##0;-#.##0;0")</f>
        <v>0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112,6</v>
      </c>
      <c r="S7" s="3" t="str" cm="1">
        <f t="array" ref="S7">TEXT(INDEX(CD[Inzidenz],$R$5-1),"#.##0,0")</f>
        <v>120,0</v>
      </c>
      <c r="T7" s="3" t="s">
        <v>28</v>
      </c>
      <c r="U7" s="3" t="str" cm="1">
        <f t="array" ref="U7">TEXT(INDEX(CD[KH (intensiv)],$R$5),"#.##0")</f>
        <v>59</v>
      </c>
      <c r="V7" s="3" t="str" cm="1">
        <f t="array" ref="V7">TEXT(INDEX(CD[KH (intensiv)],$R$5)-INDEX(CD[KH (intensiv)],$R$5-1),"+#.##0;-#.##0;0")</f>
        <v>0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390</v>
      </c>
      <c r="S8" s="3" t="str" cm="1">
        <f t="array" ref="S8">TEXT(INDEX(CD[Verstorbene],$R$5)-INDEX(CD[Verstorbene],$R$5-1),"+#.##0;-#.##0;0")</f>
        <v>+2</v>
      </c>
      <c r="T8" s="3" t="s">
        <v>29</v>
      </c>
      <c r="U8" s="3" t="str" cm="1">
        <f t="array" ref="U8">TEXT(INDEX(CD[Quarant],$R$5),"#.##0")</f>
        <v>3.777</v>
      </c>
      <c r="V8" s="3" t="str" cm="1">
        <f t="array" ref="V8">TEXT(INDEX(CD[Quarant],$R$5)-INDEX(CD[Quarant],$R$5-1),"+#.##0;-#.##0;0")</f>
        <v>0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1.400</v>
      </c>
      <c r="S9" s="3" t="str" cm="1">
        <f t="array" ref="S9">TEXT(INDEX(CD[Infiziert],$R$5)-INDEX(CD[Infiziert],$R$5-1),"+#.##0;-#.##0;0")</f>
        <v>0</v>
      </c>
      <c r="T9" s="3" t="s">
        <v>30</v>
      </c>
      <c r="U9" s="3" t="str" cm="1">
        <f t="array" ref="U9">TEXT(INDEX(CD[Genesen],$R$5),"#.##0")</f>
        <v>21.800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23.585</v>
      </c>
      <c r="S10" s="16" t="str" cm="1">
        <f t="array" ref="S10">TEXT(INDEX(CD[Total],$R$5)-INDEX(CD[Total],$R$5-1),"+#.##0;-#.##0;0")</f>
        <v>+117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🟣🔴🔴🔴🔴🔴🔴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08.05., insg. 23.585 (+117) mit Coronadiagnose, akt. infiz.: 1.400 (0), 153 (0) in Krankenhäusern i. Beh., davon 59 (0) auf Intensiv, 3.777 (0) in Quaran., 21.800 (+100) genesen. 390 (+2) verstorben, 7-Tages-Inzidenz 112,6 (120,0)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41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08.05., insg. 23.585 (+117) mit Coronadiagnose, akt. infiz.: 1.400 (0), 21.800 (+100) genesen. 390 (+2) verstorben, 7-Tages-Inzidenz 112,6 (120,0)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42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Q16</f>
        <v>08.05., insg. 23.585 (+117) mit Coronadiagnose, akt. infiz.: 1.400 (0), 21.800 (+100) genesen. 390 (+2) verstorben, 7-Tages-Inzidenz 112,6 (120,0) #CoronaD (Krankenhaus/Quarantäne-Zahlen werden Mo-Fr aktualisiert)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3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0" spans="1:16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3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1" spans="1:16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3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2" spans="1:16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3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3" spans="1:16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3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4" spans="1:16" x14ac:dyDescent="0.2">
      <c r="A414" s="19">
        <v>44323</v>
      </c>
      <c r="B414" s="24">
        <f>-CD[[#This Row],[Verstorbene]]</f>
        <v>-390</v>
      </c>
      <c r="C414" s="2">
        <v>390</v>
      </c>
      <c r="D414" s="45">
        <v>59</v>
      </c>
      <c r="E414" s="21">
        <f>CD[[#This Row],[KH]]-CD[[#This Row],[KH (intensiv)]]</f>
        <v>94</v>
      </c>
      <c r="F414" s="21">
        <f>CD[[#This Row],[Infiziert]]-CD[[#This Row],[KH (nicht intensiv)]]-CD[[#This Row],[KH (intensiv)]]</f>
        <v>1247</v>
      </c>
      <c r="G414" s="20">
        <v>21800</v>
      </c>
      <c r="H414" s="20">
        <v>23585</v>
      </c>
      <c r="I414" s="20">
        <v>1400</v>
      </c>
      <c r="J414" s="23">
        <v>153</v>
      </c>
      <c r="K414" s="23">
        <v>3777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3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2021-05-08T05:43:46Z</dcterms:modified>
</cp:coreProperties>
</file>