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83AB9F21-B9DB-A442-9152-6176177623D9}" xr6:coauthVersionLast="46" xr6:coauthVersionMax="46" xr10:uidLastSave="{00000000-0000-0000-0000-000000000000}"/>
  <bookViews>
    <workbookView xWindow="1120" yWindow="500" windowWidth="415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2" i="1" l="1"/>
  <c r="F272" i="1"/>
  <c r="G272" i="1" s="1"/>
  <c r="M272" i="1" s="1"/>
  <c r="N272" i="1"/>
  <c r="O272" i="1"/>
  <c r="P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P271" i="1" s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P260" i="1" s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I51" i="1"/>
  <c r="F52" i="1"/>
  <c r="G52" i="1" s="1"/>
  <c r="F51" i="1"/>
  <c r="F50" i="1"/>
  <c r="G50" i="1" s="1"/>
  <c r="O51" i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G19" i="1"/>
  <c r="J7" i="1"/>
  <c r="J8" i="1"/>
  <c r="J9" i="1"/>
  <c r="J10" i="1"/>
  <c r="J11" i="1"/>
  <c r="J12" i="1"/>
  <c r="G12" i="1" s="1"/>
  <c r="J13" i="1"/>
  <c r="J14" i="1"/>
  <c r="J15" i="1"/>
  <c r="G14" i="1" l="1"/>
  <c r="G11" i="1"/>
  <c r="G10" i="1"/>
  <c r="P257" i="1"/>
  <c r="P270" i="1"/>
  <c r="P268" i="1"/>
  <c r="M270" i="1"/>
  <c r="P269" i="1"/>
  <c r="S7" i="1" s="1" a="1"/>
  <c r="S7" i="1" s="1"/>
  <c r="G13" i="1"/>
  <c r="M13" i="1" s="1"/>
  <c r="M135" i="1"/>
  <c r="M269" i="1"/>
  <c r="M268" i="1"/>
  <c r="M129" i="1"/>
  <c r="G15" i="1"/>
  <c r="M15" i="1" s="1"/>
  <c r="M47" i="1"/>
  <c r="M14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10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12" i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M265" i="1"/>
  <c r="P265" i="1"/>
  <c r="V9" i="1" a="1"/>
  <c r="V9" i="1" s="1"/>
  <c r="M11" i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T7" i="1" a="1"/>
  <c r="T7" i="1" s="1"/>
  <c r="M32" i="1"/>
  <c r="M190" i="1"/>
  <c r="G231" i="1"/>
  <c r="M231" i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<sst xmlns="http://schemas.openxmlformats.org/spreadsheetml/2006/main" count="36" uniqueCount="34">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</sst>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0" fontId="6" fillId="0" borderId="0" xfId="0" applyFont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Tabelle1!$A$7:$A$272</c:f>
              <c:numCache>
                <c:formatCode>d\-mmm</c:formatCode>
                <c:ptCount val="26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</c:numCache>
            </c:numRef>
          </c:cat>
          <c:val>
            <c:numRef>
              <c:f>Tabelle1!$C$7:$C$272</c:f>
              <c:numCache>
                <c:formatCode>0</c:formatCode>
                <c:ptCount val="266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Tabelle1!$A$7:$A$272</c:f>
              <c:numCache>
                <c:formatCode>d\-mmm</c:formatCode>
                <c:ptCount val="26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</c:numCache>
            </c:numRef>
          </c:cat>
          <c:val>
            <c:numRef>
              <c:f>Tabelle1!$D$7:$D$272</c:f>
              <c:numCache>
                <c:formatCode>General</c:formatCode>
                <c:ptCount val="26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Tabelle1!$A$7:$A$272</c:f>
              <c:numCache>
                <c:formatCode>d\-mmm</c:formatCode>
                <c:ptCount val="26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</c:numCache>
            </c:numRef>
          </c:cat>
          <c:val>
            <c:numRef>
              <c:f>Tabelle1!$E$7:$E$272</c:f>
              <c:numCache>
                <c:formatCode>General</c:formatCode>
                <c:ptCount val="266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Tabelle1!$A$7:$A$272</c:f>
              <c:numCache>
                <c:formatCode>d\-mmm</c:formatCode>
                <c:ptCount val="26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</c:numCache>
            </c:numRef>
          </c:cat>
          <c:val>
            <c:numRef>
              <c:f>Tabelle1!$F$7:$F$272</c:f>
              <c:numCache>
                <c:formatCode>General</c:formatCode>
                <c:ptCount val="266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Tabelle1!$N$7:$N$272</c:f>
              <c:numCache>
                <c:formatCode>General</c:formatCode>
                <c:ptCount val="266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Tabelle1!$P$7:$P$272</c:f>
              <c:numCache>
                <c:formatCode>0.0</c:formatCode>
                <c:ptCount val="266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  <c:pt idx="251">
                  <c:v>114.10028749556837</c:v>
                </c:pt>
                <c:pt idx="252">
                  <c:v>110.69430876435736</c:v>
                </c:pt>
                <c:pt idx="253">
                  <c:v>106.82387838798124</c:v>
                </c:pt>
                <c:pt idx="254">
                  <c:v>106.51424395787114</c:v>
                </c:pt>
                <c:pt idx="255">
                  <c:v>101.71491029116474</c:v>
                </c:pt>
                <c:pt idx="256">
                  <c:v>98.463748775008796</c:v>
                </c:pt>
                <c:pt idx="257">
                  <c:v>101.40527586105465</c:v>
                </c:pt>
                <c:pt idx="258">
                  <c:v>107.59796446325646</c:v>
                </c:pt>
                <c:pt idx="259">
                  <c:v>114.40992192567845</c:v>
                </c:pt>
                <c:pt idx="260">
                  <c:v>114.56473914073349</c:v>
                </c:pt>
                <c:pt idx="261">
                  <c:v>118.43516951710963</c:v>
                </c:pt>
                <c:pt idx="262">
                  <c:v>120.60261052788026</c:v>
                </c:pt>
                <c:pt idx="263">
                  <c:v>123.23450318381603</c:v>
                </c:pt>
                <c:pt idx="264">
                  <c:v>125.71157862469676</c:v>
                </c:pt>
                <c:pt idx="265">
                  <c:v>129.42719178601783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5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15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17.12.2020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0.5999</cdr:x>
      <cdr:y>0.07738</cdr:y>
    </cdr:from>
    <cdr:to>
      <cdr:x>0.77435</cdr:x>
      <cdr:y>0.18399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9201637" y="674679"/>
          <a:ext cx="2675808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129,4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115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1.007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12.055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0.9704</cdr:y>
    </cdr:from>
    <cdr:to>
      <cdr:x>1</cdr:x>
      <cdr:y>0.99662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8481802"/>
          <a:ext cx="15319086" cy="2291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17.12., insg. 12.055 (+178) Düsseldorfer mit Coronadiagnose, akt. infiz.: 1.007 (+139), 207 (+16) in Krankenhäusern i. Beh., davon 41 (+3) auf Intensiv, 3.579 (+256) in Quaran., 10.933 (+36) genesen. 115 (+3) verstorben, 7-Tages-Inzidenz 129,4 (125,7) #Co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272" totalsRowShown="0" headerRowDxfId="17" dataDxfId="16">
  <autoFilter ref="A6:P272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286"/>
  <sheetViews>
    <sheetView tabSelected="1" topLeftCell="J1" zoomScaleNormal="100" workbookViewId="0">
      <selection activeCell="R12" sqref="R12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43" t="s">
        <v>33</v>
      </c>
      <c r="I1" s="43"/>
      <c r="J1" s="43"/>
      <c r="K1" s="43"/>
      <c r="L1" s="3" t="s">
        <v>22</v>
      </c>
      <c r="M1" s="5" t="str">
        <f ca="1">"Stand: "&amp;TEXT(TODAY(),"TT.MM.JJJJ")</f>
        <v>Stand: 17.12.2020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</row>
    <row r="3" spans="1:23" x14ac:dyDescent="0.2">
      <c r="H3" s="37"/>
      <c r="I3" s="37"/>
      <c r="J3" s="37"/>
      <c r="K3" s="37"/>
      <c r="M3" s="5"/>
      <c r="N3" s="6"/>
      <c r="O3" s="7"/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266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17.12.</v>
      </c>
      <c r="U6" s="3" t="s">
        <v>29</v>
      </c>
      <c r="V6" s="3" t="str" cm="1">
        <f t="array" ref="V6">TEXT(INDEX(CD[KH],$S$5),"#.##0")</f>
        <v>207</v>
      </c>
      <c r="W6" s="3" t="str" cm="1">
        <f t="array" ref="W6">TEXT(INDEX(CD[KH],$S$5)-INDEX(CD[KH],$S$5-1),"+#.##0;-#.##0;0")</f>
        <v>+16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129,4</v>
      </c>
      <c r="T7" s="3" t="str" cm="1">
        <f t="array" ref="T7">TEXT(INDEX(CD[Inzidenz],$S$5-1),"#.##0,#")</f>
        <v>125,7</v>
      </c>
      <c r="U7" s="3" t="s">
        <v>30</v>
      </c>
      <c r="V7" s="3" t="str" cm="1">
        <f t="array" ref="V7">TEXT(INDEX(CD[KH (intensiv)],$S$5),"#.##0")</f>
        <v>41</v>
      </c>
      <c r="W7" s="3" t="str" cm="1">
        <f t="array" ref="W7">TEXT(INDEX(CD[KH (intensiv)],$S$5)-INDEX(CD[KH (intensiv)],$S$5-1),"+#.##0;-#.##0;0")</f>
        <v>+3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2.94152708604586</v>
      </c>
      <c r="R8" s="3" t="s">
        <v>25</v>
      </c>
      <c r="S8" s="15" t="str" cm="1">
        <f t="array" ref="S8">TEXT(INDEX(CD[Verstorbene],$S$5),"#.##0")</f>
        <v>115</v>
      </c>
      <c r="T8" s="3" t="str" cm="1">
        <f t="array" ref="T8">TEXT(INDEX(CD[Verstorbene],$S$5)-INDEX(CD[Verstorbene],$S$5-1),"+#.##0;-#.##0;0")</f>
        <v>+3</v>
      </c>
      <c r="U8" s="3" t="s">
        <v>31</v>
      </c>
      <c r="V8" s="3" t="str" cm="1">
        <f t="array" ref="V8">TEXT(INDEX(CD[Quarant],$S$5),"#.##0")</f>
        <v>3.579</v>
      </c>
      <c r="W8" s="3" t="str" cm="1">
        <f t="array" ref="W8">TEXT(INDEX(CD[Quarant],$S$5)-INDEX(CD[Quarant],$S$5-1),"+#.##0;-#.##0;0")</f>
        <v>+256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7.5860435376972184</v>
      </c>
      <c r="R9" s="3" t="s">
        <v>26</v>
      </c>
      <c r="S9" s="15" t="str" cm="1">
        <f t="array" ref="S9">TEXT(INDEX(CD[Infiziert],$S$5),"#.##0")</f>
        <v>1.007</v>
      </c>
      <c r="T9" s="3" t="str" cm="1">
        <f t="array" ref="T9">TEXT(INDEX(CD[Infiziert],$S$5)-INDEX(CD[Infiziert],$S$5-1),"+#.##0;-#.##0;0")</f>
        <v>+139</v>
      </c>
      <c r="U9" s="3" t="s">
        <v>32</v>
      </c>
      <c r="V9" s="3" t="str" cm="1">
        <f t="array" ref="V9">TEXT(INDEX(CD[Genesen],$S$5),"#.##0")</f>
        <v>10.933</v>
      </c>
      <c r="W9" s="3" t="str" cm="1">
        <f t="array" ref="W9">TEXT(INDEX(CD[Genesen],$S$5)-INDEX(CD[Genesen],$S$5-1),"+#.##0;-#.##0;0")</f>
        <v>+36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11.146839483963259</v>
      </c>
      <c r="R10" s="3" t="s">
        <v>27</v>
      </c>
      <c r="S10" s="16" t="str" cm="1">
        <f t="array" ref="S10">TEXT(INDEX(CD[Total],$S$5),"#.##0")</f>
        <v>12.055</v>
      </c>
      <c r="T10" s="17" t="str" cm="1">
        <f t="array" ref="T10">TEXT(INDEX(CD[Total],$S$5)-INDEX(CD[Total],$S$5-1),"+#.##0;-#.##0;0")</f>
        <v>+178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14.08836657000912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21.984044537816427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29.415270860458602</v>
      </c>
      <c r="R13" s="18" t="str">
        <f ca="1">S6&amp;", insg. "&amp;S10&amp;" ("&amp;T10&amp;") Düsseldorfer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17.12., insg. 12.055 (+178) Düsseldorfer mit Coronadiagnose, akt. infiz.: 1.007 (+139), 207 (+16) in Krankenhäusern i. Beh., davon 41 (+3) auf Intensiv, 3.579 (+256) in Quaran., 10.933 (+36) genesen. 115 (+3) verstorben, 7-Tages-Inzidenz 129,4 (125,7)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34.988690602440229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39.323572623981498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39.633207054091585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37.775400473431041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44.587357935853035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41.645830849807176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40.097658699256726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37.310948828265907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32.04716351639437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28.641184785183373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28.641184785183373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21.519592892651293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19.352151881880658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18.268431376495343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18.732883021660477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19.661786311990749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19.816603527045793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21.674410107706336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21.519592892651293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20.590689602321021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17.339528086165071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15.636538720559571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13.778732139899029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12.695011634513712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10.682387838798123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11.76610834418344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12.075742774293531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12.385377204403621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14.08836657000912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14.552818215174256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16.100990365724709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16.875076440999933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13.314280494733893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14.862452645284346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18.268431376495343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16.410624795834799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15.946173150669662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15.946173150669662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14.707635430229301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17.029893656054981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14.08836657000912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12.695011634513712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14.707635430229301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14.862452645284346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14.243183785064165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14.552818215174256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13.004646064623802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13.623914924843984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13.159463279678848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11.301656699018304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12.385377204403621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11.146839483963259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15.172087075394437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15.636538720559571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15.791355935614616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15.017269860339391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14.862452645284346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14.08836657000912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15.326904290449482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10.527570623743078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9.9083017635228963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8.3601296129724449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6.9667746774770372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7.1215918925320825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7.5860435376972184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7.4312263226421731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6.8119574624219918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7.4312263226421731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11.456473914073349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10.527570623743078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10.063118978577942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9.1342156882476715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7.7408607527522637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9.9083017635228963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9.753484548467851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7.4312263226421731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11.611291129128395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12.849828849568757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14.862452645284346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17.339528086165071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15.946173150669662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17.494345301220115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17.494345301220115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18.887700236715521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19.042517451770568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20.900324032431111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19.816603527045793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20.435872387265974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19.197334666825611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20.126237957155883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20.590689602321021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23.53221668836688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22.138861752871474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22.448496182981565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23.067765043201746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21.984044537816427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21.674410107706336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16.565442010889843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11.611291129128395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8.8245812581375809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7.1215918925320825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5.7282369570366747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5.88305417209172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4.0252475914311772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3.4059787312109959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5.2637853118715388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5.5734197419816294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5.88305417209172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6.3475058172568559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6.6571402473669465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7.4312263226421731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8.2053123979173996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7.1215918925320825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7.4312263226421731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8.9793984731926262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8.8245812581375809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8.9793984731926262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8.5149468280274903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11.146839483963259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11.76610834418344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14.39800100011921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14.862452645284346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15.946173150669662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15.636538720559571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17.339528086165071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15.791355935614616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19.197334666825611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18.423248591550387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18.578065806605434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17.494345301220115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18.113614161440296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17.339528086165071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17.649162516275162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18.732883021660477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17.184710871110024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18.423248591550387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20.435872387265974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19.816603527045793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22.293678967926517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22.293678967926517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19.97142074210084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22.603313398036608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20.745506817376064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21.055141247486155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22.293678967926517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20.900324032431111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22.758130613091655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21.984044537816427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20.126237957155883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19.816603527045793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18.423248591550387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17.649162516275162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17.649162516275162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14.243183785064165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13.933549354954074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14.08836657000912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15.017269860339391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14.862452645284346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15.481721505504527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14.552818215174256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15.017269860339391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15.326904290449482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16.410624795834799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15.326904290449482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15.326904290449482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15.791355935614616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16.72025922594489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18.732883021660477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18.423248591550387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18.268431376495343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19.661786311990749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20.126237957155883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20.126237957155883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20.126237957155883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19.661786311990749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20.28105517221093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21.055141247486155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22.758130613091655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26.009292129247605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25.235206053972377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25.390023269027424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26.164109344302648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26.78337820452283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29.724905290568692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28.48636757012833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28.021915924963192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28.331550355073283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31.427894656174189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32.356797946504457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33.59533566694482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42.729551355192491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45.51626122618331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49.386691602559438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54.805294129486022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54.340842484320888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56.508283495091518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67.500305763999734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65.48768196828415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72.299639430706137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73.228542721036405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75.39598373180705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81.588672334008848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91.342156882476701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100.78600700083447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107.13351281809132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109.61058825897204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130.82054672151324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145.99263379690768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171.07302263582503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177.11089402297179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191.19926059298089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205.44244437804505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225.41386512014591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222.78197246421013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211.32549855013679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205.44244437804505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203.58463779738452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190.57999173276073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179.74278667890755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161.47435530241222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163.64179631318285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167.97667833472411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158.53282821636634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164.8803340336232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164.26106517340304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171.07302263582503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179.12351781868736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170.45375377560484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166.27368896911861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166.8929578293388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168.75076440999933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170.14411934549474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159.30691429164159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150.7919674636141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142.43183785064164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136.08433203338478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128.18865406557748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121.99596546337567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112.861749775128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114.2551047106234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108.0624161084216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115.33882521600873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116.11291129128395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119.51889002249494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114.10028749556837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110.69430876435736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106.82387838798124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106.51424395787114</v>
      </c>
      <c r="Q261" s="11">
        <v>44171</v>
      </c>
    </row>
    <row r="262" spans="1:17" x14ac:dyDescent="0.2">
      <c r="A262" s="40">
        <v>44171</v>
      </c>
      <c r="B262" s="41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2">
        <f>CD[[#This Row],[Total]]-I261</f>
        <v>103</v>
      </c>
      <c r="O262" s="24">
        <f>CD[[#This Row],[Genesen]]-H261</f>
        <v>104</v>
      </c>
      <c r="P262" s="38">
        <f t="shared" si="4"/>
        <v>101.71491029116474</v>
      </c>
      <c r="Q262" s="11">
        <v>44172</v>
      </c>
    </row>
    <row r="263" spans="1:17" x14ac:dyDescent="0.2">
      <c r="A263" s="40">
        <v>44172</v>
      </c>
      <c r="B263" s="41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2">
        <f>CD[[#This Row],[Total]]-I262</f>
        <v>28</v>
      </c>
      <c r="O263" s="24">
        <f>CD[[#This Row],[Genesen]]-H262</f>
        <v>24</v>
      </c>
      <c r="P263" s="38">
        <f t="shared" si="4"/>
        <v>98.463748775008796</v>
      </c>
      <c r="Q263" s="11">
        <v>44173</v>
      </c>
    </row>
    <row r="264" spans="1:17" x14ac:dyDescent="0.2">
      <c r="A264" s="40">
        <v>44173</v>
      </c>
      <c r="B264" s="41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2">
        <f>CD[[#This Row],[Total]]-I263</f>
        <v>133</v>
      </c>
      <c r="O264" s="24">
        <f>CD[[#This Row],[Genesen]]-H263</f>
        <v>135</v>
      </c>
      <c r="P264" s="38">
        <f t="shared" si="4"/>
        <v>101.40527586105465</v>
      </c>
      <c r="Q264" s="11">
        <v>44174</v>
      </c>
    </row>
    <row r="265" spans="1:17" x14ac:dyDescent="0.2">
      <c r="A265" s="40">
        <v>44174</v>
      </c>
      <c r="B265" s="41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2">
        <f>CD[[#This Row],[Total]]-I264</f>
        <v>154</v>
      </c>
      <c r="O265" s="24">
        <f>CD[[#This Row],[Genesen]]-H264</f>
        <v>59</v>
      </c>
      <c r="P265" s="38">
        <f t="shared" si="4"/>
        <v>107.59796446325646</v>
      </c>
      <c r="Q265" s="11">
        <v>44175</v>
      </c>
    </row>
    <row r="266" spans="1:17" x14ac:dyDescent="0.2">
      <c r="A266" s="40">
        <v>44175</v>
      </c>
      <c r="B266" s="41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2">
        <f>CD[[#This Row],[Total]]-I265</f>
        <v>142</v>
      </c>
      <c r="O266" s="24">
        <f>CD[[#This Row],[Genesen]]-H265</f>
        <v>109</v>
      </c>
      <c r="P266" s="38">
        <f t="shared" si="4"/>
        <v>114.40992192567845</v>
      </c>
      <c r="Q266" s="11">
        <v>44176</v>
      </c>
    </row>
    <row r="267" spans="1:17" x14ac:dyDescent="0.2">
      <c r="A267" s="40">
        <v>44176</v>
      </c>
      <c r="B267" s="41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2">
        <f>CD[[#This Row],[Total]]-I266</f>
        <v>115</v>
      </c>
      <c r="O267" s="24">
        <f>CD[[#This Row],[Genesen]]-H266</f>
        <v>81</v>
      </c>
      <c r="P267" s="38">
        <f>SUM(N261:N267)/$P$1</f>
        <v>114.56473914073349</v>
      </c>
      <c r="Q267" s="11">
        <v>44177</v>
      </c>
    </row>
    <row r="268" spans="1:17" x14ac:dyDescent="0.2">
      <c r="A268" s="40">
        <v>44177</v>
      </c>
      <c r="B268" s="41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2">
        <f>CD[[#This Row],[Total]]-I267</f>
        <v>90</v>
      </c>
      <c r="O268" s="24">
        <f>CD[[#This Row],[Genesen]]-H267</f>
        <v>120</v>
      </c>
      <c r="P268" s="38">
        <f>SUM(N262:N268)/$P$1</f>
        <v>118.43516951710963</v>
      </c>
      <c r="Q268" s="11">
        <v>44178</v>
      </c>
    </row>
    <row r="269" spans="1:17" x14ac:dyDescent="0.2">
      <c r="A269" s="40">
        <v>44178</v>
      </c>
      <c r="B269" s="41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2">
        <f>CD[[#This Row],[Total]]-I268</f>
        <v>117</v>
      </c>
      <c r="O269" s="24">
        <f>CD[[#This Row],[Genesen]]-H268</f>
        <v>84</v>
      </c>
      <c r="P269" s="38">
        <f>SUM(N263:N269)/$P$1</f>
        <v>120.60261052788026</v>
      </c>
      <c r="Q269" s="11">
        <v>44179</v>
      </c>
    </row>
    <row r="270" spans="1:17" x14ac:dyDescent="0.2">
      <c r="A270" s="40">
        <v>44179</v>
      </c>
      <c r="B270" s="41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2">
        <f>CD[[#This Row],[Total]]-I269</f>
        <v>45</v>
      </c>
      <c r="O270" s="24">
        <f>CD[[#This Row],[Genesen]]-H269</f>
        <v>48</v>
      </c>
      <c r="P270" s="38">
        <f>SUM(N264:N270)/$P$1</f>
        <v>123.23450318381603</v>
      </c>
      <c r="Q270" s="11">
        <v>44180</v>
      </c>
    </row>
    <row r="271" spans="1:17" x14ac:dyDescent="0.2">
      <c r="A271" s="40">
        <v>44180</v>
      </c>
      <c r="B271" s="41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2">
        <f>CD[[#This Row],[Total]]-I270</f>
        <v>149</v>
      </c>
      <c r="O271" s="24">
        <f>CD[[#This Row],[Genesen]]-H270</f>
        <v>105</v>
      </c>
      <c r="P271" s="38">
        <f>SUM(N265:N271)/$P$1</f>
        <v>125.71157862469676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>SUM(N266:N272)/$P$1</f>
        <v>129.42719178601783</v>
      </c>
      <c r="Q272" s="11">
        <v>44182</v>
      </c>
    </row>
    <row r="273" spans="3:17" x14ac:dyDescent="0.2">
      <c r="Q273" s="11">
        <v>44183</v>
      </c>
    </row>
    <row r="274" spans="3:17" ht="17" x14ac:dyDescent="0.25">
      <c r="C274" s="39"/>
      <c r="Q274" s="11">
        <v>44184</v>
      </c>
    </row>
    <row r="275" spans="3:17" ht="17" x14ac:dyDescent="0.25">
      <c r="C275" s="39"/>
      <c r="Q275" s="11">
        <v>44185</v>
      </c>
    </row>
    <row r="276" spans="3:17" ht="17" x14ac:dyDescent="0.25">
      <c r="C276" s="39"/>
      <c r="Q276" s="11">
        <v>44186</v>
      </c>
    </row>
    <row r="277" spans="3:17" ht="17" x14ac:dyDescent="0.25">
      <c r="C277" s="39"/>
      <c r="Q277" s="11">
        <v>44187</v>
      </c>
    </row>
    <row r="278" spans="3:17" x14ac:dyDescent="0.2">
      <c r="Q278" s="11">
        <v>44188</v>
      </c>
    </row>
    <row r="279" spans="3:17" x14ac:dyDescent="0.2">
      <c r="Q279" s="11">
        <v>44189</v>
      </c>
    </row>
    <row r="280" spans="3:17" x14ac:dyDescent="0.2">
      <c r="Q280" s="11">
        <v>44190</v>
      </c>
    </row>
    <row r="281" spans="3:17" x14ac:dyDescent="0.2">
      <c r="Q281" s="11">
        <v>44191</v>
      </c>
    </row>
    <row r="282" spans="3:17" x14ac:dyDescent="0.2">
      <c r="Q282" s="11">
        <v>44192</v>
      </c>
    </row>
    <row r="283" spans="3:17" x14ac:dyDescent="0.2">
      <c r="Q283" s="11">
        <v>44193</v>
      </c>
    </row>
    <row r="284" spans="3:17" x14ac:dyDescent="0.2">
      <c r="Q284" s="11">
        <v>44194</v>
      </c>
    </row>
    <row r="285" spans="3:17" x14ac:dyDescent="0.2">
      <c r="Q285" s="11">
        <v>44195</v>
      </c>
    </row>
    <row r="286" spans="3:17" x14ac:dyDescent="0.2">
      <c r="Q286" s="11">
        <v>44196</v>
      </c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2020-12-17T10:59:57Z</dcterms:modified>
</cp:coreProperties>
</file>