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D92ACE27-2816-7F43-96F9-72F368C21BC2}" xr6:coauthVersionLast="46" xr6:coauthVersionMax="46" xr10:uidLastSave="{00000000-0000-0000-0000-000000000000}"/>
  <bookViews>
    <workbookView xWindow="17740" yWindow="500" windowWidth="29440" windowHeight="2830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07" i="1" l="1"/>
  <c r="E407" i="1"/>
  <c r="F407" i="1" s="1"/>
  <c r="L407" i="1" s="1"/>
  <c r="M407" i="1"/>
  <c r="N407" i="1"/>
  <c r="B406" i="1"/>
  <c r="E406" i="1"/>
  <c r="F406" i="1" s="1"/>
  <c r="M406" i="1"/>
  <c r="N406" i="1"/>
  <c r="B405" i="1"/>
  <c r="E405" i="1"/>
  <c r="F405" i="1" s="1"/>
  <c r="M405" i="1"/>
  <c r="N405" i="1"/>
  <c r="B404" i="1"/>
  <c r="E404" i="1"/>
  <c r="F404" i="1" s="1"/>
  <c r="L404" i="1" s="1"/>
  <c r="M404" i="1"/>
  <c r="N404" i="1"/>
  <c r="B403" i="1"/>
  <c r="E403" i="1"/>
  <c r="F403" i="1" s="1"/>
  <c r="L403" i="1" s="1"/>
  <c r="M403" i="1"/>
  <c r="N403" i="1"/>
  <c r="B402" i="1"/>
  <c r="E402" i="1"/>
  <c r="F402" i="1" s="1"/>
  <c r="M402" i="1"/>
  <c r="N402" i="1"/>
  <c r="B401" i="1"/>
  <c r="E401" i="1"/>
  <c r="F401" i="1" s="1"/>
  <c r="M401" i="1"/>
  <c r="P407" i="1" s="1" a="1"/>
  <c r="P407" i="1" s="1"/>
  <c r="N401" i="1"/>
  <c r="B400" i="1"/>
  <c r="E400" i="1"/>
  <c r="F400" i="1" s="1"/>
  <c r="L400" i="1" s="1"/>
  <c r="M400" i="1"/>
  <c r="P404" i="1" s="1" a="1"/>
  <c r="P404" i="1" s="1"/>
  <c r="N400" i="1"/>
  <c r="P7" i="1" a="1"/>
  <c r="P7" i="1" s="1"/>
  <c r="P298" i="1" a="1"/>
  <c r="P298" i="1" s="1"/>
  <c r="P299" i="1" a="1"/>
  <c r="P299" i="1" s="1"/>
  <c r="P300" i="1" a="1"/>
  <c r="P300" i="1" s="1"/>
  <c r="P301" i="1" a="1"/>
  <c r="P301" i="1" s="1"/>
  <c r="P302" i="1" a="1"/>
  <c r="P302" i="1" s="1"/>
  <c r="P303" i="1" a="1"/>
  <c r="P303" i="1" s="1"/>
  <c r="P304" i="1" a="1"/>
  <c r="P304" i="1" s="1"/>
  <c r="P305" i="1" a="1"/>
  <c r="P305" i="1" s="1"/>
  <c r="P306" i="1" a="1"/>
  <c r="P306" i="1" s="1"/>
  <c r="P307" i="1" a="1"/>
  <c r="P307" i="1" s="1"/>
  <c r="P308" i="1" a="1"/>
  <c r="P308" i="1" s="1"/>
  <c r="P309" i="1" a="1"/>
  <c r="P309" i="1" s="1"/>
  <c r="P310" i="1" a="1"/>
  <c r="P310" i="1" s="1"/>
  <c r="P311" i="1" a="1"/>
  <c r="P311" i="1" s="1"/>
  <c r="P312" i="1" a="1"/>
  <c r="P312" i="1" s="1"/>
  <c r="P313" i="1" a="1"/>
  <c r="P313" i="1" s="1"/>
  <c r="P314" i="1" a="1"/>
  <c r="P314" i="1" s="1"/>
  <c r="P315" i="1" a="1"/>
  <c r="P315" i="1" s="1"/>
  <c r="P316" i="1" a="1"/>
  <c r="P316" i="1" s="1"/>
  <c r="P317" i="1" a="1"/>
  <c r="P317" i="1" s="1"/>
  <c r="P318" i="1" a="1"/>
  <c r="P318" i="1" s="1"/>
  <c r="P319" i="1" a="1"/>
  <c r="P319" i="1" s="1"/>
  <c r="P320" i="1" a="1"/>
  <c r="P320" i="1" s="1"/>
  <c r="P321" i="1" a="1"/>
  <c r="P321" i="1" s="1"/>
  <c r="P322" i="1" a="1"/>
  <c r="P322" i="1" s="1"/>
  <c r="P323" i="1" a="1"/>
  <c r="P323" i="1" s="1"/>
  <c r="P324" i="1" a="1"/>
  <c r="P324" i="1" s="1"/>
  <c r="P325" i="1" a="1"/>
  <c r="P325" i="1" s="1"/>
  <c r="P326" i="1" a="1"/>
  <c r="P326" i="1" s="1"/>
  <c r="P327" i="1" a="1"/>
  <c r="P327" i="1" s="1"/>
  <c r="P328" i="1" a="1"/>
  <c r="P328" i="1" s="1"/>
  <c r="P329" i="1" a="1"/>
  <c r="P329" i="1" s="1"/>
  <c r="P330" i="1" a="1"/>
  <c r="P330" i="1" s="1"/>
  <c r="P331" i="1" a="1"/>
  <c r="P331" i="1" s="1"/>
  <c r="P332" i="1" a="1"/>
  <c r="P332" i="1" s="1"/>
  <c r="P333" i="1" a="1"/>
  <c r="P333" i="1" s="1"/>
  <c r="P334" i="1" a="1"/>
  <c r="P334" i="1" s="1"/>
  <c r="P335" i="1" a="1"/>
  <c r="P335" i="1" s="1"/>
  <c r="P336" i="1" a="1"/>
  <c r="P336" i="1" s="1"/>
  <c r="P337" i="1" a="1"/>
  <c r="P337" i="1" s="1"/>
  <c r="P338" i="1" a="1"/>
  <c r="P338" i="1" s="1"/>
  <c r="P339" i="1" a="1"/>
  <c r="P339" i="1" s="1"/>
  <c r="P340" i="1" a="1"/>
  <c r="P340" i="1" s="1"/>
  <c r="P341" i="1" a="1"/>
  <c r="P341" i="1" s="1"/>
  <c r="P342" i="1" a="1"/>
  <c r="P342" i="1" s="1"/>
  <c r="P343" i="1" a="1"/>
  <c r="P343" i="1" s="1"/>
  <c r="P344" i="1" a="1"/>
  <c r="P344" i="1" s="1"/>
  <c r="P345" i="1" a="1"/>
  <c r="P345" i="1" s="1"/>
  <c r="P346" i="1" a="1"/>
  <c r="P346" i="1" s="1"/>
  <c r="P347" i="1" a="1"/>
  <c r="P347" i="1" s="1"/>
  <c r="P348" i="1" a="1"/>
  <c r="P348" i="1" s="1"/>
  <c r="P349" i="1" a="1"/>
  <c r="P349" i="1" s="1"/>
  <c r="P350" i="1" a="1"/>
  <c r="P350" i="1" s="1"/>
  <c r="P351" i="1" a="1"/>
  <c r="P351" i="1" s="1"/>
  <c r="P352" i="1" a="1"/>
  <c r="P352" i="1" s="1"/>
  <c r="P353" i="1" a="1"/>
  <c r="P353" i="1" s="1"/>
  <c r="P354" i="1" a="1"/>
  <c r="P354" i="1" s="1"/>
  <c r="P355" i="1" a="1"/>
  <c r="P355" i="1" s="1"/>
  <c r="P356" i="1" a="1"/>
  <c r="P356" i="1" s="1"/>
  <c r="P357" i="1" a="1"/>
  <c r="P357" i="1" s="1"/>
  <c r="P358" i="1" a="1"/>
  <c r="P358" i="1" s="1"/>
  <c r="P359" i="1" a="1"/>
  <c r="P359" i="1" s="1"/>
  <c r="P360" i="1" a="1"/>
  <c r="P360" i="1" s="1"/>
  <c r="P361" i="1" a="1"/>
  <c r="P361" i="1" s="1"/>
  <c r="P362" i="1" a="1"/>
  <c r="P362" i="1" s="1"/>
  <c r="P363" i="1" a="1"/>
  <c r="P363" i="1" s="1"/>
  <c r="P364" i="1" a="1"/>
  <c r="P364" i="1" s="1"/>
  <c r="P365" i="1" a="1"/>
  <c r="P365" i="1" s="1"/>
  <c r="P366" i="1" a="1"/>
  <c r="P366" i="1" s="1"/>
  <c r="P367" i="1" a="1"/>
  <c r="P367" i="1" s="1"/>
  <c r="P368" i="1" a="1"/>
  <c r="P368" i="1" s="1"/>
  <c r="P369" i="1" a="1"/>
  <c r="P369" i="1" s="1"/>
  <c r="P370" i="1" a="1"/>
  <c r="P370" i="1" s="1"/>
  <c r="P371" i="1" a="1"/>
  <c r="P371" i="1" s="1"/>
  <c r="P372" i="1" a="1"/>
  <c r="P372" i="1" s="1"/>
  <c r="P373" i="1" a="1"/>
  <c r="P373" i="1" s="1"/>
  <c r="P374" i="1" a="1"/>
  <c r="P374" i="1" s="1"/>
  <c r="P375" i="1" a="1"/>
  <c r="P375" i="1" s="1"/>
  <c r="P376" i="1" a="1"/>
  <c r="P376" i="1" s="1"/>
  <c r="P377" i="1" a="1"/>
  <c r="P377" i="1" s="1"/>
  <c r="P378" i="1" a="1"/>
  <c r="P378" i="1" s="1"/>
  <c r="P379" i="1" a="1"/>
  <c r="P379" i="1" s="1"/>
  <c r="P380" i="1" a="1"/>
  <c r="P380" i="1" s="1"/>
  <c r="P381" i="1" a="1"/>
  <c r="P381" i="1" s="1"/>
  <c r="P382" i="1" a="1"/>
  <c r="P382" i="1" s="1"/>
  <c r="P383" i="1" a="1"/>
  <c r="P383" i="1" s="1"/>
  <c r="P384" i="1" a="1"/>
  <c r="P384" i="1" s="1"/>
  <c r="P386" i="1" a="1"/>
  <c r="P386" i="1" s="1"/>
  <c r="P387" i="1" a="1"/>
  <c r="P387" i="1" s="1"/>
  <c r="P389" i="1" a="1"/>
  <c r="P389" i="1" s="1"/>
  <c r="P390" i="1" a="1"/>
  <c r="P390" i="1" s="1"/>
  <c r="P391" i="1" a="1"/>
  <c r="P391" i="1" s="1"/>
  <c r="P392" i="1" a="1"/>
  <c r="P392" i="1" s="1"/>
  <c r="P393" i="1" a="1"/>
  <c r="P393" i="1" s="1"/>
  <c r="P394" i="1" a="1"/>
  <c r="P394" i="1" s="1"/>
  <c r="P395" i="1" a="1"/>
  <c r="P395" i="1" s="1"/>
  <c r="P396" i="1" a="1"/>
  <c r="P396" i="1" s="1"/>
  <c r="P397" i="1" a="1"/>
  <c r="P397" i="1" s="1"/>
  <c r="P398" i="1" a="1"/>
  <c r="P398" i="1" s="1"/>
  <c r="P399" i="1" a="1"/>
  <c r="P399" i="1" s="1"/>
  <c r="B399" i="1"/>
  <c r="E399" i="1"/>
  <c r="F399" i="1" s="1"/>
  <c r="L399" i="1" s="1"/>
  <c r="M399" i="1"/>
  <c r="P405" i="1" s="1" a="1"/>
  <c r="P405" i="1" s="1"/>
  <c r="N399" i="1"/>
  <c r="B398" i="1"/>
  <c r="E398" i="1"/>
  <c r="F398" i="1" s="1"/>
  <c r="L398" i="1" s="1"/>
  <c r="M398" i="1"/>
  <c r="N398" i="1"/>
  <c r="B397" i="1"/>
  <c r="E397" i="1"/>
  <c r="F397" i="1" s="1"/>
  <c r="L397" i="1" s="1"/>
  <c r="M397" i="1"/>
  <c r="P403" i="1" s="1" a="1"/>
  <c r="P403" i="1" s="1"/>
  <c r="N397" i="1"/>
  <c r="B396" i="1"/>
  <c r="E396" i="1"/>
  <c r="F396" i="1" s="1"/>
  <c r="L396" i="1" s="1"/>
  <c r="M396" i="1"/>
  <c r="P402" i="1" s="1" a="1"/>
  <c r="P402" i="1" s="1"/>
  <c r="N396" i="1"/>
  <c r="B395" i="1"/>
  <c r="E395" i="1"/>
  <c r="F395" i="1" s="1"/>
  <c r="M395" i="1"/>
  <c r="P401" i="1" s="1" a="1"/>
  <c r="P401" i="1" s="1"/>
  <c r="N395" i="1"/>
  <c r="B394" i="1"/>
  <c r="E394" i="1"/>
  <c r="F394" i="1" s="1"/>
  <c r="M394" i="1"/>
  <c r="P400" i="1" s="1" a="1"/>
  <c r="P400" i="1" s="1"/>
  <c r="N394" i="1"/>
  <c r="B393" i="1"/>
  <c r="E393" i="1"/>
  <c r="F393" i="1" s="1"/>
  <c r="M393" i="1"/>
  <c r="N393" i="1"/>
  <c r="B392" i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M380" i="1"/>
  <c r="M381" i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R5" i="1" a="1"/>
  <c r="R5" i="1" s="1"/>
  <c r="R10" i="1" s="1" a="1"/>
  <c r="R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R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L406" i="1" l="1"/>
  <c r="P406" i="1" a="1"/>
  <c r="P406" i="1" s="1"/>
  <c r="L405" i="1"/>
  <c r="L402" i="1"/>
  <c r="L401" i="1"/>
  <c r="L395" i="1"/>
  <c r="L394" i="1"/>
  <c r="L393" i="1"/>
  <c r="L392" i="1"/>
  <c r="O388" i="1"/>
  <c r="P388" i="1" s="1" a="1"/>
  <c r="P388" i="1" s="1"/>
  <c r="L389" i="1"/>
  <c r="O385" i="1"/>
  <c r="P385" i="1" s="1" a="1"/>
  <c r="P385" i="1" s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U9" i="1" a="1"/>
  <c r="U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V7" i="1" a="1"/>
  <c r="V7" i="1" s="1"/>
  <c r="S8" i="1" a="1"/>
  <c r="S8" i="1" s="1"/>
  <c r="V6" i="1" a="1"/>
  <c r="V6" i="1" s="1"/>
  <c r="U8" i="1" a="1"/>
  <c r="U8" i="1" s="1"/>
  <c r="R8" i="1" a="1"/>
  <c r="R8" i="1" s="1"/>
  <c r="V9" i="1" a="1"/>
  <c r="V9" i="1" s="1"/>
  <c r="S10" i="1" a="1"/>
  <c r="S10" i="1" s="1"/>
  <c r="U7" i="1" a="1"/>
  <c r="U7" i="1" s="1"/>
  <c r="V8" i="1" a="1"/>
  <c r="V8" i="1" s="1"/>
  <c r="S9" i="1" a="1"/>
  <c r="S9" i="1" s="1"/>
  <c r="R9" i="1" a="1"/>
  <c r="R9" i="1" s="1"/>
  <c r="U6" i="1" a="1"/>
  <c r="U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8" i="1"/>
  <c r="P58" i="1" s="1" a="1"/>
  <c r="P58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U10" i="1" l="1" a="1"/>
  <c r="U10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R7" i="1" a="1"/>
  <c r="R7" i="1" s="1"/>
  <c r="S7" i="1" a="1"/>
  <c r="S7" i="1" s="1"/>
  <c r="Q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<sst xmlns="http://schemas.openxmlformats.org/spreadsheetml/2006/main" count="47" uniqueCount="42">
  <si>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</si>
  <si>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</si>
  <si>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</si>
  <si>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</si>
  <si>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</si>
  <si>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</si>
  <si>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</si>
  <si>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</si>
  <si>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</si>
  <si>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</si>
  <si>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</si>
  <si>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</si>
  <si>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</si>
  <si>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</si>
  <si>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</si>
  <si>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</si>
  <si>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</si>
  <si>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</si>
  <si>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</si>
  <si>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</si>
  <si>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</si>
  <si>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</si>
  <si>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</si>
  <si>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</si>
  <si>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</si>
  <si>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</si>
  <si>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</si>
  <si>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</si>
  <si>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</si>
  <si>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</si>
  <si>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</si>
  <si>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</si>
  <si>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</si>
  <si>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</si>
  <si>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</si>
  <si>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</si>
  <si>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</si>
  <si>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</si>
  <si>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</si>
  <si>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</si>
  <si>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</si>
  <si>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01.05., insg. 22.876 (+159) Düsseldorfer mit Coronadiagnose, akt. infiz.: 1.700 (+100), 163 (0) in Krankenhäusern i. Beh., davon 54 (0) auf Intensiv, 4.493 (0) in Quaran., 20.800 (+100) genesen. 374 (+4) verstorben, 7-Tages-Inzidenz 151,5 (149,5)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</si>
</sst>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52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Tabelle1!$A$7:$A$407</c:f>
              <c:numCache>
                <c:formatCode>d\-mmm</c:formatCode>
                <c:ptCount val="40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</c:numCache>
            </c:numRef>
          </c:cat>
          <c:val>
            <c:numRef>
              <c:f>Tabelle1!$B$7:$B$407</c:f>
              <c:numCache>
                <c:formatCode>0</c:formatCode>
                <c:ptCount val="401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  <c:pt idx="387">
                  <c:v>-342</c:v>
                </c:pt>
                <c:pt idx="388">
                  <c:v>-342</c:v>
                </c:pt>
                <c:pt idx="389">
                  <c:v>-342</c:v>
                </c:pt>
                <c:pt idx="390">
                  <c:v>-352</c:v>
                </c:pt>
                <c:pt idx="391">
                  <c:v>-353</c:v>
                </c:pt>
                <c:pt idx="392">
                  <c:v>-353</c:v>
                </c:pt>
                <c:pt idx="393">
                  <c:v>-356</c:v>
                </c:pt>
                <c:pt idx="394">
                  <c:v>-357</c:v>
                </c:pt>
                <c:pt idx="395">
                  <c:v>-357</c:v>
                </c:pt>
                <c:pt idx="396">
                  <c:v>-362</c:v>
                </c:pt>
                <c:pt idx="397">
                  <c:v>-365</c:v>
                </c:pt>
                <c:pt idx="398">
                  <c:v>-370</c:v>
                </c:pt>
                <c:pt idx="399">
                  <c:v>-370</c:v>
                </c:pt>
                <c:pt idx="400">
                  <c:v>-374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Tabelle1!$A$7:$A$407</c:f>
              <c:numCache>
                <c:formatCode>d\-mmm</c:formatCode>
                <c:ptCount val="40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</c:numCache>
            </c:numRef>
          </c:cat>
          <c:val>
            <c:numRef>
              <c:f>Tabelle1!$C$7:$C$407</c:f>
              <c:numCache>
                <c:formatCode>General</c:formatCode>
                <c:ptCount val="40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  <c:pt idx="387">
                  <c:v>342</c:v>
                </c:pt>
                <c:pt idx="388">
                  <c:v>342</c:v>
                </c:pt>
                <c:pt idx="389">
                  <c:v>342</c:v>
                </c:pt>
                <c:pt idx="390">
                  <c:v>352</c:v>
                </c:pt>
                <c:pt idx="391">
                  <c:v>353</c:v>
                </c:pt>
                <c:pt idx="392">
                  <c:v>353</c:v>
                </c:pt>
                <c:pt idx="393">
                  <c:v>356</c:v>
                </c:pt>
                <c:pt idx="394">
                  <c:v>357</c:v>
                </c:pt>
                <c:pt idx="395">
                  <c:v>357</c:v>
                </c:pt>
                <c:pt idx="396">
                  <c:v>362</c:v>
                </c:pt>
                <c:pt idx="397">
                  <c:v>365</c:v>
                </c:pt>
                <c:pt idx="398">
                  <c:v>370</c:v>
                </c:pt>
                <c:pt idx="399">
                  <c:v>370</c:v>
                </c:pt>
                <c:pt idx="400">
                  <c:v>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Tabelle1!$A$7:$A$407</c:f>
              <c:numCache>
                <c:formatCode>d\-mmm</c:formatCode>
                <c:ptCount val="40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</c:numCache>
            </c:numRef>
          </c:cat>
          <c:val>
            <c:numRef>
              <c:f>Tabelle1!$D$7:$D$407</c:f>
              <c:numCache>
                <c:formatCode>0</c:formatCode>
                <c:ptCount val="401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  <c:pt idx="387">
                  <c:v>50</c:v>
                </c:pt>
                <c:pt idx="388">
                  <c:v>53</c:v>
                </c:pt>
                <c:pt idx="389">
                  <c:v>49</c:v>
                </c:pt>
                <c:pt idx="390">
                  <c:v>44</c:v>
                </c:pt>
                <c:pt idx="391">
                  <c:v>48</c:v>
                </c:pt>
                <c:pt idx="392">
                  <c:v>51</c:v>
                </c:pt>
                <c:pt idx="393">
                  <c:v>54</c:v>
                </c:pt>
                <c:pt idx="394">
                  <c:v>59</c:v>
                </c:pt>
                <c:pt idx="395">
                  <c:v>59</c:v>
                </c:pt>
                <c:pt idx="396">
                  <c:v>57</c:v>
                </c:pt>
                <c:pt idx="397">
                  <c:v>56</c:v>
                </c:pt>
                <c:pt idx="398">
                  <c:v>56</c:v>
                </c:pt>
                <c:pt idx="399">
                  <c:v>54</c:v>
                </c:pt>
                <c:pt idx="400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Tabelle1!$A$7:$A$407</c:f>
              <c:numCache>
                <c:formatCode>d\-mmm</c:formatCode>
                <c:ptCount val="40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</c:numCache>
            </c:numRef>
          </c:cat>
          <c:val>
            <c:numRef>
              <c:f>Tabelle1!$E$7:$E$407</c:f>
              <c:numCache>
                <c:formatCode>General</c:formatCode>
                <c:ptCount val="401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  <c:pt idx="387">
                  <c:v>83</c:v>
                </c:pt>
                <c:pt idx="388">
                  <c:v>100</c:v>
                </c:pt>
                <c:pt idx="389">
                  <c:v>102</c:v>
                </c:pt>
                <c:pt idx="390">
                  <c:v>114</c:v>
                </c:pt>
                <c:pt idx="391">
                  <c:v>107</c:v>
                </c:pt>
                <c:pt idx="392">
                  <c:v>100</c:v>
                </c:pt>
                <c:pt idx="393">
                  <c:v>98</c:v>
                </c:pt>
                <c:pt idx="394">
                  <c:v>91</c:v>
                </c:pt>
                <c:pt idx="395">
                  <c:v>102</c:v>
                </c:pt>
                <c:pt idx="396">
                  <c:v>110</c:v>
                </c:pt>
                <c:pt idx="397">
                  <c:v>117</c:v>
                </c:pt>
                <c:pt idx="398">
                  <c:v>106</c:v>
                </c:pt>
                <c:pt idx="399">
                  <c:v>109</c:v>
                </c:pt>
                <c:pt idx="400">
                  <c:v>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Tabelle1!$M$7:$M$407</c:f>
              <c:numCache>
                <c:formatCode>General</c:formatCode>
                <c:ptCount val="401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  <c:pt idx="387">
                  <c:v>160</c:v>
                </c:pt>
                <c:pt idx="388">
                  <c:v>68</c:v>
                </c:pt>
                <c:pt idx="389">
                  <c:v>22</c:v>
                </c:pt>
                <c:pt idx="390">
                  <c:v>275</c:v>
                </c:pt>
                <c:pt idx="391">
                  <c:v>127</c:v>
                </c:pt>
                <c:pt idx="392">
                  <c:v>202</c:v>
                </c:pt>
                <c:pt idx="393">
                  <c:v>178</c:v>
                </c:pt>
                <c:pt idx="394">
                  <c:v>123</c:v>
                </c:pt>
                <c:pt idx="395">
                  <c:v>91</c:v>
                </c:pt>
                <c:pt idx="396">
                  <c:v>63</c:v>
                </c:pt>
                <c:pt idx="397">
                  <c:v>139</c:v>
                </c:pt>
                <c:pt idx="398">
                  <c:v>177</c:v>
                </c:pt>
                <c:pt idx="399">
                  <c:v>187</c:v>
                </c:pt>
                <c:pt idx="400">
                  <c:v>159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Tabelle1!$O$7:$O$407</c:f>
              <c:numCache>
                <c:formatCode>0.0</c:formatCode>
                <c:ptCount val="401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109</c:v>
                </c:pt>
                <c:pt idx="292" formatCode="General">
                  <c:v>118</c:v>
                </c:pt>
                <c:pt idx="293" formatCode="General">
                  <c:v>112</c:v>
                </c:pt>
                <c:pt idx="294" formatCode="General">
                  <c:v>110</c:v>
                </c:pt>
                <c:pt idx="295" formatCode="General">
                  <c:v>92</c:v>
                </c:pt>
                <c:pt idx="296" formatCode="General">
                  <c:v>98</c:v>
                </c:pt>
                <c:pt idx="297" formatCode="General">
                  <c:v>86</c:v>
                </c:pt>
                <c:pt idx="298" formatCode="General">
                  <c:v>86</c:v>
                </c:pt>
                <c:pt idx="299" formatCode="General">
                  <c:v>77</c:v>
                </c:pt>
                <c:pt idx="300" formatCode="General">
                  <c:v>80</c:v>
                </c:pt>
                <c:pt idx="301" formatCode="General">
                  <c:v>85</c:v>
                </c:pt>
                <c:pt idx="302" formatCode="General">
                  <c:v>87</c:v>
                </c:pt>
                <c:pt idx="303" formatCode="General">
                  <c:v>86</c:v>
                </c:pt>
                <c:pt idx="304" formatCode="General">
                  <c:v>92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100.9845998485231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  <c:pt idx="387">
                  <c:v>150.80000000000001</c:v>
                </c:pt>
                <c:pt idx="388">
                  <c:v>146</c:v>
                </c:pt>
                <c:pt idx="389">
                  <c:v>141.5</c:v>
                </c:pt>
                <c:pt idx="390">
                  <c:v>152.6</c:v>
                </c:pt>
                <c:pt idx="391">
                  <c:v>151.19999999999999</c:v>
                </c:pt>
                <c:pt idx="392">
                  <c:v>159</c:v>
                </c:pt>
                <c:pt idx="393">
                  <c:v>165.8</c:v>
                </c:pt>
                <c:pt idx="394">
                  <c:v>159.69999999999999</c:v>
                </c:pt>
                <c:pt idx="395">
                  <c:v>161.1</c:v>
                </c:pt>
                <c:pt idx="396">
                  <c:v>161</c:v>
                </c:pt>
                <c:pt idx="397">
                  <c:v>146.69999999999999</c:v>
                </c:pt>
                <c:pt idx="398">
                  <c:v>150.69999999999999</c:v>
                </c:pt>
                <c:pt idx="399">
                  <c:v>149.5</c:v>
                </c:pt>
                <c:pt idx="400">
                  <c:v>151.5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40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40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40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50330</xdr:colOff>
      <xdr:row>14</xdr:row>
      <xdr:rowOff>73848</xdr:rowOff>
    </xdr:from>
    <xdr:to>
      <xdr:col>34</xdr:col>
      <xdr:colOff>288564</xdr:colOff>
      <xdr:row>57</xdr:row>
      <xdr:rowOff>54901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0.93675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2606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01.05.2021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0.7684</cdr:x>
      <cdr:y>0.05844</cdr:y>
    </cdr:from>
    <cdr:to>
      <cdr:x>0.91594</cdr:x>
      <cdr:y>0.15613</cdr:y>
    </cdr:to>
    <cdr:sp macro="" textlink="Tabelle1!$R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1786088" y="509545"/>
          <a:ext cx="2263047" cy="8517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151,5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R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374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0.03312</cdr:x>
      <cdr:y>0.61471</cdr:y>
    </cdr:from>
    <cdr:to>
      <cdr:x>0.18467</cdr:x>
      <cdr:y>0.72132</cdr:y>
    </cdr:to>
    <cdr:sp macro="" textlink="Tabelle1!$R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07971" y="5359405"/>
          <a:ext cx="2324600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1.700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0.756</cdr:y>
    </cdr:from>
    <cdr:to>
      <cdr:x>0.18384</cdr:x>
      <cdr:y>0.86261</cdr:y>
    </cdr:to>
    <cdr:sp macro="" textlink="Tabelle1!$R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81" y="6591302"/>
          <a:ext cx="2324555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22.876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Q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01.05., insg. 22.876 (+159) Düsseldorfer mit Coronadiagnose, akt. infiz.: 1.700 (+100), 163 (0) in Krankenhäusern i. Beh., davon 54 (0) auf Intensiv, 4.493 (0) in Quaran., 20.800 (+100) genesen. 374 (+4) verstorben, 7-Tages-Inzidenz 151,5 (149,5)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0.77085</cdr:x>
      <cdr:y>0.14857</cdr:y>
    </cdr:from>
    <cdr:to>
      <cdr:x>0.91839</cdr:x>
      <cdr:y>0.18817</cdr:y>
    </cdr:to>
    <cdr:sp macro="" textlink="Tabelle1!$U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1823667" y="1295357"/>
          <a:ext cx="2263048" cy="345259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🟣🟣🟣🔴🟣🔴🟣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0.10022</cdr:x>
      <cdr:y>0.26585</cdr:y>
    </cdr:from>
    <cdr:to>
      <cdr:x>0.39581</cdr:x>
      <cdr:y>0.30325</cdr:y>
    </cdr:to>
    <cdr:sp macro="" textlink="">
      <cdr:nvSpPr>
        <cdr:cNvPr id="12" name="Textfeld 11">
          <a:extLst xmlns:a="http://schemas.openxmlformats.org/drawingml/2006/main">
            <a:ext uri="{FF2B5EF4-FFF2-40B4-BE49-F238E27FC236}">
              <a16:creationId xmlns:a16="http://schemas.microsoft.com/office/drawing/2014/main" id="{1AA63012-F094-0A40-911A-88FA4EE00DAD}"/>
            </a:ext>
          </a:extLst>
        </cdr:cNvPr>
        <cdr:cNvSpPr txBox="1"/>
      </cdr:nvSpPr>
      <cdr:spPr>
        <a:xfrm xmlns:a="http://schemas.openxmlformats.org/drawingml/2006/main">
          <a:off x="1537170" y="2317853"/>
          <a:ext cx="4533900" cy="326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B72BB2-E2C3-C544-8E2B-BBAABFDB40DE}" type="TxLink">
            <a:rPr lang="en-US" sz="1400" b="0" i="0" u="none" strike="noStrike">
              <a:solidFill>
                <a:srgbClr val="000000"/>
              </a:solidFill>
              <a:latin typeface="+mn-lt"/>
              <a:cs typeface="Calibri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⚪️-10-🟢-35-🟡-50-🟠-100-🔴-150-🟣-165-🔵-250-🟤-500-⚫️</a:t>
          </a:fld>
          <a:endParaRPr lang="de-DE" sz="14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407" totalsRowShown="0" headerRowDxfId="17" dataDxfId="16">
  <autoFilter ref="A6:P407" xr:uid="{B9A1D8B9-1D65-7642-A75B-FB9A4FEF9AD8}"/>
  <sortState xmlns:xlrd2="http://schemas.microsoft.com/office/spreadsheetml/2017/richdata2" ref="A7:K28">
    <sortCondition ref="A6:A28"/>
  </sortState>
  <tableColumns count="16">
    <tableColumn id="1" xr3:uid="{95D99946-829C-9144-ABC7-3CE5173E3EE0}" name="Datum" dataDxfId="15"/>
    <tableColumn id="15" xr3:uid="{5DEA0637-0CD7-5E40-93E8-D2FDBBF10BBF}" name="-" dataDxfId="14" dataCellStyle="Berechnung">
      <calculatedColumnFormula>-CD[[#This Row],[Verstorbene]]</calculatedColumnFormula>
    </tableColumn>
    <tableColumn id="7" xr3:uid="{EA3D9586-212A-714B-B0ED-6174B2513977}" name="Verstorbene" dataDxfId="13" dataCellStyle="Prozent"/>
    <tableColumn id="6" xr3:uid="{01F7AF16-AE3B-1243-AB3E-B5B0FBD88570}" name="KH (intensiv)" dataDxfId="12"/>
    <tableColumn id="10" xr3:uid="{EDCFCBC3-499F-7B4B-A1B8-AD74F5595DC2}" name="KH (nicht intensiv)" dataDxfId="11" dataCellStyle="Berechnung">
      <calculatedColumnFormula>CD[[#This Row],[KH]]-CD[[#This Row],[KH (intensiv)]]</calculatedColumnFormula>
    </tableColumn>
    <tableColumn id="11" xr3:uid="{3FAC6758-BCAA-6B49-86C1-C0FCC859A21E}" name="Infiziert (o. KH)" dataDxfId="10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9"/>
    <tableColumn id="3" xr3:uid="{C65277E7-2430-ED44-AB6C-BFCCE27CB693}" name="Total" dataDxfId="8"/>
    <tableColumn id="4" xr3:uid="{1CD6F802-8EA9-5848-9617-8BE50E00D214}" name="Infiziert" dataDxfId="7"/>
    <tableColumn id="5" xr3:uid="{E4A14757-C5C2-DD47-B5CB-F989349FBEF5}" name="KH" dataDxfId="6"/>
    <tableColumn id="9" xr3:uid="{C1B308FD-7C02-3746-89E7-BB3C9EAF8959}" name="Quarant" dataDxfId="5"/>
    <tableColumn id="12" xr3:uid="{EEE16BFE-C675-8441-8B35-8E15840ADA66}" name="Check" dataDxfId="4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3">
      <calculatedColumnFormula>CD[[#This Row],[Total]]-H6</calculatedColumnFormula>
    </tableColumn>
    <tableColumn id="14" xr3:uid="{E5DF8CEE-C5CB-244C-9B33-996ED6D6C5CD}" name="Neu Gen" dataDxfId="2">
      <calculatedColumnFormula>CD[[#This Row],[Genesen]]-G6</calculatedColumnFormula>
    </tableColumn>
    <tableColumn id="16" xr3:uid="{D3F147B6-DEB5-844F-84AC-F7A519A6EB35}" name="Inzidenz" dataDxfId="1">
      <calculatedColumnFormula>SUM(M1:M7)/$O$1</calculatedColumnFormula>
    </tableColumn>
    <tableColumn id="2" xr3:uid="{5C02CE11-598F-F04E-B352-DBE9468A946E}" name="Status" dataDxfId="0">
      <calculatedColumnFormula array="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407"/>
  <sheetViews>
    <sheetView tabSelected="1" topLeftCell="O1" zoomScaleNormal="100" workbookViewId="0">
      <selection activeCell="Q14" sqref="Q14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8" customWidth="1"/>
    <col min="17" max="17" width="11.5" style="3" bestFit="1" customWidth="1"/>
    <col min="18" max="19" width="10.83203125" style="3"/>
    <col min="20" max="20" width="13.33203125" style="3" bestFit="1" customWidth="1"/>
    <col min="21" max="16384" width="10.83203125" style="3"/>
  </cols>
  <sheetData>
    <row r="1" spans="1:23" ht="34" x14ac:dyDescent="0.2">
      <c r="D1" s="4" t="s">
        <v>33</v>
      </c>
      <c r="E1" s="25" t="s">
        <v>34</v>
      </c>
      <c r="G1" s="51" t="s">
        <v>31</v>
      </c>
      <c r="H1" s="51"/>
      <c r="I1" s="51"/>
      <c r="J1" s="51"/>
      <c r="K1" s="3" t="s">
        <v>20</v>
      </c>
      <c r="L1" s="5" t="str">
        <f ca="1">"Stand: "&amp;TEXT(TODAY(),"TT.MM.JJJJ")</f>
        <v>Stand: 01.05.2021</v>
      </c>
      <c r="M1" s="6"/>
      <c r="N1" s="7" t="s">
        <v>16</v>
      </c>
      <c r="O1" s="8">
        <v>6.2187700000000001</v>
      </c>
      <c r="Q1" s="3" t="s">
        <v>0</v>
      </c>
    </row>
    <row r="2" spans="1:23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3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3" x14ac:dyDescent="0.2">
      <c r="G4" s="34"/>
      <c r="H4" s="34"/>
      <c r="I4" s="34"/>
      <c r="J4" s="34"/>
      <c r="L4" s="5"/>
      <c r="M4" s="6"/>
      <c r="N4" s="7"/>
    </row>
    <row r="5" spans="1:23" x14ac:dyDescent="0.2">
      <c r="Q5" s="3" t="s">
        <v>21</v>
      </c>
      <c r="R5" s="3" cm="1">
        <f t="array" ref="R5">MAX(ROW(CD[#Data]))-MIN(ROW(CD[#Data]))+1</f>
        <v>401</v>
      </c>
    </row>
    <row r="6" spans="1:23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8" t="s">
        <v>39</v>
      </c>
      <c r="Q6" s="3" t="s">
        <v>26</v>
      </c>
      <c r="R6" s="3" t="str">
        <f ca="1">TEXT(TODAY(),"TT.MM.")</f>
        <v>01.05.</v>
      </c>
      <c r="T6" s="3" t="s">
        <v>27</v>
      </c>
      <c r="U6" s="3" t="str" cm="1">
        <f t="array" ref="U6">TEXT(INDEX(CD[KH],$R$5),"#.##0")</f>
        <v>163</v>
      </c>
      <c r="V6" s="3" t="str" cm="1">
        <f t="array" ref="V6">TEXT(INDEX(CD[KH],$R$5)-INDEX(CD[KH],$R$5-1),"+#.##0;-#.##0;0")</f>
        <v>0</v>
      </c>
    </row>
    <row r="7" spans="1:23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8" t="str" cm="1">
        <f t="array" ref="P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7" s="8" t="s">
        <v>22</v>
      </c>
      <c r="R7" s="10" t="str" cm="1">
        <f t="array" ref="R7">TEXT(INDEX(CD[Inzidenz],$R$5),"#.##0,0")</f>
        <v>151,5</v>
      </c>
      <c r="S7" s="3" t="str" cm="1">
        <f t="array" ref="S7">TEXT(INDEX(CD[Inzidenz],$R$5-1),"#.##0,0")</f>
        <v>149,5</v>
      </c>
      <c r="T7" s="3" t="s">
        <v>28</v>
      </c>
      <c r="U7" s="3" t="str" cm="1">
        <f t="array" ref="U7">TEXT(INDEX(CD[KH (intensiv)],$R$5),"#.##0")</f>
        <v>54</v>
      </c>
      <c r="V7" s="3" t="str" cm="1">
        <f t="array" ref="V7">TEXT(INDEX(CD[KH (intensiv)],$R$5)-INDEX(CD[KH (intensiv)],$R$5-1),"+#.##0;-#.##0;0")</f>
        <v>0</v>
      </c>
    </row>
    <row r="8" spans="1:23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8" t="str" cm="1">
        <f t="array" ref="P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8" s="3" t="s">
        <v>23</v>
      </c>
      <c r="R8" s="14" t="str" cm="1">
        <f t="array" ref="R8">TEXT(INDEX(CD[Verstorbene],$R$5),"#.##0")</f>
        <v>374</v>
      </c>
      <c r="S8" s="3" t="str" cm="1">
        <f t="array" ref="S8">TEXT(INDEX(CD[Verstorbene],$R$5)-INDEX(CD[Verstorbene],$R$5-1),"+#.##0;-#.##0;0")</f>
        <v>+4</v>
      </c>
      <c r="T8" s="3" t="s">
        <v>29</v>
      </c>
      <c r="U8" s="3" t="str" cm="1">
        <f t="array" ref="U8">TEXT(INDEX(CD[Quarant],$R$5),"#.##0")</f>
        <v>4.493</v>
      </c>
      <c r="V8" s="3" t="str" cm="1">
        <f t="array" ref="V8">TEXT(INDEX(CD[Quarant],$R$5)-INDEX(CD[Quarant],$R$5-1),"+#.##0;-#.##0;0")</f>
        <v>0</v>
      </c>
    </row>
    <row r="9" spans="1:23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8" t="str" cm="1">
        <f t="array" ref="P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9" s="3" t="s">
        <v>24</v>
      </c>
      <c r="R9" s="14" t="str" cm="1">
        <f t="array" ref="R9">TEXT(INDEX(CD[Infiziert],$R$5),"#.##0")</f>
        <v>1.700</v>
      </c>
      <c r="S9" s="3" t="str" cm="1">
        <f t="array" ref="S9">TEXT(INDEX(CD[Infiziert],$R$5)-INDEX(CD[Infiziert],$R$5-1),"+#.##0;-#.##0;0")</f>
        <v>+100</v>
      </c>
      <c r="T9" s="3" t="s">
        <v>30</v>
      </c>
      <c r="U9" s="3" t="str" cm="1">
        <f t="array" ref="U9">TEXT(INDEX(CD[Genesen],$R$5),"#.##0")</f>
        <v>20.800</v>
      </c>
      <c r="V9" s="3" t="str" cm="1">
        <f t="array" ref="V9">TEXT(INDEX(CD[Genesen],$R$5)-INDEX(CD[Genesen],$R$5-1),"+#.##0;-#.##0;0")</f>
        <v>+100</v>
      </c>
    </row>
    <row r="10" spans="1:23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8" t="str" cm="1">
        <f t="array" ref="P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" s="3" t="s">
        <v>25</v>
      </c>
      <c r="R10" s="15" t="str" cm="1">
        <f t="array" ref="R10">TEXT(INDEX(CD[Total],$R$5),"#.##0")</f>
        <v>22.876</v>
      </c>
      <c r="S10" s="16" t="str" cm="1">
        <f t="array" ref="S10">TEXT(INDEX(CD[Total],$R$5)-INDEX(CD[Total],$R$5-1),"+#.##0;-#.##0;0")</f>
        <v>+159</v>
      </c>
      <c r="T10" s="3" t="s">
        <v>40</v>
      </c>
      <c r="U10" s="8" t="str" cm="1">
        <f t="array" ref="U10">INDEX(CD[Status],$R$5-6)&amp;INDEX(CD[Status],$R$5-5)&amp;INDEX(CD[Status],$R$5-4)&amp;INDEX(CD[Status],$R$5-3)&amp;INDEX(CD[Status],$R$5-2)&amp;INDEX(CD[Status],$R$5-1)&amp;INDEX(CD[Status],$R$5)</f>
        <v>🟣🟣🟣🔴🟣🔴🟣</v>
      </c>
      <c r="W10" s="25"/>
    </row>
    <row r="11" spans="1:23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8" t="str" cm="1">
        <f t="array" ref="P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2" spans="1:23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8" t="str" cm="1">
        <f t="array" ref="P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2" s="43" t="s">
        <v>35</v>
      </c>
    </row>
    <row r="13" spans="1:23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8" t="str" cm="1">
        <f t="array" ref="P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3" s="42" t="str">
        <f ca="1">R6&amp;", insg. "&amp;R10&amp;" ("&amp;S10&amp;") Düsseldorfer mit Coronadiagnose, akt. infiz.: "&amp;R9&amp;" ("&amp;S9&amp;"), "&amp;U6&amp;" ("&amp;V6&amp;") in Krankenhäusern i. Beh., davon "&amp;U7&amp;" ("&amp;V7&amp;") auf Intensiv, "&amp;U8&amp;" ("&amp;V8&amp;") in Quaran., "&amp;U9&amp;" ("&amp;V9&amp;") genesen. "&amp;R8&amp;" ("&amp;S8&amp;") verstorben, 7-Tages-Inzidenz "&amp;R7&amp;" ("&amp;S7&amp;") #CoronaD"</f>
        <v>01.05., insg. 22.876 (+159) Düsseldorfer mit Coronadiagnose, akt. infiz.: 1.700 (+100), 163 (0) in Krankenhäusern i. Beh., davon 54 (0) auf Intensiv, 4.493 (0) in Quaran., 20.800 (+100) genesen. 374 (+4) verstorben, 7-Tages-Inzidenz 151,5 (149,5) #CoronaD</v>
      </c>
    </row>
    <row r="14" spans="1:23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8" t="str" cm="1">
        <f t="array" ref="P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4" s="42" t="s">
        <v>41</v>
      </c>
    </row>
    <row r="15" spans="1:23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8" t="str" cm="1">
        <f t="array" ref="P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6" spans="1:23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8" t="str" cm="1">
        <f t="array" ref="P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7" spans="1:16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8" t="str" cm="1">
        <f t="array" ref="P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8" spans="1:16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8" t="str" cm="1">
        <f t="array" ref="P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9" spans="1:16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8" t="str" cm="1">
        <f t="array" ref="P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0" spans="1:16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8" t="str" cm="1">
        <f t="array" ref="P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1" spans="1:16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8" t="str" cm="1">
        <f t="array" ref="P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2" spans="1:16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8" t="str" cm="1">
        <f t="array" ref="P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3" spans="1:16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8" t="str" cm="1">
        <f t="array" ref="P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4" spans="1:16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8" t="str" cm="1">
        <f t="array" ref="P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5" spans="1:16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8" t="str" cm="1">
        <f t="array" ref="P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6" spans="1:16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8" t="str" cm="1">
        <f t="array" ref="P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7" spans="1:16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8" t="str" cm="1">
        <f t="array" ref="P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8" spans="1:16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8" t="str" cm="1">
        <f t="array" ref="P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9" spans="1:16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8" t="str" cm="1">
        <f t="array" ref="P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0" spans="1:16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8" t="str" cm="1">
        <f t="array" ref="P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1" spans="1:16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8" t="str" cm="1">
        <f t="array" ref="P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2" spans="1:16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8" t="str" cm="1">
        <f t="array" ref="P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3" spans="1:16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8" t="str" cm="1">
        <f t="array" ref="P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4" spans="1:16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8" t="str" cm="1">
        <f t="array" ref="P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5" spans="1:16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8" t="str" cm="1">
        <f t="array" ref="P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6" spans="1:16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8" t="str" cm="1">
        <f t="array" ref="P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7" spans="1:16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8" t="str" cm="1">
        <f t="array" ref="P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8" spans="1:16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8" t="str" cm="1">
        <f t="array" ref="P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9" spans="1:16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8" t="str" cm="1">
        <f t="array" ref="P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0" spans="1:16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8" t="str" cm="1">
        <f t="array" ref="P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1" spans="1:16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8" t="str" cm="1">
        <f t="array" ref="P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2" spans="1:16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8" t="str" cm="1">
        <f t="array" ref="P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3" spans="1:16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8" t="str" cm="1">
        <f t="array" ref="P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4" spans="1:16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8" t="str" cm="1">
        <f t="array" ref="P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5" spans="1:16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8" t="str" cm="1">
        <f t="array" ref="P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6" spans="1:16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8" t="str" cm="1">
        <f t="array" ref="P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7" spans="1:16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8" t="str" cm="1">
        <f t="array" ref="P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8" spans="1:16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8" t="str" cm="1">
        <f t="array" ref="P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9" spans="1:17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8" t="str" cm="1">
        <f t="array" ref="P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0" spans="1:17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8" t="str" cm="1">
        <f t="array" ref="P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1" spans="1:17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8" t="str" cm="1">
        <f t="array" ref="P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2" spans="1:17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8" t="str" cm="1">
        <f t="array" ref="P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3" spans="1:17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8" t="str" cm="1">
        <f t="array" ref="P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4" spans="1:17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8" t="str" cm="1">
        <f t="array" ref="P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5" spans="1:17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8" t="str" cm="1">
        <f t="array" ref="P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6" spans="1:17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8" t="str" cm="1">
        <f t="array" ref="P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7" spans="1:17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8" t="str" cm="1">
        <f t="array" ref="P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8" spans="1:17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8" t="str" cm="1">
        <f t="array" ref="P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9" spans="1:17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8" t="str" cm="1">
        <f t="array" ref="P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0" spans="1:17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8" t="str" cm="1">
        <f t="array" ref="P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0" s="32"/>
    </row>
    <row r="61" spans="1:17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8" t="str" cm="1">
        <f t="array" ref="P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1" s="32"/>
    </row>
    <row r="62" spans="1:17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8" t="str" cm="1">
        <f t="array" ref="P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2" s="32"/>
    </row>
    <row r="63" spans="1:17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8" t="str" cm="1">
        <f t="array" ref="P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3" s="32"/>
    </row>
    <row r="64" spans="1:17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8" t="str" cm="1">
        <f t="array" ref="P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4" s="32"/>
    </row>
    <row r="65" spans="1:16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8" t="str" cm="1">
        <f t="array" ref="P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6" spans="1:16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8" t="str" cm="1">
        <f t="array" ref="P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7" spans="1:16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8" t="str" cm="1">
        <f t="array" ref="P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8" spans="1:16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8" t="str" cm="1">
        <f t="array" ref="P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9" spans="1:16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8" t="str" cm="1">
        <f t="array" ref="P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0" spans="1:16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8" t="str" cm="1">
        <f t="array" ref="P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1" spans="1:16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8" t="str" cm="1">
        <f t="array" ref="P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2" spans="1:16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8" t="str" cm="1">
        <f t="array" ref="P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3" spans="1:16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8" t="str" cm="1">
        <f t="array" ref="P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4" spans="1:16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8" t="str" cm="1">
        <f t="array" ref="P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5" spans="1:16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8" t="str" cm="1">
        <f t="array" ref="P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6" spans="1:16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8" t="str" cm="1">
        <f t="array" ref="P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7" spans="1:16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8" t="str" cm="1">
        <f t="array" ref="P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8" spans="1:16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8" t="str" cm="1">
        <f t="array" ref="P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9" spans="1:16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8" t="str" cm="1">
        <f t="array" ref="P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0" spans="1:16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8" t="str" cm="1">
        <f t="array" ref="P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1" spans="1:16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8" t="str" cm="1">
        <f t="array" ref="P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2" spans="1:16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8" t="str" cm="1">
        <f t="array" ref="P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3" spans="1:16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8" t="str" cm="1">
        <f t="array" ref="P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4" spans="1:16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8" t="str" cm="1">
        <f t="array" ref="P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5" spans="1:16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8" t="str" cm="1">
        <f t="array" ref="P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6" spans="1:16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8" t="str" cm="1">
        <f t="array" ref="P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7" spans="1:16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8" t="str" cm="1">
        <f t="array" ref="P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8" spans="1:16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8" t="str" cm="1">
        <f t="array" ref="P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9" spans="1:16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8" t="str" cm="1">
        <f t="array" ref="P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90" spans="1:16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8" t="str" cm="1">
        <f t="array" ref="P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1" spans="1:16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8" t="str" cm="1">
        <f t="array" ref="P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2" spans="1:16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8" t="str" cm="1">
        <f t="array" ref="P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3" spans="1:16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8" t="str" cm="1">
        <f t="array" ref="P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4" spans="1:16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8" t="str" cm="1">
        <f t="array" ref="P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5" spans="1:16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8" t="str" cm="1">
        <f t="array" ref="P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6" spans="1:16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8" t="str" cm="1">
        <f t="array" ref="P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7" spans="1:17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8" t="str" cm="1">
        <f t="array" ref="P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8" spans="1:17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8" t="str" cm="1">
        <f t="array" ref="P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9" spans="1:17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8" t="str" cm="1">
        <f t="array" ref="P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0" spans="1:17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8" t="str" cm="1">
        <f t="array" ref="P1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0" s="3" t="s">
        <v>12</v>
      </c>
    </row>
    <row r="101" spans="1:17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8" t="str" cm="1">
        <f t="array" ref="P1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1" s="3" t="s">
        <v>12</v>
      </c>
    </row>
    <row r="102" spans="1:17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8" t="str" cm="1">
        <f t="array" ref="P1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3" spans="1:17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8" t="str" cm="1">
        <f t="array" ref="P1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4" spans="1:17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8" t="str" cm="1">
        <f t="array" ref="P1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5" spans="1:17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8" t="str" cm="1">
        <f t="array" ref="P1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6" spans="1:17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8" t="str" cm="1">
        <f t="array" ref="P1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7" spans="1:17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8" t="str" cm="1">
        <f t="array" ref="P1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8" spans="1:17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8" t="str" cm="1">
        <f t="array" ref="P1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9" spans="1:17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8" t="str" cm="1">
        <f t="array" ref="P1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0" spans="1:17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8" t="str" cm="1">
        <f t="array" ref="P1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1" spans="1:17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8" t="str" cm="1">
        <f t="array" ref="P1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2" spans="1:17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8" t="str" cm="1">
        <f t="array" ref="P1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3" spans="1:16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8" t="str" cm="1">
        <f t="array" ref="P1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4" spans="1:16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8" t="str" cm="1">
        <f t="array" ref="P1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5" spans="1:16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8" t="str" cm="1">
        <f t="array" ref="P1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6" spans="1:16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8" t="str" cm="1">
        <f t="array" ref="P1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7" spans="1:16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8" t="str" cm="1">
        <f t="array" ref="P1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8" spans="1:16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8" t="str" cm="1">
        <f t="array" ref="P1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9" spans="1:16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8" t="str" cm="1">
        <f t="array" ref="P1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0" spans="1:16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8" t="str" cm="1">
        <f t="array" ref="P1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1" spans="1:16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8" t="str" cm="1">
        <f t="array" ref="P1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2" spans="1:16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8" t="str" cm="1">
        <f t="array" ref="P1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3" spans="1:16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8" t="str" cm="1">
        <f t="array" ref="P1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4" spans="1:16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8" t="str" cm="1">
        <f t="array" ref="P1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5" spans="1:16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8" t="str" cm="1">
        <f t="array" ref="P1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6" spans="1:16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8" t="str" cm="1">
        <f t="array" ref="P1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7" spans="1:16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8" t="str" cm="1">
        <f t="array" ref="P1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8" spans="1:16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8" t="str" cm="1">
        <f t="array" ref="P1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9" spans="1:17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8" t="str" cm="1">
        <f t="array" ref="P1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0" spans="1:17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8" t="str" cm="1">
        <f t="array" ref="P1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1" spans="1:17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8" t="str" cm="1">
        <f t="array" ref="P1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2" spans="1:17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8" t="str" cm="1">
        <f t="array" ref="P1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3" spans="1:17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8" t="str" cm="1">
        <f t="array" ref="P1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4" spans="1:17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8" t="str" cm="1">
        <f t="array" ref="P1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5" spans="1:17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8" t="str" cm="1">
        <f t="array" ref="P1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6" spans="1:17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8" t="str" cm="1">
        <f t="array" ref="P1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7" spans="1:17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8" t="str" cm="1">
        <f t="array" ref="P1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8" spans="1:17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8" t="str" cm="1">
        <f t="array" ref="P1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9" spans="1:17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8" t="str" cm="1">
        <f t="array" ref="P1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0" spans="1:17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8" t="str" cm="1">
        <f t="array" ref="P1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40" s="3" t="s">
        <v>14</v>
      </c>
    </row>
    <row r="141" spans="1:17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8" t="str" cm="1">
        <f t="array" ref="P1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41" s="25" t="s">
        <v>15</v>
      </c>
    </row>
    <row r="142" spans="1:17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8" t="str" cm="1">
        <f t="array" ref="P1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3" spans="1:17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8" t="str" cm="1">
        <f t="array" ref="P1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4" spans="1:17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8" t="str" cm="1">
        <f t="array" ref="P1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5" spans="1:16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8" t="str" cm="1">
        <f t="array" ref="P1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6" spans="1:16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8" t="str" cm="1">
        <f t="array" ref="P1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7" spans="1:16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8" t="str" cm="1">
        <f t="array" ref="P1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8" spans="1:16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8" t="str" cm="1">
        <f t="array" ref="P1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9" spans="1:16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8" t="str" cm="1">
        <f t="array" ref="P1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0" spans="1:16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8" t="str" cm="1">
        <f t="array" ref="P1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1" spans="1:16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8" t="str" cm="1">
        <f t="array" ref="P1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2" spans="1:16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8" t="str" cm="1">
        <f t="array" ref="P1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3" spans="1:16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8" t="str" cm="1">
        <f t="array" ref="P1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4" spans="1:16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8" t="str" cm="1">
        <f t="array" ref="P1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5" spans="1:16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8" t="str" cm="1">
        <f t="array" ref="P1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6" spans="1:16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8" t="str" cm="1">
        <f t="array" ref="P1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7" spans="1:16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8" t="str" cm="1">
        <f t="array" ref="P1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8" spans="1:16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8" t="str" cm="1">
        <f t="array" ref="P1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9" spans="1:16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8" t="str" cm="1">
        <f t="array" ref="P1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0" spans="1:16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8" t="str" cm="1">
        <f t="array" ref="P1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1" spans="1:16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8" t="str" cm="1">
        <f t="array" ref="P1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2" spans="1:16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8" t="str" cm="1">
        <f t="array" ref="P1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3" spans="1:16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8" t="str" cm="1">
        <f t="array" ref="P1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4" spans="1:16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8" t="str" cm="1">
        <f t="array" ref="P1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5" spans="1:16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8" t="str" cm="1">
        <f t="array" ref="P1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6" spans="1:16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8" t="str" cm="1">
        <f t="array" ref="P1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7" spans="1:16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8" t="str" cm="1">
        <f t="array" ref="P1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8" spans="1:16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8" t="str" cm="1">
        <f t="array" ref="P1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9" spans="1:16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8" t="str" cm="1">
        <f t="array" ref="P1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0" spans="1:16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8" t="str" cm="1">
        <f t="array" ref="P1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1" spans="1:16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8" t="str" cm="1">
        <f t="array" ref="P1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2" spans="1:16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8" t="str" cm="1">
        <f t="array" ref="P1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3" spans="1:16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8" t="str" cm="1">
        <f t="array" ref="P1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4" spans="1:16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8" t="str" cm="1">
        <f t="array" ref="P1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5" spans="1:16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8" t="str" cm="1">
        <f t="array" ref="P1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6" spans="1:16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8" t="str" cm="1">
        <f t="array" ref="P1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7" spans="1:16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8" t="str" cm="1">
        <f t="array" ref="P1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8" spans="1:16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8" t="str" cm="1">
        <f t="array" ref="P1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9" spans="1:16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8" t="str" cm="1">
        <f t="array" ref="P1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0" spans="1:16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8" t="str" cm="1">
        <f t="array" ref="P1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1" spans="1:16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8" t="str" cm="1">
        <f t="array" ref="P1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2" spans="1:16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8" t="str" cm="1">
        <f t="array" ref="P1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3" spans="1:16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8" t="str" cm="1">
        <f t="array" ref="P1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4" spans="1:16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8" t="str" cm="1">
        <f t="array" ref="P1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5" spans="1:16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8" t="str" cm="1">
        <f t="array" ref="P1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6" spans="1:16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8" t="str" cm="1">
        <f t="array" ref="P1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7" spans="1:16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8" t="str" cm="1">
        <f t="array" ref="P1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8" spans="1:16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8" t="str" cm="1">
        <f t="array" ref="P1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9" spans="1:16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8" t="str" cm="1">
        <f t="array" ref="P1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0" spans="1:16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8" t="str" cm="1">
        <f t="array" ref="P1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1" spans="1:16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8" t="str" cm="1">
        <f t="array" ref="P1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2" spans="1:16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8" t="str" cm="1">
        <f t="array" ref="P1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3" spans="1:16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8" t="str" cm="1">
        <f t="array" ref="P1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4" spans="1:16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8" t="str" cm="1">
        <f t="array" ref="P1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5" spans="1:16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8" t="str" cm="1">
        <f t="array" ref="P1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6" spans="1:16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8" t="str" cm="1">
        <f t="array" ref="P1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7" spans="1:16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8" t="str" cm="1">
        <f t="array" ref="P1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8" spans="1:16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8" t="str" cm="1">
        <f t="array" ref="P1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9" spans="1:16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8" t="str" cm="1">
        <f t="array" ref="P1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0" spans="1:16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8" t="str" cm="1">
        <f t="array" ref="P2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1" spans="1:16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8" t="str" cm="1">
        <f t="array" ref="P2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2" spans="1:16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8" t="str" cm="1">
        <f t="array" ref="P2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3" spans="1:16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8" t="str" cm="1">
        <f t="array" ref="P2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4" spans="1:16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8" t="str" cm="1">
        <f t="array" ref="P2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05" spans="1:16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8" t="str" cm="1">
        <f t="array" ref="P2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06" spans="1:16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8" t="str" cm="1">
        <f t="array" ref="P2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7" spans="1:16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8" t="str" cm="1">
        <f t="array" ref="P2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8" spans="1:16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8" t="str" cm="1">
        <f t="array" ref="P2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9" spans="1:17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8" t="str" cm="1">
        <f t="array" ref="P2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0" spans="1:17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8" t="str" cm="1">
        <f t="array" ref="P2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1" spans="1:17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8" t="str" cm="1">
        <f t="array" ref="P2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2" spans="1:17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8" t="str" cm="1">
        <f t="array" ref="P2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3" spans="1:17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8" t="str" cm="1">
        <f t="array" ref="P2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4" spans="1:17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8" t="str" cm="1">
        <f t="array" ref="P2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5" spans="1:17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8" t="str" cm="1">
        <f t="array" ref="P2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6" spans="1:17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8" t="str" cm="1">
        <f t="array" ref="P2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7" spans="1:17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8" t="str" cm="1">
        <f t="array" ref="P2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18" spans="1:17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8" t="str" cm="1">
        <f t="array" ref="P2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19" spans="1:17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8" t="str" cm="1">
        <f t="array" ref="P2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20" spans="1:17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8" t="str" cm="1">
        <f t="array" ref="P2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21" spans="1:17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8" t="str" cm="1">
        <f t="array" ref="P2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  <c r="Q221" s="3" t="s">
        <v>18</v>
      </c>
    </row>
    <row r="222" spans="1:17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8" t="str" cm="1">
        <f t="array" ref="P2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3" spans="1:17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8" t="str" cm="1">
        <f t="array" ref="P2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4" spans="1:17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8" t="str" cm="1">
        <f t="array" ref="P2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5" spans="1:16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8" t="str" cm="1">
        <f t="array" ref="P2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6" spans="1:16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8" t="str" cm="1">
        <f t="array" ref="P2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7" spans="1:16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8" t="str" cm="1">
        <f t="array" ref="P2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8" spans="1:16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8" t="str" cm="1">
        <f t="array" ref="P2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9" spans="1:16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8" t="str" cm="1">
        <f t="array" ref="P2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0" spans="1:16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8" t="str" cm="1">
        <f t="array" ref="P2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1" spans="1:16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8" t="str" cm="1">
        <f t="array" ref="P2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2" spans="1:16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8" t="str" cm="1">
        <f t="array" ref="P2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3" spans="1:16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8" t="str" cm="1">
        <f t="array" ref="P2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4" spans="1:16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8" t="str" cm="1">
        <f t="array" ref="P2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5" spans="1:16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8" t="str" cm="1">
        <f t="array" ref="P2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6" spans="1:16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8" t="str" cm="1">
        <f t="array" ref="P2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237" spans="1:16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8" t="str" cm="1">
        <f t="array" ref="P2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8" spans="1:16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8" t="str" cm="1">
        <f t="array" ref="P2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9" spans="1:16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8" t="str" cm="1">
        <f t="array" ref="P2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0" spans="1:16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8" t="str" cm="1">
        <f t="array" ref="P2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1" spans="1:16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8" t="str" cm="1">
        <f t="array" ref="P2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2" spans="1:16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8" t="str" cm="1">
        <f t="array" ref="P2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3" spans="1:16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8" t="str" cm="1">
        <f t="array" ref="P2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4" spans="1:16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8" t="str" cm="1">
        <f t="array" ref="P2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5" spans="1:16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8" t="str" cm="1">
        <f t="array" ref="P2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6" spans="1:16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8" t="str" cm="1">
        <f t="array" ref="P2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7" spans="1:16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8" t="str" cm="1">
        <f t="array" ref="P2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248" spans="1:16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8" t="str" cm="1">
        <f t="array" ref="P2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49" spans="1:16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8" t="str" cm="1">
        <f t="array" ref="P2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0" spans="1:16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8" t="str" cm="1">
        <f t="array" ref="P2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1" spans="1:16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8" t="str" cm="1">
        <f t="array" ref="P2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2" spans="1:16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8" t="str" cm="1">
        <f t="array" ref="P2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3" spans="1:16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8" t="str" cm="1">
        <f t="array" ref="P2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4" spans="1:16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8" t="str" cm="1">
        <f t="array" ref="P2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5" spans="1:16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8" t="str" cm="1">
        <f t="array" ref="P2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6" spans="1:16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8" t="str" cm="1">
        <f t="array" ref="P2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7" spans="1:16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8" t="str" cm="1">
        <f t="array" ref="P2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8" spans="1:16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8" t="str" cm="1">
        <f t="array" ref="P2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9" spans="1:16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8" t="str" cm="1">
        <f t="array" ref="P2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0" spans="1:16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8" t="str" cm="1">
        <f t="array" ref="P2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1" spans="1:16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35" t="str" cm="1">
        <f t="array" ref="P2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2" spans="1:16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35" t="str" cm="1">
        <f t="array" ref="P2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3" spans="1:16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35" t="str" cm="1">
        <f t="array" ref="P2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4" spans="1:16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35" t="str" cm="1">
        <f t="array" ref="P2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5" spans="1:16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35" t="str" cm="1">
        <f t="array" ref="P2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6" spans="1:16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35" t="str" cm="1">
        <f t="array" ref="P2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7" spans="1:16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35" t="str" cm="1">
        <f t="array" ref="P2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8" spans="1:16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35" t="str" cm="1">
        <f t="array" ref="P2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9" spans="1:16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35" t="str" cm="1">
        <f t="array" ref="P2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0" spans="1:16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35" t="str" cm="1">
        <f t="array" ref="P2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1" spans="1:16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35" t="str" cm="1">
        <f t="array" ref="P2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2" spans="1:16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35" t="str" cm="1">
        <f t="array" ref="P2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3" spans="1:16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35" t="str" cm="1">
        <f t="array" ref="P2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4" spans="1:16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35" t="str" cm="1">
        <f t="array" ref="P2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5" spans="1:16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35" t="str" cm="1">
        <f t="array" ref="P2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6" spans="1:16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35" t="str" cm="1">
        <f t="array" ref="P2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7" spans="1:16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35" t="str" cm="1">
        <f t="array" ref="P2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8" spans="1:16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35" t="str" cm="1">
        <f t="array" ref="P2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9" spans="1:16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35" t="str" cm="1">
        <f t="array" ref="P2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0" spans="1:16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35" t="str" cm="1">
        <f t="array" ref="P2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1" spans="1:16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35" t="str" cm="1">
        <f t="array" ref="P2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2" spans="1:16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35" t="str" cm="1">
        <f t="array" ref="P2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3" spans="1:16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35" t="str" cm="1">
        <f t="array" ref="P2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4" spans="1:16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35" t="str" cm="1">
        <f t="array" ref="P2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5" spans="1:16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35" t="str" cm="1">
        <f t="array" ref="P2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6" spans="1:16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35" t="str" cm="1">
        <f t="array" ref="P2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7" spans="1:16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35" t="str" cm="1">
        <f t="array" ref="P2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8" spans="1:16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35" t="str" cm="1">
        <f t="array" ref="P2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9" spans="1:19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35" t="str" cm="1">
        <f t="array" ref="P2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0" spans="1:19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35" t="str" cm="1">
        <f t="array" ref="P2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1" spans="1:19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35" t="str" cm="1">
        <f t="array" ref="P2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2" spans="1:19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35" t="str" cm="1">
        <f t="array" ref="P2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3" spans="1:19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35" t="str" cm="1">
        <f t="array" ref="P2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4" spans="1:19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35" t="str" cm="1">
        <f t="array" ref="P2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5" spans="1:19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35" t="str" cm="1">
        <f t="array" ref="P2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6" spans="1:19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35" t="str" cm="1">
        <f t="array" ref="P2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7" spans="1:19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35" t="str" cm="1">
        <f t="array" ref="P2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8" spans="1:19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109</v>
      </c>
      <c r="P298" s="8" t="str" cm="1">
        <f t="array" ref="P2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  <c r="Q298" s="3" t="s">
        <v>37</v>
      </c>
    </row>
    <row r="299" spans="1:19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8" t="str" cm="1">
        <f t="array" ref="P2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0" spans="1:19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</v>
      </c>
      <c r="P300" s="8" t="str" cm="1">
        <f t="array" ref="P3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1" spans="1:19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110</v>
      </c>
      <c r="P301" s="8" t="str" cm="1">
        <f t="array" ref="P3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2" spans="1:19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92</v>
      </c>
      <c r="P302" s="8" t="str" cm="1">
        <f t="array" ref="P3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03" spans="1:19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8" t="str" cm="1">
        <f t="array" ref="P3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3" s="17"/>
      <c r="S303" s="17"/>
    </row>
    <row r="304" spans="1:19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</v>
      </c>
      <c r="P304" s="8" t="str" cm="1">
        <f t="array" ref="P3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4" s="17"/>
      <c r="S304" s="17"/>
    </row>
    <row r="305" spans="1:19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86</v>
      </c>
      <c r="P305" s="8" t="str" cm="1">
        <f t="array" ref="P3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5" s="17"/>
      <c r="S305" s="17"/>
    </row>
    <row r="306" spans="1:19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</v>
      </c>
      <c r="P306" s="8" t="str" cm="1">
        <f t="array" ref="P3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6" s="17"/>
      <c r="S306" s="17"/>
    </row>
    <row r="307" spans="1:19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8" t="str" cm="1">
        <f t="array" ref="P3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7" s="17"/>
      <c r="S307" s="17"/>
    </row>
    <row r="308" spans="1:19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</v>
      </c>
      <c r="P308" s="8" t="str" cm="1">
        <f t="array" ref="P3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8" s="17"/>
      <c r="S308" s="17"/>
    </row>
    <row r="309" spans="1:19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87</v>
      </c>
      <c r="P309" s="8" t="str" cm="1">
        <f t="array" ref="P3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09" s="3" t="s">
        <v>32</v>
      </c>
      <c r="R309" s="17"/>
      <c r="S309" s="17"/>
    </row>
    <row r="310" spans="1:19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8" t="str" cm="1">
        <f t="array" ref="P3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0" s="3" t="s">
        <v>32</v>
      </c>
      <c r="R310" s="17"/>
      <c r="S310" s="17"/>
    </row>
    <row r="311" spans="1:19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92</v>
      </c>
      <c r="P311" s="8" t="str" cm="1">
        <f t="array" ref="P3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1" s="3" t="s">
        <v>32</v>
      </c>
      <c r="R311" s="17"/>
      <c r="S311" s="17"/>
    </row>
    <row r="312" spans="1:19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8" t="str" cm="1">
        <f t="array" ref="P3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12" s="17"/>
      <c r="S312" s="17"/>
    </row>
    <row r="313" spans="1:19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8" t="str" cm="1">
        <f t="array" ref="P3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3" s="3" t="s">
        <v>32</v>
      </c>
      <c r="R313" s="17"/>
      <c r="S313" s="17"/>
    </row>
    <row r="314" spans="1:19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8" t="str" cm="1">
        <f t="array" ref="P3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14" s="17"/>
      <c r="S314" s="17"/>
    </row>
    <row r="315" spans="1:19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8" t="str" cm="1">
        <f t="array" ref="P3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6" spans="1:19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8" t="str" cm="1">
        <f t="array" ref="P3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7" spans="1:19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8" t="str" cm="1">
        <f t="array" ref="P3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8" spans="1:19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8" t="str" cm="1">
        <f t="array" ref="P3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9" spans="1:19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8" t="str" cm="1">
        <f t="array" ref="P3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0" spans="1:19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8" t="str" cm="1">
        <f t="array" ref="P3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1" spans="1:17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8" t="str" cm="1">
        <f t="array" ref="P3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2" spans="1:17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8" t="str" cm="1">
        <f t="array" ref="P3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3" spans="1:17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8" t="str" cm="1">
        <f t="array" ref="P3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3" s="3" t="s">
        <v>38</v>
      </c>
    </row>
    <row r="324" spans="1:17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8" t="str" cm="1">
        <f t="array" ref="P3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4" s="16"/>
    </row>
    <row r="325" spans="1:17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8" t="str" cm="1">
        <f t="array" ref="P3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5" s="16"/>
    </row>
    <row r="326" spans="1:17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8" t="str" cm="1">
        <f t="array" ref="P3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6" s="16"/>
    </row>
    <row r="327" spans="1:17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8" t="str" cm="1">
        <f t="array" ref="P3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7" s="16"/>
    </row>
    <row r="328" spans="1:17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8" t="str" cm="1">
        <f t="array" ref="P3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8" s="16"/>
    </row>
    <row r="329" spans="1:17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8" t="str" cm="1">
        <f t="array" ref="P3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9" s="16"/>
    </row>
    <row r="330" spans="1:17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8" t="str" cm="1">
        <f t="array" ref="P3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1" spans="1:17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8" t="str" cm="1">
        <f t="array" ref="P3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2" spans="1:17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8" t="str" cm="1">
        <f t="array" ref="P3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3" spans="1:17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8" t="str" cm="1">
        <f t="array" ref="P3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34" spans="1:17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8" t="str" cm="1">
        <f t="array" ref="P3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5" spans="1:17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8" t="str" cm="1">
        <f t="array" ref="P3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6" spans="1:17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8" t="str" cm="1">
        <f t="array" ref="P3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7" spans="1:16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8" t="str" cm="1">
        <f t="array" ref="P3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38" spans="1:16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8" t="str" cm="1">
        <f t="array" ref="P3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9" spans="1:16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8" t="str" cm="1">
        <f t="array" ref="P3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0" spans="1:16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8" t="str" cm="1">
        <f t="array" ref="P3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1" spans="1:16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8" t="str" cm="1">
        <f t="array" ref="P3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2" spans="1:16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8" t="str" cm="1">
        <f t="array" ref="P3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3" spans="1:16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8" t="str" cm="1">
        <f t="array" ref="P3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4" spans="1:16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8" t="str" cm="1">
        <f t="array" ref="P3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5" spans="1:16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8" t="str" cm="1">
        <f t="array" ref="P3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6" spans="1:16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8" t="str" cm="1">
        <f t="array" ref="P3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7" spans="1:16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8" t="str" cm="1">
        <f t="array" ref="P3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48" spans="1:16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8" t="str" cm="1">
        <f t="array" ref="P3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9" spans="1:16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8" t="str" cm="1">
        <f t="array" ref="P3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0" spans="1:16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8" t="str" cm="1">
        <f t="array" ref="P3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1" spans="1:16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8" t="str" cm="1">
        <f t="array" ref="P3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2" spans="1:16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8" t="str" cm="1">
        <f t="array" ref="P3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3" spans="1:16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8" t="str" cm="1">
        <f t="array" ref="P3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4" spans="1:16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8" t="str" cm="1">
        <f t="array" ref="P3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5" spans="1:16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8" t="str" cm="1">
        <f t="array" ref="P3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6" spans="1:16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8" t="str" cm="1">
        <f t="array" ref="P3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7" spans="1:16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8" t="str" cm="1">
        <f t="array" ref="P3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8" spans="1:16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8" t="str" cm="1">
        <f t="array" ref="P3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9" spans="1:16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8" t="str" cm="1">
        <f t="array" ref="P3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0" spans="1:16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8" t="str" cm="1">
        <f t="array" ref="P3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1" spans="1:16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8" t="str" cm="1">
        <f t="array" ref="P3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2" spans="1:16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8" t="str" cm="1">
        <f t="array" ref="P3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3" spans="1:16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8" t="str" cm="1">
        <f t="array" ref="P3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4" spans="1:16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8" t="str" cm="1">
        <f t="array" ref="P3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5" spans="1:16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8" t="str" cm="1">
        <f t="array" ref="P3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6" spans="1:16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8" t="str" cm="1">
        <f t="array" ref="P3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7" spans="1:16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35" t="str" cm="1">
        <f t="array" ref="P3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8" spans="1:16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35" t="str" cm="1">
        <f t="array" ref="P3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9" spans="1:17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35" t="str" cm="1">
        <f t="array" ref="P3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69" s="3" t="s">
        <v>36</v>
      </c>
    </row>
    <row r="370" spans="1:17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35" t="str" cm="1">
        <f t="array" ref="P3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1" spans="1:17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35" t="str" cm="1">
        <f t="array" ref="P3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2" spans="1:17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35" t="str" cm="1">
        <f t="array" ref="P3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3" spans="1:17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35" t="str" cm="1">
        <f t="array" ref="P3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4" spans="1:17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35" t="str" cm="1">
        <f t="array" ref="P3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5" spans="1:17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35" t="str" cm="1">
        <f t="array" ref="P3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76" spans="1:17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35" t="str" cm="1">
        <f t="array" ref="P3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7" spans="1:17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35" t="str" cm="1">
        <f t="array" ref="P3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78" spans="1:17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8" t="str" cm="1">
        <f t="array" ref="P3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9" spans="1:17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8" t="str" cm="1">
        <f t="array" ref="P3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0" spans="1:17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8" t="str" cm="1">
        <f t="array" ref="P3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1" spans="1:17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8" t="str" cm="1">
        <f t="array" ref="P3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2" spans="1:17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8" t="str" cm="1">
        <f t="array" ref="P3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3" spans="1:17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35" t="str" cm="1">
        <f t="array" ref="P3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4" spans="1:17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35" t="str" cm="1">
        <f t="array" ref="P3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5" spans="1:16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f>SUM(M379:M385)/$O$1</f>
        <v>100.9845998485231</v>
      </c>
      <c r="P385" s="35" t="str" cm="1">
        <f t="array" ref="P3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6" spans="1:16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35" t="str" cm="1">
        <f t="array" ref="P3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7" spans="1:16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35" t="str" cm="1">
        <f t="array" ref="P3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8" spans="1:16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35" t="str" cm="1">
        <f t="array" ref="P3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9" spans="1:16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35" t="str" cm="1">
        <f t="array" ref="P3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0" spans="1:16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35" t="str" cm="1">
        <f t="array" ref="P3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1" spans="1:16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35" t="str" cm="1">
        <f t="array" ref="P3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2" spans="1:16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35" t="str" cm="1">
        <f t="array" ref="P3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3" spans="1:16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35" t="str" cm="1">
        <f t="array" ref="P3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4" spans="1:16" x14ac:dyDescent="0.2">
      <c r="A394" s="19">
        <v>44303</v>
      </c>
      <c r="B394" s="24">
        <f>-CD[[#This Row],[Verstorbene]]</f>
        <v>-342</v>
      </c>
      <c r="C394" s="2">
        <v>342</v>
      </c>
      <c r="D394" s="44">
        <v>50</v>
      </c>
      <c r="E394" s="21">
        <f>CD[[#This Row],[KH]]-CD[[#This Row],[KH (intensiv)]]</f>
        <v>83</v>
      </c>
      <c r="F394" s="21">
        <f>CD[[#This Row],[Infiziert]]-CD[[#This Row],[KH (nicht intensiv)]]-CD[[#This Row],[KH (intensiv)]]</f>
        <v>1267</v>
      </c>
      <c r="G394" s="20">
        <v>19300</v>
      </c>
      <c r="H394" s="20">
        <v>21065</v>
      </c>
      <c r="I394" s="20">
        <v>1400</v>
      </c>
      <c r="J394" s="20">
        <v>133</v>
      </c>
      <c r="K394" s="20">
        <v>3591</v>
      </c>
      <c r="L394" s="21">
        <f>CD[[#This Row],[Verstorbene]]+CD[[#This Row],[KH (intensiv)]]+CD[[#This Row],[KH (nicht intensiv)]]+CD[[#This Row],[Infiziert (o. KH)]]+CD[[#This Row],[Genesen]]-CD[[#This Row],[Total]]</f>
        <v>-23</v>
      </c>
      <c r="M394" s="22">
        <f>CD[[#This Row],[Total]]-H393</f>
        <v>160</v>
      </c>
      <c r="N394" s="22">
        <f>CD[[#This Row],[Genesen]]-G393</f>
        <v>100</v>
      </c>
      <c r="O394" s="35">
        <v>150.80000000000001</v>
      </c>
      <c r="P394" s="35" t="str" cm="1">
        <f t="array" ref="P3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5" spans="1:16" x14ac:dyDescent="0.2">
      <c r="A395" s="19">
        <v>44304</v>
      </c>
      <c r="B395" s="24">
        <f>-CD[[#This Row],[Verstorbene]]</f>
        <v>-342</v>
      </c>
      <c r="C395" s="2">
        <v>342</v>
      </c>
      <c r="D395" s="44">
        <v>53</v>
      </c>
      <c r="E395" s="21">
        <f>CD[[#This Row],[KH]]-CD[[#This Row],[KH (intensiv)]]</f>
        <v>100</v>
      </c>
      <c r="F395" s="21">
        <f>CD[[#This Row],[Infiziert]]-CD[[#This Row],[KH (nicht intensiv)]]-CD[[#This Row],[KH (intensiv)]]</f>
        <v>1247</v>
      </c>
      <c r="G395" s="20">
        <v>19400</v>
      </c>
      <c r="H395" s="20">
        <v>21133</v>
      </c>
      <c r="I395" s="20">
        <v>1400</v>
      </c>
      <c r="J395" s="20">
        <v>153</v>
      </c>
      <c r="K395" s="20">
        <v>3689</v>
      </c>
      <c r="L395" s="21">
        <f>CD[[#This Row],[Verstorbene]]+CD[[#This Row],[KH (intensiv)]]+CD[[#This Row],[KH (nicht intensiv)]]+CD[[#This Row],[Infiziert (o. KH)]]+CD[[#This Row],[Genesen]]-CD[[#This Row],[Total]]</f>
        <v>9</v>
      </c>
      <c r="M395" s="22">
        <f>CD[[#This Row],[Total]]-H394</f>
        <v>68</v>
      </c>
      <c r="N395" s="22">
        <f>CD[[#This Row],[Genesen]]-G394</f>
        <v>100</v>
      </c>
      <c r="O395" s="35">
        <v>146</v>
      </c>
      <c r="P395" s="35" t="str" cm="1">
        <f t="array" ref="P3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6" spans="1:16" x14ac:dyDescent="0.2">
      <c r="A396" s="19">
        <v>44305</v>
      </c>
      <c r="B396" s="24">
        <f>-CD[[#This Row],[Verstorbene]]</f>
        <v>-342</v>
      </c>
      <c r="C396" s="2">
        <v>342</v>
      </c>
      <c r="D396" s="44">
        <v>49</v>
      </c>
      <c r="E396" s="21">
        <f>CD[[#This Row],[KH]]-CD[[#This Row],[KH (intensiv)]]</f>
        <v>102</v>
      </c>
      <c r="F396" s="21">
        <f>CD[[#This Row],[Infiziert]]-CD[[#This Row],[KH (nicht intensiv)]]-CD[[#This Row],[KH (intensiv)]]</f>
        <v>1149</v>
      </c>
      <c r="G396" s="20">
        <v>19500</v>
      </c>
      <c r="H396" s="20">
        <v>21155</v>
      </c>
      <c r="I396" s="20">
        <v>1300</v>
      </c>
      <c r="J396" s="20">
        <v>151</v>
      </c>
      <c r="K396" s="20">
        <v>3795</v>
      </c>
      <c r="L396" s="21">
        <f>CD[[#This Row],[Verstorbene]]+CD[[#This Row],[KH (intensiv)]]+CD[[#This Row],[KH (nicht intensiv)]]+CD[[#This Row],[Infiziert (o. KH)]]+CD[[#This Row],[Genesen]]-CD[[#This Row],[Total]]</f>
        <v>-13</v>
      </c>
      <c r="M396" s="22">
        <f>CD[[#This Row],[Total]]-H395</f>
        <v>22</v>
      </c>
      <c r="N396" s="22">
        <f>CD[[#This Row],[Genesen]]-G395</f>
        <v>100</v>
      </c>
      <c r="O396" s="35">
        <v>141.5</v>
      </c>
      <c r="P396" s="35" t="str" cm="1">
        <f t="array" ref="P3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7" spans="1:16" x14ac:dyDescent="0.2">
      <c r="A397" s="19">
        <v>44306</v>
      </c>
      <c r="B397" s="24">
        <f>-CD[[#This Row],[Verstorbene]]</f>
        <v>-352</v>
      </c>
      <c r="C397" s="2">
        <v>352</v>
      </c>
      <c r="D397" s="44">
        <v>44</v>
      </c>
      <c r="E397" s="21">
        <f>CD[[#This Row],[KH]]-CD[[#This Row],[KH (intensiv)]]</f>
        <v>114</v>
      </c>
      <c r="F397" s="21">
        <f>CD[[#This Row],[Infiziert]]-CD[[#This Row],[KH (nicht intensiv)]]-CD[[#This Row],[KH (intensiv)]]</f>
        <v>1342</v>
      </c>
      <c r="G397" s="20">
        <v>19600</v>
      </c>
      <c r="H397" s="20">
        <v>21430</v>
      </c>
      <c r="I397" s="20">
        <v>1500</v>
      </c>
      <c r="J397" s="20">
        <v>158</v>
      </c>
      <c r="K397" s="20">
        <v>4043</v>
      </c>
      <c r="L397" s="21">
        <f>CD[[#This Row],[Verstorbene]]+CD[[#This Row],[KH (intensiv)]]+CD[[#This Row],[KH (nicht intensiv)]]+CD[[#This Row],[Infiziert (o. KH)]]+CD[[#This Row],[Genesen]]-CD[[#This Row],[Total]]</f>
        <v>22</v>
      </c>
      <c r="M397" s="22">
        <f>CD[[#This Row],[Total]]-H396</f>
        <v>275</v>
      </c>
      <c r="N397" s="22">
        <f>CD[[#This Row],[Genesen]]-G396</f>
        <v>100</v>
      </c>
      <c r="O397" s="35">
        <v>152.6</v>
      </c>
      <c r="P397" s="35" t="str" cm="1">
        <f t="array" ref="P3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8" spans="1:16" x14ac:dyDescent="0.2">
      <c r="A398" s="19">
        <v>44307</v>
      </c>
      <c r="B398" s="24">
        <f>-CD[[#This Row],[Verstorbene]]</f>
        <v>-353</v>
      </c>
      <c r="C398" s="2">
        <v>353</v>
      </c>
      <c r="D398" s="44">
        <v>48</v>
      </c>
      <c r="E398" s="21">
        <f>CD[[#This Row],[KH]]-CD[[#This Row],[KH (intensiv)]]</f>
        <v>107</v>
      </c>
      <c r="F398" s="21">
        <f>CD[[#This Row],[Infiziert]]-CD[[#This Row],[KH (nicht intensiv)]]-CD[[#This Row],[KH (intensiv)]]</f>
        <v>1345</v>
      </c>
      <c r="G398" s="20">
        <v>19700</v>
      </c>
      <c r="H398" s="20">
        <v>21557</v>
      </c>
      <c r="I398" s="20">
        <v>1500</v>
      </c>
      <c r="J398" s="20">
        <v>155</v>
      </c>
      <c r="K398" s="20">
        <v>4282</v>
      </c>
      <c r="L398" s="21">
        <f>CD[[#This Row],[Verstorbene]]+CD[[#This Row],[KH (intensiv)]]+CD[[#This Row],[KH (nicht intensiv)]]+CD[[#This Row],[Infiziert (o. KH)]]+CD[[#This Row],[Genesen]]-CD[[#This Row],[Total]]</f>
        <v>-4</v>
      </c>
      <c r="M398" s="22">
        <f>CD[[#This Row],[Total]]-H397</f>
        <v>127</v>
      </c>
      <c r="N398" s="22">
        <f>CD[[#This Row],[Genesen]]-G397</f>
        <v>100</v>
      </c>
      <c r="O398" s="35">
        <v>151.19999999999999</v>
      </c>
      <c r="P398" s="35" t="str" cm="1">
        <f t="array" ref="P3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9" spans="1:16" x14ac:dyDescent="0.2">
      <c r="A399" s="19">
        <v>44308</v>
      </c>
      <c r="B399" s="24">
        <f>-CD[[#This Row],[Verstorbene]]</f>
        <v>-353</v>
      </c>
      <c r="C399" s="2">
        <v>353</v>
      </c>
      <c r="D399" s="44">
        <v>51</v>
      </c>
      <c r="E399" s="21">
        <f>CD[[#This Row],[KH]]-CD[[#This Row],[KH (intensiv)]]</f>
        <v>100</v>
      </c>
      <c r="F399" s="21">
        <f>CD[[#This Row],[Infiziert]]-CD[[#This Row],[KH (nicht intensiv)]]-CD[[#This Row],[KH (intensiv)]]</f>
        <v>1449</v>
      </c>
      <c r="G399" s="20">
        <v>19800</v>
      </c>
      <c r="H399" s="20">
        <v>21759</v>
      </c>
      <c r="I399" s="20">
        <v>1600</v>
      </c>
      <c r="J399" s="20">
        <v>151</v>
      </c>
      <c r="K399" s="20">
        <v>4529</v>
      </c>
      <c r="L399" s="21">
        <f>CD[[#This Row],[Verstorbene]]+CD[[#This Row],[KH (intensiv)]]+CD[[#This Row],[KH (nicht intensiv)]]+CD[[#This Row],[Infiziert (o. KH)]]+CD[[#This Row],[Genesen]]-CD[[#This Row],[Total]]</f>
        <v>-6</v>
      </c>
      <c r="M399" s="22">
        <f>CD[[#This Row],[Total]]-H398</f>
        <v>202</v>
      </c>
      <c r="N399" s="22">
        <f>CD[[#This Row],[Genesen]]-G398</f>
        <v>100</v>
      </c>
      <c r="O399" s="35">
        <v>159</v>
      </c>
      <c r="P399" s="35" t="str" cm="1">
        <f t="array" ref="P3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0" spans="1:16" x14ac:dyDescent="0.2">
      <c r="A400" s="19">
        <v>44309</v>
      </c>
      <c r="B400" s="24">
        <f>-CD[[#This Row],[Verstorbene]]</f>
        <v>-356</v>
      </c>
      <c r="C400" s="2">
        <v>356</v>
      </c>
      <c r="D400" s="44">
        <v>54</v>
      </c>
      <c r="E400" s="21">
        <f>CD[[#This Row],[KH]]-CD[[#This Row],[KH (intensiv)]]</f>
        <v>98</v>
      </c>
      <c r="F400" s="21">
        <f>CD[[#This Row],[Infiziert]]-CD[[#This Row],[KH (nicht intensiv)]]-CD[[#This Row],[KH (intensiv)]]</f>
        <v>1448</v>
      </c>
      <c r="G400" s="20">
        <v>20000</v>
      </c>
      <c r="H400" s="20">
        <v>21937</v>
      </c>
      <c r="I400" s="20">
        <v>1600</v>
      </c>
      <c r="J400" s="20">
        <v>152</v>
      </c>
      <c r="K400" s="20">
        <v>4556</v>
      </c>
      <c r="L400" s="21">
        <f>CD[[#This Row],[Verstorbene]]+CD[[#This Row],[KH (intensiv)]]+CD[[#This Row],[KH (nicht intensiv)]]+CD[[#This Row],[Infiziert (o. KH)]]+CD[[#This Row],[Genesen]]-CD[[#This Row],[Total]]</f>
        <v>19</v>
      </c>
      <c r="M400" s="22">
        <f>CD[[#This Row],[Total]]-H399</f>
        <v>178</v>
      </c>
      <c r="N400" s="22">
        <f>CD[[#This Row],[Genesen]]-G399</f>
        <v>200</v>
      </c>
      <c r="O400" s="35">
        <v>165.8</v>
      </c>
      <c r="P400" s="35" t="str" cm="1">
        <f t="array" ref="P4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401" spans="1:16" x14ac:dyDescent="0.2">
      <c r="A401" s="19">
        <v>44310</v>
      </c>
      <c r="B401" s="24">
        <f>-CD[[#This Row],[Verstorbene]]</f>
        <v>-357</v>
      </c>
      <c r="C401" s="2">
        <v>357</v>
      </c>
      <c r="D401" s="44">
        <v>59</v>
      </c>
      <c r="E401" s="21">
        <f>CD[[#This Row],[KH]]-CD[[#This Row],[KH (intensiv)]]</f>
        <v>91</v>
      </c>
      <c r="F401" s="21">
        <f>CD[[#This Row],[Infiziert]]-CD[[#This Row],[KH (nicht intensiv)]]-CD[[#This Row],[KH (intensiv)]]</f>
        <v>1450</v>
      </c>
      <c r="G401" s="20">
        <v>20100</v>
      </c>
      <c r="H401" s="20">
        <v>22060</v>
      </c>
      <c r="I401" s="20">
        <v>1600</v>
      </c>
      <c r="J401" s="20">
        <v>150</v>
      </c>
      <c r="K401" s="20">
        <v>4556</v>
      </c>
      <c r="L401" s="21">
        <f>CD[[#This Row],[Verstorbene]]+CD[[#This Row],[KH (intensiv)]]+CD[[#This Row],[KH (nicht intensiv)]]+CD[[#This Row],[Infiziert (o. KH)]]+CD[[#This Row],[Genesen]]-CD[[#This Row],[Total]]</f>
        <v>-3</v>
      </c>
      <c r="M401" s="22">
        <f>CD[[#This Row],[Total]]-H400</f>
        <v>123</v>
      </c>
      <c r="N401" s="22">
        <f>CD[[#This Row],[Genesen]]-G400</f>
        <v>100</v>
      </c>
      <c r="O401" s="35">
        <v>159.69999999999999</v>
      </c>
      <c r="P401" s="35" t="str" cm="1">
        <f t="array" ref="P4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2" spans="1:16" x14ac:dyDescent="0.2">
      <c r="A402" s="19">
        <v>44311</v>
      </c>
      <c r="B402" s="24">
        <f>-CD[[#This Row],[Verstorbene]]</f>
        <v>-357</v>
      </c>
      <c r="C402" s="2">
        <v>357</v>
      </c>
      <c r="D402" s="44">
        <v>59</v>
      </c>
      <c r="E402" s="21">
        <f>CD[[#This Row],[KH]]-CD[[#This Row],[KH (intensiv)]]</f>
        <v>102</v>
      </c>
      <c r="F402" s="21">
        <f>CD[[#This Row],[Infiziert]]-CD[[#This Row],[KH (nicht intensiv)]]-CD[[#This Row],[KH (intensiv)]]</f>
        <v>1439</v>
      </c>
      <c r="G402" s="20">
        <v>20200</v>
      </c>
      <c r="H402" s="20">
        <v>22151</v>
      </c>
      <c r="I402" s="20">
        <v>1600</v>
      </c>
      <c r="J402" s="20">
        <v>161</v>
      </c>
      <c r="K402" s="20">
        <v>4490</v>
      </c>
      <c r="L402" s="21">
        <f>CD[[#This Row],[Verstorbene]]+CD[[#This Row],[KH (intensiv)]]+CD[[#This Row],[KH (nicht intensiv)]]+CD[[#This Row],[Infiziert (o. KH)]]+CD[[#This Row],[Genesen]]-CD[[#This Row],[Total]]</f>
        <v>6</v>
      </c>
      <c r="M402" s="22">
        <f>CD[[#This Row],[Total]]-H401</f>
        <v>91</v>
      </c>
      <c r="N402" s="22">
        <f>CD[[#This Row],[Genesen]]-G401</f>
        <v>100</v>
      </c>
      <c r="O402" s="35">
        <v>161.1</v>
      </c>
      <c r="P402" s="35" t="str" cm="1">
        <f t="array" ref="P4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3" spans="1:16" x14ac:dyDescent="0.2">
      <c r="A403" s="19">
        <v>44312</v>
      </c>
      <c r="B403" s="24">
        <f>-CD[[#This Row],[Verstorbene]]</f>
        <v>-362</v>
      </c>
      <c r="C403" s="2">
        <v>362</v>
      </c>
      <c r="D403" s="44">
        <v>57</v>
      </c>
      <c r="E403" s="21">
        <f>CD[[#This Row],[KH]]-CD[[#This Row],[KH (intensiv)]]</f>
        <v>110</v>
      </c>
      <c r="F403" s="21">
        <f>CD[[#This Row],[Infiziert]]-CD[[#This Row],[KH (nicht intensiv)]]-CD[[#This Row],[KH (intensiv)]]</f>
        <v>1333</v>
      </c>
      <c r="G403" s="20">
        <v>20300</v>
      </c>
      <c r="H403" s="20">
        <v>22214</v>
      </c>
      <c r="I403" s="20">
        <v>1500</v>
      </c>
      <c r="J403" s="20">
        <v>167</v>
      </c>
      <c r="K403" s="20">
        <v>4734</v>
      </c>
      <c r="L403" s="21">
        <f>CD[[#This Row],[Verstorbene]]+CD[[#This Row],[KH (intensiv)]]+CD[[#This Row],[KH (nicht intensiv)]]+CD[[#This Row],[Infiziert (o. KH)]]+CD[[#This Row],[Genesen]]-CD[[#This Row],[Total]]</f>
        <v>-52</v>
      </c>
      <c r="M403" s="22">
        <f>CD[[#This Row],[Total]]-H402</f>
        <v>63</v>
      </c>
      <c r="N403" s="22">
        <f>CD[[#This Row],[Genesen]]-G402</f>
        <v>100</v>
      </c>
      <c r="O403" s="35">
        <v>161</v>
      </c>
      <c r="P403" s="35" t="str" cm="1">
        <f t="array" ref="P4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4" spans="1:16" x14ac:dyDescent="0.2">
      <c r="A404" s="19">
        <v>44313</v>
      </c>
      <c r="B404" s="24">
        <f>-CD[[#This Row],[Verstorbene]]</f>
        <v>-365</v>
      </c>
      <c r="C404" s="2">
        <v>365</v>
      </c>
      <c r="D404" s="44">
        <v>56</v>
      </c>
      <c r="E404" s="21">
        <f>CD[[#This Row],[KH]]-CD[[#This Row],[KH (intensiv)]]</f>
        <v>117</v>
      </c>
      <c r="F404" s="21">
        <f>CD[[#This Row],[Infiziert]]-CD[[#This Row],[KH (nicht intensiv)]]-CD[[#This Row],[KH (intensiv)]]</f>
        <v>1327</v>
      </c>
      <c r="G404" s="20">
        <v>20400</v>
      </c>
      <c r="H404" s="20">
        <v>22353</v>
      </c>
      <c r="I404" s="20">
        <v>1500</v>
      </c>
      <c r="J404" s="20">
        <v>173</v>
      </c>
      <c r="K404" s="20">
        <v>4536</v>
      </c>
      <c r="L404" s="21">
        <f>CD[[#This Row],[Verstorbene]]+CD[[#This Row],[KH (intensiv)]]+CD[[#This Row],[KH (nicht intensiv)]]+CD[[#This Row],[Infiziert (o. KH)]]+CD[[#This Row],[Genesen]]-CD[[#This Row],[Total]]</f>
        <v>-88</v>
      </c>
      <c r="M404" s="22">
        <f>CD[[#This Row],[Total]]-H403</f>
        <v>139</v>
      </c>
      <c r="N404" s="22">
        <f>CD[[#This Row],[Genesen]]-G403</f>
        <v>100</v>
      </c>
      <c r="O404" s="35">
        <v>146.69999999999999</v>
      </c>
      <c r="P404" s="35" t="str" cm="1">
        <f t="array" ref="P4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05" spans="1:16" x14ac:dyDescent="0.2">
      <c r="A405" s="19">
        <v>44314</v>
      </c>
      <c r="B405" s="24">
        <f>-CD[[#This Row],[Verstorbene]]</f>
        <v>-370</v>
      </c>
      <c r="C405" s="2">
        <v>370</v>
      </c>
      <c r="D405" s="44">
        <v>56</v>
      </c>
      <c r="E405" s="21">
        <f>CD[[#This Row],[KH]]-CD[[#This Row],[KH (intensiv)]]</f>
        <v>106</v>
      </c>
      <c r="F405" s="21">
        <f>CD[[#This Row],[Infiziert]]-CD[[#This Row],[KH (nicht intensiv)]]-CD[[#This Row],[KH (intensiv)]]</f>
        <v>1438</v>
      </c>
      <c r="G405" s="20">
        <v>20600</v>
      </c>
      <c r="H405" s="20">
        <v>22530</v>
      </c>
      <c r="I405" s="20">
        <v>1600</v>
      </c>
      <c r="J405" s="20">
        <v>162</v>
      </c>
      <c r="K405" s="20">
        <v>4469</v>
      </c>
      <c r="L405" s="21">
        <f>CD[[#This Row],[Verstorbene]]+CD[[#This Row],[KH (intensiv)]]+CD[[#This Row],[KH (nicht intensiv)]]+CD[[#This Row],[Infiziert (o. KH)]]+CD[[#This Row],[Genesen]]-CD[[#This Row],[Total]]</f>
        <v>40</v>
      </c>
      <c r="M405" s="22">
        <f>CD[[#This Row],[Total]]-H404</f>
        <v>177</v>
      </c>
      <c r="N405" s="22">
        <f>CD[[#This Row],[Genesen]]-G404</f>
        <v>200</v>
      </c>
      <c r="O405" s="35">
        <v>150.69999999999999</v>
      </c>
      <c r="P405" s="35" t="str" cm="1">
        <f t="array" ref="P4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6" spans="1:16" x14ac:dyDescent="0.2">
      <c r="A406" s="19">
        <v>44315</v>
      </c>
      <c r="B406" s="24">
        <f>-CD[[#This Row],[Verstorbene]]</f>
        <v>-370</v>
      </c>
      <c r="C406" s="2">
        <v>370</v>
      </c>
      <c r="D406" s="44">
        <v>54</v>
      </c>
      <c r="E406" s="21">
        <f>CD[[#This Row],[KH]]-CD[[#This Row],[KH (intensiv)]]</f>
        <v>109</v>
      </c>
      <c r="F406" s="21">
        <f>CD[[#This Row],[Infiziert]]-CD[[#This Row],[KH (nicht intensiv)]]-CD[[#This Row],[KH (intensiv)]]</f>
        <v>1437</v>
      </c>
      <c r="G406" s="20">
        <v>20700</v>
      </c>
      <c r="H406" s="20">
        <v>22717</v>
      </c>
      <c r="I406" s="20">
        <v>1600</v>
      </c>
      <c r="J406" s="20">
        <v>163</v>
      </c>
      <c r="K406" s="20">
        <v>4493</v>
      </c>
      <c r="L406" s="21">
        <f>CD[[#This Row],[Verstorbene]]+CD[[#This Row],[KH (intensiv)]]+CD[[#This Row],[KH (nicht intensiv)]]+CD[[#This Row],[Infiziert (o. KH)]]+CD[[#This Row],[Genesen]]-CD[[#This Row],[Total]]</f>
        <v>-47</v>
      </c>
      <c r="M406" s="22">
        <f>CD[[#This Row],[Total]]-H405</f>
        <v>187</v>
      </c>
      <c r="N406" s="22">
        <f>CD[[#This Row],[Genesen]]-G405</f>
        <v>100</v>
      </c>
      <c r="O406" s="35">
        <v>149.5</v>
      </c>
      <c r="P406" s="35" t="str" cm="1">
        <f t="array" ref="P4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07" spans="1:16" x14ac:dyDescent="0.2">
      <c r="A407" s="19">
        <v>44316</v>
      </c>
      <c r="B407" s="24">
        <f>-CD[[#This Row],[Verstorbene]]</f>
        <v>-374</v>
      </c>
      <c r="C407" s="2">
        <v>374</v>
      </c>
      <c r="D407" s="45">
        <v>54</v>
      </c>
      <c r="E407" s="21">
        <f>CD[[#This Row],[KH]]-CD[[#This Row],[KH (intensiv)]]</f>
        <v>109</v>
      </c>
      <c r="F407" s="21">
        <f>CD[[#This Row],[Infiziert]]-CD[[#This Row],[KH (nicht intensiv)]]-CD[[#This Row],[KH (intensiv)]]</f>
        <v>1537</v>
      </c>
      <c r="G407" s="20">
        <v>20800</v>
      </c>
      <c r="H407" s="20">
        <v>22876</v>
      </c>
      <c r="I407" s="20">
        <v>1700</v>
      </c>
      <c r="J407" s="23">
        <v>163</v>
      </c>
      <c r="K407" s="23">
        <v>4493</v>
      </c>
      <c r="L407" s="21">
        <f>CD[[#This Row],[Verstorbene]]+CD[[#This Row],[KH (intensiv)]]+CD[[#This Row],[KH (nicht intensiv)]]+CD[[#This Row],[Infiziert (o. KH)]]+CD[[#This Row],[Genesen]]-CD[[#This Row],[Total]]</f>
        <v>-2</v>
      </c>
      <c r="M407" s="22">
        <f>CD[[#This Row],[Total]]-H406</f>
        <v>159</v>
      </c>
      <c r="N407" s="22">
        <f>CD[[#This Row],[Genesen]]-G406</f>
        <v>100</v>
      </c>
      <c r="O407" s="35">
        <v>151.5</v>
      </c>
      <c r="P407" s="35" t="str" cm="1">
        <f t="array" ref="P4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2021-05-01T06:44:40Z</dcterms:modified>
</cp:coreProperties>
</file>