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19DEF765-5E1C-2F4E-9AE4-D02D8BCB4676}" xr6:coauthVersionLast="47" xr6:coauthVersionMax="47" xr10:uidLastSave="{00000000-0000-0000-0000-000000000000}"/>
  <bookViews>
    <workbookView xWindow="1734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10" i="1" l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P410" i="1" s="1" a="1"/>
  <c r="P410" i="1" s="1"/>
  <c r="N404" i="1"/>
  <c r="B403" i="1"/>
  <c r="E403" i="1"/>
  <c r="F403" i="1" s="1"/>
  <c r="L403" i="1" s="1"/>
  <c r="M403" i="1"/>
  <c r="P409" i="1" s="1" a="1"/>
  <c r="P409" i="1" s="1"/>
  <c r="N403" i="1"/>
  <c r="B402" i="1"/>
  <c r="E402" i="1"/>
  <c r="F402" i="1" s="1"/>
  <c r="M402" i="1"/>
  <c r="N402" i="1"/>
  <c r="B401" i="1"/>
  <c r="E401" i="1"/>
  <c r="F401" i="1" s="1"/>
  <c r="M401" i="1"/>
  <c r="P407" i="1" s="1" a="1"/>
  <c r="P407" i="1" s="1"/>
  <c r="N401" i="1"/>
  <c r="B400" i="1"/>
  <c r="E400" i="1"/>
  <c r="F400" i="1" s="1"/>
  <c r="L400" i="1" s="1"/>
  <c r="M400" i="1"/>
  <c r="P404" i="1" s="1" a="1"/>
  <c r="P404" i="1" s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P405" i="1" s="1" a="1"/>
  <c r="P405" i="1" s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P403" i="1" s="1" a="1"/>
  <c r="P403" i="1" s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09" i="1" l="1"/>
  <c r="P408" i="1" a="1"/>
  <c r="P408" i="1" s="1"/>
  <c r="L406" i="1"/>
  <c r="P406" i="1" a="1"/>
  <c r="P406" i="1" s="1"/>
  <c r="L405" i="1"/>
  <c r="L402" i="1"/>
  <c r="L401" i="1"/>
  <c r="L395" i="1"/>
  <c r="L394" i="1"/>
  <c r="L393" i="1"/>
  <c r="L392" i="1"/>
  <c r="O388" i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8" i="1"/>
  <c r="P58" i="1" s="1" a="1"/>
  <c r="P58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U10" i="1" l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  <c r="Q19" i="1" s="1"/>
  <c r="Q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<sst xmlns="http://schemas.openxmlformats.org/spreadsheetml/2006/main" count="48" uniqueCount="43">
  <si>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</si>
  <si>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</si>
  <si>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</si>
  <si>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</si>
  <si>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</si>
  <si>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</si>
  <si>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</si>
  <si>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</si>
  <si>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</si>
  <si>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</si>
  <si>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</si>
  <si>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</si>
  <si>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</si>
  <si>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</si>
  <si>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</si>
  <si>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</si>
  <si>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</si>
  <si>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</si>
  <si>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</si>
  <si>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</si>
  <si>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</si>
  <si>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</si>
  <si>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</si>
  <si>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</si>
  <si>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</si>
  <si>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</si>
  <si>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</si>
  <si>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</si>
  <si>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</si>
  <si>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</si>
  <si>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</si>
  <si>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</si>
  <si>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</si>
  <si>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</si>
  <si>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</si>
  <si>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</si>
  <si>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</si>
  <si>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</si>
  <si>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</si>
  <si>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</si>
  <si>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</si>
  <si>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02.05., insg. 22.985 (+109) mit Coronadiagnose, akt. infiz.: 1.600 (-100), 21.000 (+200) genesen. 374 (0) verstorben, 7-Tages-Inzidenz 151,3 (151,5) #CoronaD (Krankenhaus/Quarantäne-Zahlen werden Mo-Fr aktualisiert)</t>
  </si>
  <si>
    <t>04.05., insg. 23.099 (+80) mit Coronadiagnose, akt. infiz.: 1.500 (0), 168 (+4) in Krankenhäusern i. Beh., davon 60 (-1) auf Intensiv, 4.337 (+47) in Quaran., 21.200 (+100) genesen. 379 (+5) verstorben, 7-Tages-Inzidenz 139,9 (137,8)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</si>
</sst>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Tabelle1!$A$7:$A$410</c:f>
              <c:numCache>
                <c:formatCode>d\-mmm</c:formatCode>
                <c:ptCount val="40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</c:numCache>
            </c:numRef>
          </c:cat>
          <c:val>
            <c:numRef>
              <c:f>Tabelle1!$B$7:$B$410</c:f>
              <c:numCache>
                <c:formatCode>0</c:formatCode>
                <c:ptCount val="404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Tabelle1!$A$7:$A$410</c:f>
              <c:numCache>
                <c:formatCode>d\-mmm</c:formatCode>
                <c:ptCount val="40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</c:numCache>
            </c:numRef>
          </c:cat>
          <c:val>
            <c:numRef>
              <c:f>Tabelle1!$C$7:$C$410</c:f>
              <c:numCache>
                <c:formatCode>General</c:formatCode>
                <c:ptCount val="40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Tabelle1!$A$7:$A$410</c:f>
              <c:numCache>
                <c:formatCode>d\-mmm</c:formatCode>
                <c:ptCount val="40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</c:numCache>
            </c:numRef>
          </c:cat>
          <c:val>
            <c:numRef>
              <c:f>Tabelle1!$D$7:$D$410</c:f>
              <c:numCache>
                <c:formatCode>0</c:formatCode>
                <c:ptCount val="40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Tabelle1!$A$7:$A$410</c:f>
              <c:numCache>
                <c:formatCode>d\-mmm</c:formatCode>
                <c:ptCount val="40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</c:numCache>
            </c:numRef>
          </c:cat>
          <c:val>
            <c:numRef>
              <c:f>Tabelle1!$E$7:$E$410</c:f>
              <c:numCache>
                <c:formatCode>General</c:formatCode>
                <c:ptCount val="40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Tabelle1!$M$7:$M$410</c:f>
              <c:numCache>
                <c:formatCode>General</c:formatCode>
                <c:ptCount val="404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Tabelle1!$O$7:$O$410</c:f>
              <c:numCache>
                <c:formatCode>0.0</c:formatCode>
                <c:ptCount val="404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0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37630</xdr:colOff>
      <xdr:row>19</xdr:row>
      <xdr:rowOff>48448</xdr:rowOff>
    </xdr:from>
    <xdr:to>
      <xdr:col>34</xdr:col>
      <xdr:colOff>275864</xdr:colOff>
      <xdr:row>62</xdr:row>
      <xdr:rowOff>29501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04.05.2021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0.71127</cdr:x>
      <cdr:y>0.05553</cdr:y>
    </cdr:from>
    <cdr:to>
      <cdr:x>0.85881</cdr:x>
      <cdr:y>0.15322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909830" y="484118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139,9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379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1.500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5913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23.099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04.05., insg. 23.099 (+80) mit Coronadiagnose, akt. infiz.: 1.500 (0), 168 (+4) in Krankenhäusern i. Beh., davon 60 (-1) auf Intensiv, 4.337 (+47) in Quaran., 21.200 (+100) genesen. 379 (+5) verstorben, 7-Tages-Inzidenz 139,9 (137,8)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0.71372</cdr:x>
      <cdr:y>0.14566</cdr:y>
    </cdr:from>
    <cdr:to>
      <cdr:x>0.86126</cdr:x>
      <cdr:y>0.18526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947409" y="1269930"/>
          <a:ext cx="2263047" cy="345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🔴🟣🔴🟣🟣🔴🔴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10" totalsRowShown="0" headerRowDxfId="17" dataDxfId="16">
  <autoFilter ref="A6:P410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10"/>
  <sheetViews>
    <sheetView tabSelected="1" topLeftCell="N1" zoomScaleNormal="100" workbookViewId="0">
      <selection activeCell="Q14" sqref="Q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3" t="s">
        <v>31</v>
      </c>
      <c r="H1" s="53"/>
      <c r="I1" s="53"/>
      <c r="J1" s="53"/>
      <c r="K1" s="3" t="s">
        <v>20</v>
      </c>
      <c r="L1" s="5" t="str">
        <f ca="1">"Stand: "&amp;TEXT(TODAY(),"TT.MM.JJJJ")</f>
        <v>Stand: 04.05.2021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404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04.05.</v>
      </c>
      <c r="T6" s="3" t="s">
        <v>27</v>
      </c>
      <c r="U6" s="3" t="str" cm="1">
        <f t="array" ref="U6">TEXT(INDEX(CD[KH],$R$5),"#.##0")</f>
        <v>168</v>
      </c>
      <c r="V6" s="3" t="str" cm="1">
        <f t="array" ref="V6">TEXT(INDEX(CD[KH],$R$5)-INDEX(CD[KH],$R$5-1),"+#.##0;-#.##0;0")</f>
        <v>+4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139,9</v>
      </c>
      <c r="S7" s="3" t="str" cm="1">
        <f t="array" ref="S7">TEXT(INDEX(CD[Inzidenz],$R$5-1),"#.##0,0")</f>
        <v>137,8</v>
      </c>
      <c r="T7" s="3" t="s">
        <v>28</v>
      </c>
      <c r="U7" s="3" t="str" cm="1">
        <f t="array" ref="U7">TEXT(INDEX(CD[KH (intensiv)],$R$5),"#.##0")</f>
        <v>60</v>
      </c>
      <c r="V7" s="3" t="str" cm="1">
        <f t="array" ref="V7">TEXT(INDEX(CD[KH (intensiv)],$R$5)-INDEX(CD[KH (intensiv)],$R$5-1),"+#.##0;-#.##0;0")</f>
        <v>-1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379</v>
      </c>
      <c r="S8" s="3" t="str" cm="1">
        <f t="array" ref="S8">TEXT(INDEX(CD[Verstorbene],$R$5)-INDEX(CD[Verstorbene],$R$5-1),"+#.##0;-#.##0;0")</f>
        <v>+5</v>
      </c>
      <c r="T8" s="3" t="s">
        <v>29</v>
      </c>
      <c r="U8" s="3" t="str" cm="1">
        <f t="array" ref="U8">TEXT(INDEX(CD[Quarant],$R$5),"#.##0")</f>
        <v>4.337</v>
      </c>
      <c r="V8" s="3" t="str" cm="1">
        <f t="array" ref="V8">TEXT(INDEX(CD[Quarant],$R$5)-INDEX(CD[Quarant],$R$5-1),"+#.##0;-#.##0;0")</f>
        <v>+47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1.500</v>
      </c>
      <c r="S9" s="3" t="str" cm="1">
        <f t="array" ref="S9">TEXT(INDEX(CD[Infiziert],$R$5)-INDEX(CD[Infiziert],$R$5-1),"+#.##0;-#.##0;0")</f>
        <v>0</v>
      </c>
      <c r="T9" s="3" t="s">
        <v>30</v>
      </c>
      <c r="U9" s="3" t="str" cm="1">
        <f t="array" ref="U9">TEXT(INDEX(CD[Genesen],$R$5),"#.##0")</f>
        <v>21.200</v>
      </c>
      <c r="V9" s="3" t="str" cm="1">
        <f t="array" ref="V9">TEXT(INDEX(CD[Genesen],$R$5)-INDEX(CD[Genesen],$R$5-1),"+#.##0;-#.##0;0")</f>
        <v>+100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23.099</v>
      </c>
      <c r="S10" s="16" t="str" cm="1">
        <f t="array" ref="S10">TEXT(INDEX(CD[Total],$R$5)-INDEX(CD[Total],$R$5-1),"+#.##0;-#.##0;0")</f>
        <v>+80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🔴🟣🔴🟣🟣🔴🔴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51" t="str">
        <f ca="1">$R$6&amp;", insg. "&amp;$R$10&amp;" ("&amp;$S$10&amp;") mit Coronadiagnose, akt. infiz.: "&amp;$R$9&amp;" ("&amp;$S$9&amp;"), "&amp;$U$6&amp;" ("&amp;$V$6&amp;") in Krankenhäusern i. Beh., davon "&amp;$U$7&amp;" ("&amp;$V$7&amp;") auf Intensiv, "&amp;$U$8&amp;" ("&amp;$V$8&amp;") in Quaran., "&amp;$U$9&amp;" ("&amp;$V$9&amp;") genesen. "&amp;$R$8&amp;" ("&amp;$S$8&amp;") verstorben, 7-Tages-Inzidenz "&amp;$R$7&amp;" ("&amp;$S$7&amp;") #CoronaD"</f>
        <v>04.05., insg. 23.099 (+80) mit Coronadiagnose, akt. infiz.: 1.500 (0), 168 (+4) in Krankenhäusern i. Beh., davon 60 (-1) auf Intensiv, 4.337 (+47) in Quaran., 21.200 (+100) genesen. 379 (+5) verstorben, 7-Tages-Inzidenz 139,9 (137,8)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42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6" s="51" t="str">
        <f ca="1">$R$6&amp;", insg. "&amp;$R$10&amp;" ("&amp;$S$10&amp;") mit Coronadiagnose, akt. infiz.: "&amp;$R$9&amp;" ("&amp;$S$9&amp;"), "&amp;$U$9&amp;" ("&amp;$V$9&amp;") genesen. "&amp;$R$8&amp;" ("&amp;$S$8&amp;") verstorben, 7-Tages-Inzidenz "&amp;$R$7&amp;" ("&amp;$S$7&amp;") #CoronaD (Krankenhaus/Quarantäne-Zahlen werden Mo-Fr aktualisiert)"</f>
        <v>04.05., insg. 23.099 (+80) mit Coronadiagnose, akt. infiz.: 1.500 (0), 21.200 (+100) genesen. 379 (+5) verstorben, 7-Tages-Inzidenz 139,9 (137,8) #CoronaD (Krankenhaus/Quarantäne-Zahlen werden Mo-Fr aktualisiert)</v>
      </c>
    </row>
    <row r="17" spans="1:17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7" s="3" t="s">
        <v>41</v>
      </c>
    </row>
    <row r="18" spans="1:17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7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9" s="16" t="str">
        <f ca="1">Q13</f>
        <v>04.05., insg. 23.099 (+80) mit Coronadiagnose, akt. infiz.: 1.500 (0), 168 (+4) in Krankenhäusern i. Beh., davon 60 (-1) auf Intensiv, 4.337 (+47) in Quaran., 21.200 (+100) genesen. 379 (+5) verstorben, 7-Tages-Inzidenz 139,9 (137,8) #CoronaD</v>
      </c>
    </row>
    <row r="20" spans="1:17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7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7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7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7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7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7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7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7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7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7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7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7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3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3" spans="1:16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3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4" spans="1:16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3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5" spans="1:16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3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6" spans="1:16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3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7" spans="1:16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3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8" spans="1:16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3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9" spans="1:16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3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0" spans="1:16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3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2021-05-04T08:31:28Z</dcterms:modified>
</cp:coreProperties>
</file>