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74676DC-DEF1-C94D-9F28-112100CA2354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0" i="1" l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P280" i="1" s="1"/>
  <c r="O274" i="1"/>
  <c r="C273" i="1"/>
  <c r="F273" i="1"/>
  <c r="G273" i="1" s="1"/>
  <c r="N273" i="1"/>
  <c r="O273" i="1"/>
  <c r="C272" i="1"/>
  <c r="F272" i="1"/>
  <c r="G272" i="1" s="1"/>
  <c r="M272" i="1" s="1"/>
  <c r="N272" i="1"/>
  <c r="P277" i="1" s="1"/>
  <c r="O272" i="1"/>
  <c r="C271" i="1"/>
  <c r="F271" i="1"/>
  <c r="G271" i="1" s="1"/>
  <c r="M271" i="1" s="1"/>
  <c r="N271" i="1"/>
  <c r="O271" i="1"/>
  <c r="C270" i="1"/>
  <c r="F270" i="1"/>
  <c r="G270" i="1" s="1"/>
  <c r="N270" i="1"/>
  <c r="P276" i="1" s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279" i="1" l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4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T7" i="1" a="1"/>
  <c r="T7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<sst xmlns="http://schemas.openxmlformats.org/spreadsheetml/2006/main" count="36" uniqueCount="34">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</sst>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Tabelle1!$A$7:$A$280</c:f>
              <c:numCache>
                <c:formatCode>d\-mmm</c:formatCode>
                <c:ptCount val="2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</c:numCache>
            </c:numRef>
          </c:cat>
          <c:val>
            <c:numRef>
              <c:f>Tabelle1!$C$7:$C$280</c:f>
              <c:numCache>
                <c:formatCode>0</c:formatCode>
                <c:ptCount val="274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Tabelle1!$A$7:$A$280</c:f>
              <c:numCache>
                <c:formatCode>d\-mmm</c:formatCode>
                <c:ptCount val="2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</c:numCache>
            </c:numRef>
          </c:cat>
          <c:val>
            <c:numRef>
              <c:f>Tabelle1!$D$7:$D$280</c:f>
              <c:numCache>
                <c:formatCode>General</c:formatCode>
                <c:ptCount val="27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Tabelle1!$A$7:$A$280</c:f>
              <c:numCache>
                <c:formatCode>d\-mmm</c:formatCode>
                <c:ptCount val="2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</c:numCache>
            </c:numRef>
          </c:cat>
          <c:val>
            <c:numRef>
              <c:f>Tabelle1!$E$7:$E$280</c:f>
              <c:numCache>
                <c:formatCode>General</c:formatCode>
                <c:ptCount val="274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Tabelle1!$A$7:$A$280</c:f>
              <c:numCache>
                <c:formatCode>d\-mmm</c:formatCode>
                <c:ptCount val="274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</c:numCache>
            </c:numRef>
          </c:cat>
          <c:val>
            <c:numRef>
              <c:f>Tabelle1!$F$7:$F$280</c:f>
              <c:numCache>
                <c:formatCode>General</c:formatCode>
                <c:ptCount val="274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Tabelle1!$N$7:$N$280</c:f>
              <c:numCache>
                <c:formatCode>General</c:formatCode>
                <c:ptCount val="274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Tabelle1!$P$7:$P$280</c:f>
              <c:numCache>
                <c:formatCode>0.0</c:formatCode>
                <c:ptCount val="274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119,7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127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1.113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12.968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25.12., insg. 12.968 (+94) mit Coronadiagnose, akt. infiz.: 1.113 (+65), 194 (-10) in Krankenhäusern i. Beh., davon 35 (-3) auf Intensiv, 3.523 (-42) in Quaran., 11.728 (+29) genesen. 127 (0) verstorben, 7-Tages-Inzidenz 119,7 (126,8)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0" totalsRowShown="0" headerRowDxfId="17" dataDxfId="16">
  <autoFilter ref="A6:P280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6"/>
  <sheetViews>
    <sheetView tabSelected="1" topLeftCell="M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25.12.2020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274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25.12.</v>
      </c>
      <c r="U6" s="3" t="s">
        <v>29</v>
      </c>
      <c r="V6" s="3" t="str" cm="1">
        <f t="array" ref="V6">TEXT(INDEX(CD[KH],$S$5),"#.##0")</f>
        <v>194</v>
      </c>
      <c r="W6" s="3" t="str" cm="1">
        <f t="array" ref="W6">TEXT(INDEX(CD[KH],$S$5)-INDEX(CD[KH],$S$5-1),"+#.##0;-#.##0;0")</f>
        <v>-10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119,7</v>
      </c>
      <c r="T7" s="3" t="str" cm="1">
        <f t="array" ref="T7">TEXT(INDEX(CD[Inzidenz],$S$5-1),"#.##0,#")</f>
        <v>126,8</v>
      </c>
      <c r="U7" s="3" t="s">
        <v>30</v>
      </c>
      <c r="V7" s="3" t="str" cm="1">
        <f t="array" ref="V7">TEXT(INDEX(CD[KH (intensiv)],$S$5),"#.##0")</f>
        <v>35</v>
      </c>
      <c r="W7" s="3" t="str" cm="1">
        <f t="array" ref="W7">TEXT(INDEX(CD[KH (intensiv)],$S$5)-INDEX(CD[KH (intensiv)],$S$5-1),"+#.##0;-#.##0;0")</f>
        <v>-3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127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3.523</v>
      </c>
      <c r="W8" s="3" t="str" cm="1">
        <f t="array" ref="W8">TEXT(INDEX(CD[Quarant],$S$5)-INDEX(CD[Quarant],$S$5-1),"+#.##0;-#.##0;0")</f>
        <v>-42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1.113</v>
      </c>
      <c r="T9" s="3" t="str" cm="1">
        <f t="array" ref="T9">TEXT(INDEX(CD[Infiziert],$S$5)-INDEX(CD[Infiziert],$S$5-1),"+#.##0;-#.##0;0")</f>
        <v>+65</v>
      </c>
      <c r="U9" s="3" t="s">
        <v>32</v>
      </c>
      <c r="V9" s="3" t="str" cm="1">
        <f t="array" ref="V9">TEXT(INDEX(CD[Genesen],$S$5),"#.##0")</f>
        <v>11.728</v>
      </c>
      <c r="W9" s="3" t="str" cm="1">
        <f t="array" ref="W9">TEXT(INDEX(CD[Genesen],$S$5)-INDEX(CD[Genesen],$S$5-1),"+#.##0;-#.##0;0")</f>
        <v>+29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12.968</v>
      </c>
      <c r="T10" s="17" t="str" cm="1">
        <f t="array" ref="T10">TEXT(INDEX(CD[Total],$S$5)-INDEX(CD[Total],$S$5-1),"+#.##0;-#.##0;0")</f>
        <v>+94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25.12., insg. 12.968 (+94) mit Coronadiagnose, akt. infiz.: 1.113 (+65), 194 (-10) in Krankenhäusern i. Beh., davon 35 (-3) auf Intensiv, 3.523 (-42) in Quaran., 11.728 (+29) genesen. 127 (0) verstorben, 7-Tages-Inzidenz 119,7 (126,8)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>SUM(N274:N280)/$P$1</f>
        <v>119.67370723754999</v>
      </c>
      <c r="Q280" s="11">
        <v>44190</v>
      </c>
    </row>
    <row r="281" spans="1:17" ht="17" x14ac:dyDescent="0.25">
      <c r="B281" s="39"/>
      <c r="C281" s="39"/>
      <c r="Q281" s="11">
        <v>44191</v>
      </c>
    </row>
    <row r="282" spans="1:17" ht="17" x14ac:dyDescent="0.25">
      <c r="B282" s="39"/>
      <c r="Q282" s="11">
        <v>44192</v>
      </c>
    </row>
    <row r="283" spans="1:17" ht="17" x14ac:dyDescent="0.25">
      <c r="B283" s="39"/>
      <c r="Q283" s="11">
        <v>44193</v>
      </c>
    </row>
    <row r="284" spans="1:17" x14ac:dyDescent="0.2">
      <c r="Q284" s="11">
        <v>44194</v>
      </c>
    </row>
    <row r="285" spans="1:17" x14ac:dyDescent="0.2">
      <c r="Q285" s="11">
        <v>44195</v>
      </c>
    </row>
    <row r="286" spans="1:17" x14ac:dyDescent="0.2">
      <c r="Q286" s="11">
        <v>44196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2020-12-25T10:27:23Z</dcterms:modified>
</cp:coreProperties>
</file>