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9BD7168-BA29-204D-A718-DEDBE8D60001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9" i="1" l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99" i="1" l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<sst xmlns="http://schemas.openxmlformats.org/spreadsheetml/2006/main" count="36" uniqueCount="34">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</sst>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Consolas"/>
      <family val="2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Tabelle1!$A$7:$A$299</c:f>
              <c:numCache>
                <c:formatCode>d\-mmm</c:formatCode>
                <c:ptCount val="2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</c:numCache>
            </c:numRef>
          </c:cat>
          <c:val>
            <c:numRef>
              <c:f>Tabelle1!$C$7:$C$299</c:f>
              <c:numCache>
                <c:formatCode>0</c:formatCode>
                <c:ptCount val="29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Tabelle1!$A$7:$A$299</c:f>
              <c:numCache>
                <c:formatCode>d\-mmm</c:formatCode>
                <c:ptCount val="2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</c:numCache>
            </c:numRef>
          </c:cat>
          <c:val>
            <c:numRef>
              <c:f>Tabelle1!$D$7:$D$299</c:f>
              <c:numCache>
                <c:formatCode>General</c:formatCode>
                <c:ptCount val="29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Tabelle1!$A$7:$A$299</c:f>
              <c:numCache>
                <c:formatCode>d\-mmm</c:formatCode>
                <c:ptCount val="2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</c:numCache>
            </c:numRef>
          </c:cat>
          <c:val>
            <c:numRef>
              <c:f>Tabelle1!$E$7:$E$299</c:f>
              <c:numCache>
                <c:formatCode>General</c:formatCode>
                <c:ptCount val="29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Tabelle1!$A$7:$A$299</c:f>
              <c:numCache>
                <c:formatCode>d\-mmm</c:formatCode>
                <c:ptCount val="29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</c:numCache>
            </c:numRef>
          </c:cat>
          <c:val>
            <c:numRef>
              <c:f>Tabelle1!$F$7:$F$299</c:f>
              <c:numCache>
                <c:formatCode>General</c:formatCode>
                <c:ptCount val="29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Tabelle1!$N$7:$N$299</c:f>
              <c:numCache>
                <c:formatCode>General</c:formatCode>
                <c:ptCount val="29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Tabelle1!$P$7:$P$299</c:f>
              <c:numCache>
                <c:formatCode>0.0</c:formatCode>
                <c:ptCount val="29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118,0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156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691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14.621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13.01., insg. 14.621 (+136) mit Coronadiagnose, akt. infiz.: 691 (+18), 153 (-2) in Krankenhäusern i. Beh., davon 31 (-2) auf Intensiv, 1.867 (-23) in Quaran., 13.774 (+116) genesen. 156 (+2) verstorben, 7-Tages-Inzidenz 118,0 (108,7)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99" totalsRowShown="0" headerRowDxfId="17" dataDxfId="16">
  <autoFilter ref="A6:P299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13.01.2021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293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13.01.</v>
      </c>
      <c r="U6" s="3" t="s">
        <v>29</v>
      </c>
      <c r="V6" s="3" t="str" cm="1">
        <f t="array" ref="V6">TEXT(INDEX(CD[KH],$S$5),"#.##0")</f>
        <v>153</v>
      </c>
      <c r="W6" s="3" t="str" cm="1">
        <f t="array" ref="W6">TEXT(INDEX(CD[KH],$S$5)-INDEX(CD[KH],$S$5-1),"+#.##0;-#.##0;0")</f>
        <v>-2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118,0</v>
      </c>
      <c r="T7" s="3" t="str" cm="1">
        <f t="array" ref="T7">TEXT(INDEX(CD[Inzidenz],$S$5-1),"#.##0,0")</f>
        <v>108,7</v>
      </c>
      <c r="U7" s="3" t="s">
        <v>30</v>
      </c>
      <c r="V7" s="3" t="str" cm="1">
        <f t="array" ref="V7">TEXT(INDEX(CD[KH (intensiv)],$S$5),"#.##0")</f>
        <v>31</v>
      </c>
      <c r="W7" s="3" t="str" cm="1">
        <f t="array" ref="W7">TEXT(INDEX(CD[KH (intensiv)],$S$5)-INDEX(CD[KH (intensiv)],$S$5-1),"+#.##0;-#.##0;0")</f>
        <v>-2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156</v>
      </c>
      <c r="T8" s="3" t="str" cm="1">
        <f t="array" ref="T8">TEXT(INDEX(CD[Verstorbene],$S$5)-INDEX(CD[Verstorbene],$S$5-1),"+#.##0;-#.##0;0")</f>
        <v>+2</v>
      </c>
      <c r="U8" s="3" t="s">
        <v>31</v>
      </c>
      <c r="V8" s="3" t="str" cm="1">
        <f t="array" ref="V8">TEXT(INDEX(CD[Quarant],$S$5),"#.##0")</f>
        <v>1.867</v>
      </c>
      <c r="W8" s="3" t="str" cm="1">
        <f t="array" ref="W8">TEXT(INDEX(CD[Quarant],$S$5)-INDEX(CD[Quarant],$S$5-1),"+#.##0;-#.##0;0")</f>
        <v>-23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691</v>
      </c>
      <c r="T9" s="3" t="str" cm="1">
        <f t="array" ref="T9">TEXT(INDEX(CD[Infiziert],$S$5)-INDEX(CD[Infiziert],$S$5-1),"+#.##0;-#.##0;0")</f>
        <v>+18</v>
      </c>
      <c r="U9" s="3" t="s">
        <v>32</v>
      </c>
      <c r="V9" s="3" t="str" cm="1">
        <f t="array" ref="V9">TEXT(INDEX(CD[Genesen],$S$5),"#.##0")</f>
        <v>13.774</v>
      </c>
      <c r="W9" s="3" t="str" cm="1">
        <f t="array" ref="W9">TEXT(INDEX(CD[Genesen],$S$5)-INDEX(CD[Genesen],$S$5-1),"+#.##0;-#.##0;0")</f>
        <v>+116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14.621</v>
      </c>
      <c r="T10" s="17" t="str" cm="1">
        <f t="array" ref="T10">TEXT(INDEX(CD[Total],$S$5)-INDEX(CD[Total],$S$5-1),"+#.##0;-#.##0;0")</f>
        <v>+136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13.01., insg. 14.621 (+136) mit Coronadiagnose, akt. infiz.: 691 (+18), 153 (-2) in Krankenhäusern i. Beh., davon 31 (-2) auf Intensiv, 1.867 (-23) in Quaran., 13.774 (+116) genesen. 156 (+2) verstorben, 7-Tages-Inzidenz 118,0 (108,7)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>SUM(N292:N298)/$P$1</f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>SUM(N293:N299)/$P$1</f>
        <v>117.97071787194449</v>
      </c>
      <c r="Q299" s="11">
        <v>44209</v>
      </c>
    </row>
    <row r="300" spans="1:17" x14ac:dyDescent="0.2">
      <c r="C300" s="42"/>
      <c r="D300" s="42"/>
      <c r="E300" s="42"/>
      <c r="Q300" s="11">
        <v>44210</v>
      </c>
    </row>
    <row r="301" spans="1:17" x14ac:dyDescent="0.2">
      <c r="Q301" s="11">
        <v>44211</v>
      </c>
    </row>
    <row r="302" spans="1:17" ht="17" x14ac:dyDescent="0.25">
      <c r="C302" s="43"/>
      <c r="Q302" s="11">
        <v>44212</v>
      </c>
    </row>
    <row r="303" spans="1:17" ht="17" x14ac:dyDescent="0.25">
      <c r="C303" s="43"/>
      <c r="D303" s="43"/>
      <c r="Q303" s="11">
        <v>44213</v>
      </c>
    </row>
    <row r="304" spans="1:17" ht="17" x14ac:dyDescent="0.25">
      <c r="D304" s="43"/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2021-01-13T08:46:31Z</dcterms:modified>
</cp:coreProperties>
</file>