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EA4AFB9A-1B1E-5844-94B1-F7C6D05BBCC6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0" i="1" l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P320" i="1" s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20" i="1" l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S7" i="1" l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<sst xmlns="http://schemas.openxmlformats.org/spreadsheetml/2006/main" count="41" uniqueCount="36">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</sst>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7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NumberFormat="1" applyFont="1"/>
    <xf numFmtId="0" fontId="0" fillId="4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Tabelle1!$A$7:$A$320</c:f>
              <c:numCache>
                <c:formatCode>d\-mmm</c:formatCode>
                <c:ptCount val="31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</c:numCache>
            </c:numRef>
          </c:cat>
          <c:val>
            <c:numRef>
              <c:f>Tabelle1!$C$7:$C$320</c:f>
              <c:numCache>
                <c:formatCode>0</c:formatCode>
                <c:ptCount val="31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Tabelle1!$A$7:$A$320</c:f>
              <c:numCache>
                <c:formatCode>d\-mmm</c:formatCode>
                <c:ptCount val="31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</c:numCache>
            </c:numRef>
          </c:cat>
          <c:val>
            <c:numRef>
              <c:f>Tabelle1!$D$7:$D$320</c:f>
              <c:numCache>
                <c:formatCode>General</c:formatCode>
                <c:ptCount val="3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Tabelle1!$A$7:$A$320</c:f>
              <c:numCache>
                <c:formatCode>d\-mmm</c:formatCode>
                <c:ptCount val="31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</c:numCache>
            </c:numRef>
          </c:cat>
          <c:val>
            <c:numRef>
              <c:f>Tabelle1!$E$7:$E$320</c:f>
              <c:numCache>
                <c:formatCode>General</c:formatCode>
                <c:ptCount val="31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Tabelle1!$A$7:$A$320</c:f>
              <c:numCache>
                <c:formatCode>d\-mmm</c:formatCode>
                <c:ptCount val="31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</c:numCache>
            </c:numRef>
          </c:cat>
          <c:val>
            <c:numRef>
              <c:f>Tabelle1!$F$7:$F$320</c:f>
              <c:numCache>
                <c:formatCode>General</c:formatCode>
                <c:ptCount val="31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Tabelle1!$N$7:$N$320</c:f>
              <c:numCache>
                <c:formatCode>General</c:formatCode>
                <c:ptCount val="31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Tabelle1!$P$7:$P$320</c:f>
              <c:numCache>
                <c:formatCode>0.0</c:formatCode>
                <c:ptCount val="31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  <c:pt idx="302">
                  <c:v>86.542823215770298</c:v>
                </c:pt>
                <c:pt idx="303">
                  <c:v>86.388006000715265</c:v>
                </c:pt>
                <c:pt idx="304">
                  <c:v>91.806608527641842</c:v>
                </c:pt>
                <c:pt idx="305">
                  <c:v>87.78136093621066</c:v>
                </c:pt>
                <c:pt idx="306">
                  <c:v>87.007274860935439</c:v>
                </c:pt>
                <c:pt idx="307">
                  <c:v>81.279037903898768</c:v>
                </c:pt>
                <c:pt idx="308">
                  <c:v>73.538177151146499</c:v>
                </c:pt>
                <c:pt idx="309">
                  <c:v>77.253790312467586</c:v>
                </c:pt>
                <c:pt idx="310">
                  <c:v>72.299639430706137</c:v>
                </c:pt>
                <c:pt idx="311">
                  <c:v>69.203295129605237</c:v>
                </c:pt>
                <c:pt idx="312">
                  <c:v>66.261768043559371</c:v>
                </c:pt>
                <c:pt idx="313">
                  <c:v>64.09432703278874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2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03.02.2021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0.76218</cdr:x>
      <cdr:y>0.0599</cdr:y>
    </cdr:from>
    <cdr:to>
      <cdr:x>0.93663</cdr:x>
      <cdr:y>0.15759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690766" y="522249"/>
          <a:ext cx="2675807" cy="8517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64,1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218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497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16.096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03.02., insg. 16.096 (+63) Düsseldorfer mit Coronadiagnose, akt. infiz.: 497 (+31), 129 (-3) in Krankenhäusern i. Beh., davon 23 (+2) auf Intensiv, 1.074 (-15) in Quaran., 15.381 (+20) genesen. 218 (+12) verstorben, 7-Tages-Inzidenz 64,1 (66,3)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20" totalsRowShown="0" headerRowDxfId="17" dataDxfId="16">
  <autoFilter ref="A6:P320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28"/>
  <sheetViews>
    <sheetView tabSelected="1" topLeftCell="J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6" t="s">
        <v>33</v>
      </c>
      <c r="I1" s="46"/>
      <c r="J1" s="46"/>
      <c r="K1" s="46"/>
      <c r="L1" s="3" t="s">
        <v>22</v>
      </c>
      <c r="M1" s="5" t="str">
        <f ca="1">"Stand: "&amp;TEXT(TODAY(),"TT.MM.JJJJ")</f>
        <v>Stand: 03.02.2021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314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03.02.</v>
      </c>
      <c r="U6" s="3" t="s">
        <v>29</v>
      </c>
      <c r="V6" s="3" t="str" cm="1">
        <f t="array" ref="V6">TEXT(INDEX(CD[KH],$S$5),"#.##0")</f>
        <v>129</v>
      </c>
      <c r="W6" s="3" t="str" cm="1">
        <f t="array" ref="W6">TEXT(INDEX(CD[KH],$S$5)-INDEX(CD[KH],$S$5-1),"+#.##0;-#.##0;0")</f>
        <v>-3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64,1</v>
      </c>
      <c r="T7" s="3" t="str" cm="1">
        <f t="array" ref="T7">TEXT(INDEX(CD[Inzidenz],$S$5-1),"#.##0,0")</f>
        <v>66,3</v>
      </c>
      <c r="U7" s="3" t="s">
        <v>30</v>
      </c>
      <c r="V7" s="3" t="str" cm="1">
        <f t="array" ref="V7">TEXT(INDEX(CD[KH (intensiv)],$S$5),"#.##0")</f>
        <v>23</v>
      </c>
      <c r="W7" s="3" t="str" cm="1">
        <f t="array" ref="W7">TEXT(INDEX(CD[KH (intensiv)],$S$5)-INDEX(CD[KH (intensiv)],$S$5-1),"+#.##0;-#.##0;0")</f>
        <v>+2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218</v>
      </c>
      <c r="T8" s="3" t="str" cm="1">
        <f t="array" ref="T8">TEXT(INDEX(CD[Verstorbene],$S$5)-INDEX(CD[Verstorbene],$S$5-1),"+#.##0;-#.##0;0")</f>
        <v>+12</v>
      </c>
      <c r="U8" s="3" t="s">
        <v>31</v>
      </c>
      <c r="V8" s="3" t="str" cm="1">
        <f t="array" ref="V8">TEXT(INDEX(CD[Quarant],$S$5),"#.##0")</f>
        <v>1.074</v>
      </c>
      <c r="W8" s="3" t="str" cm="1">
        <f t="array" ref="W8">TEXT(INDEX(CD[Quarant],$S$5)-INDEX(CD[Quarant],$S$5-1),"+#.##0;-#.##0;0")</f>
        <v>-15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497</v>
      </c>
      <c r="T9" s="3" t="str" cm="1">
        <f t="array" ref="T9">TEXT(INDEX(CD[Infiziert],$S$5)-INDEX(CD[Infiziert],$S$5-1),"+#.##0;-#.##0;0")</f>
        <v>+31</v>
      </c>
      <c r="U9" s="3" t="s">
        <v>32</v>
      </c>
      <c r="V9" s="3" t="str" cm="1">
        <f t="array" ref="V9">TEXT(INDEX(CD[Genesen],$S$5),"#.##0")</f>
        <v>15.381</v>
      </c>
      <c r="W9" s="3" t="str" cm="1">
        <f t="array" ref="W9">TEXT(INDEX(CD[Genesen],$S$5)-INDEX(CD[Genesen],$S$5-1),"+#.##0;-#.##0;0")</f>
        <v>+20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16.096</v>
      </c>
      <c r="T10" s="17" t="str" cm="1">
        <f t="array" ref="T10">TEXT(INDEX(CD[Total],$S$5)-INDEX(CD[Total],$S$5-1),"+#.##0;-#.##0;0")</f>
        <v>+63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03.02., insg. 16.096 (+63) Düsseldorfer mit Coronadiagnose, akt. infiz.: 497 (+31), 129 (-3) in Krankenhäusern i. Beh., davon 23 (+2) auf Intensiv, 1.074 (-15) in Quaran., 15.381 (+20) genesen. 218 (+12) verstorben, 7-Tages-Inzidenz 64,1 (66,3)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86.233188785660218</v>
      </c>
      <c r="Q304" s="11">
        <v>44214</v>
      </c>
    </row>
    <row r="305" spans="1:18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85.61391992544003</v>
      </c>
      <c r="Q305" s="11">
        <v>44215</v>
      </c>
    </row>
    <row r="306" spans="1:18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77.253790312467586</v>
      </c>
      <c r="Q306" s="11">
        <v>44216</v>
      </c>
    </row>
    <row r="307" spans="1:18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 t="shared" si="11"/>
        <v>80.040500183458406</v>
      </c>
      <c r="Q307" s="11">
        <v>44217</v>
      </c>
    </row>
    <row r="308" spans="1:18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 t="shared" si="11"/>
        <v>85.304285495329935</v>
      </c>
      <c r="Q308" s="11">
        <v>44218</v>
      </c>
    </row>
    <row r="309" spans="1:18" x14ac:dyDescent="0.2">
      <c r="A309" s="20">
        <v>44218</v>
      </c>
      <c r="B309" s="21">
        <v>0.91666666666666663</v>
      </c>
      <c r="C309" s="26">
        <f>-CD[[#This Row],[Verstorbene]]</f>
        <v>-173</v>
      </c>
      <c r="D309" s="2">
        <v>173</v>
      </c>
      <c r="E309" s="22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281</v>
      </c>
      <c r="H309" s="43">
        <v>14831</v>
      </c>
      <c r="I309" s="22">
        <v>15430</v>
      </c>
      <c r="J309" s="25">
        <v>426</v>
      </c>
      <c r="K309" s="22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82</v>
      </c>
      <c r="O309" s="24">
        <f>CD[[#This Row],[Genesen]]-H308</f>
        <v>0</v>
      </c>
      <c r="P309" s="38">
        <f t="shared" si="11"/>
        <v>86.542823215770298</v>
      </c>
      <c r="Q309" s="11">
        <v>44219</v>
      </c>
      <c r="R309" s="3" t="s">
        <v>34</v>
      </c>
    </row>
    <row r="310" spans="1:18" x14ac:dyDescent="0.2">
      <c r="A310" s="20">
        <v>44219</v>
      </c>
      <c r="B310" s="21">
        <v>0.91666666666666663</v>
      </c>
      <c r="C310" s="26">
        <f>-CD[[#This Row],[Verstorbene]]</f>
        <v>-174</v>
      </c>
      <c r="D310" s="2">
        <v>174</v>
      </c>
      <c r="E310" s="22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367</v>
      </c>
      <c r="H310" s="43">
        <v>14831</v>
      </c>
      <c r="I310" s="22">
        <v>15511</v>
      </c>
      <c r="J310" s="25">
        <v>506</v>
      </c>
      <c r="K310" s="22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81</v>
      </c>
      <c r="O310" s="24">
        <f>CD[[#This Row],[Genesen]]-H309</f>
        <v>0</v>
      </c>
      <c r="P310" s="38">
        <f t="shared" si="11"/>
        <v>86.388006000715265</v>
      </c>
      <c r="Q310" s="11">
        <v>44220</v>
      </c>
      <c r="R310" s="3" t="s">
        <v>34</v>
      </c>
    </row>
    <row r="311" spans="1:18" x14ac:dyDescent="0.2">
      <c r="A311" s="20">
        <v>44220</v>
      </c>
      <c r="B311" s="21">
        <v>0.91666666666666663</v>
      </c>
      <c r="C311" s="26">
        <f>-CD[[#This Row],[Verstorbene]]</f>
        <v>-174</v>
      </c>
      <c r="D311" s="2">
        <v>174</v>
      </c>
      <c r="E311" s="22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433</v>
      </c>
      <c r="H311" s="43">
        <v>14831</v>
      </c>
      <c r="I311" s="22">
        <v>15578</v>
      </c>
      <c r="J311" s="25">
        <v>573</v>
      </c>
      <c r="K311" s="22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67</v>
      </c>
      <c r="O311" s="24">
        <f>CD[[#This Row],[Genesen]]-H310</f>
        <v>0</v>
      </c>
      <c r="P311" s="38">
        <f t="shared" si="11"/>
        <v>91.806608527641842</v>
      </c>
      <c r="Q311" s="11">
        <v>44221</v>
      </c>
      <c r="R311" s="3" t="s">
        <v>34</v>
      </c>
    </row>
    <row r="312" spans="1:18" x14ac:dyDescent="0.2">
      <c r="A312" s="20">
        <v>44221</v>
      </c>
      <c r="B312" s="21">
        <v>0.91666666666666663</v>
      </c>
      <c r="C312" s="26">
        <f>-CD[[#This Row],[Verstorbene]]</f>
        <v>-180</v>
      </c>
      <c r="D312" s="2">
        <v>180</v>
      </c>
      <c r="E312" s="22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226</v>
      </c>
      <c r="H312" s="22">
        <v>15056</v>
      </c>
      <c r="I312" s="22">
        <v>15605</v>
      </c>
      <c r="J312" s="22">
        <v>369</v>
      </c>
      <c r="K312" s="22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27</v>
      </c>
      <c r="O312" s="24">
        <f>CD[[#This Row],[Genesen]]-H311</f>
        <v>225</v>
      </c>
      <c r="P312" s="38">
        <f t="shared" ref="P312:P318" si="12">SUM(N306:N312)/$P$1</f>
        <v>87.78136093621066</v>
      </c>
      <c r="Q312" s="11">
        <v>44222</v>
      </c>
    </row>
    <row r="313" spans="1:18" x14ac:dyDescent="0.2">
      <c r="A313" s="20">
        <v>44222</v>
      </c>
      <c r="B313" s="21">
        <v>0.91666666666666663</v>
      </c>
      <c r="C313" s="26">
        <f>-CD[[#This Row],[Verstorbene]]</f>
        <v>-182</v>
      </c>
      <c r="D313" s="2">
        <v>182</v>
      </c>
      <c r="E313" s="22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310</v>
      </c>
      <c r="H313" s="25">
        <v>15056</v>
      </c>
      <c r="I313" s="22">
        <v>15682</v>
      </c>
      <c r="J313" s="25">
        <v>444</v>
      </c>
      <c r="K313" s="22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77</v>
      </c>
      <c r="O313" s="24">
        <f>CD[[#This Row],[Genesen]]-H312</f>
        <v>0</v>
      </c>
      <c r="P313" s="38">
        <f t="shared" si="12"/>
        <v>87.007274860935439</v>
      </c>
      <c r="Q313" s="11">
        <v>44223</v>
      </c>
      <c r="R313" s="3" t="s">
        <v>34</v>
      </c>
    </row>
    <row r="314" spans="1:18" x14ac:dyDescent="0.2">
      <c r="A314" s="20">
        <v>44223</v>
      </c>
      <c r="B314" s="21">
        <v>0.91666666666666663</v>
      </c>
      <c r="C314" s="26">
        <f>-CD[[#This Row],[Verstorbene]]</f>
        <v>-195</v>
      </c>
      <c r="D314" s="2">
        <v>195</v>
      </c>
      <c r="E314" s="22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383</v>
      </c>
      <c r="H314" s="22">
        <v>15039</v>
      </c>
      <c r="I314" s="22">
        <v>15749</v>
      </c>
      <c r="J314" s="22">
        <v>515</v>
      </c>
      <c r="K314" s="22">
        <v>132</v>
      </c>
      <c r="L314" s="22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67</v>
      </c>
      <c r="O314" s="24">
        <f>CD[[#This Row],[Genesen]]-H313</f>
        <v>-17</v>
      </c>
      <c r="P314" s="38">
        <f t="shared" si="12"/>
        <v>81.279037903898768</v>
      </c>
      <c r="Q314" s="11">
        <v>44224</v>
      </c>
    </row>
    <row r="315" spans="1:18" x14ac:dyDescent="0.2">
      <c r="A315" s="20">
        <v>44224</v>
      </c>
      <c r="B315" s="21">
        <v>0.91666666666666663</v>
      </c>
      <c r="C315" s="26">
        <f>-CD[[#This Row],[Verstorbene]]</f>
        <v>-198</v>
      </c>
      <c r="D315" s="2">
        <v>198</v>
      </c>
      <c r="E315" s="22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374</v>
      </c>
      <c r="H315" s="22">
        <v>15114</v>
      </c>
      <c r="I315" s="22">
        <v>15823</v>
      </c>
      <c r="J315" s="22">
        <v>511</v>
      </c>
      <c r="K315" s="22">
        <v>137</v>
      </c>
      <c r="L315" s="22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74</v>
      </c>
      <c r="O315" s="24">
        <f>CD[[#This Row],[Genesen]]-H314</f>
        <v>75</v>
      </c>
      <c r="P315" s="38">
        <f t="shared" si="12"/>
        <v>73.538177151146499</v>
      </c>
      <c r="Q315" s="11">
        <v>44225</v>
      </c>
    </row>
    <row r="316" spans="1:18" x14ac:dyDescent="0.2">
      <c r="A316" s="20">
        <v>44225</v>
      </c>
      <c r="B316" s="21">
        <v>0.91666666666666663</v>
      </c>
      <c r="C316" s="26">
        <f>-CD[[#This Row],[Verstorbene]]</f>
        <v>-204</v>
      </c>
      <c r="D316" s="2">
        <v>204</v>
      </c>
      <c r="E316" s="22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396</v>
      </c>
      <c r="H316" s="22">
        <v>15204</v>
      </c>
      <c r="I316" s="22">
        <v>15929</v>
      </c>
      <c r="J316" s="22">
        <v>521</v>
      </c>
      <c r="K316" s="22">
        <v>125</v>
      </c>
      <c r="L316" s="22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106</v>
      </c>
      <c r="O316" s="24">
        <f>CD[[#This Row],[Genesen]]-H315</f>
        <v>90</v>
      </c>
      <c r="P316" s="38">
        <f t="shared" si="12"/>
        <v>77.253790312467586</v>
      </c>
      <c r="Q316" s="11">
        <v>44226</v>
      </c>
    </row>
    <row r="317" spans="1:18" x14ac:dyDescent="0.2">
      <c r="A317" s="20">
        <v>44226</v>
      </c>
      <c r="B317" s="21">
        <v>0.91666666666666663</v>
      </c>
      <c r="C317" s="26">
        <f>-CD[[#This Row],[Verstorbene]]</f>
        <v>-206</v>
      </c>
      <c r="D317" s="2">
        <v>206</v>
      </c>
      <c r="E317" s="22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322</v>
      </c>
      <c r="H317" s="22">
        <v>15331</v>
      </c>
      <c r="I317" s="22">
        <v>15978</v>
      </c>
      <c r="J317" s="22">
        <v>441</v>
      </c>
      <c r="K317" s="22">
        <v>119</v>
      </c>
      <c r="L317" s="22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49</v>
      </c>
      <c r="O317" s="24">
        <f>CD[[#This Row],[Genesen]]-H316</f>
        <v>127</v>
      </c>
      <c r="P317" s="38">
        <f t="shared" si="12"/>
        <v>72.299639430706137</v>
      </c>
      <c r="Q317" s="11">
        <v>44227</v>
      </c>
    </row>
    <row r="318" spans="1:18" x14ac:dyDescent="0.2">
      <c r="A318" s="20">
        <v>44227</v>
      </c>
      <c r="B318" s="21">
        <v>0.91666666666666663</v>
      </c>
      <c r="C318" s="26">
        <f>-CD[[#This Row],[Verstorbene]]</f>
        <v>-206</v>
      </c>
      <c r="D318" s="2">
        <v>206</v>
      </c>
      <c r="E318" s="22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345</v>
      </c>
      <c r="H318" s="45">
        <v>15357</v>
      </c>
      <c r="I318" s="45">
        <v>16025</v>
      </c>
      <c r="J318" s="22">
        <v>462</v>
      </c>
      <c r="K318" s="22">
        <v>117</v>
      </c>
      <c r="L318" s="22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47</v>
      </c>
      <c r="O318" s="24">
        <f>CD[[#This Row],[Genesen]]-H317</f>
        <v>26</v>
      </c>
      <c r="P318" s="38">
        <f t="shared" si="12"/>
        <v>69.203295129605237</v>
      </c>
      <c r="Q318" s="11">
        <v>44228</v>
      </c>
      <c r="R318" s="3" t="s">
        <v>35</v>
      </c>
    </row>
    <row r="319" spans="1:18" x14ac:dyDescent="0.2">
      <c r="A319" s="20">
        <v>44228</v>
      </c>
      <c r="B319" s="21">
        <v>0.91666666666666663</v>
      </c>
      <c r="C319" s="26">
        <f>-CD[[#This Row],[Verstorbene]]</f>
        <v>-206</v>
      </c>
      <c r="D319" s="2">
        <v>206</v>
      </c>
      <c r="E319" s="22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334</v>
      </c>
      <c r="H319" s="22">
        <v>15361</v>
      </c>
      <c r="I319" s="22">
        <v>16033</v>
      </c>
      <c r="J319" s="22">
        <v>466</v>
      </c>
      <c r="K319" s="22">
        <v>132</v>
      </c>
      <c r="L319" s="22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8</v>
      </c>
      <c r="O319" s="24">
        <f>CD[[#This Row],[Genesen]]-H318</f>
        <v>4</v>
      </c>
      <c r="P319" s="38">
        <f>SUM(N313:N319)/$P$1</f>
        <v>66.261768043559371</v>
      </c>
    </row>
    <row r="320" spans="1:18" x14ac:dyDescent="0.2">
      <c r="A320" s="20">
        <v>44229</v>
      </c>
      <c r="B320" s="21">
        <v>0.91666666666666663</v>
      </c>
      <c r="C320" s="26">
        <f>-CD[[#This Row],[Verstorbene]]</f>
        <v>-218</v>
      </c>
      <c r="D320" s="2">
        <v>218</v>
      </c>
      <c r="E320" s="22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368</v>
      </c>
      <c r="H320" s="22">
        <v>15381</v>
      </c>
      <c r="I320" s="22">
        <v>16096</v>
      </c>
      <c r="J320" s="22">
        <v>497</v>
      </c>
      <c r="K320" s="22">
        <v>129</v>
      </c>
      <c r="L320" s="22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63</v>
      </c>
      <c r="O320" s="24">
        <f>CD[[#This Row],[Genesen]]-H319</f>
        <v>20</v>
      </c>
      <c r="P320" s="38">
        <f>SUM(N314:N320)/$P$1</f>
        <v>64.09432703278874</v>
      </c>
    </row>
    <row r="321" spans="3:18" ht="17" x14ac:dyDescent="0.25">
      <c r="D321" s="42"/>
    </row>
    <row r="322" spans="3:18" ht="17" x14ac:dyDescent="0.25">
      <c r="D322" s="42"/>
    </row>
    <row r="323" spans="3:18" ht="17" x14ac:dyDescent="0.25">
      <c r="C323" s="42"/>
      <c r="D323" s="42"/>
      <c r="E323" s="42"/>
    </row>
    <row r="324" spans="3:18" ht="17" x14ac:dyDescent="0.25">
      <c r="C324" s="42"/>
      <c r="D324" s="44"/>
      <c r="E324" s="44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3:18" ht="17" x14ac:dyDescent="0.25">
      <c r="C325" s="42"/>
      <c r="D325" s="42"/>
      <c r="E325" s="44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3:18" ht="17" x14ac:dyDescent="0.25">
      <c r="C326" s="42"/>
      <c r="D326" s="42"/>
      <c r="E326" s="44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3:18" ht="17" x14ac:dyDescent="0.25">
      <c r="C327" s="42"/>
      <c r="D327" s="42"/>
    </row>
    <row r="328" spans="3:18" ht="17" x14ac:dyDescent="0.25">
      <c r="C328" s="42"/>
      <c r="D328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2021-02-03T08:48:18Z</dcterms:modified>
</cp:coreProperties>
</file>