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772CA4E2-E822-0D40-A532-C229FD23854A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6" i="1" l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P286" i="1" s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286" i="1" l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<sst xmlns="http://schemas.openxmlformats.org/spreadsheetml/2006/main" count="36" uniqueCount="34">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</sst>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0" fontId="6" fillId="0" borderId="0" xfId="0" applyFont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Tabelle1!$A$7:$A$286</c:f>
              <c:numCache>
                <c:formatCode>d\-mmm</c:formatCode>
                <c:ptCount val="2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</c:numCache>
            </c:numRef>
          </c:cat>
          <c:val>
            <c:numRef>
              <c:f>Tabelle1!$C$7:$C$286</c:f>
              <c:numCache>
                <c:formatCode>0</c:formatCode>
                <c:ptCount val="280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Tabelle1!$A$7:$A$286</c:f>
              <c:numCache>
                <c:formatCode>d\-mmm</c:formatCode>
                <c:ptCount val="2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</c:numCache>
            </c:numRef>
          </c:cat>
          <c:val>
            <c:numRef>
              <c:f>Tabelle1!$D$7:$D$286</c:f>
              <c:numCache>
                <c:formatCode>General</c:formatCode>
                <c:ptCount val="28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Tabelle1!$A$7:$A$286</c:f>
              <c:numCache>
                <c:formatCode>d\-mmm</c:formatCode>
                <c:ptCount val="2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</c:numCache>
            </c:numRef>
          </c:cat>
          <c:val>
            <c:numRef>
              <c:f>Tabelle1!$E$7:$E$286</c:f>
              <c:numCache>
                <c:formatCode>General</c:formatCode>
                <c:ptCount val="280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Tabelle1!$A$7:$A$286</c:f>
              <c:numCache>
                <c:formatCode>d\-mmm</c:formatCode>
                <c:ptCount val="280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</c:numCache>
            </c:numRef>
          </c:cat>
          <c:val>
            <c:numRef>
              <c:f>Tabelle1!$F$7:$F$286</c:f>
              <c:numCache>
                <c:formatCode>General</c:formatCode>
                <c:ptCount val="280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Tabelle1!$N$7:$N$286</c:f>
              <c:numCache>
                <c:formatCode>General</c:formatCode>
                <c:ptCount val="280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Tabelle1!$P$7:$P$286</c:f>
              <c:numCache>
                <c:formatCode>0.0</c:formatCode>
                <c:ptCount val="280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5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15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31.12.2020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82,1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131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686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13.404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0.9704</cdr:y>
    </cdr:from>
    <cdr:to>
      <cdr:x>1</cdr:x>
      <cdr:y>0.99662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8481802"/>
          <a:ext cx="15319086" cy="2291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31.12., insg. 13.404 (+106) mit Coronadiagnose, akt. infiz.: 686 (+29), 208 (-11) in Krankenhäusern i. Beh., davon 41 (0) auf Intensiv, 2.131 (-124) in Quaran., 12.587 (+76) genesen. 131 (+1) verstorben, 7-Tages-Inzidenz 82,1 (89,8)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286" totalsRowShown="0" headerRowDxfId="17" dataDxfId="16">
  <autoFilter ref="A6:P286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289"/>
  <sheetViews>
    <sheetView tabSelected="1" topLeftCell="I1" zoomScaleNormal="100" workbookViewId="0">
      <selection activeCell="AJ25" sqref="AJ25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31.12.2020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280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31.12.</v>
      </c>
      <c r="U6" s="3" t="s">
        <v>29</v>
      </c>
      <c r="V6" s="3" t="str" cm="1">
        <f t="array" ref="V6">TEXT(INDEX(CD[KH],$S$5),"#.##0")</f>
        <v>208</v>
      </c>
      <c r="W6" s="3" t="str" cm="1">
        <f t="array" ref="W6">TEXT(INDEX(CD[KH],$S$5)-INDEX(CD[KH],$S$5-1),"+#.##0;-#.##0;0")</f>
        <v>-11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82,1</v>
      </c>
      <c r="T7" s="3" t="str" cm="1">
        <f t="array" ref="T7">TEXT(INDEX(CD[Inzidenz],$S$5-1),"#.##0,0")</f>
        <v>89,8</v>
      </c>
      <c r="U7" s="3" t="s">
        <v>30</v>
      </c>
      <c r="V7" s="3" t="str" cm="1">
        <f t="array" ref="V7">TEXT(INDEX(CD[KH (intensiv)],$S$5),"#.##0")</f>
        <v>41</v>
      </c>
      <c r="W7" s="3" t="str" cm="1">
        <f t="array" ref="W7">TEXT(INDEX(CD[KH (intensiv)],$S$5)-INDEX(CD[KH (intensiv)],$S$5-1),"+#.##0;-#.##0;0")</f>
        <v>0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131</v>
      </c>
      <c r="T8" s="3" t="str" cm="1">
        <f t="array" ref="T8">TEXT(INDEX(CD[Verstorbene],$S$5)-INDEX(CD[Verstorbene],$S$5-1),"+#.##0;-#.##0;0")</f>
        <v>+1</v>
      </c>
      <c r="U8" s="3" t="s">
        <v>31</v>
      </c>
      <c r="V8" s="3" t="str" cm="1">
        <f t="array" ref="V8">TEXT(INDEX(CD[Quarant],$S$5),"#.##0")</f>
        <v>2.131</v>
      </c>
      <c r="W8" s="3" t="str" cm="1">
        <f t="array" ref="W8">TEXT(INDEX(CD[Quarant],$S$5)-INDEX(CD[Quarant],$S$5-1),"+#.##0;-#.##0;0")</f>
        <v>-124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686</v>
      </c>
      <c r="T9" s="3" t="str" cm="1">
        <f t="array" ref="T9">TEXT(INDEX(CD[Infiziert],$S$5)-INDEX(CD[Infiziert],$S$5-1),"+#.##0;-#.##0;0")</f>
        <v>+29</v>
      </c>
      <c r="U9" s="3" t="s">
        <v>32</v>
      </c>
      <c r="V9" s="3" t="str" cm="1">
        <f t="array" ref="V9">TEXT(INDEX(CD[Genesen],$S$5),"#.##0")</f>
        <v>12.587</v>
      </c>
      <c r="W9" s="3" t="str" cm="1">
        <f t="array" ref="W9">TEXT(INDEX(CD[Genesen],$S$5)-INDEX(CD[Genesen],$S$5-1),"+#.##0;-#.##0;0")</f>
        <v>+76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13.404</v>
      </c>
      <c r="T10" s="17" t="str" cm="1">
        <f t="array" ref="T10">TEXT(INDEX(CD[Total],$S$5)-INDEX(CD[Total],$S$5-1),"+#.##0;-#.##0;0")</f>
        <v>+106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31.12., insg. 13.404 (+106) mit Coronadiagnose, akt. infiz.: 686 (+29), 208 (-11) in Krankenhäusern i. Beh., davon 41 (0) auf Intensiv, 2.131 (-124) in Quaran., 12.587 (+76) genesen. 131 (+1) verstorben, 7-Tages-Inzidenz 82,1 (89,8)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40">
        <v>44171</v>
      </c>
      <c r="B262" s="41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2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40">
        <v>44172</v>
      </c>
      <c r="B263" s="41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2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40">
        <v>44173</v>
      </c>
      <c r="B264" s="41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2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40">
        <v>44174</v>
      </c>
      <c r="B265" s="41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2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40">
        <v>44175</v>
      </c>
      <c r="B266" s="41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2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40">
        <v>44176</v>
      </c>
      <c r="B267" s="41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2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40">
        <v>44177</v>
      </c>
      <c r="B268" s="41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2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40">
        <v>44178</v>
      </c>
      <c r="B269" s="41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2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40">
        <v>44179</v>
      </c>
      <c r="B270" s="41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2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40">
        <v>44180</v>
      </c>
      <c r="B271" s="41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2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>SUM(N280:N286)/$P$1</f>
        <v>82.053123979173989</v>
      </c>
      <c r="Q286" s="11">
        <v>44196</v>
      </c>
    </row>
    <row r="287" spans="1:17" ht="17" x14ac:dyDescent="0.25">
      <c r="B287" s="39"/>
    </row>
    <row r="288" spans="1:17" ht="17" x14ac:dyDescent="0.25">
      <c r="B288" s="39"/>
    </row>
    <row r="289" spans="2:2" ht="17" x14ac:dyDescent="0.25">
      <c r="B289" s="39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2020-12-31T09:23:09Z</dcterms:modified>
</cp:coreProperties>
</file>