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7A87280-112B-C345-99F6-CA52B1149FA1}" xr6:coauthVersionLast="46" xr6:coauthVersionMax="46" xr10:uidLastSave="{00000000-0000-0000-0000-000000000000}"/>
  <bookViews>
    <workbookView xWindow="1140" yWindow="5320" windowWidth="2652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6" i="1" l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P335" i="1" s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6" i="1" l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<sst xmlns="http://schemas.openxmlformats.org/spreadsheetml/2006/main" count="48" uniqueCount="43">
  <si>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</si>
  <si>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</si>
  <si>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</si>
  <si>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</si>
  <si>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</si>
  <si>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</si>
  <si>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</si>
  <si>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</si>
  <si>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</si>
  <si>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</si>
  <si>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</si>
  <si>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</si>
  <si>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</si>
  <si>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</si>
  <si>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</si>
  <si>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</si>
  <si>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</si>
  <si>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</si>
  <si>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</si>
  <si>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</si>
  <si>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</si>
  <si>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</si>
  <si>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</si>
  <si>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</si>
  <si>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</si>
  <si>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</si>
  <si>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</si>
  <si>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</si>
  <si>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</si>
  <si>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</si>
  <si>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</si>
  <si>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</si>
  <si>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</si>
  <si>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</si>
  <si>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</si>
  <si>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</si>
  <si>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</si>
  <si>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</si>
  <si>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</si>
  <si>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</si>
  <si>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</si>
  <si>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</si>
  <si>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19.02., insg. 16.683 (+39) Düsseldorfer mit Coronadiagnose, akt. infiz.: 717 (-26), 72 (-20) in Krankenhäusern i. Beh., davon 16 (-4) auf Intensiv, 1.347 (+103) in Quaran., 15.703 (+63) genesen. 263 (+2) verstorben, 7-Tages-Inzidenz 45,3 (44,9)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</si>
</sst>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Tabelle1!$A$7:$A$336</c:f>
              <c:numCache>
                <c:formatCode>d\-mmm</c:formatCode>
                <c:ptCount val="3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</c:numCache>
            </c:numRef>
          </c:cat>
          <c:val>
            <c:numRef>
              <c:f>Tabelle1!$C$7:$C$336</c:f>
              <c:numCache>
                <c:formatCode>0</c:formatCode>
                <c:ptCount val="33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Tabelle1!$A$7:$A$336</c:f>
              <c:numCache>
                <c:formatCode>d\-mmm</c:formatCode>
                <c:ptCount val="3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</c:numCache>
            </c:numRef>
          </c:cat>
          <c:val>
            <c:numRef>
              <c:f>Tabelle1!$D$7:$D$336</c:f>
              <c:numCache>
                <c:formatCode>General</c:formatCode>
                <c:ptCount val="3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Tabelle1!$A$7:$A$336</c:f>
              <c:numCache>
                <c:formatCode>d\-mmm</c:formatCode>
                <c:ptCount val="3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</c:numCache>
            </c:numRef>
          </c:cat>
          <c:val>
            <c:numRef>
              <c:f>Tabelle1!$E$7:$E$336</c:f>
              <c:numCache>
                <c:formatCode>General</c:formatCode>
                <c:ptCount val="3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Tabelle1!$A$7:$A$336</c:f>
              <c:numCache>
                <c:formatCode>d\-mmm</c:formatCode>
                <c:ptCount val="3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</c:numCache>
            </c:numRef>
          </c:cat>
          <c:val>
            <c:numRef>
              <c:f>Tabelle1!$F$7:$F$336</c:f>
              <c:numCache>
                <c:formatCode>General</c:formatCode>
                <c:ptCount val="3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Tabelle1!$N$7:$N$336</c:f>
              <c:numCache>
                <c:formatCode>General</c:formatCode>
                <c:ptCount val="33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25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Tabelle1!$P$7:$P$336</c:f>
              <c:numCache>
                <c:formatCode>0.0</c:formatCode>
                <c:ptCount val="33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35.698377653458799</c:v>
                </c:pt>
                <c:pt idx="326">
                  <c:v>33.768735618136702</c:v>
                </c:pt>
                <c:pt idx="327">
                  <c:v>40.361679238820535</c:v>
                </c:pt>
                <c:pt idx="328">
                  <c:v>44.864177321238763</c:v>
                </c:pt>
                <c:pt idx="329">
                  <c:v>45.346587830069289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45,3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263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717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16.683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19.02., insg. 16.683 (+39) Düsseldorfer mit Coronadiagnose, akt. infiz.: 717 (-26), 72 (-20) in Krankenhäusern i. Beh., davon 16 (-4) auf Intensiv, 1.347 (+103) in Quaran., 15.703 (+63) genesen. 263 (+2) verstorben, 7-Tages-Inzidenz 45,3 (44,9)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6" totalsRowShown="0" headerRowDxfId="17" dataDxfId="16">
  <autoFilter ref="A6:P33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6"/>
  <sheetViews>
    <sheetView tabSelected="1" topLeftCell="P1" zoomScaleNormal="100" workbookViewId="0">
      <selection activeCell="R14" sqref="R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60" t="s">
        <v>33</v>
      </c>
      <c r="I1" s="60"/>
      <c r="J1" s="60"/>
      <c r="K1" s="60"/>
      <c r="L1" s="3" t="s">
        <v>22</v>
      </c>
      <c r="M1" s="5" t="str">
        <f ca="1">"Stand: "&amp;TEXT(TODAY(),"TT.MM.JJJJ")</f>
        <v>Stand: 19.02.2021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19.02.</v>
      </c>
      <c r="U6" s="3" t="s">
        <v>29</v>
      </c>
      <c r="V6" s="3" t="str" cm="1">
        <f t="array" ref="V6">TEXT(INDEX(CD[KH],$S$5),"#.##0")</f>
        <v>72</v>
      </c>
      <c r="W6" s="3" t="str" cm="1">
        <f t="array" ref="W6">TEXT(INDEX(CD[KH],$S$5)-INDEX(CD[KH],$S$5-1),"+#.##0;-#.##0;0")</f>
        <v>-20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45,3</v>
      </c>
      <c r="T7" s="3" t="str" cm="1">
        <f t="array" ref="T7">TEXT(INDEX(CD[Inzidenz],$S$5-1),"#.##0,0")</f>
        <v>44,9</v>
      </c>
      <c r="U7" s="3" t="s">
        <v>30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-4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263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1.347</v>
      </c>
      <c r="W8" s="3" t="str" cm="1">
        <f t="array" ref="W8">TEXT(INDEX(CD[Quarant],$S$5)-INDEX(CD[Quarant],$S$5-1),"+#.##0;-#.##0;0")</f>
        <v>+103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717</v>
      </c>
      <c r="T9" s="3" t="str" cm="1">
        <f t="array" ref="T9">TEXT(INDEX(CD[Infiziert],$S$5)-INDEX(CD[Infiziert],$S$5-1),"+#.##0;-#.##0;0")</f>
        <v>-26</v>
      </c>
      <c r="U9" s="3" t="s">
        <v>32</v>
      </c>
      <c r="V9" s="3" t="str" cm="1">
        <f t="array" ref="V9">TEXT(INDEX(CD[Genesen],$S$5),"#.##0")</f>
        <v>15.703</v>
      </c>
      <c r="W9" s="3" t="str" cm="1">
        <f t="array" ref="W9">TEXT(INDEX(CD[Genesen],$S$5)-INDEX(CD[Genesen],$S$5-1),"+#.##0;-#.##0;0")</f>
        <v>+63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16.683</v>
      </c>
      <c r="T10" s="17" t="str" cm="1">
        <f t="array" ref="T10">TEXT(INDEX(CD[Total],$S$5)-INDEX(CD[Total],$S$5-1),"+#.##0;-#.##0;0")</f>
        <v>+39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19.02., insg. 16.683 (+39) Düsseldorfer mit Coronadiagnose, akt. infiz.: 717 (-26), 72 (-20) in Krankenhäusern i. Beh., davon 16 (-4) auf Intensiv, 1.347 (+103) in Quaran., 15.703 (+63) genesen. 263 (+2) verstorben, 7-Tages-Inzidenz 45,3 (44,9)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6">
        <v>15010</v>
      </c>
      <c r="I326" s="43">
        <v>16288</v>
      </c>
      <c r="J326" s="48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6">
        <v>15102</v>
      </c>
      <c r="I327" s="43">
        <v>16326</v>
      </c>
      <c r="J327" s="48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6">
        <v>15171</v>
      </c>
      <c r="I328" s="43">
        <v>16365</v>
      </c>
      <c r="J328" s="48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6">
        <v>15250</v>
      </c>
      <c r="I329" s="43">
        <v>16401</v>
      </c>
      <c r="J329" s="48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7">
        <v>15338</v>
      </c>
      <c r="I330" s="25">
        <v>16430</v>
      </c>
      <c r="J330" s="49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7">
        <v>15408</v>
      </c>
      <c r="I331" s="25">
        <v>16465</v>
      </c>
      <c r="J331" s="49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7">
        <v>252</v>
      </c>
      <c r="E332" s="56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49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25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7">
        <v>254</v>
      </c>
      <c r="E333" s="56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7">
        <v>15520</v>
      </c>
      <c r="I333" s="47">
        <v>16498</v>
      </c>
      <c r="J333" s="49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>SUM(N327:N333)/$P$1</f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5">
        <v>256</v>
      </c>
      <c r="E334" s="56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7">
        <v>15591</v>
      </c>
      <c r="I334" s="47">
        <v>16577</v>
      </c>
      <c r="J334" s="49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>SUM(N328:N334)/$P$1</f>
        <v>40.361679238820535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5">
        <v>261</v>
      </c>
      <c r="E335" s="56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651</v>
      </c>
      <c r="H335" s="47">
        <v>15640</v>
      </c>
      <c r="I335" s="47">
        <v>16644</v>
      </c>
      <c r="J335" s="49">
        <v>743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67</v>
      </c>
      <c r="O335" s="24">
        <f>CD[[#This Row],[Genesen]]-H334</f>
        <v>49</v>
      </c>
      <c r="P335" s="38">
        <f>SUM(N329:N335)/$P$1</f>
        <v>44.864177321238763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5">
        <v>263</v>
      </c>
      <c r="E336" s="22">
        <v>16</v>
      </c>
      <c r="F336" s="23">
        <f>CD[[#This Row],[KH]]-CD[[#This Row],[KH (intensiv)]]</f>
        <v>56</v>
      </c>
      <c r="G336" s="23">
        <f>CD[[#This Row],[Infiziert]]-CD[[#This Row],[KH (nicht intensiv)]]-CD[[#This Row],[KH (intensiv)]]</f>
        <v>645</v>
      </c>
      <c r="H336" s="47">
        <v>15703</v>
      </c>
      <c r="I336" s="47">
        <v>16683</v>
      </c>
      <c r="J336" s="49">
        <v>717</v>
      </c>
      <c r="K336" s="22">
        <v>72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39</v>
      </c>
      <c r="O336" s="24">
        <f>CD[[#This Row],[Genesen]]-H335</f>
        <v>63</v>
      </c>
      <c r="P336" s="38">
        <f>SUM(N330:N336)/$P$1</f>
        <v>45.346587830069289</v>
      </c>
      <c r="Q336" s="11">
        <v>44246</v>
      </c>
    </row>
    <row r="337" spans="3:17" ht="17" x14ac:dyDescent="0.25">
      <c r="D337" s="52"/>
      <c r="E337" s="42"/>
      <c r="Q337" s="11">
        <v>44247</v>
      </c>
    </row>
    <row r="338" spans="3:17" x14ac:dyDescent="0.2">
      <c r="C338" s="52"/>
      <c r="D338" s="58"/>
      <c r="E338"/>
      <c r="F338"/>
      <c r="Q338" s="11">
        <v>44248</v>
      </c>
    </row>
    <row r="339" spans="3:17" ht="17" x14ac:dyDescent="0.25">
      <c r="C339" s="52"/>
      <c r="D339" s="52"/>
      <c r="E339" s="44"/>
      <c r="F339" s="58"/>
      <c r="Q339" s="11">
        <v>44249</v>
      </c>
    </row>
    <row r="340" spans="3:17" ht="17" x14ac:dyDescent="0.25">
      <c r="D340" s="52"/>
      <c r="E340" s="44"/>
      <c r="Q340" s="11">
        <v>44250</v>
      </c>
    </row>
    <row r="341" spans="3:17" ht="17" x14ac:dyDescent="0.25">
      <c r="C341" s="52"/>
      <c r="D341" s="42"/>
      <c r="E341" s="44"/>
      <c r="I341" s="59"/>
      <c r="Q341" s="11">
        <v>44251</v>
      </c>
    </row>
    <row r="342" spans="3:17" ht="17" x14ac:dyDescent="0.25">
      <c r="C342" s="52"/>
      <c r="D342" s="42"/>
      <c r="E342" s="44"/>
      <c r="Q342" s="11">
        <v>44252</v>
      </c>
    </row>
    <row r="343" spans="3:17" ht="17" x14ac:dyDescent="0.25">
      <c r="E343" s="44"/>
      <c r="Q343" s="11">
        <v>44253</v>
      </c>
    </row>
    <row r="344" spans="3:17" ht="17" x14ac:dyDescent="0.25">
      <c r="E344" s="44"/>
      <c r="Q344" s="11">
        <v>44254</v>
      </c>
    </row>
    <row r="345" spans="3:17" ht="17" x14ac:dyDescent="0.25">
      <c r="E345" s="44"/>
      <c r="Q345" s="11">
        <v>44255</v>
      </c>
    </row>
    <row r="346" spans="3:17" ht="17" x14ac:dyDescent="0.25">
      <c r="E346" s="44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2021-02-19T11:04:07Z</dcterms:modified>
</cp:coreProperties>
</file>