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0430B05-B661-1448-ADA7-C4C14B96E8AD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7" i="1" l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P260" i="1" s="1"/>
  <c r="P257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/>
  <c r="O254" i="1"/>
  <c r="S6" i="1"/>
  <c r="C253" i="1"/>
  <c r="F253" i="1"/>
  <c r="G253" i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/>
  <c r="M237" i="1" s="1"/>
  <c r="O237" i="1"/>
  <c r="C236" i="1"/>
  <c r="F236" i="1"/>
  <c r="G236" i="1"/>
  <c r="M236" i="1" s="1"/>
  <c r="O236" i="1"/>
  <c r="C235" i="1"/>
  <c r="F235" i="1"/>
  <c r="G235" i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M229" i="1" s="1"/>
  <c r="G229" i="1"/>
  <c r="O229" i="1"/>
  <c r="M1" i="1"/>
  <c r="C228" i="1"/>
  <c r="F228" i="1"/>
  <c r="G228" i="1"/>
  <c r="M228" i="1" s="1"/>
  <c r="O228" i="1"/>
  <c r="C227" i="1"/>
  <c r="F227" i="1"/>
  <c r="G227" i="1" s="1"/>
  <c r="O227" i="1"/>
  <c r="C226" i="1"/>
  <c r="F226" i="1"/>
  <c r="G226" i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/>
  <c r="O218" i="1"/>
  <c r="C217" i="1"/>
  <c r="F217" i="1"/>
  <c r="O217" i="1"/>
  <c r="C216" i="1"/>
  <c r="F216" i="1"/>
  <c r="G216" i="1" s="1"/>
  <c r="O216" i="1"/>
  <c r="C215" i="1"/>
  <c r="F215" i="1"/>
  <c r="G215" i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/>
  <c r="M211" i="1" s="1"/>
  <c r="O211" i="1"/>
  <c r="C210" i="1"/>
  <c r="F210" i="1"/>
  <c r="G210" i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/>
  <c r="O207" i="1"/>
  <c r="C206" i="1"/>
  <c r="F206" i="1"/>
  <c r="G206" i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/>
  <c r="M203" i="1" s="1"/>
  <c r="O203" i="1"/>
  <c r="C202" i="1"/>
  <c r="F202" i="1"/>
  <c r="G202" i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/>
  <c r="O197" i="1"/>
  <c r="C196" i="1"/>
  <c r="F196" i="1"/>
  <c r="G196" i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M192" i="1" s="1"/>
  <c r="G192" i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/>
  <c r="M183" i="1" s="1"/>
  <c r="O183" i="1"/>
  <c r="C182" i="1"/>
  <c r="F182" i="1"/>
  <c r="G182" i="1" s="1"/>
  <c r="O182" i="1"/>
  <c r="C181" i="1"/>
  <c r="F181" i="1"/>
  <c r="G181" i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/>
  <c r="O178" i="1"/>
  <c r="C177" i="1"/>
  <c r="F177" i="1"/>
  <c r="G177" i="1" s="1"/>
  <c r="O177" i="1"/>
  <c r="C176" i="1"/>
  <c r="F176" i="1"/>
  <c r="G176" i="1"/>
  <c r="M176" i="1" s="1"/>
  <c r="O176" i="1"/>
  <c r="C175" i="1"/>
  <c r="F175" i="1"/>
  <c r="G175" i="1"/>
  <c r="O175" i="1"/>
  <c r="C174" i="1"/>
  <c r="F174" i="1"/>
  <c r="G174" i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O168" i="1"/>
  <c r="G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/>
  <c r="O156" i="1"/>
  <c r="C155" i="1"/>
  <c r="F155" i="1"/>
  <c r="G155" i="1" s="1"/>
  <c r="M155" i="1" s="1"/>
  <c r="O155" i="1"/>
  <c r="C154" i="1"/>
  <c r="F154" i="1"/>
  <c r="G154" i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/>
  <c r="M149" i="1" s="1"/>
  <c r="O149" i="1"/>
  <c r="C148" i="1"/>
  <c r="F148" i="1"/>
  <c r="G148" i="1" s="1"/>
  <c r="O148" i="1"/>
  <c r="C147" i="1"/>
  <c r="F147" i="1"/>
  <c r="O147" i="1"/>
  <c r="G147" i="1"/>
  <c r="M147" i="1" s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/>
  <c r="O135" i="1"/>
  <c r="M135" i="1"/>
  <c r="C134" i="1"/>
  <c r="F134" i="1"/>
  <c r="O134" i="1"/>
  <c r="C133" i="1"/>
  <c r="F133" i="1"/>
  <c r="G133" i="1"/>
  <c r="O133" i="1"/>
  <c r="C132" i="1"/>
  <c r="F132" i="1"/>
  <c r="G132" i="1" s="1"/>
  <c r="O132" i="1"/>
  <c r="C131" i="1"/>
  <c r="F131" i="1"/>
  <c r="G131" i="1"/>
  <c r="M131" i="1" s="1"/>
  <c r="O131" i="1"/>
  <c r="C130" i="1"/>
  <c r="F130" i="1"/>
  <c r="G130" i="1" s="1"/>
  <c r="O130" i="1"/>
  <c r="C129" i="1"/>
  <c r="F129" i="1"/>
  <c r="G129" i="1"/>
  <c r="O129" i="1"/>
  <c r="C128" i="1"/>
  <c r="F128" i="1"/>
  <c r="M128" i="1" s="1"/>
  <c r="G128" i="1"/>
  <c r="O128" i="1"/>
  <c r="C127" i="1"/>
  <c r="F127" i="1"/>
  <c r="G127" i="1"/>
  <c r="M127" i="1" s="1"/>
  <c r="O127" i="1"/>
  <c r="C126" i="1"/>
  <c r="F126" i="1"/>
  <c r="G126" i="1"/>
  <c r="M126" i="1" s="1"/>
  <c r="O126" i="1"/>
  <c r="C125" i="1"/>
  <c r="F125" i="1"/>
  <c r="G125" i="1"/>
  <c r="M125" i="1" s="1"/>
  <c r="O125" i="1"/>
  <c r="C124" i="1"/>
  <c r="F124" i="1"/>
  <c r="G124" i="1"/>
  <c r="O124" i="1"/>
  <c r="C123" i="1"/>
  <c r="F123" i="1"/>
  <c r="G123" i="1"/>
  <c r="O123" i="1"/>
  <c r="C122" i="1"/>
  <c r="F122" i="1"/>
  <c r="G122" i="1" s="1"/>
  <c r="O122" i="1"/>
  <c r="C121" i="1"/>
  <c r="F121" i="1"/>
  <c r="G121" i="1" s="1"/>
  <c r="O121" i="1"/>
  <c r="M129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/>
  <c r="O119" i="1"/>
  <c r="F118" i="1"/>
  <c r="G118" i="1" s="1"/>
  <c r="M118" i="1" s="1"/>
  <c r="O118" i="1"/>
  <c r="F117" i="1"/>
  <c r="G117" i="1"/>
  <c r="M117" i="1" s="1"/>
  <c r="O117" i="1"/>
  <c r="F116" i="1"/>
  <c r="O116" i="1"/>
  <c r="F115" i="1"/>
  <c r="G115" i="1" s="1"/>
  <c r="O115" i="1"/>
  <c r="F114" i="1"/>
  <c r="G114" i="1"/>
  <c r="O114" i="1"/>
  <c r="F113" i="1"/>
  <c r="G113" i="1" s="1"/>
  <c r="O113" i="1"/>
  <c r="F112" i="1"/>
  <c r="O112" i="1"/>
  <c r="F111" i="1"/>
  <c r="G111" i="1"/>
  <c r="O111" i="1"/>
  <c r="F110" i="1"/>
  <c r="O110" i="1"/>
  <c r="F109" i="1"/>
  <c r="G109" i="1" s="1"/>
  <c r="M109" i="1" s="1"/>
  <c r="O109" i="1"/>
  <c r="G110" i="1"/>
  <c r="M110" i="1" s="1"/>
  <c r="F108" i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G108" i="1"/>
  <c r="M108" i="1" s="1"/>
  <c r="F103" i="1"/>
  <c r="G103" i="1" s="1"/>
  <c r="M103" i="1" s="1"/>
  <c r="O103" i="1"/>
  <c r="F102" i="1"/>
  <c r="O102" i="1"/>
  <c r="F101" i="1"/>
  <c r="G101" i="1"/>
  <c r="O101" i="1"/>
  <c r="F100" i="1"/>
  <c r="G100" i="1" s="1"/>
  <c r="M100" i="1" s="1"/>
  <c r="O100" i="1"/>
  <c r="F99" i="1"/>
  <c r="G99" i="1" s="1"/>
  <c r="M99" i="1" s="1"/>
  <c r="O99" i="1"/>
  <c r="F98" i="1"/>
  <c r="G98" i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/>
  <c r="O92" i="1"/>
  <c r="F91" i="1"/>
  <c r="G91" i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/>
  <c r="M84" i="1" s="1"/>
  <c r="O84" i="1"/>
  <c r="F83" i="1"/>
  <c r="G83" i="1" s="1"/>
  <c r="M83" i="1" s="1"/>
  <c r="O83" i="1"/>
  <c r="F82" i="1"/>
  <c r="G82" i="1" s="1"/>
  <c r="O82" i="1"/>
  <c r="F81" i="1"/>
  <c r="G81" i="1"/>
  <c r="M81" i="1" s="1"/>
  <c r="O81" i="1"/>
  <c r="F80" i="1"/>
  <c r="G80" i="1" s="1"/>
  <c r="M80" i="1" s="1"/>
  <c r="O80" i="1"/>
  <c r="F79" i="1"/>
  <c r="O79" i="1"/>
  <c r="G79" i="1"/>
  <c r="M79" i="1" s="1"/>
  <c r="F78" i="1"/>
  <c r="G78" i="1"/>
  <c r="M78" i="1" s="1"/>
  <c r="O78" i="1"/>
  <c r="F77" i="1"/>
  <c r="G77" i="1"/>
  <c r="M77" i="1" s="1"/>
  <c r="O77" i="1"/>
  <c r="F76" i="1"/>
  <c r="G76" i="1" s="1"/>
  <c r="O76" i="1"/>
  <c r="F75" i="1"/>
  <c r="G75" i="1"/>
  <c r="O75" i="1"/>
  <c r="F74" i="1"/>
  <c r="G74" i="1"/>
  <c r="O74" i="1"/>
  <c r="F73" i="1"/>
  <c r="G73" i="1" s="1"/>
  <c r="M73" i="1" s="1"/>
  <c r="O73" i="1"/>
  <c r="F72" i="1"/>
  <c r="G72" i="1" s="1"/>
  <c r="O72" i="1"/>
  <c r="F71" i="1"/>
  <c r="G71" i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/>
  <c r="F62" i="1"/>
  <c r="G62" i="1"/>
  <c r="M62" i="1" s="1"/>
  <c r="F61" i="1"/>
  <c r="G61" i="1" s="1"/>
  <c r="M61" i="1" s="1"/>
  <c r="F60" i="1"/>
  <c r="G60" i="1" s="1"/>
  <c r="F59" i="1"/>
  <c r="G59" i="1" s="1"/>
  <c r="F58" i="1"/>
  <c r="G58" i="1"/>
  <c r="F57" i="1"/>
  <c r="G57" i="1"/>
  <c r="M57" i="1" s="1"/>
  <c r="F56" i="1"/>
  <c r="G56" i="1"/>
  <c r="F55" i="1"/>
  <c r="G55" i="1" s="1"/>
  <c r="F54" i="1"/>
  <c r="G54" i="1"/>
  <c r="M54" i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/>
  <c r="M49" i="1" s="1"/>
  <c r="F48" i="1"/>
  <c r="G48" i="1" s="1"/>
  <c r="F47" i="1"/>
  <c r="G47" i="1"/>
  <c r="M47" i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M14" i="1" s="1"/>
  <c r="F15" i="1"/>
  <c r="F16" i="1"/>
  <c r="F17" i="1"/>
  <c r="F18" i="1"/>
  <c r="F19" i="1"/>
  <c r="F20" i="1"/>
  <c r="G20" i="1" s="1"/>
  <c r="F21" i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F30" i="1"/>
  <c r="F31" i="1"/>
  <c r="G17" i="1"/>
  <c r="M17" i="1" s="1"/>
  <c r="G19" i="1"/>
  <c r="G30" i="1"/>
  <c r="G29" i="1"/>
  <c r="M29" i="1" s="1"/>
  <c r="G21" i="1"/>
  <c r="M21" i="1" s="1"/>
  <c r="J7" i="1"/>
  <c r="J8" i="1"/>
  <c r="J9" i="1"/>
  <c r="J10" i="1"/>
  <c r="G10" i="1"/>
  <c r="J11" i="1"/>
  <c r="G11" i="1" s="1"/>
  <c r="J12" i="1"/>
  <c r="G12" i="1"/>
  <c r="J13" i="1"/>
  <c r="G13" i="1" s="1"/>
  <c r="M13" i="1" s="1"/>
  <c r="J14" i="1"/>
  <c r="G14" i="1"/>
  <c r="J15" i="1"/>
  <c r="G15" i="1" s="1"/>
  <c r="M15" i="1" s="1"/>
  <c r="P267" i="1" l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9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43" i="1"/>
  <c r="M11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S7" i="1" a="1"/>
  <c r="S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<sst xmlns="http://schemas.openxmlformats.org/spreadsheetml/2006/main" count="36" uniqueCount="34">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</sst>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Tabelle1!$A$7:$A$267</c:f>
              <c:numCache>
                <c:formatCode>d\-mmm</c:formatCode>
                <c:ptCount val="2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</c:numCache>
            </c:numRef>
          </c:cat>
          <c:val>
            <c:numRef>
              <c:f>Tabelle1!$C$7:$C$267</c:f>
              <c:numCache>
                <c:formatCode>0</c:formatCode>
                <c:ptCount val="26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Tabelle1!$A$7:$A$267</c:f>
              <c:numCache>
                <c:formatCode>d\-mmm</c:formatCode>
                <c:ptCount val="2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</c:numCache>
            </c:numRef>
          </c:cat>
          <c:val>
            <c:numRef>
              <c:f>Tabelle1!$D$7:$D$267</c:f>
              <c:numCache>
                <c:formatCode>General</c:formatCode>
                <c:ptCount val="26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Tabelle1!$A$7:$A$267</c:f>
              <c:numCache>
                <c:formatCode>d\-mmm</c:formatCode>
                <c:ptCount val="2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</c:numCache>
            </c:numRef>
          </c:cat>
          <c:val>
            <c:numRef>
              <c:f>Tabelle1!$E$7:$E$267</c:f>
              <c:numCache>
                <c:formatCode>General</c:formatCode>
                <c:ptCount val="26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Tabelle1!$A$7:$A$267</c:f>
              <c:numCache>
                <c:formatCode>d\-mmm</c:formatCode>
                <c:ptCount val="2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</c:numCache>
            </c:numRef>
          </c:cat>
          <c:val>
            <c:numRef>
              <c:f>Tabelle1!$F$7:$F$267</c:f>
              <c:numCache>
                <c:formatCode>General</c:formatCode>
                <c:ptCount val="26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Tabelle1!$N$7:$N$267</c:f>
              <c:numCache>
                <c:formatCode>General</c:formatCode>
                <c:ptCount val="26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Tabelle1!$P$7:$P$267</c:f>
              <c:numCache>
                <c:formatCode>0.0</c:formatCode>
                <c:ptCount val="26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12.12.2020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114,6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108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828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11.476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12.12., insg. 11.476 (+115) Düsseldorfer mit Coronadiagnose, akt. infiz.: 828 (+33), 172 (-13) in Krankenhäusern i. Beh., davon 40 (-5) auf Intensiv, 3.170 (+129) in Quaran., 10.540 (+81) genesen. 108 (+1) verstorben, 7-Tages-Inzidenz 114,6 (114,4) #Coron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7" totalsRowShown="0" headerRowDxfId="17" dataDxfId="16">
  <autoFilter ref="A6:P26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F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12.12.2020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261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12.12.</v>
      </c>
      <c r="U6" s="3" t="s">
        <v>29</v>
      </c>
      <c r="V6" s="3" t="str" cm="1">
        <f t="array" ref="V6">TEXT(INDEX(CD[KH],$S$5),"#.##0")</f>
        <v>172</v>
      </c>
      <c r="W6" s="3" t="str" cm="1">
        <f t="array" ref="W6">TEXT(INDEX(CD[KH],$S$5)-INDEX(CD[KH],$S$5-1),"+#.##0;-#.##0;0")</f>
        <v>-13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114,6</v>
      </c>
      <c r="T7" s="3" t="str" cm="1">
        <f t="array" ref="T7">TEXT(INDEX(CD[Inzidenz],$S$5-1),"#.##0,#")</f>
        <v>114,4</v>
      </c>
      <c r="U7" s="3" t="s">
        <v>30</v>
      </c>
      <c r="V7" s="3" t="str" cm="1">
        <f t="array" ref="V7">TEXT(INDEX(CD[KH (intensiv)],$S$5),"#.##0")</f>
        <v>40</v>
      </c>
      <c r="W7" s="3" t="str" cm="1">
        <f t="array" ref="W7">TEXT(INDEX(CD[KH (intensiv)],$S$5)-INDEX(CD[KH (intensiv)],$S$5-1),"+#.##0;-#.##0;0")</f>
        <v>-5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108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3.170</v>
      </c>
      <c r="W8" s="3" t="str" cm="1">
        <f t="array" ref="W8">TEXT(INDEX(CD[Quarant],$S$5)-INDEX(CD[Quarant],$S$5-1),"+#.##0;-#.##0;0")</f>
        <v>+129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828</v>
      </c>
      <c r="T9" s="3" t="str" cm="1">
        <f t="array" ref="T9">TEXT(INDEX(CD[Infiziert],$S$5)-INDEX(CD[Infiziert],$S$5-1),"+#.##0;-#.##0;0")</f>
        <v>+33</v>
      </c>
      <c r="U9" s="3" t="s">
        <v>32</v>
      </c>
      <c r="V9" s="3" t="str" cm="1">
        <f t="array" ref="V9">TEXT(INDEX(CD[Genesen],$S$5),"#.##0")</f>
        <v>10.540</v>
      </c>
      <c r="W9" s="3" t="str" cm="1">
        <f t="array" ref="W9">TEXT(INDEX(CD[Genesen],$S$5)-INDEX(CD[Genesen],$S$5-1),"+#.##0;-#.##0;0")</f>
        <v>+81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11.476</v>
      </c>
      <c r="T10" s="17" t="str" cm="1">
        <f t="array" ref="T10">TEXT(INDEX(CD[Total],$S$5)-INDEX(CD[Total],$S$5-1),"+#.##0;-#.##0;0")</f>
        <v>+115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12.12., insg. 11.476 (+115) Düsseldorfer mit Coronadiagnose, akt. infiz.: 828 (+33), 172 (-13) in Krankenhäusern i. Beh., davon 40 (-5) auf Intensiv, 3.170 (+129) in Quaran., 10.540 (+81) genesen. 108 (+1) verstorben, 7-Tages-Inzidenz 114,6 (114,4)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 t="shared" ref="P261:P266" si="4">SUM(N255:N261)/$P$1</f>
        <v>106.51424395787114</v>
      </c>
      <c r="Q261" s="11">
        <v>44171</v>
      </c>
    </row>
    <row r="262" spans="1:17" x14ac:dyDescent="0.2">
      <c r="A262" s="41">
        <v>44171</v>
      </c>
      <c r="B262" s="42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3">
        <f>CD[[#This Row],[Total]]-I261</f>
        <v>103</v>
      </c>
      <c r="O262" s="24">
        <f>CD[[#This Row],[Genesen]]-H261</f>
        <v>104</v>
      </c>
      <c r="P262" s="39">
        <f t="shared" si="4"/>
        <v>101.71491029116474</v>
      </c>
      <c r="Q262" s="11">
        <v>44172</v>
      </c>
    </row>
    <row r="263" spans="1:17" x14ac:dyDescent="0.2">
      <c r="A263" s="41">
        <v>44172</v>
      </c>
      <c r="B263" s="42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3">
        <f>CD[[#This Row],[Total]]-I262</f>
        <v>28</v>
      </c>
      <c r="O263" s="24">
        <f>CD[[#This Row],[Genesen]]-H262</f>
        <v>24</v>
      </c>
      <c r="P263" s="39">
        <f t="shared" si="4"/>
        <v>98.463748775008796</v>
      </c>
      <c r="Q263" s="11">
        <v>44173</v>
      </c>
    </row>
    <row r="264" spans="1:17" x14ac:dyDescent="0.2">
      <c r="A264" s="41">
        <v>44173</v>
      </c>
      <c r="B264" s="42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3">
        <f>CD[[#This Row],[Total]]-I263</f>
        <v>133</v>
      </c>
      <c r="O264" s="24">
        <f>CD[[#This Row],[Genesen]]-H263</f>
        <v>135</v>
      </c>
      <c r="P264" s="39">
        <f t="shared" si="4"/>
        <v>101.40527586105465</v>
      </c>
      <c r="Q264" s="11">
        <v>44174</v>
      </c>
    </row>
    <row r="265" spans="1:17" x14ac:dyDescent="0.2">
      <c r="A265" s="41">
        <v>44174</v>
      </c>
      <c r="B265" s="42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3">
        <f>CD[[#This Row],[Total]]-I264</f>
        <v>154</v>
      </c>
      <c r="O265" s="24">
        <f>CD[[#This Row],[Genesen]]-H264</f>
        <v>59</v>
      </c>
      <c r="P265" s="39">
        <f t="shared" si="4"/>
        <v>107.59796446325646</v>
      </c>
      <c r="Q265" s="11">
        <v>44175</v>
      </c>
    </row>
    <row r="266" spans="1:17" x14ac:dyDescent="0.2">
      <c r="A266" s="41">
        <v>44175</v>
      </c>
      <c r="B266" s="42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3">
        <f>CD[[#This Row],[Total]]-I265</f>
        <v>142</v>
      </c>
      <c r="O266" s="24">
        <f>CD[[#This Row],[Genesen]]-H265</f>
        <v>109</v>
      </c>
      <c r="P266" s="39">
        <f t="shared" si="4"/>
        <v>114.40992192567845</v>
      </c>
      <c r="Q266" s="11">
        <v>44176</v>
      </c>
    </row>
    <row r="267" spans="1:17" x14ac:dyDescent="0.2">
      <c r="A267" s="41">
        <v>44176</v>
      </c>
      <c r="B267" s="42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3">
        <f>CD[[#This Row],[Total]]-I266</f>
        <v>115</v>
      </c>
      <c r="O267" s="24">
        <f>CD[[#This Row],[Genesen]]-H266</f>
        <v>81</v>
      </c>
      <c r="P267" s="39">
        <f>SUM(N261:N267)/$P$1</f>
        <v>114.56473914073349</v>
      </c>
      <c r="Q267" s="11">
        <v>44177</v>
      </c>
    </row>
    <row r="268" spans="1:17" ht="17" x14ac:dyDescent="0.25">
      <c r="A268" s="34"/>
      <c r="B268" s="31"/>
      <c r="C268" s="40"/>
      <c r="D268" s="40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Q268" s="11">
        <v>44178</v>
      </c>
    </row>
    <row r="269" spans="1:17" ht="17" x14ac:dyDescent="0.25">
      <c r="A269" s="34"/>
      <c r="B269" s="31"/>
      <c r="C269" s="40"/>
      <c r="D269" s="40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Q269" s="11">
        <v>44179</v>
      </c>
    </row>
    <row r="270" spans="1:17" ht="17" x14ac:dyDescent="0.25">
      <c r="A270" s="34"/>
      <c r="B270" s="31"/>
      <c r="C270" s="4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x14ac:dyDescent="0.2">
      <c r="A271" s="34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x14ac:dyDescent="0.2"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2020-12-12T10:06:53Z</dcterms:modified>
</cp:coreProperties>
</file>