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69E9779-3D0B-2547-BF86-9DDFA90A0DB2}" xr6:coauthVersionLast="46" xr6:coauthVersionMax="46" xr10:uidLastSave="{00000000-0000-0000-0000-000000000000}"/>
  <bookViews>
    <workbookView xWindow="7220" yWindow="3420" windowWidth="2652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5" i="1" l="1"/>
  <c r="F335" i="1"/>
  <c r="G335" i="1" s="1"/>
  <c r="N335" i="1"/>
  <c r="O335" i="1"/>
  <c r="P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35" i="1" l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<sst xmlns="http://schemas.openxmlformats.org/spreadsheetml/2006/main" count="48" uniqueCount="43">
  <si>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</si>
  <si>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</si>
  <si>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</si>
  <si>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</si>
  <si>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</si>
  <si>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</si>
  <si>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</si>
  <si>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</si>
  <si>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</si>
  <si>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</si>
  <si>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</si>
  <si>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</si>
  <si>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</si>
  <si>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</si>
  <si>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</si>
  <si>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</si>
  <si>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</si>
  <si>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</si>
  <si>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</si>
  <si>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</si>
  <si>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</si>
  <si>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</si>
  <si>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</si>
  <si>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</si>
  <si>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</si>
  <si>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</si>
  <si>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</si>
  <si>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</si>
  <si>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</si>
  <si>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</si>
  <si>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</si>
  <si>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</si>
  <si>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</si>
  <si>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</si>
  <si>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</si>
  <si>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</si>
  <si>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</si>
  <si>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</si>
  <si>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</si>
  <si>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</si>
  <si>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</si>
  <si>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</si>
  <si>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18.02., insg. 16.644 (+67) Düsseldorfer mit Coronadiagnose, akt. infiz.: 743 (+13), 92 (+6) in Krankenhäusern i. Beh., davon 20 (+3) auf Intensiv, 1.244 (+261) in Quaran., 15.640 (+49) genesen. 261 (+5) verstorben, 7-Tages-Inzidenz 44,9 (40,4)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</si>
</sst>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color rgb="FF24292E"/>
      <name val="Consolas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Tabelle1!$A$7:$A$335</c:f>
              <c:numCache>
                <c:formatCode>d\-mmm</c:formatCode>
                <c:ptCount val="3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</c:numCache>
            </c:numRef>
          </c:cat>
          <c:val>
            <c:numRef>
              <c:f>Tabelle1!$C$7:$C$335</c:f>
              <c:numCache>
                <c:formatCode>0</c:formatCode>
                <c:ptCount val="3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Tabelle1!$A$7:$A$335</c:f>
              <c:numCache>
                <c:formatCode>d\-mmm</c:formatCode>
                <c:ptCount val="3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</c:numCache>
            </c:numRef>
          </c:cat>
          <c:val>
            <c:numRef>
              <c:f>Tabelle1!$D$7:$D$335</c:f>
              <c:numCache>
                <c:formatCode>General</c:formatCode>
                <c:ptCount val="3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Tabelle1!$A$7:$A$335</c:f>
              <c:numCache>
                <c:formatCode>d\-mmm</c:formatCode>
                <c:ptCount val="3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</c:numCache>
            </c:numRef>
          </c:cat>
          <c:val>
            <c:numRef>
              <c:f>Tabelle1!$E$7:$E$335</c:f>
              <c:numCache>
                <c:formatCode>General</c:formatCode>
                <c:ptCount val="32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Tabelle1!$A$7:$A$335</c:f>
              <c:numCache>
                <c:formatCode>d\-mmm</c:formatCode>
                <c:ptCount val="3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</c:numCache>
            </c:numRef>
          </c:cat>
          <c:val>
            <c:numRef>
              <c:f>Tabelle1!$F$7:$F$335</c:f>
              <c:numCache>
                <c:formatCode>General</c:formatCode>
                <c:ptCount val="32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Tabelle1!$N$7:$N$335</c:f>
              <c:numCache>
                <c:formatCode>General</c:formatCode>
                <c:ptCount val="32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25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Tabelle1!$P$7:$P$335</c:f>
              <c:numCache>
                <c:formatCode>0.0</c:formatCode>
                <c:ptCount val="32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35.698377653458799</c:v>
                </c:pt>
                <c:pt idx="326">
                  <c:v>33.768735618136702</c:v>
                </c:pt>
                <c:pt idx="327">
                  <c:v>40.361679238820535</c:v>
                </c:pt>
                <c:pt idx="328">
                  <c:v>44.864177321238763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44,9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261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743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16.644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18.02., insg. 16.644 (+67) Düsseldorfer mit Coronadiagnose, akt. infiz.: 743 (+13), 92 (+6) in Krankenhäusern i. Beh., davon 20 (+3) auf Intensiv, 1.244 (+261) in Quaran., 15.640 (+49) genesen. 261 (+5) verstorben, 7-Tages-Inzidenz 44,9 (40,4)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5" totalsRowShown="0" headerRowDxfId="17" dataDxfId="16">
  <autoFilter ref="A6:P335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6"/>
  <sheetViews>
    <sheetView tabSelected="1" topLeftCell="L1" zoomScaleNormal="100" workbookViewId="0">
      <selection activeCell="Y10" sqref="Y10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60" t="s">
        <v>33</v>
      </c>
      <c r="I1" s="60"/>
      <c r="J1" s="60"/>
      <c r="K1" s="60"/>
      <c r="L1" s="3" t="s">
        <v>22</v>
      </c>
      <c r="M1" s="5" t="str">
        <f ca="1">"Stand: "&amp;TEXT(TODAY(),"TT.MM.JJJJ")</f>
        <v>Stand: 18.02.2021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329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18.02.</v>
      </c>
      <c r="U6" s="3" t="s">
        <v>29</v>
      </c>
      <c r="V6" s="3" t="str" cm="1">
        <f t="array" ref="V6">TEXT(INDEX(CD[KH],$S$5),"#.##0")</f>
        <v>92</v>
      </c>
      <c r="W6" s="3" t="str" cm="1">
        <f t="array" ref="W6">TEXT(INDEX(CD[KH],$S$5)-INDEX(CD[KH],$S$5-1),"+#.##0;-#.##0;0")</f>
        <v>+6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44,9</v>
      </c>
      <c r="T7" s="3" t="str" cm="1">
        <f t="array" ref="T7">TEXT(INDEX(CD[Inzidenz],$S$5-1),"#.##0,0")</f>
        <v>40,4</v>
      </c>
      <c r="U7" s="3" t="s">
        <v>30</v>
      </c>
      <c r="V7" s="3" t="str" cm="1">
        <f t="array" ref="V7">TEXT(INDEX(CD[KH (intensiv)],$S$5),"#.##0")</f>
        <v>20</v>
      </c>
      <c r="W7" s="3" t="str" cm="1">
        <f t="array" ref="W7">TEXT(INDEX(CD[KH (intensiv)],$S$5)-INDEX(CD[KH (intensiv)],$S$5-1),"+#.##0;-#.##0;0")</f>
        <v>+3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261</v>
      </c>
      <c r="T8" s="3" t="str" cm="1">
        <f t="array" ref="T8">TEXT(INDEX(CD[Verstorbene],$S$5)-INDEX(CD[Verstorbene],$S$5-1),"+#.##0;-#.##0;0")</f>
        <v>+5</v>
      </c>
      <c r="U8" s="3" t="s">
        <v>31</v>
      </c>
      <c r="V8" s="3" t="str" cm="1">
        <f t="array" ref="V8">TEXT(INDEX(CD[Quarant],$S$5),"#.##0")</f>
        <v>1.244</v>
      </c>
      <c r="W8" s="3" t="str" cm="1">
        <f t="array" ref="W8">TEXT(INDEX(CD[Quarant],$S$5)-INDEX(CD[Quarant],$S$5-1),"+#.##0;-#.##0;0")</f>
        <v>+261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743</v>
      </c>
      <c r="T9" s="3" t="str" cm="1">
        <f t="array" ref="T9">TEXT(INDEX(CD[Infiziert],$S$5)-INDEX(CD[Infiziert],$S$5-1),"+#.##0;-#.##0;0")</f>
        <v>+13</v>
      </c>
      <c r="U9" s="3" t="s">
        <v>32</v>
      </c>
      <c r="V9" s="3" t="str" cm="1">
        <f t="array" ref="V9">TEXT(INDEX(CD[Genesen],$S$5),"#.##0")</f>
        <v>15.640</v>
      </c>
      <c r="W9" s="3" t="str" cm="1">
        <f t="array" ref="W9">TEXT(INDEX(CD[Genesen],$S$5)-INDEX(CD[Genesen],$S$5-1),"+#.##0;-#.##0;0")</f>
        <v>+49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16.644</v>
      </c>
      <c r="T10" s="17" t="str" cm="1">
        <f t="array" ref="T10">TEXT(INDEX(CD[Total],$S$5)-INDEX(CD[Total],$S$5-1),"+#.##0;-#.##0;0")</f>
        <v>+67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5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4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18.02., insg. 16.644 (+67) Düsseldorfer mit Coronadiagnose, akt. infiz.: 743 (+13), 92 (+6) in Krankenhäusern i. Beh., davon 20 (+3) auf Intensiv, 1.244 (+261) in Quaran., 15.640 (+49) genesen. 261 (+5) verstorben, 7-Tages-Inzidenz 44,9 (40,4)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4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6">
        <v>15010</v>
      </c>
      <c r="I326" s="43">
        <v>16288</v>
      </c>
      <c r="J326" s="48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6">
        <v>15102</v>
      </c>
      <c r="I327" s="43">
        <v>16326</v>
      </c>
      <c r="J327" s="48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6">
        <v>15171</v>
      </c>
      <c r="I328" s="43">
        <v>16365</v>
      </c>
      <c r="J328" s="48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6">
        <v>15250</v>
      </c>
      <c r="I329" s="43">
        <v>16401</v>
      </c>
      <c r="J329" s="48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7">
        <v>15338</v>
      </c>
      <c r="I330" s="25">
        <v>16430</v>
      </c>
      <c r="J330" s="49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7">
        <v>15408</v>
      </c>
      <c r="I331" s="25">
        <v>16465</v>
      </c>
      <c r="J331" s="49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7">
        <v>252</v>
      </c>
      <c r="E332" s="56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7">
        <v>15470</v>
      </c>
      <c r="I332" s="47">
        <v>16490</v>
      </c>
      <c r="J332" s="49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25</v>
      </c>
      <c r="O332" s="24">
        <f>CD[[#This Row],[Genesen]]-H331</f>
        <v>62</v>
      </c>
      <c r="P332" s="38">
        <f>SUM(N326:N332)/$P$1</f>
        <v>35.698377653458799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7">
        <v>254</v>
      </c>
      <c r="E333" s="56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7">
        <v>15520</v>
      </c>
      <c r="I333" s="47">
        <v>16498</v>
      </c>
      <c r="J333" s="49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8</v>
      </c>
      <c r="O333" s="24">
        <f>CD[[#This Row],[Genesen]]-H332</f>
        <v>50</v>
      </c>
      <c r="P333" s="38">
        <f>SUM(N327:N333)/$P$1</f>
        <v>33.768735618136702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5">
        <v>256</v>
      </c>
      <c r="E334" s="56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644</v>
      </c>
      <c r="H334" s="47">
        <v>15591</v>
      </c>
      <c r="I334" s="47">
        <v>16577</v>
      </c>
      <c r="J334" s="49">
        <v>730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79</v>
      </c>
      <c r="O334" s="24">
        <f>CD[[#This Row],[Genesen]]-H333</f>
        <v>71</v>
      </c>
      <c r="P334" s="38">
        <f>SUM(N328:N334)/$P$1</f>
        <v>40.361679238820535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5">
        <v>261</v>
      </c>
      <c r="E335" s="56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651</v>
      </c>
      <c r="H335" s="47">
        <v>15640</v>
      </c>
      <c r="I335" s="47">
        <v>16644</v>
      </c>
      <c r="J335" s="49">
        <v>743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67</v>
      </c>
      <c r="O335" s="24">
        <f>CD[[#This Row],[Genesen]]-H334</f>
        <v>49</v>
      </c>
      <c r="P335" s="38">
        <f>SUM(N329:N335)/$P$1</f>
        <v>44.864177321238763</v>
      </c>
      <c r="Q335" s="11">
        <v>44245</v>
      </c>
    </row>
    <row r="336" spans="1:18" x14ac:dyDescent="0.2">
      <c r="D336" s="52"/>
      <c r="Q336" s="11">
        <v>44246</v>
      </c>
    </row>
    <row r="337" spans="3:17" ht="17" x14ac:dyDescent="0.25">
      <c r="D337" s="52"/>
      <c r="E337" s="42"/>
      <c r="Q337" s="11">
        <v>44247</v>
      </c>
    </row>
    <row r="338" spans="3:17" x14ac:dyDescent="0.2">
      <c r="C338" s="52"/>
      <c r="D338" s="58"/>
      <c r="E338"/>
      <c r="F338"/>
      <c r="Q338" s="11">
        <v>44248</v>
      </c>
    </row>
    <row r="339" spans="3:17" ht="17" x14ac:dyDescent="0.25">
      <c r="C339" s="52"/>
      <c r="D339" s="52"/>
      <c r="E339" s="44"/>
      <c r="F339" s="58"/>
      <c r="Q339" s="11">
        <v>44249</v>
      </c>
    </row>
    <row r="340" spans="3:17" ht="17" x14ac:dyDescent="0.25">
      <c r="D340" s="52"/>
      <c r="E340" s="44"/>
      <c r="Q340" s="11">
        <v>44250</v>
      </c>
    </row>
    <row r="341" spans="3:17" ht="17" x14ac:dyDescent="0.25">
      <c r="D341" s="42"/>
      <c r="E341" s="44"/>
      <c r="I341" s="59"/>
      <c r="Q341" s="11">
        <v>44251</v>
      </c>
    </row>
    <row r="342" spans="3:17" ht="17" x14ac:dyDescent="0.25">
      <c r="D342" s="42"/>
      <c r="E342" s="44"/>
      <c r="Q342" s="11">
        <v>44252</v>
      </c>
    </row>
    <row r="343" spans="3:17" ht="17" x14ac:dyDescent="0.25">
      <c r="E343" s="44"/>
      <c r="Q343" s="11">
        <v>44253</v>
      </c>
    </row>
    <row r="344" spans="3:17" ht="17" x14ac:dyDescent="0.25">
      <c r="E344" s="44"/>
      <c r="Q344" s="11">
        <v>44254</v>
      </c>
    </row>
    <row r="345" spans="3:17" ht="17" x14ac:dyDescent="0.25">
      <c r="E345" s="44"/>
      <c r="Q345" s="11">
        <v>44255</v>
      </c>
    </row>
    <row r="346" spans="3:17" ht="17" x14ac:dyDescent="0.25">
      <c r="E346" s="44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2021-02-18T09:16:58Z</dcterms:modified>
</cp:coreProperties>
</file>