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4E7CEC0-B91E-534E-A362-9DEF1AF47E4A}" xr6:coauthVersionLast="46" xr6:coauthVersionMax="46" xr10:uidLastSave="{00000000-0000-0000-0000-000000000000}"/>
  <bookViews>
    <workbookView xWindow="120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2" i="1" l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P312" i="1" s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09" i="1" l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T7" i="1" l="1" a="1"/>
  <c r="T7" i="1" s="1"/>
  <c r="R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<sst xmlns="http://schemas.openxmlformats.org/spreadsheetml/2006/main" count="37" uniqueCount="35">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</sst>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14" fontId="6" fillId="0" borderId="0" xfId="0" applyNumberFormat="1" applyFont="1"/>
    <xf numFmtId="0" fontId="0" fillId="0" borderId="0" xfId="0" applyFont="1" applyAlignment="1">
      <alignment horizontal="center" vertical="top" wrapText="1"/>
    </xf>
    <xf numFmtId="0" fontId="0" fillId="3" borderId="0" xfId="0" applyFont="1" applyFill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Tabelle1!$A$7:$A$312</c:f>
              <c:numCache>
                <c:formatCode>d\-mmm</c:formatCode>
                <c:ptCount val="30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</c:numCache>
            </c:numRef>
          </c:cat>
          <c:val>
            <c:numRef>
              <c:f>Tabelle1!$C$7:$C$312</c:f>
              <c:numCache>
                <c:formatCode>0</c:formatCode>
                <c:ptCount val="30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Tabelle1!$A$7:$A$312</c:f>
              <c:numCache>
                <c:formatCode>d\-mmm</c:formatCode>
                <c:ptCount val="30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</c:numCache>
            </c:numRef>
          </c:cat>
          <c:val>
            <c:numRef>
              <c:f>Tabelle1!$D$7:$D$312</c:f>
              <c:numCache>
                <c:formatCode>General</c:formatCode>
                <c:ptCount val="30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Tabelle1!$A$7:$A$312</c:f>
              <c:numCache>
                <c:formatCode>d\-mmm</c:formatCode>
                <c:ptCount val="30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</c:numCache>
            </c:numRef>
          </c:cat>
          <c:val>
            <c:numRef>
              <c:f>Tabelle1!$E$7:$E$312</c:f>
              <c:numCache>
                <c:formatCode>General</c:formatCode>
                <c:ptCount val="30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Tabelle1!$A$7:$A$312</c:f>
              <c:numCache>
                <c:formatCode>d\-mmm</c:formatCode>
                <c:ptCount val="30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</c:numCache>
            </c:numRef>
          </c:cat>
          <c:val>
            <c:numRef>
              <c:f>Tabelle1!$F$7:$F$312</c:f>
              <c:numCache>
                <c:formatCode>General</c:formatCode>
                <c:ptCount val="30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Tabelle1!$N$7:$N$312</c:f>
              <c:numCache>
                <c:formatCode>General</c:formatCode>
                <c:ptCount val="30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Tabelle1!$P$7:$P$312</c:f>
              <c:numCache>
                <c:formatCode>0.0</c:formatCode>
                <c:ptCount val="306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  <c:pt idx="298">
                  <c:v>85.61391992544003</c:v>
                </c:pt>
                <c:pt idx="299">
                  <c:v>77.253790312467586</c:v>
                </c:pt>
                <c:pt idx="300">
                  <c:v>80.040500183458406</c:v>
                </c:pt>
                <c:pt idx="301">
                  <c:v>85.304285495329935</c:v>
                </c:pt>
                <c:pt idx="302">
                  <c:v>86.542823215770298</c:v>
                </c:pt>
                <c:pt idx="303">
                  <c:v>86.388006000715265</c:v>
                </c:pt>
                <c:pt idx="304">
                  <c:v>91.806608527641842</c:v>
                </c:pt>
                <c:pt idx="305">
                  <c:v>87.78136093621066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26.01.2021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87,8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180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369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15.605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26.01., insg. 15.605 (+27) Düsseldorfer mit Coronadiagnose, akt. infiz.: 369 (-204), 143 (+3) in Krankenhäusern i. Beh., davon 30 (+1) auf Intensiv, 928 (-177) in Quaran., 15.056 (+225) genesen. 180 (+6) verstorben, 7-Tages-Inzidenz 87,8 (91,8)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12" totalsRowShown="0" headerRowDxfId="17" dataDxfId="16">
  <autoFilter ref="A6:P312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28"/>
  <sheetViews>
    <sheetView tabSelected="1" topLeftCell="K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26.01.2021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306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26.01.</v>
      </c>
      <c r="U6" s="3" t="s">
        <v>29</v>
      </c>
      <c r="V6" s="3" t="str" cm="1">
        <f t="array" ref="V6">TEXT(INDEX(CD[KH],$S$5),"#.##0")</f>
        <v>143</v>
      </c>
      <c r="W6" s="3" t="str" cm="1">
        <f t="array" ref="W6">TEXT(INDEX(CD[KH],$S$5)-INDEX(CD[KH],$S$5-1),"+#.##0;-#.##0;0")</f>
        <v>+3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87,8</v>
      </c>
      <c r="T7" s="3" t="str" cm="1">
        <f t="array" ref="T7">TEXT(INDEX(CD[Inzidenz],$S$5-1),"#.##0,0")</f>
        <v>91,8</v>
      </c>
      <c r="U7" s="3" t="s">
        <v>30</v>
      </c>
      <c r="V7" s="3" t="str" cm="1">
        <f t="array" ref="V7">TEXT(INDEX(CD[KH (intensiv)],$S$5),"#.##0")</f>
        <v>30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180</v>
      </c>
      <c r="T8" s="3" t="str" cm="1">
        <f t="array" ref="T8">TEXT(INDEX(CD[Verstorbene],$S$5)-INDEX(CD[Verstorbene],$S$5-1),"+#.##0;-#.##0;0")</f>
        <v>+6</v>
      </c>
      <c r="U8" s="3" t="s">
        <v>31</v>
      </c>
      <c r="V8" s="3" t="str" cm="1">
        <f t="array" ref="V8">TEXT(INDEX(CD[Quarant],$S$5),"#.##0")</f>
        <v>928</v>
      </c>
      <c r="W8" s="3" t="str" cm="1">
        <f t="array" ref="W8">TEXT(INDEX(CD[Quarant],$S$5)-INDEX(CD[Quarant],$S$5-1),"+#.##0;-#.##0;0")</f>
        <v>-177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369</v>
      </c>
      <c r="T9" s="3" t="str" cm="1">
        <f t="array" ref="T9">TEXT(INDEX(CD[Infiziert],$S$5)-INDEX(CD[Infiziert],$S$5-1),"+#.##0;-#.##0;0")</f>
        <v>-204</v>
      </c>
      <c r="U9" s="3" t="s">
        <v>32</v>
      </c>
      <c r="V9" s="3" t="str" cm="1">
        <f t="array" ref="V9">TEXT(INDEX(CD[Genesen],$S$5),"#.##0")</f>
        <v>15.056</v>
      </c>
      <c r="W9" s="3" t="str" cm="1">
        <f t="array" ref="W9">TEXT(INDEX(CD[Genesen],$S$5)-INDEX(CD[Genesen],$S$5-1),"+#.##0;-#.##0;0")</f>
        <v>+225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15.605</v>
      </c>
      <c r="T10" s="17" t="str" cm="1">
        <f t="array" ref="T10">TEXT(INDEX(CD[Total],$S$5)-INDEX(CD[Total],$S$5-1),"+#.##0;-#.##0;0")</f>
        <v>+27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Düsseldorfer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26.01., insg. 15.605 (+27) Düsseldorfer mit Coronadiagnose, akt. infiz.: 369 (-204), 143 (+3) in Krankenhäusern i. Beh., davon 30 (+1) auf Intensiv, 928 (-177) in Quaran., 15.056 (+225) genesen. 180 (+6) verstorben, 7-Tages-Inzidenz 87,8 (91,8)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86.233188785660218</v>
      </c>
      <c r="Q304" s="11">
        <v>44214</v>
      </c>
    </row>
    <row r="305" spans="1:18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2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85.61391992544003</v>
      </c>
      <c r="Q305" s="11">
        <v>44215</v>
      </c>
    </row>
    <row r="306" spans="1:18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2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77.253790312467586</v>
      </c>
      <c r="Q306" s="11">
        <v>44216</v>
      </c>
    </row>
    <row r="307" spans="1:18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2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197</v>
      </c>
      <c r="H307" s="22">
        <v>14720</v>
      </c>
      <c r="I307" s="22">
        <v>15224</v>
      </c>
      <c r="J307" s="22">
        <v>335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104</v>
      </c>
      <c r="O307" s="24">
        <f>CD[[#This Row],[Genesen]]-H306</f>
        <v>118</v>
      </c>
      <c r="P307" s="38">
        <f t="shared" si="11"/>
        <v>80.040500183458406</v>
      </c>
      <c r="Q307" s="11">
        <v>44217</v>
      </c>
    </row>
    <row r="308" spans="1:18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2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207</v>
      </c>
      <c r="H308" s="22">
        <v>14831</v>
      </c>
      <c r="I308" s="22">
        <v>15348</v>
      </c>
      <c r="J308" s="22">
        <v>346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124</v>
      </c>
      <c r="O308" s="24">
        <f>CD[[#This Row],[Genesen]]-H307</f>
        <v>111</v>
      </c>
      <c r="P308" s="38">
        <f t="shared" si="11"/>
        <v>85.304285495329935</v>
      </c>
      <c r="Q308" s="11">
        <v>44218</v>
      </c>
    </row>
    <row r="309" spans="1:18" x14ac:dyDescent="0.2">
      <c r="A309" s="20">
        <v>44218</v>
      </c>
      <c r="B309" s="21">
        <v>0.91666666666666663</v>
      </c>
      <c r="C309" s="26">
        <f>-CD[[#This Row],[Verstorbene]]</f>
        <v>-173</v>
      </c>
      <c r="D309" s="2">
        <v>173</v>
      </c>
      <c r="E309" s="22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281</v>
      </c>
      <c r="H309" s="44">
        <v>14831</v>
      </c>
      <c r="I309" s="22">
        <v>15430</v>
      </c>
      <c r="J309" s="25">
        <v>426</v>
      </c>
      <c r="K309" s="22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82</v>
      </c>
      <c r="O309" s="24">
        <f>CD[[#This Row],[Genesen]]-H308</f>
        <v>0</v>
      </c>
      <c r="P309" s="38">
        <f t="shared" si="11"/>
        <v>86.542823215770298</v>
      </c>
      <c r="Q309" s="11">
        <v>44219</v>
      </c>
      <c r="R309" s="3" t="s">
        <v>34</v>
      </c>
    </row>
    <row r="310" spans="1:18" x14ac:dyDescent="0.2">
      <c r="A310" s="20">
        <v>44219</v>
      </c>
      <c r="B310" s="21">
        <v>0.91666666666666663</v>
      </c>
      <c r="C310" s="26">
        <f>-CD[[#This Row],[Verstorbene]]</f>
        <v>-174</v>
      </c>
      <c r="D310" s="2">
        <v>174</v>
      </c>
      <c r="E310" s="22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367</v>
      </c>
      <c r="H310" s="44">
        <v>14831</v>
      </c>
      <c r="I310" s="22">
        <v>15511</v>
      </c>
      <c r="J310" s="25">
        <v>506</v>
      </c>
      <c r="K310" s="22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81</v>
      </c>
      <c r="O310" s="24">
        <f>CD[[#This Row],[Genesen]]-H309</f>
        <v>0</v>
      </c>
      <c r="P310" s="38">
        <f t="shared" si="11"/>
        <v>86.388006000715265</v>
      </c>
      <c r="Q310" s="11">
        <v>44220</v>
      </c>
    </row>
    <row r="311" spans="1:18" x14ac:dyDescent="0.2">
      <c r="A311" s="20">
        <v>44220</v>
      </c>
      <c r="B311" s="21">
        <v>0.91666666666666663</v>
      </c>
      <c r="C311" s="26">
        <f>-CD[[#This Row],[Verstorbene]]</f>
        <v>-174</v>
      </c>
      <c r="D311" s="2">
        <v>174</v>
      </c>
      <c r="E311" s="22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433</v>
      </c>
      <c r="H311" s="44">
        <v>14831</v>
      </c>
      <c r="I311" s="22">
        <v>15578</v>
      </c>
      <c r="J311" s="25">
        <v>573</v>
      </c>
      <c r="K311" s="22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67</v>
      </c>
      <c r="O311" s="24">
        <f>CD[[#This Row],[Genesen]]-H310</f>
        <v>0</v>
      </c>
      <c r="P311" s="38">
        <f t="shared" si="11"/>
        <v>91.806608527641842</v>
      </c>
      <c r="Q311" s="11">
        <v>44221</v>
      </c>
    </row>
    <row r="312" spans="1:18" x14ac:dyDescent="0.2">
      <c r="A312" s="20">
        <v>44221</v>
      </c>
      <c r="B312" s="21">
        <v>0.91666666666666663</v>
      </c>
      <c r="C312" s="26">
        <f>-CD[[#This Row],[Verstorbene]]</f>
        <v>-180</v>
      </c>
      <c r="D312" s="2">
        <v>180</v>
      </c>
      <c r="E312" s="22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226</v>
      </c>
      <c r="H312" s="22">
        <v>15056</v>
      </c>
      <c r="I312" s="22">
        <v>15605</v>
      </c>
      <c r="J312" s="22">
        <v>369</v>
      </c>
      <c r="K312" s="22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27</v>
      </c>
      <c r="O312" s="24">
        <f>CD[[#This Row],[Genesen]]-H311</f>
        <v>225</v>
      </c>
      <c r="P312" s="38">
        <f>SUM(N306:N312)/$P$1</f>
        <v>87.78136093621066</v>
      </c>
      <c r="Q312" s="11">
        <v>44222</v>
      </c>
    </row>
    <row r="313" spans="1:18" x14ac:dyDescent="0.2">
      <c r="Q313" s="11">
        <v>44223</v>
      </c>
    </row>
    <row r="314" spans="1:18" x14ac:dyDescent="0.2">
      <c r="Q314" s="11">
        <v>44224</v>
      </c>
    </row>
    <row r="315" spans="1:18" x14ac:dyDescent="0.2">
      <c r="Q315" s="11">
        <v>44225</v>
      </c>
    </row>
    <row r="316" spans="1:18" x14ac:dyDescent="0.2">
      <c r="Q316" s="11">
        <v>44226</v>
      </c>
    </row>
    <row r="317" spans="1:18" x14ac:dyDescent="0.2">
      <c r="Q317" s="11">
        <v>44227</v>
      </c>
    </row>
    <row r="323" spans="3:3" ht="17" x14ac:dyDescent="0.25">
      <c r="C323" s="42"/>
    </row>
    <row r="324" spans="3:3" ht="17" x14ac:dyDescent="0.25">
      <c r="C324" s="42"/>
    </row>
    <row r="325" spans="3:3" ht="17" x14ac:dyDescent="0.25">
      <c r="C325" s="42"/>
    </row>
    <row r="326" spans="3:3" ht="17" x14ac:dyDescent="0.25">
      <c r="C326" s="42"/>
    </row>
    <row r="327" spans="3:3" ht="17" x14ac:dyDescent="0.25">
      <c r="C327" s="42"/>
    </row>
    <row r="328" spans="3:3" ht="17" x14ac:dyDescent="0.25">
      <c r="C328" s="42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2021-01-26T09:17:05Z</dcterms:modified>
</cp:coreProperties>
</file>