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project-lab-1\FinalProject\"/>
    </mc:Choice>
  </mc:AlternateContent>
  <xr:revisionPtr revIDLastSave="0" documentId="13_ncr:1_{63DA22BF-58D2-4EE0-B0EE-0B6CC32C74FB}" xr6:coauthVersionLast="47" xr6:coauthVersionMax="47" xr10:uidLastSave="{00000000-0000-0000-0000-000000000000}"/>
  <bookViews>
    <workbookView xWindow="-108" yWindow="-108" windowWidth="23256" windowHeight="12576" activeTab="3" xr2:uid="{8BB2A8C5-712E-4190-8588-7F5E0E3A700D}"/>
  </bookViews>
  <sheets>
    <sheet name="Overall Budget" sheetId="1" r:id="rId1"/>
    <sheet name="Labor Hours" sheetId="2" r:id="rId2"/>
    <sheet name="Material Costs" sheetId="3" r:id="rId3"/>
    <sheet name="BO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9" i="1" l="1"/>
  <c r="G19" i="1"/>
  <c r="J4" i="2"/>
  <c r="J3" i="2"/>
  <c r="J2" i="2"/>
  <c r="J7" i="2" l="1"/>
  <c r="J6" i="2"/>
  <c r="J5" i="2"/>
  <c r="E26" i="3" l="1"/>
  <c r="E25" i="3"/>
  <c r="E24" i="3"/>
  <c r="E23" i="3"/>
  <c r="G2" i="3" s="1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21" i="1"/>
  <c r="G16" i="1"/>
  <c r="G15" i="1"/>
  <c r="G14" i="1"/>
  <c r="G7" i="1"/>
  <c r="G6" i="1"/>
  <c r="G5" i="1"/>
  <c r="B25" i="1"/>
  <c r="B24" i="1"/>
  <c r="D24" i="1" s="1"/>
  <c r="G9" i="1" l="1"/>
  <c r="D28" i="1"/>
  <c r="D21" i="1"/>
  <c r="D17" i="1"/>
  <c r="D9" i="1"/>
  <c r="D10" i="1" s="1"/>
  <c r="D11" i="1" s="1"/>
  <c r="G17" i="1"/>
  <c r="G28" i="1"/>
  <c r="G10" i="1"/>
  <c r="G11" i="1" s="1"/>
  <c r="G30" i="1" s="1"/>
  <c r="D30" i="1" l="1"/>
  <c r="G31" i="1"/>
  <c r="G32" i="1" s="1"/>
  <c r="D31" i="1" l="1"/>
  <c r="D32" i="1" s="1"/>
</calcChain>
</file>

<file path=xl/sharedStrings.xml><?xml version="1.0" encoding="utf-8"?>
<sst xmlns="http://schemas.openxmlformats.org/spreadsheetml/2006/main" count="257" uniqueCount="123">
  <si>
    <t>Project Lab 1</t>
  </si>
  <si>
    <t>Running Total</t>
  </si>
  <si>
    <t>Total Estimate</t>
  </si>
  <si>
    <t>Start Date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</si>
  <si>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</si>
  <si>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</si>
  <si>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</si>
  <si>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</si>
  <si>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</si>
  <si>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</si>
  <si>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</si>
  <si>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</si>
  <si>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</si>
  <si>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</si>
  <si>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</si>
  <si>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</si>
  <si>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</si>
  <si>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</si>
  <si>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</si>
  <si>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</si>
  <si>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</si>
  <si>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</si>
  <si>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</si>
  <si>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</si>
  <si>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</si>
  <si>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</si>
  <si>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</si>
  <si>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</si>
  <si>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</si>
  <si>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</si>
  <si>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</si>
  <si>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</si>
  <si>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</si>
  <si>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</si>
  <si>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</si>
  <si>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</si>
  <si>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</si>
  <si>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</si>
  <si>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</si>
  <si>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</si>
  <si>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</si>
  <si>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</si>
  <si>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</si>
  <si>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</si>
  <si>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</si>
  <si>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</si>
  <si>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</si>
  <si>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</si>
  <si>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</si>
  <si>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</si>
  <si>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</si>
  <si>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</si>
  <si>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</si>
  <si>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</si>
  <si>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</si>
  <si>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</si>
  <si>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</si>
  <si>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</si>
  <si>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</si>
  <si>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</si>
  <si>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</si>
  <si>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</si>
  <si>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</si>
  <si>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</si>
  <si>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</si>
  <si>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</si>
  <si>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</si>
  <si>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</si>
  <si>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</si>
  <si>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</si>
  <si>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</si>
  <si>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</si>
  <si>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</si>
  <si>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</si>
  <si>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</si>
  <si>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</si>
  <si>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</si>
  <si>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</si>
  <si>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</si>
  <si>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</si>
  <si>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</si>
  <si>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</si>
  <si>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</si>
  <si>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</si>
  <si>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</si>
  <si>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</si>
  <si>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</si>
  <si>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</si>
  <si>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</si>
  <si>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</si>
  <si>
    <t>Item</t>
  </si>
  <si>
    <t>Amount</t>
  </si>
  <si>
    <t>Price/Unit</t>
  </si>
  <si>
    <t>Basys 3 Board</t>
  </si>
  <si>
    <t>Rover 5 Chasis</t>
  </si>
  <si>
    <t>H-Bridge PCB</t>
  </si>
  <si>
    <t>OSRAM SFH 309 Phototransistors</t>
  </si>
  <si>
    <t>1/4 Watt Resistors</t>
  </si>
  <si>
    <t>Prototype Board</t>
  </si>
  <si>
    <t>Purchased</t>
  </si>
  <si>
    <t>digilent.com</t>
  </si>
  <si>
    <t>pololu.com</t>
  </si>
  <si>
    <t>mouser.com</t>
  </si>
  <si>
    <t>amazon.com</t>
  </si>
  <si>
    <t>Screw Terminals</t>
  </si>
  <si>
    <t>lcsc.com</t>
  </si>
  <si>
    <t>LM393 Comparator</t>
  </si>
  <si>
    <t>KEMET C430C106K3R5TA 10uF Capacitor</t>
  </si>
  <si>
    <t>Vishay K104K10X7RF5UL2 100nF Capacitor</t>
  </si>
  <si>
    <t>LD1117v33 3.3V Regulator</t>
  </si>
  <si>
    <t>L7805 5V Regulator</t>
  </si>
  <si>
    <t xml:space="preserve">Power PCB </t>
  </si>
  <si>
    <t>1N4148 Diodes</t>
  </si>
  <si>
    <t>SN74LVC1G32MDCKREP OR Gate</t>
  </si>
  <si>
    <t>LM317T Adjustable Regulator</t>
  </si>
  <si>
    <t>9V Battery</t>
  </si>
  <si>
    <t>3D Printed Shell</t>
  </si>
  <si>
    <t>TTU MakerSpace</t>
  </si>
  <si>
    <t>Complete Total</t>
  </si>
  <si>
    <t>Servo</t>
  </si>
  <si>
    <t>HW201 IR Sensors</t>
  </si>
  <si>
    <t>Relays</t>
  </si>
  <si>
    <t>Ribbon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</si>
</sst>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16" fontId="0" fillId="0" borderId="0" xfId="0" applyNumberFormat="1"/>
    <xf numFmtId="14" fontId="0" fillId="5" borderId="2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opLeftCell="C1" zoomScale="70" zoomScaleNormal="70" workbookViewId="0">
      <selection activeCell="H23" sqref="H23:K24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9" t="s">
        <v>1</v>
      </c>
      <c r="C1" s="39"/>
      <c r="D1" s="40"/>
      <c r="E1" s="41" t="s">
        <v>2</v>
      </c>
      <c r="F1" s="41"/>
      <c r="G1" s="41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20</v>
      </c>
      <c r="B3" s="6"/>
      <c r="C3" s="4"/>
      <c r="D3" s="4"/>
      <c r="E3" s="6"/>
      <c r="F3" s="4"/>
      <c r="G3" s="7"/>
      <c r="H3" s="1"/>
      <c r="I3" s="38"/>
    </row>
    <row r="4" spans="1:10" x14ac:dyDescent="0.3">
      <c r="A4" t="s">
        <v>5</v>
      </c>
      <c r="B4" s="6" t="s">
        <v>6</v>
      </c>
      <c r="C4" s="4" t="s">
        <v>7</v>
      </c>
      <c r="D4" s="4" t="s">
        <v>8</v>
      </c>
      <c r="E4" s="6" t="s">
        <v>6</v>
      </c>
      <c r="F4" s="4" t="s">
        <v>7</v>
      </c>
      <c r="G4" s="7" t="s">
        <v>8</v>
      </c>
      <c r="I4" s="37"/>
    </row>
    <row r="5" spans="1:10" x14ac:dyDescent="0.3">
      <c r="A5" t="s">
        <v>10</v>
      </c>
      <c r="B5" s="6">
        <v>15</v>
      </c>
      <c r="C5" s="4">
        <f>'Labor Hours'!J2</f>
        <v>135</v>
      </c>
      <c r="D5" s="16">
        <f>B5*C5</f>
        <v>2025</v>
      </c>
      <c r="E5" s="6">
        <v>15</v>
      </c>
      <c r="F5" s="4">
        <v>160</v>
      </c>
      <c r="G5" s="8">
        <f>E5*F5</f>
        <v>2400</v>
      </c>
      <c r="H5" s="1" t="s">
        <v>4</v>
      </c>
      <c r="I5" s="21">
        <v>44687</v>
      </c>
    </row>
    <row r="6" spans="1:10" x14ac:dyDescent="0.3">
      <c r="A6" t="s">
        <v>11</v>
      </c>
      <c r="B6" s="6">
        <v>15</v>
      </c>
      <c r="C6" s="4">
        <f>'Labor Hours'!J3</f>
        <v>110</v>
      </c>
      <c r="D6" s="16">
        <f>B6*C6</f>
        <v>1650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67</v>
      </c>
      <c r="B7" s="6">
        <v>15</v>
      </c>
      <c r="C7" s="4">
        <f>'Labor Hours'!J4</f>
        <v>71</v>
      </c>
      <c r="D7" s="16">
        <f>B7*C7</f>
        <v>1065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12</v>
      </c>
      <c r="B9" s="6"/>
      <c r="C9" s="4" t="s">
        <v>14</v>
      </c>
      <c r="D9" s="16">
        <f>SUM(D5:D7)</f>
        <v>4740</v>
      </c>
      <c r="E9" s="6"/>
      <c r="F9" s="4" t="s">
        <v>14</v>
      </c>
      <c r="G9" s="8">
        <f>SUM(G5:G7)</f>
        <v>7200</v>
      </c>
    </row>
    <row r="10" spans="1:10" x14ac:dyDescent="0.3">
      <c r="A10" t="s">
        <v>13</v>
      </c>
      <c r="B10" s="6" t="s">
        <v>15</v>
      </c>
      <c r="C10" s="9">
        <v>1</v>
      </c>
      <c r="D10" s="17">
        <f>D9</f>
        <v>4740</v>
      </c>
      <c r="E10" s="6" t="s">
        <v>15</v>
      </c>
      <c r="F10" s="9">
        <v>1</v>
      </c>
      <c r="G10" s="10">
        <f>G9</f>
        <v>7200</v>
      </c>
    </row>
    <row r="11" spans="1:10" x14ac:dyDescent="0.3">
      <c r="A11" t="s">
        <v>29</v>
      </c>
      <c r="B11" s="6"/>
      <c r="C11" s="4"/>
      <c r="D11" s="18">
        <f>SUM(D9:D10)</f>
        <v>9480</v>
      </c>
      <c r="E11" s="6"/>
      <c r="F11" s="4"/>
      <c r="G11" s="11">
        <f>SUM(G9:G10)</f>
        <v>14400</v>
      </c>
      <c r="I11" s="43" t="s">
        <v>39</v>
      </c>
      <c r="J11" s="43"/>
    </row>
    <row r="12" spans="1:10" x14ac:dyDescent="0.3">
      <c r="B12" s="6"/>
      <c r="C12" s="4"/>
      <c r="D12" s="4"/>
      <c r="E12" s="6"/>
      <c r="F12" s="4"/>
      <c r="G12" s="7"/>
      <c r="I12" s="44" t="s">
        <v>35</v>
      </c>
      <c r="J12" s="45"/>
    </row>
    <row r="13" spans="1:10" x14ac:dyDescent="0.3">
      <c r="A13" s="3" t="s">
        <v>16</v>
      </c>
      <c r="B13" s="6"/>
      <c r="C13" s="4"/>
      <c r="D13" s="4"/>
      <c r="E13" s="6"/>
      <c r="F13" s="4"/>
      <c r="G13" s="7"/>
      <c r="I13" s="46" t="s">
        <v>38</v>
      </c>
      <c r="J13" s="47"/>
    </row>
    <row r="14" spans="1:10" x14ac:dyDescent="0.3">
      <c r="A14" t="s">
        <v>17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8" t="s">
        <v>40</v>
      </c>
      <c r="J14" s="49"/>
    </row>
    <row r="15" spans="1:10" x14ac:dyDescent="0.3">
      <c r="A15" t="s">
        <v>18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19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30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24</v>
      </c>
      <c r="B19" s="6"/>
      <c r="C19" s="4"/>
      <c r="D19" s="16">
        <f>'Material Costs'!G2</f>
        <v>445.53000000000003</v>
      </c>
      <c r="E19" s="6"/>
      <c r="F19" s="4"/>
      <c r="G19" s="8">
        <f>543.21</f>
        <v>543.21</v>
      </c>
    </row>
    <row r="20" spans="1:11" x14ac:dyDescent="0.3">
      <c r="A20" t="s">
        <v>23</v>
      </c>
      <c r="B20" s="6"/>
      <c r="C20" s="4"/>
      <c r="D20" s="4"/>
      <c r="E20" s="6"/>
      <c r="F20" s="4"/>
      <c r="G20" s="7"/>
    </row>
    <row r="21" spans="1:11" x14ac:dyDescent="0.3">
      <c r="A21" t="s">
        <v>25</v>
      </c>
      <c r="B21" s="6"/>
      <c r="C21" s="4"/>
      <c r="D21" s="18">
        <f>D19</f>
        <v>445.53000000000003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26</v>
      </c>
      <c r="B23" s="6" t="s">
        <v>27</v>
      </c>
      <c r="C23" s="4" t="s">
        <v>28</v>
      </c>
      <c r="D23" s="4"/>
      <c r="E23" s="6" t="s">
        <v>27</v>
      </c>
      <c r="F23" s="4" t="s">
        <v>28</v>
      </c>
      <c r="G23" s="7"/>
      <c r="H23" s="42" t="s">
        <v>36</v>
      </c>
      <c r="I23" s="42"/>
      <c r="J23" s="42" t="s">
        <v>37</v>
      </c>
      <c r="K23" s="42"/>
    </row>
    <row r="24" spans="1:11" x14ac:dyDescent="0.3">
      <c r="A24" t="s">
        <v>21</v>
      </c>
      <c r="B24" s="12">
        <f>449.99</f>
        <v>449.99</v>
      </c>
      <c r="C24" s="13">
        <v>2E-3</v>
      </c>
      <c r="D24" s="17">
        <f>B24*C24*H24</f>
        <v>22.499500000000001</v>
      </c>
      <c r="E24" s="33">
        <v>449.99</v>
      </c>
      <c r="F24" s="13">
        <v>2E-3</v>
      </c>
      <c r="G24" s="10">
        <f>E24*F24*J24</f>
        <v>26.999400000000001</v>
      </c>
      <c r="H24" s="42">
        <v>25</v>
      </c>
      <c r="I24" s="42"/>
      <c r="J24" s="42">
        <v>30</v>
      </c>
      <c r="K24" s="42"/>
    </row>
    <row r="25" spans="1:11" x14ac:dyDescent="0.3">
      <c r="A25" t="s">
        <v>22</v>
      </c>
      <c r="B25" s="12">
        <f>415</f>
        <v>415</v>
      </c>
      <c r="C25" s="13">
        <v>2E-3</v>
      </c>
      <c r="D25" s="17">
        <f>B25*C25*H24</f>
        <v>20.75</v>
      </c>
      <c r="E25" s="33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68</v>
      </c>
      <c r="B26" s="12">
        <f>99.99</f>
        <v>99.99</v>
      </c>
      <c r="C26" s="31">
        <v>2E-3</v>
      </c>
      <c r="D26" s="10">
        <f>B26*C26*H24</f>
        <v>4.9994999999999994</v>
      </c>
      <c r="E26" s="34">
        <v>99</v>
      </c>
      <c r="F26" s="31">
        <v>2E-3</v>
      </c>
      <c r="G26" s="7">
        <f>E26*F26*J24</f>
        <v>5.94</v>
      </c>
    </row>
    <row r="27" spans="1:11" x14ac:dyDescent="0.3">
      <c r="A27" t="s">
        <v>69</v>
      </c>
      <c r="B27" s="12">
        <f>99.99</f>
        <v>99.99</v>
      </c>
      <c r="C27" s="13">
        <v>2E-3</v>
      </c>
      <c r="D27" s="29">
        <f>B27*C27*H24</f>
        <v>4.9994999999999994</v>
      </c>
      <c r="E27" s="32">
        <f>99</f>
        <v>99</v>
      </c>
      <c r="F27" s="13">
        <v>2E-3</v>
      </c>
      <c r="G27" s="30">
        <f>E27*F27*J24</f>
        <v>5.94</v>
      </c>
    </row>
    <row r="28" spans="1:11" x14ac:dyDescent="0.3">
      <c r="A28" t="s">
        <v>31</v>
      </c>
      <c r="B28" s="6"/>
      <c r="C28" s="4"/>
      <c r="D28" s="18">
        <f>SUM(D24:D27)</f>
        <v>53.248499999999993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32</v>
      </c>
      <c r="B30" s="6"/>
      <c r="C30" s="4"/>
      <c r="D30" s="19">
        <f>SUM(D11,D17,D21,D28)</f>
        <v>10393.7785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33</v>
      </c>
      <c r="B31" s="6"/>
      <c r="C31" s="9">
        <v>0.55000000000000004</v>
      </c>
      <c r="D31" s="17">
        <f>D30*C31</f>
        <v>5716.5781750000006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34</v>
      </c>
      <c r="B32" s="14"/>
      <c r="C32" s="15" t="s">
        <v>35</v>
      </c>
      <c r="D32" s="19">
        <f>SUM(D30:D31)</f>
        <v>16110.356675000001</v>
      </c>
      <c r="E32" s="14"/>
      <c r="F32" s="15" t="s">
        <v>38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78"/>
  <sheetViews>
    <sheetView zoomScaleNormal="100" workbookViewId="0">
      <selection activeCell="J21" sqref="J21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41</v>
      </c>
      <c r="B1" s="2" t="s">
        <v>9</v>
      </c>
      <c r="C1" s="2" t="s">
        <v>42</v>
      </c>
      <c r="D1" s="2" t="s">
        <v>43</v>
      </c>
      <c r="E1" s="2" t="s">
        <v>17</v>
      </c>
      <c r="F1" s="2" t="s">
        <v>44</v>
      </c>
      <c r="G1" s="2" t="s">
        <v>19</v>
      </c>
      <c r="I1" s="50" t="s">
        <v>45</v>
      </c>
      <c r="J1" s="50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48</v>
      </c>
      <c r="I2" s="24" t="s">
        <v>9</v>
      </c>
      <c r="J2" s="22">
        <f>SUM(B2:B78)</f>
        <v>135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49</v>
      </c>
      <c r="I3" s="24" t="s">
        <v>42</v>
      </c>
      <c r="J3" s="22">
        <f>SUM(C2:C78)</f>
        <v>110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50</v>
      </c>
      <c r="I4" s="24" t="s">
        <v>43</v>
      </c>
      <c r="J4" s="22">
        <f>SUM(D2:D578)</f>
        <v>71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3">
        <v>0</v>
      </c>
      <c r="H5" s="2" t="s">
        <v>51</v>
      </c>
      <c r="I5" s="24" t="s">
        <v>17</v>
      </c>
      <c r="J5" s="22">
        <f>SUM(E2:E53)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0</v>
      </c>
      <c r="E6" s="2">
        <v>0</v>
      </c>
      <c r="F6" s="2">
        <v>0</v>
      </c>
      <c r="G6" s="2">
        <v>0</v>
      </c>
      <c r="H6" s="2" t="s">
        <v>52</v>
      </c>
      <c r="I6" s="24" t="s">
        <v>44</v>
      </c>
      <c r="J6" s="22">
        <f>SUM(F2:F53)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46</v>
      </c>
      <c r="I7" s="24" t="s">
        <v>19</v>
      </c>
      <c r="J7" s="22">
        <f>SUM(G2:G53)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47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48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49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50</v>
      </c>
      <c r="I11" s="51" t="s">
        <v>39</v>
      </c>
      <c r="J11" s="42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51</v>
      </c>
      <c r="I12" s="52" t="s">
        <v>40</v>
      </c>
      <c r="J12" s="50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52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46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47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48</v>
      </c>
    </row>
    <row r="17" spans="1:8" x14ac:dyDescent="0.3">
      <c r="A17" s="20">
        <v>44618</v>
      </c>
      <c r="B17" s="2">
        <v>0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 t="s">
        <v>49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50</v>
      </c>
    </row>
    <row r="19" spans="1:8" x14ac:dyDescent="0.3">
      <c r="A19" s="20">
        <v>44620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51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52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46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47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48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49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50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51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52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46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47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48</v>
      </c>
    </row>
    <row r="31" spans="1:8" x14ac:dyDescent="0.3">
      <c r="A31" s="20">
        <v>44641</v>
      </c>
      <c r="B31" s="35">
        <v>4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 t="s">
        <v>51</v>
      </c>
    </row>
    <row r="32" spans="1:8" x14ac:dyDescent="0.3">
      <c r="A32" s="20">
        <v>44642</v>
      </c>
      <c r="B32" s="35">
        <v>3</v>
      </c>
      <c r="C32" s="35">
        <v>3</v>
      </c>
      <c r="D32" s="35">
        <v>3</v>
      </c>
      <c r="E32" s="35">
        <v>0</v>
      </c>
      <c r="F32" s="35">
        <v>0</v>
      </c>
      <c r="G32" s="35">
        <v>0</v>
      </c>
      <c r="H32" s="35" t="s">
        <v>52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5" t="s">
        <v>46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5" t="s">
        <v>47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5" t="s">
        <v>48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5" t="s">
        <v>49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5" t="s">
        <v>50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5" t="s">
        <v>51</v>
      </c>
    </row>
    <row r="39" spans="1:8" x14ac:dyDescent="0.3">
      <c r="A39" s="20">
        <v>44649</v>
      </c>
      <c r="B39" s="2">
        <v>3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5" t="s">
        <v>52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5" t="s">
        <v>46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5" t="s">
        <v>47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5" t="s">
        <v>48</v>
      </c>
    </row>
    <row r="43" spans="1:8" x14ac:dyDescent="0.3">
      <c r="A43" s="20">
        <v>44653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35" t="s">
        <v>49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5" t="s">
        <v>50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5" t="s">
        <v>51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5" t="s">
        <v>52</v>
      </c>
    </row>
    <row r="47" spans="1:8" x14ac:dyDescent="0.3">
      <c r="A47" s="20">
        <v>44657</v>
      </c>
      <c r="B47" s="2">
        <v>3</v>
      </c>
      <c r="C47" s="2">
        <v>3</v>
      </c>
      <c r="D47" s="2">
        <v>3</v>
      </c>
      <c r="E47" s="2">
        <v>0</v>
      </c>
      <c r="F47" s="2">
        <v>0</v>
      </c>
      <c r="G47" s="2">
        <v>0</v>
      </c>
      <c r="H47" s="35" t="s">
        <v>46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5" t="s">
        <v>47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5" t="s">
        <v>48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5" t="s">
        <v>49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5" t="s">
        <v>50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5" t="s">
        <v>51</v>
      </c>
    </row>
    <row r="53" spans="1:8" x14ac:dyDescent="0.3">
      <c r="A53" s="20">
        <v>44663</v>
      </c>
      <c r="B53" s="2">
        <v>3</v>
      </c>
      <c r="C53" s="2">
        <v>2</v>
      </c>
      <c r="D53" s="2">
        <v>2</v>
      </c>
      <c r="E53" s="2">
        <v>0</v>
      </c>
      <c r="F53" s="2">
        <v>0</v>
      </c>
      <c r="G53" s="2">
        <v>0</v>
      </c>
      <c r="H53" s="35" t="s">
        <v>52</v>
      </c>
    </row>
    <row r="54" spans="1:8" x14ac:dyDescent="0.3">
      <c r="A54" s="20">
        <v>44664</v>
      </c>
      <c r="B54" s="35">
        <v>3</v>
      </c>
      <c r="C54" s="35">
        <v>3</v>
      </c>
      <c r="D54" s="35">
        <v>3</v>
      </c>
      <c r="E54" s="35">
        <v>0</v>
      </c>
      <c r="F54" s="35">
        <v>0</v>
      </c>
      <c r="G54" s="35">
        <v>0</v>
      </c>
      <c r="H54" s="35" t="s">
        <v>46</v>
      </c>
    </row>
    <row r="55" spans="1:8" x14ac:dyDescent="0.3">
      <c r="A55" s="20">
        <v>44665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 t="s">
        <v>47</v>
      </c>
    </row>
    <row r="56" spans="1:8" x14ac:dyDescent="0.3">
      <c r="A56" s="20">
        <v>44666</v>
      </c>
      <c r="B56" s="35">
        <v>0</v>
      </c>
      <c r="C56" s="35">
        <v>0</v>
      </c>
      <c r="D56" s="35">
        <v>0</v>
      </c>
      <c r="E56" s="2">
        <v>0</v>
      </c>
      <c r="F56" s="2">
        <v>0</v>
      </c>
      <c r="G56" s="35">
        <v>0</v>
      </c>
      <c r="H56" s="35" t="s">
        <v>48</v>
      </c>
    </row>
    <row r="57" spans="1:8" x14ac:dyDescent="0.3">
      <c r="A57" s="20">
        <v>44667</v>
      </c>
      <c r="B57" s="35">
        <v>0</v>
      </c>
      <c r="C57" s="35">
        <v>0</v>
      </c>
      <c r="D57" s="35">
        <v>0</v>
      </c>
      <c r="E57" s="2">
        <v>0</v>
      </c>
      <c r="F57" s="2">
        <v>0</v>
      </c>
      <c r="G57" s="35">
        <v>0</v>
      </c>
      <c r="H57" s="35" t="s">
        <v>49</v>
      </c>
    </row>
    <row r="58" spans="1:8" x14ac:dyDescent="0.3">
      <c r="A58" s="20">
        <v>44668</v>
      </c>
      <c r="B58" s="35">
        <v>0</v>
      </c>
      <c r="C58" s="35">
        <v>0</v>
      </c>
      <c r="D58" s="35">
        <v>0</v>
      </c>
      <c r="E58" s="2">
        <v>0</v>
      </c>
      <c r="F58" s="2">
        <v>0</v>
      </c>
      <c r="G58" s="35">
        <v>0</v>
      </c>
      <c r="H58" s="35" t="s">
        <v>50</v>
      </c>
    </row>
    <row r="59" spans="1:8" x14ac:dyDescent="0.3">
      <c r="A59" s="20">
        <v>44669</v>
      </c>
      <c r="B59" s="35">
        <v>0</v>
      </c>
      <c r="C59" s="35">
        <v>0</v>
      </c>
      <c r="D59" s="35">
        <v>0</v>
      </c>
      <c r="E59" s="2">
        <v>0</v>
      </c>
      <c r="F59" s="2">
        <v>0</v>
      </c>
      <c r="G59" s="35">
        <v>0</v>
      </c>
      <c r="H59" s="35" t="s">
        <v>51</v>
      </c>
    </row>
    <row r="60" spans="1:8" x14ac:dyDescent="0.3">
      <c r="A60" s="20">
        <v>44670</v>
      </c>
      <c r="B60" s="35">
        <v>6</v>
      </c>
      <c r="C60" s="35">
        <v>6</v>
      </c>
      <c r="D60" s="35">
        <v>0</v>
      </c>
      <c r="E60" s="2">
        <v>0</v>
      </c>
      <c r="F60" s="2">
        <v>0</v>
      </c>
      <c r="G60" s="35">
        <v>0</v>
      </c>
      <c r="H60" s="35" t="s">
        <v>52</v>
      </c>
    </row>
    <row r="61" spans="1:8" x14ac:dyDescent="0.3">
      <c r="A61" s="20">
        <v>44671</v>
      </c>
      <c r="B61" s="35">
        <v>3</v>
      </c>
      <c r="C61" s="35">
        <v>3</v>
      </c>
      <c r="D61" s="35">
        <v>3</v>
      </c>
      <c r="E61" s="2">
        <v>0</v>
      </c>
      <c r="F61" s="2">
        <v>0</v>
      </c>
      <c r="G61" s="35">
        <v>0</v>
      </c>
      <c r="H61" s="35" t="s">
        <v>46</v>
      </c>
    </row>
    <row r="62" spans="1:8" x14ac:dyDescent="0.3">
      <c r="A62" s="20">
        <v>44672</v>
      </c>
      <c r="B62" s="35">
        <v>0</v>
      </c>
      <c r="C62" s="35">
        <v>0</v>
      </c>
      <c r="D62" s="35">
        <v>0</v>
      </c>
      <c r="E62" s="2">
        <v>0</v>
      </c>
      <c r="F62" s="2">
        <v>0</v>
      </c>
      <c r="G62" s="35">
        <v>0</v>
      </c>
      <c r="H62" s="35" t="s">
        <v>47</v>
      </c>
    </row>
    <row r="63" spans="1:8" x14ac:dyDescent="0.3">
      <c r="A63" s="20">
        <v>44673</v>
      </c>
      <c r="B63" s="35">
        <v>0</v>
      </c>
      <c r="C63" s="35">
        <v>0</v>
      </c>
      <c r="D63" s="35">
        <v>0</v>
      </c>
      <c r="E63" s="2">
        <v>0</v>
      </c>
      <c r="F63" s="2">
        <v>0</v>
      </c>
      <c r="G63" s="35">
        <v>0</v>
      </c>
      <c r="H63" s="35" t="s">
        <v>48</v>
      </c>
    </row>
    <row r="64" spans="1:8" x14ac:dyDescent="0.3">
      <c r="A64" s="20">
        <v>44674</v>
      </c>
      <c r="B64" s="35">
        <v>0</v>
      </c>
      <c r="C64" s="35">
        <v>0</v>
      </c>
      <c r="D64" s="35">
        <v>0</v>
      </c>
      <c r="E64" s="2">
        <v>0</v>
      </c>
      <c r="F64" s="2">
        <v>0</v>
      </c>
      <c r="G64" s="35">
        <v>0</v>
      </c>
      <c r="H64" s="35" t="s">
        <v>49</v>
      </c>
    </row>
    <row r="65" spans="1:8" x14ac:dyDescent="0.3">
      <c r="A65" s="20">
        <v>44675</v>
      </c>
      <c r="B65" s="35">
        <v>0</v>
      </c>
      <c r="C65" s="35">
        <v>0</v>
      </c>
      <c r="D65" s="35">
        <v>0</v>
      </c>
      <c r="E65" s="2">
        <v>0</v>
      </c>
      <c r="F65" s="2">
        <v>0</v>
      </c>
      <c r="G65" s="35">
        <v>0</v>
      </c>
      <c r="H65" s="35" t="s">
        <v>50</v>
      </c>
    </row>
    <row r="66" spans="1:8" x14ac:dyDescent="0.3">
      <c r="A66" s="20">
        <v>44676</v>
      </c>
      <c r="B66" s="35">
        <v>0</v>
      </c>
      <c r="C66" s="35">
        <v>0</v>
      </c>
      <c r="D66" s="35">
        <v>0</v>
      </c>
      <c r="E66" s="2">
        <v>0</v>
      </c>
      <c r="F66" s="2">
        <v>0</v>
      </c>
      <c r="G66" s="35">
        <v>0</v>
      </c>
      <c r="H66" s="35" t="s">
        <v>51</v>
      </c>
    </row>
    <row r="67" spans="1:8" x14ac:dyDescent="0.3">
      <c r="A67" s="20">
        <v>44677</v>
      </c>
      <c r="B67" s="35">
        <v>6</v>
      </c>
      <c r="C67" s="35">
        <v>3</v>
      </c>
      <c r="D67" s="35">
        <v>0</v>
      </c>
      <c r="E67" s="2">
        <v>0</v>
      </c>
      <c r="F67" s="2">
        <v>0</v>
      </c>
      <c r="G67" s="35">
        <v>0</v>
      </c>
      <c r="H67" s="35" t="s">
        <v>52</v>
      </c>
    </row>
    <row r="68" spans="1:8" x14ac:dyDescent="0.3">
      <c r="A68" s="20">
        <v>44678</v>
      </c>
      <c r="B68" s="35">
        <v>12</v>
      </c>
      <c r="C68" s="35">
        <v>12</v>
      </c>
      <c r="D68" s="35">
        <v>5</v>
      </c>
      <c r="E68" s="2">
        <v>0</v>
      </c>
      <c r="F68" s="2">
        <v>0</v>
      </c>
      <c r="G68" s="35">
        <v>0</v>
      </c>
      <c r="H68" s="35" t="s">
        <v>46</v>
      </c>
    </row>
    <row r="69" spans="1:8" x14ac:dyDescent="0.3">
      <c r="A69" s="20">
        <v>44679</v>
      </c>
      <c r="B69" s="35">
        <v>5</v>
      </c>
      <c r="C69" s="35">
        <v>5</v>
      </c>
      <c r="D69" s="35">
        <v>2</v>
      </c>
      <c r="E69" s="2">
        <v>0</v>
      </c>
      <c r="F69" s="2">
        <v>0</v>
      </c>
      <c r="G69" s="35">
        <v>0</v>
      </c>
      <c r="H69" s="35" t="s">
        <v>47</v>
      </c>
    </row>
    <row r="70" spans="1:8" x14ac:dyDescent="0.3">
      <c r="A70" s="20">
        <v>44680</v>
      </c>
      <c r="B70" s="2">
        <v>8</v>
      </c>
      <c r="C70" s="2">
        <v>0</v>
      </c>
      <c r="D70" s="2">
        <v>0</v>
      </c>
      <c r="E70" s="2">
        <v>0</v>
      </c>
      <c r="F70" s="2">
        <v>0</v>
      </c>
      <c r="G70" s="35">
        <v>0</v>
      </c>
      <c r="H70" s="35" t="s">
        <v>48</v>
      </c>
    </row>
    <row r="71" spans="1:8" x14ac:dyDescent="0.3">
      <c r="A71" s="20">
        <v>44681</v>
      </c>
      <c r="B71" s="2">
        <v>12</v>
      </c>
      <c r="C71" s="2">
        <v>7</v>
      </c>
      <c r="D71" s="2">
        <v>2</v>
      </c>
      <c r="E71" s="2">
        <v>0</v>
      </c>
      <c r="F71" s="2">
        <v>0</v>
      </c>
      <c r="G71" s="35">
        <v>0</v>
      </c>
      <c r="H71" s="35" t="s">
        <v>49</v>
      </c>
    </row>
    <row r="72" spans="1:8" x14ac:dyDescent="0.3">
      <c r="A72" s="20">
        <v>44682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35">
        <v>0</v>
      </c>
      <c r="H72" s="35" t="s">
        <v>50</v>
      </c>
    </row>
    <row r="73" spans="1:8" x14ac:dyDescent="0.3">
      <c r="A73" s="20">
        <v>44683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35">
        <v>0</v>
      </c>
      <c r="H73" s="35" t="s">
        <v>51</v>
      </c>
    </row>
    <row r="74" spans="1:8" x14ac:dyDescent="0.3">
      <c r="A74" s="20">
        <v>44684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35">
        <v>0</v>
      </c>
      <c r="H74" s="35" t="s">
        <v>52</v>
      </c>
    </row>
    <row r="75" spans="1:8" x14ac:dyDescent="0.3">
      <c r="A75" s="20">
        <v>44685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35">
        <v>0</v>
      </c>
      <c r="H75" s="35" t="s">
        <v>46</v>
      </c>
    </row>
    <row r="76" spans="1:8" x14ac:dyDescent="0.3">
      <c r="A76" s="20">
        <v>44686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35">
        <v>0</v>
      </c>
      <c r="H76" s="35" t="s">
        <v>47</v>
      </c>
    </row>
    <row r="77" spans="1:8" x14ac:dyDescent="0.3">
      <c r="A77" s="20">
        <v>44687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35">
        <v>0</v>
      </c>
      <c r="H77" s="35" t="s">
        <v>48</v>
      </c>
    </row>
    <row r="78" spans="1:8" x14ac:dyDescent="0.3">
      <c r="A78" s="20">
        <v>44688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35">
        <v>0</v>
      </c>
      <c r="H78" s="35" t="s">
        <v>49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activeCell="G8" sqref="G8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5" t="s">
        <v>53</v>
      </c>
      <c r="B1" s="25" t="s">
        <v>54</v>
      </c>
      <c r="C1" s="25" t="s">
        <v>55</v>
      </c>
      <c r="D1" s="25" t="s">
        <v>56</v>
      </c>
      <c r="E1" s="25" t="s">
        <v>8</v>
      </c>
      <c r="F1" s="1"/>
      <c r="G1" s="25" t="s">
        <v>8</v>
      </c>
    </row>
    <row r="2" spans="1:7" x14ac:dyDescent="0.3">
      <c r="A2" s="2" t="s">
        <v>57</v>
      </c>
      <c r="B2" s="27">
        <f>49.95</f>
        <v>49.95</v>
      </c>
      <c r="C2" s="2">
        <v>1</v>
      </c>
      <c r="D2" s="2" t="s">
        <v>65</v>
      </c>
      <c r="E2" s="27">
        <v>49.95</v>
      </c>
      <c r="G2" s="28">
        <f>SUM(E2:E26)</f>
        <v>445.53000000000003</v>
      </c>
    </row>
    <row r="3" spans="1:7" x14ac:dyDescent="0.3">
      <c r="A3" s="2" t="s">
        <v>58</v>
      </c>
      <c r="B3" s="27">
        <v>4.67</v>
      </c>
      <c r="C3" s="2">
        <v>1</v>
      </c>
      <c r="D3" s="2" t="s">
        <v>66</v>
      </c>
      <c r="E3" s="27">
        <f t="shared" ref="E3:E26" si="0">B3*C3</f>
        <v>4.67</v>
      </c>
    </row>
    <row r="4" spans="1:7" x14ac:dyDescent="0.3">
      <c r="A4" s="2" t="s">
        <v>60</v>
      </c>
      <c r="B4" s="27">
        <f>149</f>
        <v>149</v>
      </c>
      <c r="C4" s="2">
        <v>1</v>
      </c>
      <c r="D4" s="2" t="s">
        <v>66</v>
      </c>
      <c r="E4" s="27">
        <f t="shared" si="0"/>
        <v>149</v>
      </c>
    </row>
    <row r="5" spans="1:7" x14ac:dyDescent="0.3">
      <c r="A5" s="2" t="s">
        <v>59</v>
      </c>
      <c r="B5" s="27">
        <f>13.3</f>
        <v>13.3</v>
      </c>
      <c r="C5" s="2">
        <v>1</v>
      </c>
      <c r="D5" s="2" t="s">
        <v>66</v>
      </c>
      <c r="E5" s="27">
        <f t="shared" si="0"/>
        <v>13.3</v>
      </c>
    </row>
    <row r="6" spans="1:7" x14ac:dyDescent="0.3">
      <c r="A6" s="2" t="s">
        <v>61</v>
      </c>
      <c r="B6" s="27">
        <f>3.95</f>
        <v>3.95</v>
      </c>
      <c r="C6" s="2">
        <v>1</v>
      </c>
      <c r="D6" s="2" t="s">
        <v>63</v>
      </c>
      <c r="E6" s="27">
        <f t="shared" si="0"/>
        <v>3.95</v>
      </c>
    </row>
    <row r="7" spans="1:7" x14ac:dyDescent="0.3">
      <c r="A7" s="2" t="s">
        <v>62</v>
      </c>
      <c r="B7" s="27">
        <f>13.99</f>
        <v>13.99</v>
      </c>
      <c r="C7" s="2">
        <v>1</v>
      </c>
      <c r="D7" s="2" t="s">
        <v>64</v>
      </c>
      <c r="E7" s="27">
        <f t="shared" si="0"/>
        <v>13.99</v>
      </c>
      <c r="G7" s="25" t="s">
        <v>39</v>
      </c>
    </row>
    <row r="8" spans="1:7" x14ac:dyDescent="0.3">
      <c r="A8" s="2" t="s">
        <v>70</v>
      </c>
      <c r="B8" s="27">
        <v>38.99</v>
      </c>
      <c r="C8" s="2">
        <v>1</v>
      </c>
      <c r="D8" s="2" t="s">
        <v>64</v>
      </c>
      <c r="E8" s="27">
        <f t="shared" si="0"/>
        <v>38.99</v>
      </c>
      <c r="G8" s="26" t="s">
        <v>40</v>
      </c>
    </row>
    <row r="9" spans="1:7" x14ac:dyDescent="0.3">
      <c r="A9" s="2" t="s">
        <v>71</v>
      </c>
      <c r="B9" s="27">
        <v>30</v>
      </c>
      <c r="C9" s="2">
        <v>1</v>
      </c>
      <c r="D9" s="2" t="s">
        <v>72</v>
      </c>
      <c r="E9" s="27">
        <f t="shared" si="0"/>
        <v>30</v>
      </c>
    </row>
    <row r="10" spans="1:7" x14ac:dyDescent="0.3">
      <c r="A10" s="2" t="s">
        <v>75</v>
      </c>
      <c r="B10" s="27">
        <v>13</v>
      </c>
      <c r="C10" s="2">
        <v>1</v>
      </c>
      <c r="D10" s="2" t="s">
        <v>64</v>
      </c>
      <c r="E10" s="27">
        <f t="shared" si="0"/>
        <v>13</v>
      </c>
    </row>
    <row r="11" spans="1:7" x14ac:dyDescent="0.3">
      <c r="A11" s="2" t="s">
        <v>74</v>
      </c>
      <c r="B11" s="27">
        <v>3.74</v>
      </c>
      <c r="C11" s="2">
        <v>1</v>
      </c>
      <c r="D11" s="2" t="s">
        <v>66</v>
      </c>
      <c r="E11" s="27">
        <f t="shared" si="0"/>
        <v>3.74</v>
      </c>
    </row>
    <row r="12" spans="1:7" x14ac:dyDescent="0.3">
      <c r="A12" s="2" t="s">
        <v>73</v>
      </c>
      <c r="B12" s="27">
        <v>8.7899999999999991</v>
      </c>
      <c r="C12" s="2">
        <v>1</v>
      </c>
      <c r="D12" s="2" t="s">
        <v>64</v>
      </c>
      <c r="E12" s="27">
        <f t="shared" si="0"/>
        <v>8.7899999999999991</v>
      </c>
    </row>
    <row r="13" spans="1:7" x14ac:dyDescent="0.3">
      <c r="A13" s="2" t="s">
        <v>76</v>
      </c>
      <c r="B13" s="27">
        <v>25</v>
      </c>
      <c r="C13" s="2">
        <v>1</v>
      </c>
      <c r="D13" s="2" t="s">
        <v>66</v>
      </c>
      <c r="E13" s="27">
        <f t="shared" si="0"/>
        <v>25</v>
      </c>
    </row>
    <row r="14" spans="1:7" x14ac:dyDescent="0.3">
      <c r="A14" s="2" t="s">
        <v>77</v>
      </c>
      <c r="B14" s="27">
        <v>9.89</v>
      </c>
      <c r="C14" s="2">
        <v>1</v>
      </c>
      <c r="D14" s="2" t="s">
        <v>64</v>
      </c>
      <c r="E14" s="27">
        <f t="shared" si="0"/>
        <v>9.89</v>
      </c>
    </row>
    <row r="15" spans="1:7" x14ac:dyDescent="0.3">
      <c r="A15" s="2" t="s">
        <v>78</v>
      </c>
      <c r="B15" s="27">
        <v>10.79</v>
      </c>
      <c r="C15" s="2">
        <v>1</v>
      </c>
      <c r="D15" s="2" t="s">
        <v>64</v>
      </c>
      <c r="E15" s="27">
        <f t="shared" si="0"/>
        <v>10.79</v>
      </c>
    </row>
    <row r="16" spans="1:7" x14ac:dyDescent="0.3">
      <c r="A16" s="2" t="s">
        <v>71</v>
      </c>
      <c r="B16" s="27">
        <v>30</v>
      </c>
      <c r="C16" s="2">
        <v>1</v>
      </c>
      <c r="D16" s="2" t="s">
        <v>79</v>
      </c>
      <c r="E16" s="27">
        <f t="shared" si="0"/>
        <v>30</v>
      </c>
    </row>
    <row r="17" spans="1:5" x14ac:dyDescent="0.3">
      <c r="A17" s="2" t="s">
        <v>80</v>
      </c>
      <c r="B17" s="27">
        <v>10.96</v>
      </c>
      <c r="C17" s="2">
        <v>1</v>
      </c>
      <c r="D17" s="2" t="s">
        <v>81</v>
      </c>
      <c r="E17" s="27">
        <f t="shared" si="0"/>
        <v>10.96</v>
      </c>
    </row>
    <row r="18" spans="1:5" x14ac:dyDescent="0.3">
      <c r="A18" s="2" t="s">
        <v>82</v>
      </c>
      <c r="B18" s="27">
        <v>0.87</v>
      </c>
      <c r="C18" s="2">
        <v>3</v>
      </c>
      <c r="D18" s="2" t="s">
        <v>66</v>
      </c>
      <c r="E18" s="27">
        <f t="shared" si="0"/>
        <v>2.61</v>
      </c>
    </row>
    <row r="19" spans="1:5" x14ac:dyDescent="0.3">
      <c r="A19" s="2" t="s">
        <v>83</v>
      </c>
      <c r="B19" s="27">
        <v>7.8E-2</v>
      </c>
      <c r="C19" s="2">
        <v>10</v>
      </c>
      <c r="D19" s="2" t="s">
        <v>66</v>
      </c>
      <c r="E19" s="27">
        <f t="shared" si="0"/>
        <v>0.78</v>
      </c>
    </row>
    <row r="20" spans="1:5" x14ac:dyDescent="0.3">
      <c r="A20" s="2" t="s">
        <v>84</v>
      </c>
      <c r="B20" s="27">
        <v>0.16700000000000001</v>
      </c>
      <c r="C20" s="2">
        <v>10</v>
      </c>
      <c r="D20" s="2" t="s">
        <v>66</v>
      </c>
      <c r="E20" s="27">
        <f t="shared" si="0"/>
        <v>1.6700000000000002</v>
      </c>
    </row>
    <row r="21" spans="1:5" x14ac:dyDescent="0.3">
      <c r="A21" s="2" t="s">
        <v>84</v>
      </c>
      <c r="B21" s="27">
        <v>0.8</v>
      </c>
      <c r="C21" s="2">
        <v>5</v>
      </c>
      <c r="D21" s="2" t="s">
        <v>66</v>
      </c>
      <c r="E21" s="27">
        <f t="shared" si="0"/>
        <v>4</v>
      </c>
    </row>
    <row r="22" spans="1:5" x14ac:dyDescent="0.3">
      <c r="A22" s="35" t="s">
        <v>85</v>
      </c>
      <c r="B22" s="36">
        <v>0.11</v>
      </c>
      <c r="C22" s="35">
        <v>10</v>
      </c>
      <c r="D22" s="2" t="s">
        <v>66</v>
      </c>
      <c r="E22" s="36">
        <f t="shared" si="0"/>
        <v>1.1000000000000001</v>
      </c>
    </row>
    <row r="23" spans="1:5" x14ac:dyDescent="0.3">
      <c r="A23" s="35" t="s">
        <v>86</v>
      </c>
      <c r="B23" s="36">
        <v>1.93</v>
      </c>
      <c r="C23" s="35">
        <v>5</v>
      </c>
      <c r="D23" s="2" t="s">
        <v>66</v>
      </c>
      <c r="E23" s="36">
        <f t="shared" si="0"/>
        <v>9.65</v>
      </c>
    </row>
    <row r="24" spans="1:5" x14ac:dyDescent="0.3">
      <c r="A24" s="35" t="s">
        <v>87</v>
      </c>
      <c r="B24" s="36">
        <v>1.96</v>
      </c>
      <c r="C24" s="35">
        <v>3</v>
      </c>
      <c r="D24" s="2" t="s">
        <v>66</v>
      </c>
      <c r="E24" s="36">
        <f t="shared" si="0"/>
        <v>5.88</v>
      </c>
    </row>
    <row r="25" spans="1:5" x14ac:dyDescent="0.3">
      <c r="A25" s="35" t="s">
        <v>88</v>
      </c>
      <c r="B25" s="36">
        <v>0.36199999999999999</v>
      </c>
      <c r="C25" s="35">
        <v>10</v>
      </c>
      <c r="D25" s="2" t="s">
        <v>66</v>
      </c>
      <c r="E25" s="36">
        <f t="shared" si="0"/>
        <v>3.62</v>
      </c>
    </row>
    <row r="26" spans="1:5" x14ac:dyDescent="0.3">
      <c r="A26" s="35" t="s">
        <v>89</v>
      </c>
      <c r="B26" s="36">
        <v>0.02</v>
      </c>
      <c r="C26" s="35">
        <v>10</v>
      </c>
      <c r="D26" s="35" t="s">
        <v>66</v>
      </c>
      <c r="E26" s="36">
        <f t="shared" si="0"/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69FD-7E47-4C5A-874F-EDD060A43C54}">
  <dimension ref="A1:G25"/>
  <sheetViews>
    <sheetView tabSelected="1" workbookViewId="0">
      <selection activeCell="G3" sqref="G3"/>
    </sheetView>
  </sheetViews>
  <sheetFormatPr defaultRowHeight="14.4" x14ac:dyDescent="0.3"/>
  <cols>
    <col min="1" max="1" width="36.21875" bestFit="1" customWidth="1"/>
    <col min="2" max="2" width="7.88671875" bestFit="1" customWidth="1"/>
    <col min="3" max="3" width="9.5546875" bestFit="1" customWidth="1"/>
    <col min="4" max="4" width="14.88671875" bestFit="1" customWidth="1"/>
    <col min="5" max="5" width="7" bestFit="1" customWidth="1"/>
    <col min="7" max="7" width="13.88671875" bestFit="1" customWidth="1"/>
  </cols>
  <sheetData>
    <row r="1" spans="1:7" x14ac:dyDescent="0.3">
      <c r="A1" s="3" t="s">
        <v>90</v>
      </c>
      <c r="B1" s="3" t="s">
        <v>91</v>
      </c>
      <c r="C1" s="3" t="s">
        <v>92</v>
      </c>
      <c r="D1" s="3" t="s">
        <v>99</v>
      </c>
      <c r="E1" s="3" t="s">
        <v>8</v>
      </c>
      <c r="G1" s="3" t="s">
        <v>118</v>
      </c>
    </row>
    <row r="2" spans="1:7" x14ac:dyDescent="0.3">
      <c r="A2" t="s">
        <v>93</v>
      </c>
      <c r="B2">
        <v>1</v>
      </c>
      <c r="C2">
        <v>149.99</v>
      </c>
      <c r="D2" t="s">
        <v>100</v>
      </c>
      <c r="E2">
        <f t="shared" ref="E2:E25" si="0">B2*C2</f>
        <v>149.99</v>
      </c>
      <c r="G2" s="53">
        <f>ROUND(SUM(E2:E25),2)</f>
        <v>322.58999999999997</v>
      </c>
    </row>
    <row r="3" spans="1:7" x14ac:dyDescent="0.3">
      <c r="A3" t="s">
        <v>94</v>
      </c>
      <c r="B3">
        <v>1</v>
      </c>
      <c r="C3">
        <v>49.95</v>
      </c>
      <c r="D3" t="s">
        <v>101</v>
      </c>
      <c r="E3">
        <f t="shared" si="0"/>
        <v>49.95</v>
      </c>
    </row>
    <row r="4" spans="1:7" x14ac:dyDescent="0.3">
      <c r="A4" t="s">
        <v>95</v>
      </c>
      <c r="B4">
        <v>1</v>
      </c>
      <c r="C4">
        <v>14.99</v>
      </c>
      <c r="D4" t="s">
        <v>102</v>
      </c>
      <c r="E4">
        <f t="shared" si="0"/>
        <v>14.99</v>
      </c>
    </row>
    <row r="5" spans="1:7" x14ac:dyDescent="0.3">
      <c r="A5" t="s">
        <v>96</v>
      </c>
      <c r="B5">
        <v>2</v>
      </c>
      <c r="C5">
        <v>0.49</v>
      </c>
      <c r="D5" t="s">
        <v>102</v>
      </c>
      <c r="E5">
        <f t="shared" si="0"/>
        <v>0.98</v>
      </c>
    </row>
    <row r="6" spans="1:7" x14ac:dyDescent="0.3">
      <c r="A6" t="s">
        <v>97</v>
      </c>
      <c r="B6">
        <v>6</v>
      </c>
      <c r="C6">
        <v>6.0000000000000001E-3</v>
      </c>
      <c r="D6" t="s">
        <v>102</v>
      </c>
      <c r="E6">
        <f t="shared" si="0"/>
        <v>3.6000000000000004E-2</v>
      </c>
    </row>
    <row r="7" spans="1:7" x14ac:dyDescent="0.3">
      <c r="A7" t="s">
        <v>98</v>
      </c>
      <c r="B7">
        <v>1</v>
      </c>
      <c r="C7">
        <v>0.41</v>
      </c>
      <c r="D7" t="s">
        <v>103</v>
      </c>
      <c r="E7">
        <f t="shared" si="0"/>
        <v>0.41</v>
      </c>
    </row>
    <row r="8" spans="1:7" x14ac:dyDescent="0.3">
      <c r="A8" t="s">
        <v>76</v>
      </c>
      <c r="B8">
        <v>1</v>
      </c>
      <c r="C8">
        <v>29.99</v>
      </c>
      <c r="D8" t="s">
        <v>103</v>
      </c>
      <c r="E8">
        <f t="shared" si="0"/>
        <v>29.99</v>
      </c>
    </row>
    <row r="9" spans="1:7" x14ac:dyDescent="0.3">
      <c r="A9" t="s">
        <v>104</v>
      </c>
      <c r="B9">
        <v>1</v>
      </c>
      <c r="C9">
        <v>0.17</v>
      </c>
      <c r="D9" t="s">
        <v>105</v>
      </c>
      <c r="E9">
        <f t="shared" si="0"/>
        <v>0.17</v>
      </c>
    </row>
    <row r="10" spans="1:7" x14ac:dyDescent="0.3">
      <c r="A10" t="s">
        <v>85</v>
      </c>
      <c r="B10">
        <v>2</v>
      </c>
      <c r="C10">
        <v>0.1</v>
      </c>
      <c r="D10" t="s">
        <v>105</v>
      </c>
      <c r="E10">
        <f t="shared" si="0"/>
        <v>0.2</v>
      </c>
    </row>
    <row r="11" spans="1:7" x14ac:dyDescent="0.3">
      <c r="A11" t="s">
        <v>106</v>
      </c>
      <c r="B11">
        <v>1</v>
      </c>
      <c r="C11">
        <v>0.42</v>
      </c>
      <c r="D11" t="s">
        <v>102</v>
      </c>
      <c r="E11">
        <f t="shared" si="0"/>
        <v>0.42</v>
      </c>
    </row>
    <row r="12" spans="1:7" x14ac:dyDescent="0.3">
      <c r="A12" t="s">
        <v>107</v>
      </c>
      <c r="B12">
        <v>1</v>
      </c>
      <c r="C12">
        <v>0.8</v>
      </c>
      <c r="D12" t="s">
        <v>102</v>
      </c>
      <c r="E12">
        <f t="shared" si="0"/>
        <v>0.8</v>
      </c>
    </row>
    <row r="13" spans="1:7" x14ac:dyDescent="0.3">
      <c r="A13" t="s">
        <v>108</v>
      </c>
      <c r="B13">
        <v>3</v>
      </c>
      <c r="C13">
        <v>0.42</v>
      </c>
      <c r="D13" t="s">
        <v>102</v>
      </c>
      <c r="E13">
        <f t="shared" si="0"/>
        <v>1.26</v>
      </c>
    </row>
    <row r="14" spans="1:7" x14ac:dyDescent="0.3">
      <c r="A14" t="s">
        <v>109</v>
      </c>
      <c r="B14">
        <v>1</v>
      </c>
      <c r="C14">
        <v>0.83</v>
      </c>
      <c r="D14" t="s">
        <v>102</v>
      </c>
      <c r="E14">
        <f t="shared" si="0"/>
        <v>0.83</v>
      </c>
    </row>
    <row r="15" spans="1:7" x14ac:dyDescent="0.3">
      <c r="A15" t="s">
        <v>110</v>
      </c>
      <c r="B15">
        <v>1</v>
      </c>
      <c r="C15">
        <v>0.69</v>
      </c>
      <c r="D15" t="s">
        <v>102</v>
      </c>
      <c r="E15">
        <f t="shared" si="0"/>
        <v>0.69</v>
      </c>
    </row>
    <row r="16" spans="1:7" x14ac:dyDescent="0.3">
      <c r="A16" t="s">
        <v>111</v>
      </c>
      <c r="B16">
        <v>1</v>
      </c>
      <c r="C16">
        <v>0.5</v>
      </c>
      <c r="D16" t="s">
        <v>81</v>
      </c>
      <c r="E16">
        <f t="shared" si="0"/>
        <v>0.5</v>
      </c>
    </row>
    <row r="17" spans="1:5" x14ac:dyDescent="0.3">
      <c r="A17" t="s">
        <v>112</v>
      </c>
      <c r="B17">
        <v>3</v>
      </c>
      <c r="C17">
        <v>0.1</v>
      </c>
      <c r="D17" t="s">
        <v>102</v>
      </c>
      <c r="E17">
        <f t="shared" si="0"/>
        <v>0.30000000000000004</v>
      </c>
    </row>
    <row r="18" spans="1:5" x14ac:dyDescent="0.3">
      <c r="A18" t="s">
        <v>113</v>
      </c>
      <c r="B18">
        <v>1</v>
      </c>
      <c r="C18">
        <v>1.93</v>
      </c>
      <c r="D18" t="s">
        <v>102</v>
      </c>
      <c r="E18">
        <f t="shared" si="0"/>
        <v>1.93</v>
      </c>
    </row>
    <row r="19" spans="1:5" x14ac:dyDescent="0.3">
      <c r="A19" t="s">
        <v>114</v>
      </c>
      <c r="B19">
        <v>1</v>
      </c>
      <c r="C19">
        <v>0.8</v>
      </c>
      <c r="D19" t="s">
        <v>102</v>
      </c>
      <c r="E19">
        <f t="shared" si="0"/>
        <v>0.8</v>
      </c>
    </row>
    <row r="20" spans="1:5" x14ac:dyDescent="0.3">
      <c r="A20" t="s">
        <v>119</v>
      </c>
      <c r="B20">
        <v>1</v>
      </c>
      <c r="C20">
        <v>15.99</v>
      </c>
      <c r="D20" t="s">
        <v>102</v>
      </c>
      <c r="E20">
        <f t="shared" si="0"/>
        <v>15.99</v>
      </c>
    </row>
    <row r="21" spans="1:5" x14ac:dyDescent="0.3">
      <c r="A21" t="s">
        <v>115</v>
      </c>
      <c r="B21">
        <v>1</v>
      </c>
      <c r="C21">
        <v>13.3</v>
      </c>
      <c r="D21" t="s">
        <v>102</v>
      </c>
      <c r="E21">
        <f t="shared" si="0"/>
        <v>13.3</v>
      </c>
    </row>
    <row r="22" spans="1:5" x14ac:dyDescent="0.3">
      <c r="A22" t="s">
        <v>116</v>
      </c>
      <c r="B22">
        <v>1</v>
      </c>
      <c r="C22">
        <v>30</v>
      </c>
      <c r="D22" t="s">
        <v>117</v>
      </c>
      <c r="E22">
        <f t="shared" si="0"/>
        <v>30</v>
      </c>
    </row>
    <row r="23" spans="1:5" x14ac:dyDescent="0.3">
      <c r="A23" t="s">
        <v>120</v>
      </c>
      <c r="B23">
        <v>2</v>
      </c>
      <c r="C23">
        <v>0.88</v>
      </c>
      <c r="D23" t="s">
        <v>103</v>
      </c>
      <c r="E23">
        <f t="shared" si="0"/>
        <v>1.76</v>
      </c>
    </row>
    <row r="24" spans="1:5" x14ac:dyDescent="0.3">
      <c r="A24" t="s">
        <v>121</v>
      </c>
      <c r="B24">
        <v>2</v>
      </c>
      <c r="C24">
        <v>2.5</v>
      </c>
      <c r="D24" t="s">
        <v>103</v>
      </c>
      <c r="E24">
        <f t="shared" si="0"/>
        <v>5</v>
      </c>
    </row>
    <row r="25" spans="1:5" x14ac:dyDescent="0.3">
      <c r="A25" t="s">
        <v>122</v>
      </c>
      <c r="B25">
        <v>1</v>
      </c>
      <c r="C25">
        <v>2.29</v>
      </c>
      <c r="D25" t="s">
        <v>103</v>
      </c>
      <c r="E25">
        <f t="shared" si="0"/>
        <v>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Budget</vt:lpstr>
      <vt:lpstr>Labor Hours</vt:lpstr>
      <vt:lpstr>Material Costs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Dirk Thieme</cp:lastModifiedBy>
  <dcterms:created xsi:type="dcterms:W3CDTF">2022-01-26T00:34:17Z</dcterms:created>
  <dcterms:modified xsi:type="dcterms:W3CDTF">2022-05-10T17:38:27Z</dcterms:modified>
</cp:coreProperties>
</file>