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Documents\School\project-lab-1\FinalProject\Reports\"/>
    </mc:Choice>
  </mc:AlternateContent>
  <xr:revisionPtr revIDLastSave="0" documentId="13_ncr:1_{F41C906A-A7ED-470A-AC8D-8F0FE130171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udget" sheetId="1" r:id="rId1"/>
    <sheet name="BO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2" l="1"/>
  <c r="D19" i="1" s="1"/>
  <c r="D21" i="1" s="1"/>
  <c r="E25" i="2"/>
  <c r="E24" i="2"/>
  <c r="E23" i="2"/>
  <c r="D27" i="1"/>
  <c r="D26" i="1"/>
  <c r="D25" i="1"/>
  <c r="D24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B27" i="1"/>
  <c r="D16" i="1"/>
  <c r="D15" i="1"/>
  <c r="D14" i="1"/>
  <c r="D7" i="1"/>
  <c r="D6" i="1"/>
  <c r="D5" i="1"/>
  <c r="D9" i="1" s="1"/>
  <c r="D28" i="1" l="1"/>
  <c r="D17" i="1"/>
  <c r="D10" i="1"/>
  <c r="D11" i="1"/>
  <c r="D30" i="1" l="1"/>
  <c r="D31" i="1" s="1"/>
  <c r="D32" i="1" s="1"/>
</calcChain>
</file>

<file path=xl/sharedStrings.xml><?xml version="1.0" encoding="utf-8"?>
<sst xmlns="http://schemas.openxmlformats.org/spreadsheetml/2006/main" count="91" uniqueCount="73">
  <si>
    <t>Direct Labor(DL):</t>
  </si>
  <si>
    <t>Category/Indvidual</t>
  </si>
  <si>
    <t>Dirk Thieme</t>
  </si>
  <si>
    <t>Erik Manis</t>
  </si>
  <si>
    <t>Mohammed Ansari</t>
  </si>
  <si>
    <t>DL Subtotal:</t>
  </si>
  <si>
    <t>Labor Overhead</t>
  </si>
  <si>
    <t>Total Direct Labor(TDL)</t>
  </si>
  <si>
    <t>Contract Labor</t>
  </si>
  <si>
    <t>Lab Assistant</t>
  </si>
  <si>
    <t>Classmates</t>
  </si>
  <si>
    <t>Instructor</t>
  </si>
  <si>
    <t>Total Contract Labor(TCL)</t>
  </si>
  <si>
    <t>(Material Cost Spreadsheet)</t>
  </si>
  <si>
    <t>Total DMC:</t>
  </si>
  <si>
    <t>Equipment Rental Costs:</t>
  </si>
  <si>
    <t>Oscilloscope</t>
  </si>
  <si>
    <t>DMM</t>
  </si>
  <si>
    <t>Power Supply</t>
  </si>
  <si>
    <t>Soldering Iron</t>
  </si>
  <si>
    <t>Total Rental Costs(TRC)</t>
  </si>
  <si>
    <t>Total TDL+TCL+DMC+TRC</t>
  </si>
  <si>
    <t>Business Overhead</t>
  </si>
  <si>
    <t>Total Cost</t>
  </si>
  <si>
    <t>Total Estimate</t>
  </si>
  <si>
    <t>Rate/Hour</t>
  </si>
  <si>
    <t>Hours</t>
  </si>
  <si>
    <t>Total</t>
  </si>
  <si>
    <t>Subtotal:</t>
  </si>
  <si>
    <t>Rate:</t>
  </si>
  <si>
    <t>Value</t>
  </si>
  <si>
    <t>Rental Rate</t>
  </si>
  <si>
    <t>Estimate</t>
  </si>
  <si>
    <t>Bill of Materials Cost:</t>
  </si>
  <si>
    <t>TTU MakerSpace</t>
  </si>
  <si>
    <t>3D Printed Shell</t>
  </si>
  <si>
    <t>mouser.com</t>
  </si>
  <si>
    <t>9V Battery</t>
  </si>
  <si>
    <t>MAX-7C-0 GPS Module</t>
  </si>
  <si>
    <t>LM317T Adjustable Regulator</t>
  </si>
  <si>
    <t>SN74LVC1G32MDCKREP OR Gate</t>
  </si>
  <si>
    <t>1N4148 Diodes</t>
  </si>
  <si>
    <t>jlcpcb.com</t>
  </si>
  <si>
    <t xml:space="preserve">Power PCB </t>
  </si>
  <si>
    <t>L7805 5V Regulator</t>
  </si>
  <si>
    <t>LD1117v33 3.3V Regulator</t>
  </si>
  <si>
    <t>Vishay K104K10X7RF5UL2 100nF Capacitor</t>
  </si>
  <si>
    <t>KEMET C430C106K3R5TA 10uF Capacitor</t>
  </si>
  <si>
    <t>LM393 Comparator</t>
  </si>
  <si>
    <t>lcsc.com</t>
  </si>
  <si>
    <t>Pin Headers</t>
  </si>
  <si>
    <t>Screw Terminals</t>
  </si>
  <si>
    <t>XBee3 Digimesh 2.4RF</t>
  </si>
  <si>
    <t>amazon.com</t>
  </si>
  <si>
    <t>Prototype Board</t>
  </si>
  <si>
    <t>1/4 Watt Resistors</t>
  </si>
  <si>
    <t>OSRAM SFH 309 Phototransistors</t>
  </si>
  <si>
    <t>H-Bridge PCB</t>
  </si>
  <si>
    <t>pololu.com</t>
  </si>
  <si>
    <t>Rover 5 Chasis</t>
  </si>
  <si>
    <t>digilent.com</t>
  </si>
  <si>
    <t>Basys 3 Board</t>
  </si>
  <si>
    <t>Complete Total</t>
  </si>
  <si>
    <t>Purchased</t>
  </si>
  <si>
    <t>Price/Unit</t>
  </si>
  <si>
    <t>Amount</t>
  </si>
  <si>
    <t>Item</t>
  </si>
  <si>
    <t>Total Rental Days to Date</t>
  </si>
  <si>
    <t>Estimate Rental Days</t>
  </si>
  <si>
    <t>HW201 IR Sensors</t>
  </si>
  <si>
    <t>Ribbon Cable</t>
  </si>
  <si>
    <t>Future Project</t>
  </si>
  <si>
    <t>SoloGood Foxeer Night Cat 3 Micro FPV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</si>
</sst>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3" xfId="0" applyBorder="1"/>
    <xf numFmtId="44" fontId="0" fillId="0" borderId="3" xfId="1" applyFont="1" applyBorder="1"/>
    <xf numFmtId="9" fontId="0" fillId="0" borderId="0" xfId="0" applyNumberFormat="1"/>
    <xf numFmtId="44" fontId="0" fillId="0" borderId="3" xfId="0" applyNumberFormat="1" applyBorder="1"/>
    <xf numFmtId="44" fontId="0" fillId="3" borderId="3" xfId="0" applyNumberFormat="1" applyFill="1" applyBorder="1"/>
    <xf numFmtId="8" fontId="0" fillId="0" borderId="2" xfId="1" applyNumberFormat="1" applyFont="1" applyBorder="1"/>
    <xf numFmtId="10" fontId="0" fillId="0" borderId="0" xfId="0" applyNumberFormat="1"/>
    <xf numFmtId="8" fontId="0" fillId="0" borderId="0" xfId="0" applyNumberFormat="1"/>
    <xf numFmtId="8" fontId="0" fillId="0" borderId="2" xfId="0" applyNumberFormat="1" applyBorder="1"/>
    <xf numFmtId="44" fontId="0" fillId="3" borderId="4" xfId="0" applyNumberFormat="1" applyFill="1" applyBorder="1"/>
    <xf numFmtId="0" fontId="0" fillId="0" borderId="5" xfId="0" applyBorder="1"/>
    <xf numFmtId="0" fontId="2" fillId="0" borderId="6" xfId="0" applyFont="1" applyBorder="1"/>
    <xf numFmtId="0" fontId="0" fillId="3" borderId="0" xfId="0" applyFill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opLeftCell="A4" workbookViewId="0">
      <selection activeCell="G11" sqref="G11"/>
    </sheetView>
  </sheetViews>
  <sheetFormatPr defaultRowHeight="14.4" x14ac:dyDescent="0.3"/>
  <cols>
    <col min="1" max="1" width="24.5546875" bestFit="1" customWidth="1"/>
    <col min="2" max="2" width="9.5546875" bestFit="1" customWidth="1"/>
    <col min="3" max="3" width="10.44140625" bestFit="1" customWidth="1"/>
    <col min="4" max="4" width="11.109375" customWidth="1"/>
    <col min="5" max="5" width="8.88671875" customWidth="1"/>
    <col min="6" max="6" width="12.6640625" customWidth="1"/>
  </cols>
  <sheetData>
    <row r="1" spans="1:7" x14ac:dyDescent="0.3">
      <c r="A1" s="1" t="s">
        <v>71</v>
      </c>
      <c r="B1" s="16" t="s">
        <v>24</v>
      </c>
      <c r="C1" s="16"/>
      <c r="D1" s="16"/>
    </row>
    <row r="2" spans="1:7" x14ac:dyDescent="0.3">
      <c r="B2" s="2"/>
      <c r="D2" s="3"/>
    </row>
    <row r="3" spans="1:7" x14ac:dyDescent="0.3">
      <c r="A3" s="1" t="s">
        <v>0</v>
      </c>
      <c r="B3" s="2"/>
      <c r="D3" s="3"/>
    </row>
    <row r="4" spans="1:7" x14ac:dyDescent="0.3">
      <c r="A4" t="s">
        <v>1</v>
      </c>
      <c r="B4" s="2" t="s">
        <v>25</v>
      </c>
      <c r="C4" t="s">
        <v>26</v>
      </c>
      <c r="D4" s="3" t="s">
        <v>27</v>
      </c>
    </row>
    <row r="5" spans="1:7" x14ac:dyDescent="0.3">
      <c r="A5" t="s">
        <v>2</v>
      </c>
      <c r="B5" s="2">
        <v>15</v>
      </c>
      <c r="C5">
        <v>160</v>
      </c>
      <c r="D5" s="4">
        <f>B5*C5</f>
        <v>2400</v>
      </c>
    </row>
    <row r="6" spans="1:7" x14ac:dyDescent="0.3">
      <c r="A6" t="s">
        <v>3</v>
      </c>
      <c r="B6" s="2">
        <v>15</v>
      </c>
      <c r="C6">
        <v>160</v>
      </c>
      <c r="D6" s="4">
        <f>B6*C6</f>
        <v>2400</v>
      </c>
    </row>
    <row r="7" spans="1:7" x14ac:dyDescent="0.3">
      <c r="A7" t="s">
        <v>4</v>
      </c>
      <c r="B7" s="2">
        <v>15</v>
      </c>
      <c r="C7">
        <v>160</v>
      </c>
      <c r="D7" s="4">
        <f>B7*C7</f>
        <v>2400</v>
      </c>
    </row>
    <row r="8" spans="1:7" x14ac:dyDescent="0.3">
      <c r="B8" s="2"/>
      <c r="D8" s="3"/>
      <c r="G8" s="1"/>
    </row>
    <row r="9" spans="1:7" x14ac:dyDescent="0.3">
      <c r="A9" s="1" t="s">
        <v>5</v>
      </c>
      <c r="B9" s="2"/>
      <c r="C9" t="s">
        <v>28</v>
      </c>
      <c r="D9" s="4">
        <f>SUM(D5:D7)</f>
        <v>7200</v>
      </c>
    </row>
    <row r="10" spans="1:7" x14ac:dyDescent="0.3">
      <c r="A10" t="s">
        <v>6</v>
      </c>
      <c r="B10" s="2" t="s">
        <v>29</v>
      </c>
      <c r="C10" s="5">
        <v>1</v>
      </c>
      <c r="D10" s="6">
        <f>D9</f>
        <v>7200</v>
      </c>
    </row>
    <row r="11" spans="1:7" x14ac:dyDescent="0.3">
      <c r="A11" t="s">
        <v>7</v>
      </c>
      <c r="B11" s="2"/>
      <c r="D11" s="7">
        <f>SUM(D9:D10)</f>
        <v>14400</v>
      </c>
    </row>
    <row r="12" spans="1:7" x14ac:dyDescent="0.3">
      <c r="B12" s="2"/>
      <c r="D12" s="3"/>
    </row>
    <row r="13" spans="1:7" x14ac:dyDescent="0.3">
      <c r="A13" s="1" t="s">
        <v>8</v>
      </c>
      <c r="B13" s="2"/>
      <c r="D13" s="3"/>
    </row>
    <row r="14" spans="1:7" x14ac:dyDescent="0.3">
      <c r="A14" t="s">
        <v>9</v>
      </c>
      <c r="B14" s="2">
        <v>40</v>
      </c>
      <c r="C14">
        <v>5</v>
      </c>
      <c r="D14" s="4">
        <f>B14*C14</f>
        <v>200</v>
      </c>
    </row>
    <row r="15" spans="1:7" x14ac:dyDescent="0.3">
      <c r="A15" t="s">
        <v>10</v>
      </c>
      <c r="B15" s="2">
        <v>15</v>
      </c>
      <c r="C15">
        <v>5</v>
      </c>
      <c r="D15" s="4">
        <f>B15*C15</f>
        <v>75</v>
      </c>
    </row>
    <row r="16" spans="1:7" x14ac:dyDescent="0.3">
      <c r="A16" t="s">
        <v>11</v>
      </c>
      <c r="B16" s="2">
        <v>200</v>
      </c>
      <c r="C16">
        <v>5</v>
      </c>
      <c r="D16" s="4">
        <f>B16*C16</f>
        <v>1000</v>
      </c>
    </row>
    <row r="17" spans="1:9" x14ac:dyDescent="0.3">
      <c r="A17" t="s">
        <v>12</v>
      </c>
      <c r="B17" s="2"/>
      <c r="D17" s="7">
        <f>SUM(D14:D16)</f>
        <v>1275</v>
      </c>
    </row>
    <row r="18" spans="1:9" x14ac:dyDescent="0.3">
      <c r="B18" s="2"/>
      <c r="D18" s="3"/>
    </row>
    <row r="19" spans="1:9" x14ac:dyDescent="0.3">
      <c r="A19" s="1" t="s">
        <v>33</v>
      </c>
      <c r="B19" s="2"/>
      <c r="D19" s="4">
        <f>BOM!G2</f>
        <v>397.85</v>
      </c>
    </row>
    <row r="20" spans="1:9" x14ac:dyDescent="0.3">
      <c r="A20" t="s">
        <v>13</v>
      </c>
      <c r="B20" s="2"/>
      <c r="D20" s="3"/>
    </row>
    <row r="21" spans="1:9" x14ac:dyDescent="0.3">
      <c r="A21" t="s">
        <v>14</v>
      </c>
      <c r="B21" s="2"/>
      <c r="D21" s="7">
        <f>D19</f>
        <v>397.85</v>
      </c>
    </row>
    <row r="22" spans="1:9" x14ac:dyDescent="0.3">
      <c r="B22" s="2"/>
      <c r="D22" s="3"/>
    </row>
    <row r="23" spans="1:9" x14ac:dyDescent="0.3">
      <c r="A23" s="1" t="s">
        <v>15</v>
      </c>
      <c r="B23" s="2" t="s">
        <v>30</v>
      </c>
      <c r="C23" t="s">
        <v>31</v>
      </c>
      <c r="D23" s="3"/>
    </row>
    <row r="24" spans="1:9" x14ac:dyDescent="0.3">
      <c r="A24" t="s">
        <v>16</v>
      </c>
      <c r="B24" s="8">
        <v>449.99</v>
      </c>
      <c r="C24" s="9">
        <v>2E-3</v>
      </c>
      <c r="D24" s="6">
        <f>B24*C24*H25</f>
        <v>26.999400000000001</v>
      </c>
      <c r="F24" s="17" t="s">
        <v>67</v>
      </c>
      <c r="G24" s="17"/>
      <c r="H24" s="17" t="s">
        <v>68</v>
      </c>
      <c r="I24" s="17"/>
    </row>
    <row r="25" spans="1:9" x14ac:dyDescent="0.3">
      <c r="A25" t="s">
        <v>17</v>
      </c>
      <c r="B25" s="8">
        <v>415</v>
      </c>
      <c r="C25" s="9">
        <v>2E-3</v>
      </c>
      <c r="D25" s="6">
        <f>B25*C25*H25</f>
        <v>24.900000000000002</v>
      </c>
      <c r="F25" s="17">
        <v>25</v>
      </c>
      <c r="G25" s="17"/>
      <c r="H25" s="17">
        <v>30</v>
      </c>
      <c r="I25" s="17"/>
    </row>
    <row r="26" spans="1:9" x14ac:dyDescent="0.3">
      <c r="A26" t="s">
        <v>18</v>
      </c>
      <c r="B26" s="10">
        <v>99</v>
      </c>
      <c r="C26" s="9">
        <v>2E-3</v>
      </c>
      <c r="D26" s="6">
        <f>B26*C26*H25</f>
        <v>5.94</v>
      </c>
    </row>
    <row r="27" spans="1:9" x14ac:dyDescent="0.3">
      <c r="A27" t="s">
        <v>19</v>
      </c>
      <c r="B27" s="11">
        <f>99</f>
        <v>99</v>
      </c>
      <c r="C27" s="9">
        <v>2E-3</v>
      </c>
      <c r="D27" s="6">
        <f>B27*C27*H25</f>
        <v>5.94</v>
      </c>
    </row>
    <row r="28" spans="1:9" x14ac:dyDescent="0.3">
      <c r="A28" t="s">
        <v>20</v>
      </c>
      <c r="B28" s="2"/>
      <c r="D28" s="7">
        <f>SUM(D24:D25)</f>
        <v>51.8994</v>
      </c>
    </row>
    <row r="29" spans="1:9" ht="15" thickBot="1" x14ac:dyDescent="0.35">
      <c r="B29" s="2"/>
      <c r="C29" s="9"/>
      <c r="D29" s="3"/>
    </row>
    <row r="30" spans="1:9" ht="15" thickBot="1" x14ac:dyDescent="0.35">
      <c r="A30" s="1" t="s">
        <v>21</v>
      </c>
      <c r="B30" s="2"/>
      <c r="D30" s="12">
        <f>SUM(D11,D17,D21,D28)</f>
        <v>16124.749400000001</v>
      </c>
    </row>
    <row r="31" spans="1:9" ht="15" thickBot="1" x14ac:dyDescent="0.35">
      <c r="A31" t="s">
        <v>22</v>
      </c>
      <c r="B31" s="2"/>
      <c r="C31" s="5">
        <v>0.55000000000000004</v>
      </c>
      <c r="D31" s="6">
        <f>D30*C31</f>
        <v>8868.6121700000003</v>
      </c>
    </row>
    <row r="32" spans="1:9" ht="15" thickBot="1" x14ac:dyDescent="0.35">
      <c r="A32" s="1" t="s">
        <v>23</v>
      </c>
      <c r="B32" s="13"/>
      <c r="C32" s="14" t="s">
        <v>32</v>
      </c>
      <c r="D32" s="12">
        <f>SUM(D30:D31)</f>
        <v>24993.361570000001</v>
      </c>
    </row>
  </sheetData>
  <mergeCells count="5">
    <mergeCell ref="B1:D1"/>
    <mergeCell ref="F24:G24"/>
    <mergeCell ref="H24:I24"/>
    <mergeCell ref="F25:G25"/>
    <mergeCell ref="H25:I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EE099-1E8F-4729-AB8E-96179BC225E5}">
  <dimension ref="A1:G25"/>
  <sheetViews>
    <sheetView tabSelected="1" workbookViewId="0">
      <selection activeCell="G2" sqref="G2"/>
    </sheetView>
  </sheetViews>
  <sheetFormatPr defaultRowHeight="14.4" x14ac:dyDescent="0.3"/>
  <cols>
    <col min="1" max="1" width="36.21875" customWidth="1"/>
    <col min="2" max="2" width="7.88671875" bestFit="1" customWidth="1"/>
    <col min="3" max="3" width="9.5546875" bestFit="1" customWidth="1"/>
    <col min="4" max="4" width="15.5546875" customWidth="1"/>
    <col min="5" max="5" width="8.6640625" bestFit="1" customWidth="1"/>
    <col min="7" max="7" width="14.44140625" customWidth="1"/>
  </cols>
  <sheetData>
    <row r="1" spans="1:7" x14ac:dyDescent="0.3">
      <c r="A1" s="1" t="s">
        <v>66</v>
      </c>
      <c r="B1" s="1" t="s">
        <v>65</v>
      </c>
      <c r="C1" s="1" t="s">
        <v>64</v>
      </c>
      <c r="D1" s="1" t="s">
        <v>63</v>
      </c>
      <c r="E1" s="1" t="s">
        <v>27</v>
      </c>
      <c r="G1" s="1" t="s">
        <v>62</v>
      </c>
    </row>
    <row r="2" spans="1:7" x14ac:dyDescent="0.3">
      <c r="A2" t="s">
        <v>61</v>
      </c>
      <c r="B2">
        <v>1</v>
      </c>
      <c r="C2">
        <v>149.99</v>
      </c>
      <c r="D2" t="s">
        <v>60</v>
      </c>
      <c r="E2">
        <f t="shared" ref="E2:E25" si="0">B2*C2</f>
        <v>149.99</v>
      </c>
      <c r="G2" s="15">
        <f>ROUND(SUM(E2:E25),2)</f>
        <v>397.85</v>
      </c>
    </row>
    <row r="3" spans="1:7" x14ac:dyDescent="0.3">
      <c r="A3" t="s">
        <v>59</v>
      </c>
      <c r="B3">
        <v>1</v>
      </c>
      <c r="C3">
        <v>49.95</v>
      </c>
      <c r="D3" t="s">
        <v>58</v>
      </c>
      <c r="E3">
        <f t="shared" si="0"/>
        <v>49.95</v>
      </c>
    </row>
    <row r="4" spans="1:7" x14ac:dyDescent="0.3">
      <c r="A4" t="s">
        <v>57</v>
      </c>
      <c r="B4">
        <v>1</v>
      </c>
      <c r="C4">
        <v>14.99</v>
      </c>
      <c r="D4" t="s">
        <v>36</v>
      </c>
      <c r="E4">
        <f t="shared" si="0"/>
        <v>14.99</v>
      </c>
    </row>
    <row r="5" spans="1:7" x14ac:dyDescent="0.3">
      <c r="A5" t="s">
        <v>56</v>
      </c>
      <c r="B5">
        <v>2</v>
      </c>
      <c r="C5">
        <v>0.49</v>
      </c>
      <c r="D5" t="s">
        <v>36</v>
      </c>
      <c r="E5">
        <f t="shared" si="0"/>
        <v>0.98</v>
      </c>
    </row>
    <row r="6" spans="1:7" x14ac:dyDescent="0.3">
      <c r="A6" t="s">
        <v>55</v>
      </c>
      <c r="B6">
        <v>6</v>
      </c>
      <c r="C6">
        <v>6.0000000000000001E-3</v>
      </c>
      <c r="D6" t="s">
        <v>36</v>
      </c>
      <c r="E6">
        <f t="shared" si="0"/>
        <v>3.6000000000000004E-2</v>
      </c>
    </row>
    <row r="7" spans="1:7" x14ac:dyDescent="0.3">
      <c r="A7" t="s">
        <v>54</v>
      </c>
      <c r="B7">
        <v>1</v>
      </c>
      <c r="C7">
        <v>0.41</v>
      </c>
      <c r="D7" t="s">
        <v>53</v>
      </c>
      <c r="E7">
        <f t="shared" si="0"/>
        <v>0.41</v>
      </c>
    </row>
    <row r="8" spans="1:7" x14ac:dyDescent="0.3">
      <c r="A8" t="s">
        <v>52</v>
      </c>
      <c r="B8">
        <v>1</v>
      </c>
      <c r="C8">
        <v>41.25</v>
      </c>
      <c r="D8" t="s">
        <v>36</v>
      </c>
      <c r="E8">
        <f t="shared" si="0"/>
        <v>41.25</v>
      </c>
    </row>
    <row r="9" spans="1:7" x14ac:dyDescent="0.3">
      <c r="A9" t="s">
        <v>51</v>
      </c>
      <c r="B9">
        <v>1</v>
      </c>
      <c r="C9">
        <v>0.17</v>
      </c>
      <c r="D9" t="s">
        <v>49</v>
      </c>
      <c r="E9">
        <f t="shared" si="0"/>
        <v>0.17</v>
      </c>
    </row>
    <row r="10" spans="1:7" x14ac:dyDescent="0.3">
      <c r="A10" t="s">
        <v>50</v>
      </c>
      <c r="B10">
        <v>2</v>
      </c>
      <c r="C10">
        <v>0.1</v>
      </c>
      <c r="D10" t="s">
        <v>49</v>
      </c>
      <c r="E10">
        <f t="shared" si="0"/>
        <v>0.2</v>
      </c>
    </row>
    <row r="11" spans="1:7" x14ac:dyDescent="0.3">
      <c r="A11" t="s">
        <v>48</v>
      </c>
      <c r="B11">
        <v>1</v>
      </c>
      <c r="C11">
        <v>0.42</v>
      </c>
      <c r="D11" t="s">
        <v>36</v>
      </c>
      <c r="E11">
        <f t="shared" si="0"/>
        <v>0.42</v>
      </c>
    </row>
    <row r="12" spans="1:7" x14ac:dyDescent="0.3">
      <c r="A12" t="s">
        <v>47</v>
      </c>
      <c r="B12">
        <v>1</v>
      </c>
      <c r="C12">
        <v>0.8</v>
      </c>
      <c r="D12" t="s">
        <v>36</v>
      </c>
      <c r="E12">
        <f t="shared" si="0"/>
        <v>0.8</v>
      </c>
    </row>
    <row r="13" spans="1:7" x14ac:dyDescent="0.3">
      <c r="A13" t="s">
        <v>46</v>
      </c>
      <c r="B13">
        <v>3</v>
      </c>
      <c r="C13">
        <v>0.42</v>
      </c>
      <c r="D13" t="s">
        <v>36</v>
      </c>
      <c r="E13">
        <f t="shared" si="0"/>
        <v>1.26</v>
      </c>
    </row>
    <row r="14" spans="1:7" x14ac:dyDescent="0.3">
      <c r="A14" t="s">
        <v>45</v>
      </c>
      <c r="B14">
        <v>1</v>
      </c>
      <c r="C14">
        <v>0.83</v>
      </c>
      <c r="D14" t="s">
        <v>36</v>
      </c>
      <c r="E14">
        <f t="shared" si="0"/>
        <v>0.83</v>
      </c>
    </row>
    <row r="15" spans="1:7" x14ac:dyDescent="0.3">
      <c r="A15" t="s">
        <v>44</v>
      </c>
      <c r="B15">
        <v>1</v>
      </c>
      <c r="C15">
        <v>0.69</v>
      </c>
      <c r="D15" t="s">
        <v>36</v>
      </c>
      <c r="E15">
        <f t="shared" si="0"/>
        <v>0.69</v>
      </c>
    </row>
    <row r="16" spans="1:7" x14ac:dyDescent="0.3">
      <c r="A16" t="s">
        <v>43</v>
      </c>
      <c r="B16">
        <v>1</v>
      </c>
      <c r="C16">
        <v>0.5</v>
      </c>
      <c r="D16" t="s">
        <v>42</v>
      </c>
      <c r="E16">
        <f t="shared" si="0"/>
        <v>0.5</v>
      </c>
    </row>
    <row r="17" spans="1:5" x14ac:dyDescent="0.3">
      <c r="A17" t="s">
        <v>41</v>
      </c>
      <c r="B17">
        <v>3</v>
      </c>
      <c r="C17">
        <v>0.1</v>
      </c>
      <c r="D17" t="s">
        <v>36</v>
      </c>
      <c r="E17">
        <f t="shared" si="0"/>
        <v>0.30000000000000004</v>
      </c>
    </row>
    <row r="18" spans="1:5" x14ac:dyDescent="0.3">
      <c r="A18" t="s">
        <v>40</v>
      </c>
      <c r="B18">
        <v>1</v>
      </c>
      <c r="C18">
        <v>1.93</v>
      </c>
      <c r="D18" t="s">
        <v>36</v>
      </c>
      <c r="E18">
        <f t="shared" si="0"/>
        <v>1.93</v>
      </c>
    </row>
    <row r="19" spans="1:5" x14ac:dyDescent="0.3">
      <c r="A19" t="s">
        <v>39</v>
      </c>
      <c r="B19">
        <v>1</v>
      </c>
      <c r="C19">
        <v>0.8</v>
      </c>
      <c r="D19" t="s">
        <v>36</v>
      </c>
      <c r="E19">
        <f t="shared" si="0"/>
        <v>0.8</v>
      </c>
    </row>
    <row r="20" spans="1:5" x14ac:dyDescent="0.3">
      <c r="A20" t="s">
        <v>38</v>
      </c>
      <c r="B20">
        <v>1</v>
      </c>
      <c r="C20">
        <v>31</v>
      </c>
      <c r="D20" t="s">
        <v>36</v>
      </c>
      <c r="E20">
        <f t="shared" si="0"/>
        <v>31</v>
      </c>
    </row>
    <row r="21" spans="1:5" x14ac:dyDescent="0.3">
      <c r="A21" t="s">
        <v>37</v>
      </c>
      <c r="B21">
        <v>1</v>
      </c>
      <c r="C21">
        <v>13.3</v>
      </c>
      <c r="D21" t="s">
        <v>36</v>
      </c>
      <c r="E21">
        <f t="shared" si="0"/>
        <v>13.3</v>
      </c>
    </row>
    <row r="22" spans="1:5" x14ac:dyDescent="0.3">
      <c r="A22" t="s">
        <v>35</v>
      </c>
      <c r="B22">
        <v>1</v>
      </c>
      <c r="C22">
        <v>30</v>
      </c>
      <c r="D22" t="s">
        <v>34</v>
      </c>
      <c r="E22">
        <f t="shared" si="0"/>
        <v>30</v>
      </c>
    </row>
    <row r="23" spans="1:5" x14ac:dyDescent="0.3">
      <c r="A23" t="s">
        <v>69</v>
      </c>
      <c r="B23">
        <v>2</v>
      </c>
      <c r="C23">
        <v>0.88</v>
      </c>
      <c r="D23" t="s">
        <v>53</v>
      </c>
      <c r="E23">
        <f t="shared" si="0"/>
        <v>1.76</v>
      </c>
    </row>
    <row r="24" spans="1:5" x14ac:dyDescent="0.3">
      <c r="A24" t="s">
        <v>70</v>
      </c>
      <c r="B24">
        <v>1</v>
      </c>
      <c r="C24">
        <v>2.29</v>
      </c>
      <c r="D24" t="s">
        <v>53</v>
      </c>
      <c r="E24">
        <f t="shared" si="0"/>
        <v>2.29</v>
      </c>
    </row>
    <row r="25" spans="1:5" x14ac:dyDescent="0.3">
      <c r="A25" t="s">
        <v>72</v>
      </c>
      <c r="B25">
        <v>1</v>
      </c>
      <c r="C25">
        <v>53.99</v>
      </c>
      <c r="D25" t="s">
        <v>53</v>
      </c>
      <c r="E25">
        <f t="shared" si="0"/>
        <v>53.99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Thieme</dc:creator>
  <cp:lastModifiedBy>Dirk Thieme</cp:lastModifiedBy>
  <dcterms:created xsi:type="dcterms:W3CDTF">2015-06-05T18:17:20Z</dcterms:created>
  <dcterms:modified xsi:type="dcterms:W3CDTF">2022-05-10T19:33:50Z</dcterms:modified>
</cp:coreProperties>
</file>