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ans\OneDrive\Desktop\stuff\"/>
    </mc:Choice>
  </mc:AlternateContent>
  <xr:revisionPtr revIDLastSave="0" documentId="13_ncr:1_{A7D4994D-CA6F-4B86-9766-A9B776AEDF88}" xr6:coauthVersionLast="47" xr6:coauthVersionMax="47" xr10:uidLastSave="{00000000-0000-0000-0000-000000000000}"/>
  <bookViews>
    <workbookView xWindow="-108" yWindow="-108" windowWidth="23256" windowHeight="12456" xr2:uid="{8BB2A8C5-712E-4190-8588-7F5E0E3A700D}"/>
  </bookViews>
  <sheets>
    <sheet name="Overall Budget" sheetId="1" r:id="rId1"/>
    <sheet name="Labor Hours" sheetId="2" r:id="rId2"/>
    <sheet name="Material Co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2" l="1"/>
  <c r="J6" i="2"/>
  <c r="J5" i="2"/>
  <c r="J4" i="2"/>
  <c r="J3" i="2"/>
  <c r="J2" i="2"/>
  <c r="E26" i="3" l="1"/>
  <c r="E25" i="3"/>
  <c r="E24" i="3"/>
  <c r="E23" i="3"/>
  <c r="G2" i="3" s="1"/>
  <c r="E22" i="3"/>
  <c r="C15" i="1" l="1"/>
  <c r="E14" i="3"/>
  <c r="G26" i="1" l="1"/>
  <c r="E27" i="1"/>
  <c r="G27" i="1" s="1"/>
  <c r="D27" i="1" l="1"/>
  <c r="D26" i="1"/>
  <c r="B27" i="1"/>
  <c r="B26" i="1"/>
  <c r="B5" i="3"/>
  <c r="B4" i="3"/>
  <c r="B7" i="3"/>
  <c r="B6" i="3"/>
  <c r="E3" i="3"/>
  <c r="E4" i="3"/>
  <c r="E5" i="3"/>
  <c r="E6" i="3"/>
  <c r="E7" i="3"/>
  <c r="E8" i="3"/>
  <c r="E9" i="3"/>
  <c r="E10" i="3"/>
  <c r="E11" i="3"/>
  <c r="E12" i="3"/>
  <c r="E13" i="3"/>
  <c r="E15" i="3"/>
  <c r="E16" i="3"/>
  <c r="E17" i="3"/>
  <c r="E18" i="3"/>
  <c r="E19" i="3"/>
  <c r="E20" i="3"/>
  <c r="E21" i="3"/>
  <c r="B2" i="3"/>
  <c r="C16" i="1"/>
  <c r="D16" i="1" s="1"/>
  <c r="D15" i="1"/>
  <c r="C14" i="1"/>
  <c r="D14" i="1" s="1"/>
  <c r="C7" i="1"/>
  <c r="D7" i="1" s="1"/>
  <c r="C6" i="1"/>
  <c r="D6" i="1" s="1"/>
  <c r="C5" i="1"/>
  <c r="D5" i="1" s="1"/>
  <c r="D25" i="1"/>
  <c r="G25" i="1"/>
  <c r="G24" i="1"/>
  <c r="G19" i="1"/>
  <c r="G21" i="1" s="1"/>
  <c r="G16" i="1"/>
  <c r="G15" i="1"/>
  <c r="G14" i="1"/>
  <c r="G7" i="1"/>
  <c r="G6" i="1"/>
  <c r="G5" i="1"/>
  <c r="B25" i="1"/>
  <c r="B24" i="1"/>
  <c r="D24" i="1" s="1"/>
  <c r="G9" i="1" l="1"/>
  <c r="D28" i="1"/>
  <c r="D19" i="1"/>
  <c r="D21" i="1" s="1"/>
  <c r="D17" i="1"/>
  <c r="D9" i="1"/>
  <c r="D10" i="1" s="1"/>
  <c r="D11" i="1" s="1"/>
  <c r="G17" i="1"/>
  <c r="G28" i="1"/>
  <c r="G10" i="1"/>
  <c r="G11" i="1" s="1"/>
  <c r="G30" i="1" s="1"/>
  <c r="D30" i="1" l="1"/>
  <c r="D31" i="1" s="1"/>
  <c r="D32" i="1" s="1"/>
  <c r="G31" i="1"/>
  <c r="G32" i="1" s="1"/>
</calcChain>
</file>

<file path=xl/sharedStrings.xml><?xml version="1.0" encoding="utf-8"?>
<sst xmlns="http://schemas.openxmlformats.org/spreadsheetml/2006/main" count="196" uniqueCount="91">
  <si>
    <t>Project Lab 1</t>
  </si>
  <si>
    <t>Running Total</t>
  </si>
  <si>
    <t>Total Estimate</t>
  </si>
  <si>
    <t>Start Date</t>
  </si>
  <si>
    <t>Today</t>
  </si>
  <si>
    <t>End Date</t>
  </si>
  <si>
    <t>Category/Indvidual</t>
  </si>
  <si>
    <t>Rate/Hour</t>
  </si>
  <si>
    <t>Hours</t>
  </si>
  <si>
    <t>Total</t>
  </si>
  <si>
    <t>Dirk</t>
  </si>
  <si>
    <t>Dirk Thieme</t>
  </si>
  <si>
    <t>Erik Manis</t>
  </si>
  <si>
    <t>DL Subtotal:</t>
  </si>
  <si>
    <t>Labor Overhead</t>
  </si>
  <si>
    <t>Subtotal:</t>
  </si>
  <si>
    <t>Rate:</t>
  </si>
  <si>
    <t>Contract Labor</t>
  </si>
  <si>
    <t>Lab Assistant</t>
  </si>
  <si>
    <t>Classmates</t>
  </si>
  <si>
    <t>Instructor</t>
  </si>
  <si>
    <t>Direct Labor(DL):</t>
  </si>
  <si>
    <t>Oscilloscope</t>
  </si>
  <si>
    <t>DMM</t>
  </si>
  <si>
    <t>(Material Cost Spreadsheet)</t>
  </si>
  <si>
    <t>Direct Material Costs(DMC):</t>
  </si>
  <si>
    <t>Total DMC:</t>
  </si>
  <si>
    <t>Equipment Rental Costs:</t>
  </si>
  <si>
    <t>Value</t>
  </si>
  <si>
    <t>Rental Rate</t>
  </si>
  <si>
    <t>Total Direct Labor(TDL)</t>
  </si>
  <si>
    <t>Total Contract Labor(TCL)</t>
  </si>
  <si>
    <t>Total Rental Costs(TRC)</t>
  </si>
  <si>
    <t>Total TDL+TCL+DMC+TRC</t>
  </si>
  <si>
    <t>Business Overhead</t>
  </si>
  <si>
    <t>Total Cost</t>
  </si>
  <si>
    <t>Current</t>
  </si>
  <si>
    <t>Total Rental Days to Date</t>
  </si>
  <si>
    <t>Estimate Rental Days</t>
  </si>
  <si>
    <t>Estimate</t>
  </si>
  <si>
    <t>Key</t>
  </si>
  <si>
    <t>Totals</t>
  </si>
  <si>
    <t>Date</t>
  </si>
  <si>
    <t>Erik</t>
  </si>
  <si>
    <t>Mohammed</t>
  </si>
  <si>
    <t>Classmate</t>
  </si>
  <si>
    <t>Total Hours</t>
  </si>
  <si>
    <t>Wednesday</t>
  </si>
  <si>
    <t>Thursday</t>
  </si>
  <si>
    <t>Friday</t>
  </si>
  <si>
    <t>Saturday</t>
  </si>
  <si>
    <t>Sunday</t>
  </si>
  <si>
    <t>Monday</t>
  </si>
  <si>
    <t>Tuesday</t>
  </si>
  <si>
    <t>Name</t>
  </si>
  <si>
    <t>Cost</t>
  </si>
  <si>
    <t>Quantity</t>
  </si>
  <si>
    <t>Note/Website</t>
  </si>
  <si>
    <t>Rover</t>
  </si>
  <si>
    <t>H-Bridge</t>
  </si>
  <si>
    <t>Battery Pack</t>
  </si>
  <si>
    <t>BASYS3</t>
  </si>
  <si>
    <t>Connectors</t>
  </si>
  <si>
    <t>Charger</t>
  </si>
  <si>
    <t>Digikey.com</t>
  </si>
  <si>
    <t>Amazon.com</t>
  </si>
  <si>
    <t>Pololu.com</t>
  </si>
  <si>
    <t>Mouser.com</t>
  </si>
  <si>
    <t>Mohammed Ansari</t>
  </si>
  <si>
    <t>Power Supply</t>
  </si>
  <si>
    <t>Soldering Iron</t>
  </si>
  <si>
    <t>Arduino starter kit</t>
  </si>
  <si>
    <t xml:space="preserve">3D printed parts </t>
  </si>
  <si>
    <t>Maker Space</t>
  </si>
  <si>
    <t>Infrared Sensors (10)</t>
  </si>
  <si>
    <t>Phototransistors (10)</t>
  </si>
  <si>
    <t>Servo Motors (5)</t>
  </si>
  <si>
    <t>Actuator</t>
  </si>
  <si>
    <t>Red Light Filtration Plastics</t>
  </si>
  <si>
    <t>Blue Light Filtration Plastics</t>
  </si>
  <si>
    <t>Library</t>
  </si>
  <si>
    <t>PCB (5)</t>
  </si>
  <si>
    <t>jlcpcb.com</t>
  </si>
  <si>
    <t>Voltage regulators</t>
  </si>
  <si>
    <t>Diodes</t>
  </si>
  <si>
    <t>Capacitors</t>
  </si>
  <si>
    <t>Pin Headers</t>
  </si>
  <si>
    <t>Logic Gates</t>
  </si>
  <si>
    <t>Resistors</t>
  </si>
  <si>
    <t>Analog comparators</t>
  </si>
  <si>
    <t xml:space="preserve">Screw terminals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</si>
</sst>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2" fillId="0" borderId="0" xfId="0" applyFont="1"/>
    <xf numFmtId="0" fontId="0" fillId="0" borderId="0" xfId="0" applyBorder="1"/>
    <xf numFmtId="44" fontId="0" fillId="4" borderId="3" xfId="0" applyNumberFormat="1" applyFill="1" applyBorder="1"/>
    <xf numFmtId="0" fontId="0" fillId="0" borderId="4" xfId="0" applyBorder="1"/>
    <xf numFmtId="0" fontId="0" fillId="0" borderId="5" xfId="0" applyBorder="1"/>
    <xf numFmtId="44" fontId="0" fillId="0" borderId="5" xfId="1" applyFont="1" applyBorder="1"/>
    <xf numFmtId="9" fontId="0" fillId="0" borderId="0" xfId="0" applyNumberFormat="1" applyBorder="1"/>
    <xf numFmtId="44" fontId="0" fillId="0" borderId="5" xfId="0" applyNumberFormat="1" applyBorder="1"/>
    <xf numFmtId="44" fontId="0" fillId="4" borderId="5" xfId="0" applyNumberFormat="1" applyFill="1" applyBorder="1"/>
    <xf numFmtId="44" fontId="0" fillId="0" borderId="4" xfId="1" applyFont="1" applyBorder="1"/>
    <xf numFmtId="10" fontId="0" fillId="0" borderId="0" xfId="0" applyNumberFormat="1" applyBorder="1"/>
    <xf numFmtId="0" fontId="0" fillId="0" borderId="6" xfId="0" applyBorder="1"/>
    <xf numFmtId="0" fontId="2" fillId="0" borderId="1" xfId="0" applyFont="1" applyBorder="1"/>
    <xf numFmtId="44" fontId="0" fillId="0" borderId="0" xfId="1" applyFont="1" applyBorder="1"/>
    <xf numFmtId="44" fontId="0" fillId="0" borderId="0" xfId="0" applyNumberFormat="1" applyBorder="1"/>
    <xf numFmtId="44" fontId="0" fillId="4" borderId="0" xfId="0" applyNumberFormat="1" applyFill="1" applyBorder="1"/>
    <xf numFmtId="44" fontId="0" fillId="4" borderId="10" xfId="0" applyNumberFormat="1" applyFill="1" applyBorder="1"/>
    <xf numFmtId="14" fontId="0" fillId="0" borderId="2" xfId="0" applyNumberFormat="1" applyBorder="1"/>
    <xf numFmtId="14" fontId="0" fillId="2" borderId="2" xfId="0" applyNumberFormat="1" applyFill="1" applyBorder="1"/>
    <xf numFmtId="14" fontId="0" fillId="3" borderId="2" xfId="0" applyNumberFormat="1" applyFill="1" applyBorder="1"/>
    <xf numFmtId="0" fontId="0" fillId="4" borderId="2" xfId="0" applyFill="1" applyBorder="1"/>
    <xf numFmtId="0" fontId="0" fillId="0" borderId="9" xfId="0" applyBorder="1"/>
    <xf numFmtId="0" fontId="0" fillId="0" borderId="7" xfId="0" applyBorder="1"/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44" fontId="0" fillId="0" borderId="2" xfId="1" applyFont="1" applyBorder="1"/>
    <xf numFmtId="44" fontId="0" fillId="4" borderId="2" xfId="1" applyFont="1" applyFill="1" applyBorder="1"/>
    <xf numFmtId="44" fontId="0" fillId="0" borderId="0" xfId="0" applyNumberFormat="1" applyFill="1" applyBorder="1"/>
    <xf numFmtId="44" fontId="0" fillId="0" borderId="5" xfId="0" applyNumberFormat="1" applyFill="1" applyBorder="1"/>
    <xf numFmtId="10" fontId="0" fillId="0" borderId="0" xfId="0" applyNumberFormat="1"/>
    <xf numFmtId="8" fontId="0" fillId="0" borderId="4" xfId="0" applyNumberFormat="1" applyBorder="1"/>
    <xf numFmtId="8" fontId="0" fillId="0" borderId="4" xfId="1" applyNumberFormat="1" applyFont="1" applyBorder="1"/>
    <xf numFmtId="8" fontId="0" fillId="0" borderId="0" xfId="0" applyNumberFormat="1"/>
    <xf numFmtId="0" fontId="0" fillId="0" borderId="2" xfId="0" applyFill="1" applyBorder="1"/>
    <xf numFmtId="44" fontId="0" fillId="0" borderId="2" xfId="1" applyFont="1" applyFill="1" applyBorder="1"/>
    <xf numFmtId="16" fontId="0" fillId="0" borderId="0" xfId="0" applyNumberFormat="1"/>
    <xf numFmtId="0" fontId="2" fillId="2" borderId="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7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B47C0-B6FA-4FC5-84F1-E15593E5DB37}">
  <dimension ref="A1:K34"/>
  <sheetViews>
    <sheetView tabSelected="1" zoomScale="70" zoomScaleNormal="70" workbookViewId="0">
      <selection activeCell="M18" sqref="M18"/>
    </sheetView>
  </sheetViews>
  <sheetFormatPr defaultRowHeight="14.4" x14ac:dyDescent="0.3"/>
  <cols>
    <col min="1" max="1" width="27.6640625" customWidth="1"/>
    <col min="2" max="7" width="16.6640625" customWidth="1"/>
    <col min="8" max="11" width="12.6640625" customWidth="1"/>
  </cols>
  <sheetData>
    <row r="1" spans="1:10" x14ac:dyDescent="0.3">
      <c r="A1" s="3" t="s">
        <v>0</v>
      </c>
      <c r="B1" s="39" t="s">
        <v>1</v>
      </c>
      <c r="C1" s="39"/>
      <c r="D1" s="40"/>
      <c r="E1" s="41" t="s">
        <v>2</v>
      </c>
      <c r="F1" s="41"/>
      <c r="G1" s="41"/>
      <c r="H1" s="1" t="s">
        <v>3</v>
      </c>
      <c r="I1" s="20">
        <v>44601</v>
      </c>
    </row>
    <row r="2" spans="1:10" x14ac:dyDescent="0.3">
      <c r="B2" s="6"/>
      <c r="C2" s="4"/>
      <c r="D2" s="4"/>
      <c r="E2" s="6"/>
      <c r="F2" s="4"/>
      <c r="G2" s="7"/>
    </row>
    <row r="3" spans="1:10" x14ac:dyDescent="0.3">
      <c r="A3" s="3" t="s">
        <v>21</v>
      </c>
      <c r="B3" s="6"/>
      <c r="C3" s="4"/>
      <c r="D3" s="4"/>
      <c r="E3" s="6"/>
      <c r="F3" s="4"/>
      <c r="G3" s="7"/>
      <c r="H3" s="1" t="s">
        <v>4</v>
      </c>
      <c r="I3" s="21">
        <v>44671</v>
      </c>
    </row>
    <row r="4" spans="1:10" x14ac:dyDescent="0.3">
      <c r="A4" t="s">
        <v>6</v>
      </c>
      <c r="B4" s="6" t="s">
        <v>7</v>
      </c>
      <c r="C4" s="4" t="s">
        <v>8</v>
      </c>
      <c r="D4" s="4" t="s">
        <v>9</v>
      </c>
      <c r="E4" s="6" t="s">
        <v>7</v>
      </c>
      <c r="F4" s="4" t="s">
        <v>8</v>
      </c>
      <c r="G4" s="7" t="s">
        <v>9</v>
      </c>
      <c r="I4" s="38"/>
    </row>
    <row r="5" spans="1:10" x14ac:dyDescent="0.3">
      <c r="A5" t="s">
        <v>11</v>
      </c>
      <c r="B5" s="6">
        <v>15</v>
      </c>
      <c r="C5" s="4">
        <f>'Labor Hours'!J2</f>
        <v>78</v>
      </c>
      <c r="D5" s="16">
        <f>B5*C5</f>
        <v>1170</v>
      </c>
      <c r="E5" s="6">
        <v>15</v>
      </c>
      <c r="F5" s="4">
        <v>160</v>
      </c>
      <c r="G5" s="8">
        <f>E5*F5</f>
        <v>2400</v>
      </c>
      <c r="H5" s="1" t="s">
        <v>5</v>
      </c>
      <c r="I5" s="22">
        <v>44687</v>
      </c>
    </row>
    <row r="6" spans="1:10" x14ac:dyDescent="0.3">
      <c r="A6" t="s">
        <v>12</v>
      </c>
      <c r="B6" s="6">
        <v>15</v>
      </c>
      <c r="C6" s="4">
        <f>'Labor Hours'!J3</f>
        <v>70</v>
      </c>
      <c r="D6" s="16">
        <f>B6*C6</f>
        <v>1050</v>
      </c>
      <c r="E6" s="6">
        <v>15</v>
      </c>
      <c r="F6" s="4">
        <v>160</v>
      </c>
      <c r="G6" s="8">
        <f>E6*F6</f>
        <v>2400</v>
      </c>
    </row>
    <row r="7" spans="1:10" x14ac:dyDescent="0.3">
      <c r="A7" t="s">
        <v>68</v>
      </c>
      <c r="B7" s="6">
        <v>15</v>
      </c>
      <c r="C7" s="4">
        <f>'Labor Hours'!J4</f>
        <v>68</v>
      </c>
      <c r="D7" s="16">
        <f>B7*C7</f>
        <v>1020</v>
      </c>
      <c r="E7" s="6">
        <v>15</v>
      </c>
      <c r="F7" s="4">
        <v>160</v>
      </c>
      <c r="G7" s="8">
        <f>E7*F7</f>
        <v>2400</v>
      </c>
    </row>
    <row r="8" spans="1:10" x14ac:dyDescent="0.3">
      <c r="B8" s="6"/>
      <c r="C8" s="4"/>
      <c r="D8" s="4"/>
      <c r="E8" s="6"/>
      <c r="F8" s="4"/>
      <c r="G8" s="7"/>
    </row>
    <row r="9" spans="1:10" x14ac:dyDescent="0.3">
      <c r="A9" s="3" t="s">
        <v>13</v>
      </c>
      <c r="B9" s="6"/>
      <c r="C9" s="4" t="s">
        <v>15</v>
      </c>
      <c r="D9" s="16">
        <f>SUM(D5:D7)</f>
        <v>3240</v>
      </c>
      <c r="E9" s="6"/>
      <c r="F9" s="4" t="s">
        <v>15</v>
      </c>
      <c r="G9" s="8">
        <f>SUM(G5:G7)</f>
        <v>7200</v>
      </c>
    </row>
    <row r="10" spans="1:10" x14ac:dyDescent="0.3">
      <c r="A10" t="s">
        <v>14</v>
      </c>
      <c r="B10" s="6" t="s">
        <v>16</v>
      </c>
      <c r="C10" s="9">
        <v>1</v>
      </c>
      <c r="D10" s="17">
        <f>D9</f>
        <v>3240</v>
      </c>
      <c r="E10" s="6" t="s">
        <v>16</v>
      </c>
      <c r="F10" s="9">
        <v>1</v>
      </c>
      <c r="G10" s="10">
        <f>G9</f>
        <v>7200</v>
      </c>
    </row>
    <row r="11" spans="1:10" x14ac:dyDescent="0.3">
      <c r="A11" t="s">
        <v>30</v>
      </c>
      <c r="B11" s="6"/>
      <c r="C11" s="4"/>
      <c r="D11" s="18">
        <f>SUM(D9:D10)</f>
        <v>6480</v>
      </c>
      <c r="E11" s="6"/>
      <c r="F11" s="4"/>
      <c r="G11" s="11">
        <f>SUM(G9:G10)</f>
        <v>14400</v>
      </c>
      <c r="I11" s="43" t="s">
        <v>40</v>
      </c>
      <c r="J11" s="43"/>
    </row>
    <row r="12" spans="1:10" x14ac:dyDescent="0.3">
      <c r="B12" s="6"/>
      <c r="C12" s="4"/>
      <c r="D12" s="4"/>
      <c r="E12" s="6"/>
      <c r="F12" s="4"/>
      <c r="G12" s="7"/>
      <c r="I12" s="44" t="s">
        <v>36</v>
      </c>
      <c r="J12" s="45"/>
    </row>
    <row r="13" spans="1:10" x14ac:dyDescent="0.3">
      <c r="A13" s="3" t="s">
        <v>17</v>
      </c>
      <c r="B13" s="6"/>
      <c r="C13" s="4"/>
      <c r="D13" s="4"/>
      <c r="E13" s="6"/>
      <c r="F13" s="4"/>
      <c r="G13" s="7"/>
      <c r="I13" s="46" t="s">
        <v>39</v>
      </c>
      <c r="J13" s="47"/>
    </row>
    <row r="14" spans="1:10" x14ac:dyDescent="0.3">
      <c r="A14" t="s">
        <v>18</v>
      </c>
      <c r="B14" s="6">
        <v>40</v>
      </c>
      <c r="C14" s="4">
        <f>'Labor Hours'!J5</f>
        <v>0</v>
      </c>
      <c r="D14" s="16">
        <f>B14*C14</f>
        <v>0</v>
      </c>
      <c r="E14" s="6">
        <v>40</v>
      </c>
      <c r="F14" s="4">
        <v>15</v>
      </c>
      <c r="G14" s="8">
        <f>E14*F14</f>
        <v>600</v>
      </c>
      <c r="I14" s="48" t="s">
        <v>41</v>
      </c>
      <c r="J14" s="49"/>
    </row>
    <row r="15" spans="1:10" x14ac:dyDescent="0.3">
      <c r="A15" t="s">
        <v>19</v>
      </c>
      <c r="B15" s="6">
        <v>15</v>
      </c>
      <c r="C15" s="4">
        <f>'Labor Hours'!J6</f>
        <v>1</v>
      </c>
      <c r="D15" s="16">
        <f>B15*C15</f>
        <v>15</v>
      </c>
      <c r="E15" s="6">
        <v>15</v>
      </c>
      <c r="F15" s="4">
        <v>15</v>
      </c>
      <c r="G15" s="8">
        <f>E15*F15</f>
        <v>225</v>
      </c>
      <c r="I15" s="1"/>
      <c r="J15" s="1"/>
    </row>
    <row r="16" spans="1:10" x14ac:dyDescent="0.3">
      <c r="A16" t="s">
        <v>20</v>
      </c>
      <c r="B16" s="6">
        <v>200</v>
      </c>
      <c r="C16" s="4">
        <f>'Labor Hours'!J7</f>
        <v>2</v>
      </c>
      <c r="D16" s="16">
        <f>B16*C16</f>
        <v>400</v>
      </c>
      <c r="E16" s="6">
        <v>200</v>
      </c>
      <c r="F16" s="4">
        <v>15</v>
      </c>
      <c r="G16" s="8">
        <f>E16*F16</f>
        <v>3000</v>
      </c>
    </row>
    <row r="17" spans="1:11" x14ac:dyDescent="0.3">
      <c r="A17" t="s">
        <v>31</v>
      </c>
      <c r="B17" s="6"/>
      <c r="C17" s="4"/>
      <c r="D17" s="18">
        <f>SUM(D14:D16)</f>
        <v>415</v>
      </c>
      <c r="E17" s="6"/>
      <c r="F17" s="4"/>
      <c r="G17" s="11">
        <f>SUM(G14:G16)</f>
        <v>3825</v>
      </c>
    </row>
    <row r="18" spans="1:11" x14ac:dyDescent="0.3">
      <c r="B18" s="6"/>
      <c r="C18" s="4"/>
      <c r="D18" s="4"/>
      <c r="E18" s="6"/>
      <c r="F18" s="4"/>
      <c r="G18" s="7"/>
    </row>
    <row r="19" spans="1:11" x14ac:dyDescent="0.3">
      <c r="A19" s="3" t="s">
        <v>25</v>
      </c>
      <c r="B19" s="6"/>
      <c r="C19" s="4"/>
      <c r="D19" s="16">
        <f>'Material Costs'!G2</f>
        <v>445.53000000000003</v>
      </c>
      <c r="E19" s="6"/>
      <c r="F19" s="4"/>
      <c r="G19" s="8">
        <f>543.21</f>
        <v>543.21</v>
      </c>
    </row>
    <row r="20" spans="1:11" x14ac:dyDescent="0.3">
      <c r="A20" t="s">
        <v>24</v>
      </c>
      <c r="B20" s="6"/>
      <c r="C20" s="4"/>
      <c r="D20" s="4"/>
      <c r="E20" s="6"/>
      <c r="F20" s="4"/>
      <c r="G20" s="7"/>
    </row>
    <row r="21" spans="1:11" x14ac:dyDescent="0.3">
      <c r="A21" t="s">
        <v>26</v>
      </c>
      <c r="B21" s="6"/>
      <c r="C21" s="4"/>
      <c r="D21" s="18">
        <f>D19</f>
        <v>445.53000000000003</v>
      </c>
      <c r="E21" s="6"/>
      <c r="F21" s="4"/>
      <c r="G21" s="11">
        <f>G19</f>
        <v>543.21</v>
      </c>
    </row>
    <row r="22" spans="1:11" x14ac:dyDescent="0.3">
      <c r="B22" s="6"/>
      <c r="C22" s="4"/>
      <c r="D22" s="4"/>
      <c r="E22" s="6"/>
      <c r="F22" s="4"/>
      <c r="G22" s="7"/>
    </row>
    <row r="23" spans="1:11" x14ac:dyDescent="0.3">
      <c r="A23" s="3" t="s">
        <v>27</v>
      </c>
      <c r="B23" s="6" t="s">
        <v>28</v>
      </c>
      <c r="C23" s="4" t="s">
        <v>29</v>
      </c>
      <c r="D23" s="4"/>
      <c r="E23" s="6" t="s">
        <v>28</v>
      </c>
      <c r="F23" s="4" t="s">
        <v>29</v>
      </c>
      <c r="G23" s="7"/>
      <c r="H23" s="42" t="s">
        <v>37</v>
      </c>
      <c r="I23" s="42"/>
      <c r="J23" s="42" t="s">
        <v>38</v>
      </c>
      <c r="K23" s="42"/>
    </row>
    <row r="24" spans="1:11" x14ac:dyDescent="0.3">
      <c r="A24" t="s">
        <v>22</v>
      </c>
      <c r="B24" s="12">
        <f>449.99</f>
        <v>449.99</v>
      </c>
      <c r="C24" s="13">
        <v>2E-3</v>
      </c>
      <c r="D24" s="17">
        <f>B24*C24*H24</f>
        <v>16.199639999999999</v>
      </c>
      <c r="E24" s="34">
        <v>449.99</v>
      </c>
      <c r="F24" s="13">
        <v>2E-3</v>
      </c>
      <c r="G24" s="10">
        <f>E24*F24*J24</f>
        <v>26.999400000000001</v>
      </c>
      <c r="H24" s="42">
        <v>18</v>
      </c>
      <c r="I24" s="42"/>
      <c r="J24" s="42">
        <v>30</v>
      </c>
      <c r="K24" s="42"/>
    </row>
    <row r="25" spans="1:11" x14ac:dyDescent="0.3">
      <c r="A25" t="s">
        <v>23</v>
      </c>
      <c r="B25" s="12">
        <f>415</f>
        <v>415</v>
      </c>
      <c r="C25" s="13">
        <v>2E-3</v>
      </c>
      <c r="D25" s="17">
        <f>B25*C25*H24</f>
        <v>14.940000000000001</v>
      </c>
      <c r="E25" s="34">
        <v>415</v>
      </c>
      <c r="F25" s="13">
        <v>2E-3</v>
      </c>
      <c r="G25" s="10">
        <f>E25*F25*J24</f>
        <v>24.900000000000002</v>
      </c>
    </row>
    <row r="26" spans="1:11" x14ac:dyDescent="0.3">
      <c r="A26" t="s">
        <v>69</v>
      </c>
      <c r="B26" s="12">
        <f>99.99</f>
        <v>99.99</v>
      </c>
      <c r="C26" s="32">
        <v>2E-3</v>
      </c>
      <c r="D26" s="10">
        <f>B26*C26*H24</f>
        <v>3.59964</v>
      </c>
      <c r="E26" s="35">
        <v>99</v>
      </c>
      <c r="F26" s="32">
        <v>2E-3</v>
      </c>
      <c r="G26" s="7">
        <f>E26*F26*J24</f>
        <v>5.94</v>
      </c>
    </row>
    <row r="27" spans="1:11" x14ac:dyDescent="0.3">
      <c r="A27" t="s">
        <v>70</v>
      </c>
      <c r="B27" s="12">
        <f>99.99</f>
        <v>99.99</v>
      </c>
      <c r="C27" s="13">
        <v>2E-3</v>
      </c>
      <c r="D27" s="30">
        <f>B27*C27*H24</f>
        <v>3.59964</v>
      </c>
      <c r="E27" s="33">
        <f>99</f>
        <v>99</v>
      </c>
      <c r="F27" s="13">
        <v>2E-3</v>
      </c>
      <c r="G27" s="31">
        <f>E27*F27*J24</f>
        <v>5.94</v>
      </c>
    </row>
    <row r="28" spans="1:11" x14ac:dyDescent="0.3">
      <c r="A28" t="s">
        <v>32</v>
      </c>
      <c r="B28" s="6"/>
      <c r="C28" s="4"/>
      <c r="D28" s="18">
        <f>SUM(D24:D27)</f>
        <v>38.338920000000002</v>
      </c>
      <c r="E28" s="6"/>
      <c r="F28" s="4"/>
      <c r="G28" s="11">
        <f>SUM(G24:G25)</f>
        <v>51.8994</v>
      </c>
    </row>
    <row r="29" spans="1:11" ht="15" thickBot="1" x14ac:dyDescent="0.35">
      <c r="B29" s="6"/>
      <c r="C29" s="13"/>
      <c r="D29" s="4"/>
      <c r="E29" s="6"/>
      <c r="F29" s="13"/>
      <c r="G29" s="7"/>
    </row>
    <row r="30" spans="1:11" ht="15" thickBot="1" x14ac:dyDescent="0.35">
      <c r="A30" s="3" t="s">
        <v>33</v>
      </c>
      <c r="B30" s="6"/>
      <c r="C30" s="4"/>
      <c r="D30" s="19">
        <f>SUM(D11,D17,D21,D28)</f>
        <v>7378.8689199999999</v>
      </c>
      <c r="E30" s="6"/>
      <c r="F30" s="4"/>
      <c r="G30" s="5">
        <f>SUM(G11,G17,G21,G28)</f>
        <v>18820.109399999998</v>
      </c>
    </row>
    <row r="31" spans="1:11" ht="15" thickBot="1" x14ac:dyDescent="0.35">
      <c r="A31" t="s">
        <v>34</v>
      </c>
      <c r="B31" s="6"/>
      <c r="C31" s="9">
        <v>0.55000000000000004</v>
      </c>
      <c r="D31" s="17">
        <f>D30*C31</f>
        <v>4058.3779060000002</v>
      </c>
      <c r="E31" s="6"/>
      <c r="F31" s="9">
        <v>0.55000000000000004</v>
      </c>
      <c r="G31" s="10">
        <f>G30*F31</f>
        <v>10351.060169999999</v>
      </c>
    </row>
    <row r="32" spans="1:11" ht="15" thickBot="1" x14ac:dyDescent="0.35">
      <c r="A32" s="3" t="s">
        <v>35</v>
      </c>
      <c r="B32" s="14"/>
      <c r="C32" s="15" t="s">
        <v>36</v>
      </c>
      <c r="D32" s="19">
        <f>SUM(D30:D31)</f>
        <v>11437.246826000001</v>
      </c>
      <c r="E32" s="14"/>
      <c r="F32" s="15" t="s">
        <v>39</v>
      </c>
      <c r="G32" s="5">
        <f>SUM(G30:G31)</f>
        <v>29171.169569999998</v>
      </c>
    </row>
    <row r="34" spans="7:7" x14ac:dyDescent="0.3">
      <c r="G34" s="4"/>
    </row>
  </sheetData>
  <mergeCells count="10">
    <mergeCell ref="B1:D1"/>
    <mergeCell ref="E1:G1"/>
    <mergeCell ref="H23:I23"/>
    <mergeCell ref="J23:K23"/>
    <mergeCell ref="H24:I24"/>
    <mergeCell ref="J24:K24"/>
    <mergeCell ref="I11:J11"/>
    <mergeCell ref="I12:J12"/>
    <mergeCell ref="I13:J13"/>
    <mergeCell ref="I14:J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20275-B2DA-4DA8-8538-10FD245A3C38}">
  <dimension ref="A1:J70"/>
  <sheetViews>
    <sheetView zoomScale="60" zoomScaleNormal="60" workbookViewId="0">
      <selection activeCell="L69" sqref="L69"/>
    </sheetView>
  </sheetViews>
  <sheetFormatPr defaultRowHeight="14.4" x14ac:dyDescent="0.3"/>
  <cols>
    <col min="1" max="11" width="12.6640625" customWidth="1"/>
  </cols>
  <sheetData>
    <row r="1" spans="1:10" x14ac:dyDescent="0.3">
      <c r="A1" s="2" t="s">
        <v>42</v>
      </c>
      <c r="B1" s="2" t="s">
        <v>10</v>
      </c>
      <c r="C1" s="2" t="s">
        <v>43</v>
      </c>
      <c r="D1" s="2" t="s">
        <v>44</v>
      </c>
      <c r="E1" s="2" t="s">
        <v>18</v>
      </c>
      <c r="F1" s="2" t="s">
        <v>45</v>
      </c>
      <c r="G1" s="2" t="s">
        <v>20</v>
      </c>
      <c r="I1" s="50" t="s">
        <v>46</v>
      </c>
      <c r="J1" s="50"/>
    </row>
    <row r="2" spans="1:10" x14ac:dyDescent="0.3">
      <c r="A2" s="20">
        <v>44603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 t="s">
        <v>49</v>
      </c>
      <c r="I2" s="25" t="s">
        <v>10</v>
      </c>
      <c r="J2" s="23">
        <f>SUM(B2:B53)</f>
        <v>78</v>
      </c>
    </row>
    <row r="3" spans="1:10" x14ac:dyDescent="0.3">
      <c r="A3" s="20">
        <v>44604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 t="s">
        <v>50</v>
      </c>
      <c r="I3" s="25" t="s">
        <v>43</v>
      </c>
      <c r="J3" s="23">
        <f>SUM(C2:C53)</f>
        <v>70</v>
      </c>
    </row>
    <row r="4" spans="1:10" x14ac:dyDescent="0.3">
      <c r="A4" s="20">
        <v>44605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 t="s">
        <v>51</v>
      </c>
      <c r="I4" s="25" t="s">
        <v>44</v>
      </c>
      <c r="J4" s="23">
        <f>SUM(D2:D53)</f>
        <v>68</v>
      </c>
    </row>
    <row r="5" spans="1:10" x14ac:dyDescent="0.3">
      <c r="A5" s="20">
        <v>44606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4">
        <v>0</v>
      </c>
      <c r="H5" s="2" t="s">
        <v>52</v>
      </c>
      <c r="I5" s="25" t="s">
        <v>18</v>
      </c>
      <c r="J5" s="23">
        <f>SUM(E2:E53)</f>
        <v>0</v>
      </c>
    </row>
    <row r="6" spans="1:10" x14ac:dyDescent="0.3">
      <c r="A6" s="20">
        <v>44607</v>
      </c>
      <c r="B6" s="2">
        <v>6</v>
      </c>
      <c r="C6" s="2">
        <v>6</v>
      </c>
      <c r="D6" s="2">
        <v>6</v>
      </c>
      <c r="E6" s="2">
        <v>0</v>
      </c>
      <c r="F6" s="2">
        <v>0</v>
      </c>
      <c r="G6" s="2">
        <v>0</v>
      </c>
      <c r="H6" s="2" t="s">
        <v>53</v>
      </c>
      <c r="I6" s="25" t="s">
        <v>45</v>
      </c>
      <c r="J6" s="23">
        <f>SUM(F2:F53)</f>
        <v>1</v>
      </c>
    </row>
    <row r="7" spans="1:10" x14ac:dyDescent="0.3">
      <c r="A7" s="20">
        <v>44608</v>
      </c>
      <c r="B7" s="2">
        <v>3</v>
      </c>
      <c r="C7" s="2">
        <v>3</v>
      </c>
      <c r="D7" s="2">
        <v>3</v>
      </c>
      <c r="E7" s="2">
        <v>0</v>
      </c>
      <c r="F7" s="2">
        <v>0</v>
      </c>
      <c r="G7" s="2">
        <v>0</v>
      </c>
      <c r="H7" s="2" t="s">
        <v>47</v>
      </c>
      <c r="I7" s="25" t="s">
        <v>20</v>
      </c>
      <c r="J7" s="23">
        <f>SUM(G2:G53)</f>
        <v>2</v>
      </c>
    </row>
    <row r="8" spans="1:10" x14ac:dyDescent="0.3">
      <c r="A8" s="20">
        <v>44609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 t="s">
        <v>48</v>
      </c>
    </row>
    <row r="9" spans="1:10" x14ac:dyDescent="0.3">
      <c r="A9" s="20">
        <v>44610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 t="s">
        <v>49</v>
      </c>
    </row>
    <row r="10" spans="1:10" x14ac:dyDescent="0.3">
      <c r="A10" s="20">
        <v>44611</v>
      </c>
      <c r="B10" s="2">
        <v>3</v>
      </c>
      <c r="C10" s="2">
        <v>3</v>
      </c>
      <c r="D10" s="2">
        <v>3</v>
      </c>
      <c r="E10" s="2">
        <v>0</v>
      </c>
      <c r="F10" s="2">
        <v>0</v>
      </c>
      <c r="G10" s="2">
        <v>0</v>
      </c>
      <c r="H10" s="2" t="s">
        <v>50</v>
      </c>
    </row>
    <row r="11" spans="1:10" x14ac:dyDescent="0.3">
      <c r="A11" s="20">
        <v>44612</v>
      </c>
      <c r="B11" s="2">
        <v>6</v>
      </c>
      <c r="C11" s="2">
        <v>6</v>
      </c>
      <c r="D11" s="2">
        <v>6</v>
      </c>
      <c r="E11" s="2">
        <v>0</v>
      </c>
      <c r="F11" s="2">
        <v>0</v>
      </c>
      <c r="G11" s="2">
        <v>0</v>
      </c>
      <c r="H11" s="2" t="s">
        <v>51</v>
      </c>
      <c r="I11" s="51" t="s">
        <v>40</v>
      </c>
      <c r="J11" s="42"/>
    </row>
    <row r="12" spans="1:10" x14ac:dyDescent="0.3">
      <c r="A12" s="20">
        <v>44613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 t="s">
        <v>52</v>
      </c>
      <c r="I12" s="52" t="s">
        <v>41</v>
      </c>
      <c r="J12" s="50"/>
    </row>
    <row r="13" spans="1:10" x14ac:dyDescent="0.3">
      <c r="A13" s="20">
        <v>44614</v>
      </c>
      <c r="B13" s="2">
        <v>3</v>
      </c>
      <c r="C13" s="2">
        <v>3</v>
      </c>
      <c r="D13" s="2">
        <v>3</v>
      </c>
      <c r="E13" s="2">
        <v>0</v>
      </c>
      <c r="F13" s="2">
        <v>0</v>
      </c>
      <c r="G13" s="2">
        <v>0</v>
      </c>
      <c r="H13" s="2" t="s">
        <v>53</v>
      </c>
    </row>
    <row r="14" spans="1:10" x14ac:dyDescent="0.3">
      <c r="A14" s="20">
        <v>44615</v>
      </c>
      <c r="B14" s="2">
        <v>3</v>
      </c>
      <c r="C14" s="2">
        <v>3</v>
      </c>
      <c r="D14" s="2">
        <v>3</v>
      </c>
      <c r="E14" s="2">
        <v>0</v>
      </c>
      <c r="F14" s="2">
        <v>0</v>
      </c>
      <c r="G14" s="2">
        <v>0</v>
      </c>
      <c r="H14" s="2" t="s">
        <v>47</v>
      </c>
    </row>
    <row r="15" spans="1:10" x14ac:dyDescent="0.3">
      <c r="A15" s="20">
        <v>44616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 t="s">
        <v>48</v>
      </c>
    </row>
    <row r="16" spans="1:10" x14ac:dyDescent="0.3">
      <c r="A16" s="20">
        <v>44617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 t="s">
        <v>49</v>
      </c>
    </row>
    <row r="17" spans="1:8" x14ac:dyDescent="0.3">
      <c r="A17" s="20">
        <v>44618</v>
      </c>
      <c r="B17" s="2">
        <v>0</v>
      </c>
      <c r="C17" s="2">
        <v>0</v>
      </c>
      <c r="D17" s="2">
        <v>6</v>
      </c>
      <c r="E17" s="2">
        <v>0</v>
      </c>
      <c r="F17" s="2">
        <v>0</v>
      </c>
      <c r="G17" s="2">
        <v>0</v>
      </c>
      <c r="H17" s="2" t="s">
        <v>50</v>
      </c>
    </row>
    <row r="18" spans="1:8" x14ac:dyDescent="0.3">
      <c r="A18" s="20">
        <v>44619</v>
      </c>
      <c r="B18" s="2">
        <v>0</v>
      </c>
      <c r="C18" s="2">
        <v>6</v>
      </c>
      <c r="D18" s="2">
        <v>0</v>
      </c>
      <c r="E18" s="2">
        <v>0</v>
      </c>
      <c r="F18" s="2">
        <v>0</v>
      </c>
      <c r="G18" s="2">
        <v>0</v>
      </c>
      <c r="H18" s="2" t="s">
        <v>51</v>
      </c>
    </row>
    <row r="19" spans="1:8" x14ac:dyDescent="0.3">
      <c r="A19" s="20">
        <v>44620</v>
      </c>
      <c r="B19" s="2">
        <v>3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 t="s">
        <v>52</v>
      </c>
    </row>
    <row r="20" spans="1:8" x14ac:dyDescent="0.3">
      <c r="A20" s="20">
        <v>44621</v>
      </c>
      <c r="B20" s="2">
        <v>3</v>
      </c>
      <c r="C20" s="2">
        <v>3</v>
      </c>
      <c r="D20" s="2">
        <v>3</v>
      </c>
      <c r="E20" s="2">
        <v>0</v>
      </c>
      <c r="F20" s="2">
        <v>0</v>
      </c>
      <c r="G20" s="2">
        <v>0</v>
      </c>
      <c r="H20" s="2" t="s">
        <v>53</v>
      </c>
    </row>
    <row r="21" spans="1:8" x14ac:dyDescent="0.3">
      <c r="A21" s="20">
        <v>44622</v>
      </c>
      <c r="B21" s="2">
        <v>3</v>
      </c>
      <c r="C21" s="2">
        <v>3</v>
      </c>
      <c r="D21" s="2">
        <v>3</v>
      </c>
      <c r="E21" s="2">
        <v>0</v>
      </c>
      <c r="F21" s="2">
        <v>0</v>
      </c>
      <c r="G21" s="2">
        <v>0</v>
      </c>
      <c r="H21" s="2" t="s">
        <v>47</v>
      </c>
    </row>
    <row r="22" spans="1:8" x14ac:dyDescent="0.3">
      <c r="A22" s="20">
        <v>44623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 t="s">
        <v>48</v>
      </c>
    </row>
    <row r="23" spans="1:8" x14ac:dyDescent="0.3">
      <c r="A23" s="20">
        <v>44624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 t="s">
        <v>49</v>
      </c>
    </row>
    <row r="24" spans="1:8" x14ac:dyDescent="0.3">
      <c r="A24" s="20">
        <v>44625</v>
      </c>
      <c r="B24" s="2">
        <v>3</v>
      </c>
      <c r="C24" s="2">
        <v>3</v>
      </c>
      <c r="D24" s="2">
        <v>3</v>
      </c>
      <c r="E24" s="2">
        <v>0</v>
      </c>
      <c r="F24" s="2">
        <v>0</v>
      </c>
      <c r="G24" s="2">
        <v>0</v>
      </c>
      <c r="H24" s="2" t="s">
        <v>50</v>
      </c>
    </row>
    <row r="25" spans="1:8" x14ac:dyDescent="0.3">
      <c r="A25" s="20">
        <v>44626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 t="s">
        <v>51</v>
      </c>
    </row>
    <row r="26" spans="1:8" x14ac:dyDescent="0.3">
      <c r="A26" s="20">
        <v>44627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 t="s">
        <v>52</v>
      </c>
    </row>
    <row r="27" spans="1:8" x14ac:dyDescent="0.3">
      <c r="A27" s="20">
        <v>44628</v>
      </c>
      <c r="B27" s="2">
        <v>6</v>
      </c>
      <c r="C27" s="2">
        <v>5</v>
      </c>
      <c r="D27" s="2">
        <v>6</v>
      </c>
      <c r="E27" s="2">
        <v>0</v>
      </c>
      <c r="F27" s="2">
        <v>0</v>
      </c>
      <c r="G27" s="2">
        <v>0</v>
      </c>
      <c r="H27" s="2" t="s">
        <v>53</v>
      </c>
    </row>
    <row r="28" spans="1:8" x14ac:dyDescent="0.3">
      <c r="A28" s="20">
        <v>44629</v>
      </c>
      <c r="B28" s="2">
        <v>3</v>
      </c>
      <c r="C28" s="2">
        <v>3</v>
      </c>
      <c r="D28" s="2">
        <v>3</v>
      </c>
      <c r="E28" s="2">
        <v>0</v>
      </c>
      <c r="F28" s="2">
        <v>0</v>
      </c>
      <c r="G28" s="2">
        <v>0</v>
      </c>
      <c r="H28" s="2" t="s">
        <v>47</v>
      </c>
    </row>
    <row r="29" spans="1:8" x14ac:dyDescent="0.3">
      <c r="A29" s="20">
        <v>44630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 t="s">
        <v>48</v>
      </c>
    </row>
    <row r="30" spans="1:8" x14ac:dyDescent="0.3">
      <c r="A30" s="20">
        <v>44631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 t="s">
        <v>49</v>
      </c>
    </row>
    <row r="31" spans="1:8" x14ac:dyDescent="0.3">
      <c r="A31" s="20">
        <v>44641</v>
      </c>
      <c r="B31" s="36">
        <v>4</v>
      </c>
      <c r="C31" s="36">
        <v>0</v>
      </c>
      <c r="D31" s="36">
        <v>0</v>
      </c>
      <c r="E31" s="36">
        <v>0</v>
      </c>
      <c r="F31" s="36">
        <v>0</v>
      </c>
      <c r="G31" s="36">
        <v>0</v>
      </c>
      <c r="H31" s="36" t="s">
        <v>52</v>
      </c>
    </row>
    <row r="32" spans="1:8" x14ac:dyDescent="0.3">
      <c r="A32" s="20">
        <v>44642</v>
      </c>
      <c r="B32" s="36">
        <v>3</v>
      </c>
      <c r="C32" s="36">
        <v>3</v>
      </c>
      <c r="D32" s="36">
        <v>3</v>
      </c>
      <c r="E32" s="36">
        <v>0</v>
      </c>
      <c r="F32" s="36">
        <v>0</v>
      </c>
      <c r="G32" s="36">
        <v>0</v>
      </c>
      <c r="H32" s="36" t="s">
        <v>53</v>
      </c>
    </row>
    <row r="33" spans="1:8" x14ac:dyDescent="0.3">
      <c r="A33" s="20">
        <v>44643</v>
      </c>
      <c r="B33" s="2">
        <v>3</v>
      </c>
      <c r="C33" s="2">
        <v>3</v>
      </c>
      <c r="D33" s="2">
        <v>3</v>
      </c>
      <c r="E33" s="2">
        <v>0</v>
      </c>
      <c r="F33" s="2">
        <v>0</v>
      </c>
      <c r="G33" s="2">
        <v>0</v>
      </c>
      <c r="H33" s="36" t="s">
        <v>47</v>
      </c>
    </row>
    <row r="34" spans="1:8" x14ac:dyDescent="0.3">
      <c r="A34" s="20">
        <v>44644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36" t="s">
        <v>48</v>
      </c>
    </row>
    <row r="35" spans="1:8" x14ac:dyDescent="0.3">
      <c r="A35" s="20">
        <v>44645</v>
      </c>
      <c r="B35" s="2">
        <v>3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36" t="s">
        <v>49</v>
      </c>
    </row>
    <row r="36" spans="1:8" x14ac:dyDescent="0.3">
      <c r="A36" s="20">
        <v>44646</v>
      </c>
      <c r="B36" s="2">
        <v>3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36" t="s">
        <v>50</v>
      </c>
    </row>
    <row r="37" spans="1:8" x14ac:dyDescent="0.3">
      <c r="A37" s="20">
        <v>44647</v>
      </c>
      <c r="B37" s="2">
        <v>0</v>
      </c>
      <c r="C37" s="2">
        <v>3</v>
      </c>
      <c r="D37" s="2">
        <v>0</v>
      </c>
      <c r="E37" s="2">
        <v>0</v>
      </c>
      <c r="F37" s="2">
        <v>0</v>
      </c>
      <c r="G37" s="2">
        <v>0</v>
      </c>
      <c r="H37" s="36" t="s">
        <v>51</v>
      </c>
    </row>
    <row r="38" spans="1:8" x14ac:dyDescent="0.3">
      <c r="A38" s="20">
        <v>44648</v>
      </c>
      <c r="B38" s="2">
        <v>0</v>
      </c>
      <c r="C38" s="2">
        <v>3</v>
      </c>
      <c r="D38" s="2">
        <v>0</v>
      </c>
      <c r="E38" s="2">
        <v>0</v>
      </c>
      <c r="F38" s="2">
        <v>0</v>
      </c>
      <c r="G38" s="2">
        <v>0</v>
      </c>
      <c r="H38" s="36" t="s">
        <v>52</v>
      </c>
    </row>
    <row r="39" spans="1:8" x14ac:dyDescent="0.3">
      <c r="A39" s="20">
        <v>44649</v>
      </c>
      <c r="B39" s="2">
        <v>2</v>
      </c>
      <c r="C39" s="2">
        <v>3</v>
      </c>
      <c r="D39" s="2">
        <v>3</v>
      </c>
      <c r="E39" s="2">
        <v>0</v>
      </c>
      <c r="F39" s="2">
        <v>1</v>
      </c>
      <c r="G39" s="2">
        <v>2</v>
      </c>
      <c r="H39" s="36" t="s">
        <v>53</v>
      </c>
    </row>
    <row r="40" spans="1:8" x14ac:dyDescent="0.3">
      <c r="A40" s="20">
        <v>44650</v>
      </c>
      <c r="B40" s="2">
        <v>3</v>
      </c>
      <c r="C40" s="2">
        <v>3</v>
      </c>
      <c r="D40" s="2">
        <v>3</v>
      </c>
      <c r="E40" s="2">
        <v>0</v>
      </c>
      <c r="F40" s="2">
        <v>0</v>
      </c>
      <c r="G40" s="2">
        <v>0</v>
      </c>
      <c r="H40" s="36" t="s">
        <v>47</v>
      </c>
    </row>
    <row r="41" spans="1:8" x14ac:dyDescent="0.3">
      <c r="A41" s="20">
        <v>44651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36" t="s">
        <v>48</v>
      </c>
    </row>
    <row r="42" spans="1:8" x14ac:dyDescent="0.3">
      <c r="A42" s="20">
        <v>44652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36" t="s">
        <v>49</v>
      </c>
    </row>
    <row r="43" spans="1:8" x14ac:dyDescent="0.3">
      <c r="A43" s="20">
        <v>44653</v>
      </c>
      <c r="B43" s="2">
        <v>0</v>
      </c>
      <c r="C43" s="2">
        <v>0</v>
      </c>
      <c r="D43" s="2">
        <v>2</v>
      </c>
      <c r="E43" s="2">
        <v>0</v>
      </c>
      <c r="F43" s="2">
        <v>0</v>
      </c>
      <c r="G43" s="2">
        <v>0</v>
      </c>
      <c r="H43" s="36" t="s">
        <v>50</v>
      </c>
    </row>
    <row r="44" spans="1:8" x14ac:dyDescent="0.3">
      <c r="A44" s="20">
        <v>44654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36" t="s">
        <v>51</v>
      </c>
    </row>
    <row r="45" spans="1:8" x14ac:dyDescent="0.3">
      <c r="A45" s="20">
        <v>44655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36" t="s">
        <v>52</v>
      </c>
    </row>
    <row r="46" spans="1:8" x14ac:dyDescent="0.3">
      <c r="A46" s="20">
        <v>44656</v>
      </c>
      <c r="B46" s="2">
        <v>4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36" t="s">
        <v>53</v>
      </c>
    </row>
    <row r="47" spans="1:8" x14ac:dyDescent="0.3">
      <c r="A47" s="20">
        <v>44657</v>
      </c>
      <c r="B47" s="2">
        <v>2</v>
      </c>
      <c r="C47" s="2">
        <v>2</v>
      </c>
      <c r="D47" s="2">
        <v>3</v>
      </c>
      <c r="E47" s="2">
        <v>0</v>
      </c>
      <c r="F47" s="2">
        <v>0</v>
      </c>
      <c r="G47" s="2">
        <v>0</v>
      </c>
      <c r="H47" s="36" t="s">
        <v>47</v>
      </c>
    </row>
    <row r="48" spans="1:8" x14ac:dyDescent="0.3">
      <c r="A48" s="20">
        <v>44658</v>
      </c>
      <c r="B48" s="2">
        <v>3</v>
      </c>
      <c r="C48" s="2">
        <v>1</v>
      </c>
      <c r="D48" s="2">
        <v>1</v>
      </c>
      <c r="E48" s="2">
        <v>0</v>
      </c>
      <c r="F48" s="2">
        <v>0</v>
      </c>
      <c r="G48" s="2">
        <v>0</v>
      </c>
      <c r="H48" s="36" t="s">
        <v>48</v>
      </c>
    </row>
    <row r="49" spans="1:8" x14ac:dyDescent="0.3">
      <c r="A49" s="20">
        <v>44659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36" t="s">
        <v>49</v>
      </c>
    </row>
    <row r="50" spans="1:8" x14ac:dyDescent="0.3">
      <c r="A50" s="20">
        <v>44660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36" t="s">
        <v>50</v>
      </c>
    </row>
    <row r="51" spans="1:8" x14ac:dyDescent="0.3">
      <c r="A51" s="20">
        <v>44661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36" t="s">
        <v>51</v>
      </c>
    </row>
    <row r="52" spans="1:8" x14ac:dyDescent="0.3">
      <c r="A52" s="20">
        <v>44662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36" t="s">
        <v>52</v>
      </c>
    </row>
    <row r="53" spans="1:8" x14ac:dyDescent="0.3">
      <c r="A53" s="20">
        <v>44663</v>
      </c>
      <c r="B53" s="2">
        <v>3</v>
      </c>
      <c r="C53" s="2">
        <v>2</v>
      </c>
      <c r="D53" s="2">
        <v>2</v>
      </c>
      <c r="E53" s="2">
        <v>0</v>
      </c>
      <c r="F53" s="2">
        <v>0</v>
      </c>
      <c r="G53" s="2">
        <v>0</v>
      </c>
      <c r="H53" s="36" t="s">
        <v>53</v>
      </c>
    </row>
    <row r="54" spans="1:8" x14ac:dyDescent="0.3">
      <c r="A54" s="20">
        <v>44664</v>
      </c>
      <c r="B54" s="36">
        <v>0</v>
      </c>
      <c r="C54" s="36">
        <v>0</v>
      </c>
      <c r="D54" s="36">
        <v>0</v>
      </c>
      <c r="E54" s="36">
        <v>0</v>
      </c>
      <c r="F54" s="36">
        <v>0</v>
      </c>
      <c r="G54" s="36">
        <v>0</v>
      </c>
      <c r="H54" s="36" t="s">
        <v>47</v>
      </c>
    </row>
    <row r="55" spans="1:8" x14ac:dyDescent="0.3">
      <c r="A55" s="20">
        <v>44665</v>
      </c>
      <c r="B55" s="36">
        <v>0</v>
      </c>
      <c r="C55" s="36">
        <v>0</v>
      </c>
      <c r="D55" s="36">
        <v>0</v>
      </c>
      <c r="E55" s="36">
        <v>0</v>
      </c>
      <c r="F55" s="36">
        <v>0</v>
      </c>
      <c r="G55" s="36">
        <v>0</v>
      </c>
      <c r="H55" s="36" t="s">
        <v>48</v>
      </c>
    </row>
    <row r="56" spans="1:8" x14ac:dyDescent="0.3">
      <c r="A56" s="20">
        <v>44666</v>
      </c>
      <c r="B56" s="36">
        <v>0</v>
      </c>
      <c r="C56" s="36">
        <v>0</v>
      </c>
      <c r="D56" s="36">
        <v>0</v>
      </c>
      <c r="E56" s="2">
        <v>0</v>
      </c>
      <c r="F56" s="2">
        <v>0</v>
      </c>
      <c r="G56" s="36">
        <v>0</v>
      </c>
      <c r="H56" s="36" t="s">
        <v>49</v>
      </c>
    </row>
    <row r="57" spans="1:8" x14ac:dyDescent="0.3">
      <c r="A57" s="20">
        <v>44667</v>
      </c>
      <c r="B57" s="36">
        <v>0</v>
      </c>
      <c r="C57" s="36">
        <v>0</v>
      </c>
      <c r="D57" s="36">
        <v>0</v>
      </c>
      <c r="E57" s="2">
        <v>0</v>
      </c>
      <c r="F57" s="2">
        <v>0</v>
      </c>
      <c r="G57" s="36">
        <v>0</v>
      </c>
      <c r="H57" s="36" t="s">
        <v>50</v>
      </c>
    </row>
    <row r="58" spans="1:8" x14ac:dyDescent="0.3">
      <c r="A58" s="20">
        <v>44668</v>
      </c>
      <c r="B58" s="36">
        <v>0</v>
      </c>
      <c r="C58" s="36">
        <v>0</v>
      </c>
      <c r="D58" s="36">
        <v>0</v>
      </c>
      <c r="E58" s="2">
        <v>0</v>
      </c>
      <c r="F58" s="2">
        <v>0</v>
      </c>
      <c r="G58" s="36">
        <v>0</v>
      </c>
      <c r="H58" s="36" t="s">
        <v>51</v>
      </c>
    </row>
    <row r="59" spans="1:8" x14ac:dyDescent="0.3">
      <c r="A59" s="20">
        <v>44669</v>
      </c>
      <c r="B59" s="36">
        <v>0</v>
      </c>
      <c r="C59" s="36">
        <v>0</v>
      </c>
      <c r="D59" s="36">
        <v>0</v>
      </c>
      <c r="E59" s="2">
        <v>0</v>
      </c>
      <c r="F59" s="2">
        <v>0</v>
      </c>
      <c r="G59" s="36">
        <v>0</v>
      </c>
      <c r="H59" s="36" t="s">
        <v>52</v>
      </c>
    </row>
    <row r="60" spans="1:8" x14ac:dyDescent="0.3">
      <c r="A60" s="20">
        <v>44670</v>
      </c>
      <c r="B60" s="36">
        <v>6</v>
      </c>
      <c r="C60" s="36">
        <v>6</v>
      </c>
      <c r="D60" s="36">
        <v>6</v>
      </c>
      <c r="E60" s="2">
        <v>0</v>
      </c>
      <c r="F60" s="2">
        <v>0</v>
      </c>
      <c r="G60" s="36">
        <v>0</v>
      </c>
      <c r="H60" s="36" t="s">
        <v>53</v>
      </c>
    </row>
    <row r="61" spans="1:8" x14ac:dyDescent="0.3">
      <c r="A61" s="20">
        <v>44671</v>
      </c>
      <c r="B61" s="36">
        <v>3</v>
      </c>
      <c r="C61" s="36">
        <v>3</v>
      </c>
      <c r="D61" s="36">
        <v>3</v>
      </c>
      <c r="E61" s="2">
        <v>0</v>
      </c>
      <c r="F61" s="2">
        <v>0</v>
      </c>
      <c r="G61" s="36">
        <v>0</v>
      </c>
      <c r="H61" s="36" t="s">
        <v>47</v>
      </c>
    </row>
    <row r="62" spans="1:8" x14ac:dyDescent="0.3">
      <c r="A62" s="20">
        <v>44672</v>
      </c>
      <c r="B62" s="36">
        <v>0</v>
      </c>
      <c r="C62" s="36">
        <v>0</v>
      </c>
      <c r="D62" s="36">
        <v>0</v>
      </c>
      <c r="E62" s="2">
        <v>0</v>
      </c>
      <c r="F62" s="2">
        <v>0</v>
      </c>
      <c r="G62" s="36">
        <v>0</v>
      </c>
      <c r="H62" s="36" t="s">
        <v>48</v>
      </c>
    </row>
    <row r="63" spans="1:8" x14ac:dyDescent="0.3">
      <c r="A63" s="20">
        <v>44673</v>
      </c>
      <c r="B63" s="36">
        <v>0</v>
      </c>
      <c r="C63" s="36">
        <v>0</v>
      </c>
      <c r="D63" s="36">
        <v>0</v>
      </c>
      <c r="E63" s="2">
        <v>0</v>
      </c>
      <c r="F63" s="2">
        <v>0</v>
      </c>
      <c r="G63" s="36">
        <v>0</v>
      </c>
      <c r="H63" s="36" t="s">
        <v>49</v>
      </c>
    </row>
    <row r="64" spans="1:8" x14ac:dyDescent="0.3">
      <c r="A64" s="20">
        <v>44674</v>
      </c>
      <c r="B64" s="36">
        <v>0</v>
      </c>
      <c r="C64" s="36">
        <v>0</v>
      </c>
      <c r="D64" s="36">
        <v>0</v>
      </c>
      <c r="E64" s="2">
        <v>0</v>
      </c>
      <c r="F64" s="2">
        <v>0</v>
      </c>
      <c r="G64" s="36">
        <v>0</v>
      </c>
      <c r="H64" s="36" t="s">
        <v>50</v>
      </c>
    </row>
    <row r="65" spans="1:8" x14ac:dyDescent="0.3">
      <c r="A65" s="20">
        <v>44675</v>
      </c>
      <c r="B65" s="36">
        <v>0</v>
      </c>
      <c r="C65" s="36">
        <v>0</v>
      </c>
      <c r="D65" s="36">
        <v>0</v>
      </c>
      <c r="E65" s="2">
        <v>0</v>
      </c>
      <c r="F65" s="2">
        <v>0</v>
      </c>
      <c r="G65" s="36">
        <v>0</v>
      </c>
      <c r="H65" s="36" t="s">
        <v>51</v>
      </c>
    </row>
    <row r="66" spans="1:8" x14ac:dyDescent="0.3">
      <c r="A66" s="20">
        <v>44676</v>
      </c>
      <c r="B66" s="36">
        <v>3</v>
      </c>
      <c r="C66" s="36">
        <v>3</v>
      </c>
      <c r="D66" s="36">
        <v>3</v>
      </c>
      <c r="E66" s="2">
        <v>0</v>
      </c>
      <c r="F66" s="2">
        <v>0</v>
      </c>
      <c r="G66" s="36">
        <v>0</v>
      </c>
      <c r="H66" s="36" t="s">
        <v>52</v>
      </c>
    </row>
    <row r="67" spans="1:8" x14ac:dyDescent="0.3">
      <c r="A67" s="20">
        <v>44677</v>
      </c>
      <c r="B67" s="36">
        <v>7</v>
      </c>
      <c r="C67" s="36">
        <v>7</v>
      </c>
      <c r="D67" s="36">
        <v>5</v>
      </c>
      <c r="E67" s="2">
        <v>0</v>
      </c>
      <c r="F67" s="2">
        <v>0</v>
      </c>
      <c r="G67" s="36">
        <v>0</v>
      </c>
      <c r="H67" s="36" t="s">
        <v>53</v>
      </c>
    </row>
    <row r="68" spans="1:8" x14ac:dyDescent="0.3">
      <c r="A68" s="20">
        <v>44678</v>
      </c>
      <c r="B68" s="36">
        <v>5</v>
      </c>
      <c r="C68" s="36">
        <v>5</v>
      </c>
      <c r="D68" s="36">
        <v>5</v>
      </c>
      <c r="E68" s="2">
        <v>0</v>
      </c>
      <c r="F68" s="2">
        <v>0</v>
      </c>
      <c r="G68" s="36">
        <v>0</v>
      </c>
      <c r="H68" s="36" t="s">
        <v>47</v>
      </c>
    </row>
    <row r="69" spans="1:8" x14ac:dyDescent="0.3">
      <c r="A69" s="20">
        <v>44679</v>
      </c>
      <c r="B69" s="36">
        <v>5</v>
      </c>
      <c r="C69" s="36">
        <v>5</v>
      </c>
      <c r="D69" s="36">
        <v>5</v>
      </c>
      <c r="E69" s="2">
        <v>0</v>
      </c>
      <c r="F69" s="2">
        <v>0</v>
      </c>
      <c r="G69" s="36">
        <v>0</v>
      </c>
      <c r="H69" s="36" t="s">
        <v>48</v>
      </c>
    </row>
    <row r="70" spans="1:8" x14ac:dyDescent="0.3">
      <c r="A70" s="20">
        <v>44680</v>
      </c>
      <c r="B70" s="2">
        <v>5</v>
      </c>
      <c r="C70" s="2">
        <v>5</v>
      </c>
      <c r="D70" s="2">
        <v>5</v>
      </c>
      <c r="E70" s="2">
        <v>0</v>
      </c>
      <c r="F70" s="2">
        <v>0</v>
      </c>
      <c r="G70" s="36">
        <v>0</v>
      </c>
      <c r="H70" s="36" t="s">
        <v>49</v>
      </c>
    </row>
  </sheetData>
  <mergeCells count="3">
    <mergeCell ref="I1:J1"/>
    <mergeCell ref="I11:J11"/>
    <mergeCell ref="I12:J1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B8CE2-A2E2-43AC-883D-24385E4073B8}">
  <dimension ref="A1:G26"/>
  <sheetViews>
    <sheetView workbookViewId="0">
      <selection activeCell="H22" sqref="H22"/>
    </sheetView>
  </sheetViews>
  <sheetFormatPr defaultRowHeight="14.4" x14ac:dyDescent="0.3"/>
  <cols>
    <col min="1" max="1" width="23.44140625" bestFit="1" customWidth="1"/>
    <col min="2" max="3" width="12.6640625" customWidth="1"/>
    <col min="4" max="4" width="20.6640625" customWidth="1"/>
    <col min="5" max="7" width="12.6640625" customWidth="1"/>
  </cols>
  <sheetData>
    <row r="1" spans="1:7" x14ac:dyDescent="0.3">
      <c r="A1" s="26" t="s">
        <v>54</v>
      </c>
      <c r="B1" s="26" t="s">
        <v>55</v>
      </c>
      <c r="C1" s="26" t="s">
        <v>56</v>
      </c>
      <c r="D1" s="26" t="s">
        <v>57</v>
      </c>
      <c r="E1" s="26" t="s">
        <v>9</v>
      </c>
      <c r="F1" s="1"/>
      <c r="G1" s="26" t="s">
        <v>9</v>
      </c>
    </row>
    <row r="2" spans="1:7" x14ac:dyDescent="0.3">
      <c r="A2" s="2" t="s">
        <v>58</v>
      </c>
      <c r="B2" s="28">
        <f>49.95</f>
        <v>49.95</v>
      </c>
      <c r="C2" s="2">
        <v>1</v>
      </c>
      <c r="D2" s="2" t="s">
        <v>66</v>
      </c>
      <c r="E2" s="28">
        <v>49.95</v>
      </c>
      <c r="G2" s="29">
        <f>SUM(E2:E26)</f>
        <v>445.53000000000003</v>
      </c>
    </row>
    <row r="3" spans="1:7" x14ac:dyDescent="0.3">
      <c r="A3" s="2" t="s">
        <v>59</v>
      </c>
      <c r="B3" s="28">
        <v>4.67</v>
      </c>
      <c r="C3" s="2">
        <v>1</v>
      </c>
      <c r="D3" s="2" t="s">
        <v>67</v>
      </c>
      <c r="E3" s="28">
        <f t="shared" ref="E3:E26" si="0">B3*C3</f>
        <v>4.67</v>
      </c>
    </row>
    <row r="4" spans="1:7" x14ac:dyDescent="0.3">
      <c r="A4" s="2" t="s">
        <v>61</v>
      </c>
      <c r="B4" s="28">
        <f>149</f>
        <v>149</v>
      </c>
      <c r="C4" s="2">
        <v>1</v>
      </c>
      <c r="D4" s="2" t="s">
        <v>67</v>
      </c>
      <c r="E4" s="28">
        <f t="shared" si="0"/>
        <v>149</v>
      </c>
    </row>
    <row r="5" spans="1:7" x14ac:dyDescent="0.3">
      <c r="A5" s="2" t="s">
        <v>60</v>
      </c>
      <c r="B5" s="28">
        <f>13.3</f>
        <v>13.3</v>
      </c>
      <c r="C5" s="2">
        <v>1</v>
      </c>
      <c r="D5" s="2" t="s">
        <v>67</v>
      </c>
      <c r="E5" s="28">
        <f t="shared" si="0"/>
        <v>13.3</v>
      </c>
    </row>
    <row r="6" spans="1:7" x14ac:dyDescent="0.3">
      <c r="A6" s="2" t="s">
        <v>62</v>
      </c>
      <c r="B6" s="28">
        <f>3.95</f>
        <v>3.95</v>
      </c>
      <c r="C6" s="2">
        <v>1</v>
      </c>
      <c r="D6" s="2" t="s">
        <v>64</v>
      </c>
      <c r="E6" s="28">
        <f t="shared" si="0"/>
        <v>3.95</v>
      </c>
    </row>
    <row r="7" spans="1:7" x14ac:dyDescent="0.3">
      <c r="A7" s="2" t="s">
        <v>63</v>
      </c>
      <c r="B7" s="28">
        <f>13.99</f>
        <v>13.99</v>
      </c>
      <c r="C7" s="2">
        <v>1</v>
      </c>
      <c r="D7" s="2" t="s">
        <v>65</v>
      </c>
      <c r="E7" s="28">
        <f t="shared" si="0"/>
        <v>13.99</v>
      </c>
      <c r="G7" s="26" t="s">
        <v>40</v>
      </c>
    </row>
    <row r="8" spans="1:7" x14ac:dyDescent="0.3">
      <c r="A8" s="2" t="s">
        <v>71</v>
      </c>
      <c r="B8" s="28">
        <v>38.99</v>
      </c>
      <c r="C8" s="2">
        <v>1</v>
      </c>
      <c r="D8" s="2" t="s">
        <v>65</v>
      </c>
      <c r="E8" s="28">
        <f t="shared" si="0"/>
        <v>38.99</v>
      </c>
      <c r="G8" s="27" t="s">
        <v>41</v>
      </c>
    </row>
    <row r="9" spans="1:7" x14ac:dyDescent="0.3">
      <c r="A9" s="2" t="s">
        <v>72</v>
      </c>
      <c r="B9" s="28">
        <v>30</v>
      </c>
      <c r="C9" s="2">
        <v>1</v>
      </c>
      <c r="D9" s="2" t="s">
        <v>73</v>
      </c>
      <c r="E9" s="28">
        <f t="shared" si="0"/>
        <v>30</v>
      </c>
    </row>
    <row r="10" spans="1:7" x14ac:dyDescent="0.3">
      <c r="A10" s="2" t="s">
        <v>76</v>
      </c>
      <c r="B10" s="28">
        <v>13</v>
      </c>
      <c r="C10" s="2">
        <v>1</v>
      </c>
      <c r="D10" s="2" t="s">
        <v>65</v>
      </c>
      <c r="E10" s="28">
        <f t="shared" si="0"/>
        <v>13</v>
      </c>
    </row>
    <row r="11" spans="1:7" x14ac:dyDescent="0.3">
      <c r="A11" s="2" t="s">
        <v>75</v>
      </c>
      <c r="B11" s="28">
        <v>3.74</v>
      </c>
      <c r="C11" s="2">
        <v>1</v>
      </c>
      <c r="D11" s="2" t="s">
        <v>67</v>
      </c>
      <c r="E11" s="28">
        <f t="shared" si="0"/>
        <v>3.74</v>
      </c>
    </row>
    <row r="12" spans="1:7" x14ac:dyDescent="0.3">
      <c r="A12" s="2" t="s">
        <v>74</v>
      </c>
      <c r="B12" s="28">
        <v>8.7899999999999991</v>
      </c>
      <c r="C12" s="2">
        <v>1</v>
      </c>
      <c r="D12" s="2" t="s">
        <v>65</v>
      </c>
      <c r="E12" s="28">
        <f t="shared" si="0"/>
        <v>8.7899999999999991</v>
      </c>
    </row>
    <row r="13" spans="1:7" x14ac:dyDescent="0.3">
      <c r="A13" s="2" t="s">
        <v>77</v>
      </c>
      <c r="B13" s="28">
        <v>25</v>
      </c>
      <c r="C13" s="2">
        <v>1</v>
      </c>
      <c r="D13" s="2" t="s">
        <v>67</v>
      </c>
      <c r="E13" s="28">
        <f t="shared" si="0"/>
        <v>25</v>
      </c>
    </row>
    <row r="14" spans="1:7" x14ac:dyDescent="0.3">
      <c r="A14" s="2" t="s">
        <v>78</v>
      </c>
      <c r="B14" s="28">
        <v>9.89</v>
      </c>
      <c r="C14" s="2">
        <v>1</v>
      </c>
      <c r="D14" s="2" t="s">
        <v>65</v>
      </c>
      <c r="E14" s="28">
        <f t="shared" si="0"/>
        <v>9.89</v>
      </c>
    </row>
    <row r="15" spans="1:7" x14ac:dyDescent="0.3">
      <c r="A15" s="2" t="s">
        <v>79</v>
      </c>
      <c r="B15" s="28">
        <v>10.79</v>
      </c>
      <c r="C15" s="2">
        <v>1</v>
      </c>
      <c r="D15" s="2" t="s">
        <v>65</v>
      </c>
      <c r="E15" s="28">
        <f t="shared" si="0"/>
        <v>10.79</v>
      </c>
    </row>
    <row r="16" spans="1:7" x14ac:dyDescent="0.3">
      <c r="A16" s="2" t="s">
        <v>72</v>
      </c>
      <c r="B16" s="28">
        <v>30</v>
      </c>
      <c r="C16" s="2">
        <v>1</v>
      </c>
      <c r="D16" s="2" t="s">
        <v>80</v>
      </c>
      <c r="E16" s="28">
        <f t="shared" si="0"/>
        <v>30</v>
      </c>
    </row>
    <row r="17" spans="1:5" x14ac:dyDescent="0.3">
      <c r="A17" s="2" t="s">
        <v>81</v>
      </c>
      <c r="B17" s="28">
        <v>10.96</v>
      </c>
      <c r="C17" s="2">
        <v>1</v>
      </c>
      <c r="D17" s="2" t="s">
        <v>82</v>
      </c>
      <c r="E17" s="28">
        <f t="shared" si="0"/>
        <v>10.96</v>
      </c>
    </row>
    <row r="18" spans="1:5" x14ac:dyDescent="0.3">
      <c r="A18" s="2" t="s">
        <v>83</v>
      </c>
      <c r="B18" s="28">
        <v>0.87</v>
      </c>
      <c r="C18" s="2">
        <v>3</v>
      </c>
      <c r="D18" s="2" t="s">
        <v>67</v>
      </c>
      <c r="E18" s="28">
        <f t="shared" si="0"/>
        <v>2.61</v>
      </c>
    </row>
    <row r="19" spans="1:5" x14ac:dyDescent="0.3">
      <c r="A19" s="2" t="s">
        <v>84</v>
      </c>
      <c r="B19" s="28">
        <v>7.8E-2</v>
      </c>
      <c r="C19" s="2">
        <v>10</v>
      </c>
      <c r="D19" s="2" t="s">
        <v>67</v>
      </c>
      <c r="E19" s="28">
        <f t="shared" si="0"/>
        <v>0.78</v>
      </c>
    </row>
    <row r="20" spans="1:5" x14ac:dyDescent="0.3">
      <c r="A20" s="2" t="s">
        <v>85</v>
      </c>
      <c r="B20" s="28">
        <v>0.16700000000000001</v>
      </c>
      <c r="C20" s="2">
        <v>10</v>
      </c>
      <c r="D20" s="2" t="s">
        <v>67</v>
      </c>
      <c r="E20" s="28">
        <f t="shared" si="0"/>
        <v>1.6700000000000002</v>
      </c>
    </row>
    <row r="21" spans="1:5" x14ac:dyDescent="0.3">
      <c r="A21" s="2" t="s">
        <v>85</v>
      </c>
      <c r="B21" s="28">
        <v>0.8</v>
      </c>
      <c r="C21" s="2">
        <v>5</v>
      </c>
      <c r="D21" s="2" t="s">
        <v>67</v>
      </c>
      <c r="E21" s="28">
        <f t="shared" si="0"/>
        <v>4</v>
      </c>
    </row>
    <row r="22" spans="1:5" x14ac:dyDescent="0.3">
      <c r="A22" s="36" t="s">
        <v>86</v>
      </c>
      <c r="B22" s="37">
        <v>0.11</v>
      </c>
      <c r="C22" s="36">
        <v>10</v>
      </c>
      <c r="D22" s="2" t="s">
        <v>67</v>
      </c>
      <c r="E22" s="37">
        <f t="shared" si="0"/>
        <v>1.1000000000000001</v>
      </c>
    </row>
    <row r="23" spans="1:5" x14ac:dyDescent="0.3">
      <c r="A23" s="36" t="s">
        <v>87</v>
      </c>
      <c r="B23" s="37">
        <v>1.93</v>
      </c>
      <c r="C23" s="36">
        <v>5</v>
      </c>
      <c r="D23" s="2" t="s">
        <v>67</v>
      </c>
      <c r="E23" s="37">
        <f t="shared" si="0"/>
        <v>9.65</v>
      </c>
    </row>
    <row r="24" spans="1:5" x14ac:dyDescent="0.3">
      <c r="A24" s="36" t="s">
        <v>88</v>
      </c>
      <c r="B24" s="37">
        <v>1.96</v>
      </c>
      <c r="C24" s="36">
        <v>3</v>
      </c>
      <c r="D24" s="2" t="s">
        <v>67</v>
      </c>
      <c r="E24" s="37">
        <f t="shared" si="0"/>
        <v>5.88</v>
      </c>
    </row>
    <row r="25" spans="1:5" x14ac:dyDescent="0.3">
      <c r="A25" s="36" t="s">
        <v>89</v>
      </c>
      <c r="B25" s="37">
        <v>0.36199999999999999</v>
      </c>
      <c r="C25" s="36">
        <v>10</v>
      </c>
      <c r="D25" s="2" t="s">
        <v>67</v>
      </c>
      <c r="E25" s="37">
        <f t="shared" si="0"/>
        <v>3.62</v>
      </c>
    </row>
    <row r="26" spans="1:5" x14ac:dyDescent="0.3">
      <c r="A26" s="36" t="s">
        <v>90</v>
      </c>
      <c r="B26" s="37">
        <v>0.02</v>
      </c>
      <c r="C26" s="36">
        <v>10</v>
      </c>
      <c r="D26" s="36" t="s">
        <v>67</v>
      </c>
      <c r="E26" s="37">
        <f t="shared" si="0"/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Budget</vt:lpstr>
      <vt:lpstr>Labor Hours</vt:lpstr>
      <vt:lpstr>Material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Manis</dc:creator>
  <cp:lastModifiedBy>Mohammed Ansari</cp:lastModifiedBy>
  <dcterms:created xsi:type="dcterms:W3CDTF">2022-01-26T00:34:17Z</dcterms:created>
  <dcterms:modified xsi:type="dcterms:W3CDTF">2022-05-08T01:23:25Z</dcterms:modified>
</cp:coreProperties>
</file>