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9"/>
  <workbookPr/>
  <mc:AlternateContent xmlns:mc="http://schemas.openxmlformats.org/markup-compatibility/2006">
    <mc:Choice Requires="x15">
      <x15ac:absPath xmlns:x15ac="http://schemas.microsoft.com/office/spreadsheetml/2010/11/ac" url="C:\Users\usitgu\Desktop\"/>
    </mc:Choice>
  </mc:AlternateContent>
  <xr:revisionPtr revIDLastSave="2" documentId="11_B99E93C5E0C8A416D3D26F1420E5240FEF0BF073" xr6:coauthVersionLast="47" xr6:coauthVersionMax="47" xr10:uidLastSave="{9AEF8D49-C6E7-47F6-BF33-2E48F022D143}"/>
  <bookViews>
    <workbookView xWindow="0" yWindow="0" windowWidth="28800" windowHeight="12300" firstSheet="7" activeTab="6" xr2:uid="{00000000-000D-0000-FFFF-FFFF00000000}"/>
  </bookViews>
  <sheets>
    <sheet name="Лист1" sheetId="1" r:id="rId1"/>
    <sheet name="3" sheetId="2" r:id="rId2"/>
    <sheet name="4" sheetId="3" r:id="rId3"/>
    <sheet name="5" sheetId="4" r:id="rId4"/>
    <sheet name="6" sheetId="5" r:id="rId5"/>
    <sheet name="7" sheetId="6" r:id="rId6"/>
    <sheet name="8" sheetId="7" r:id="rId7"/>
    <sheet name="9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7" l="1"/>
  <c r="D11" i="7"/>
  <c r="C1" i="8"/>
  <c r="C6" i="8" s="1"/>
  <c r="B6" i="8"/>
  <c r="B12" i="7"/>
  <c r="C10" i="7"/>
  <c r="B10" i="7"/>
  <c r="D10" i="7" s="1"/>
  <c r="C11" i="7" s="1"/>
  <c r="B5" i="7"/>
  <c r="B6" i="7" s="1"/>
  <c r="C5" i="6"/>
  <c r="C6" i="6" s="1"/>
  <c r="C13" i="5"/>
  <c r="C10" i="5"/>
  <c r="C2" i="5"/>
  <c r="C8" i="5" s="1"/>
  <c r="C11" i="5" s="1"/>
  <c r="C16" i="5" s="1"/>
  <c r="F2" i="4"/>
  <c r="F3" i="4" s="1"/>
  <c r="D8" i="4"/>
  <c r="D9" i="4" s="1"/>
  <c r="D6" i="4"/>
  <c r="D7" i="4" s="1"/>
  <c r="B5" i="3"/>
  <c r="B6" i="3" s="1"/>
  <c r="C10" i="2"/>
  <c r="D10" i="2"/>
  <c r="D2" i="2"/>
  <c r="C2" i="2"/>
  <c r="B9" i="2"/>
  <c r="B6" i="2"/>
  <c r="B6" i="1"/>
  <c r="B5" i="1"/>
  <c r="B4" i="1"/>
  <c r="B3" i="1"/>
  <c r="B2" i="1"/>
  <c r="B8" i="1" s="1"/>
  <c r="B11" i="2" l="1"/>
  <c r="B10" i="2"/>
  <c r="B12" i="2"/>
  <c r="C9" i="2"/>
  <c r="C4" i="2"/>
  <c r="C11" i="2" s="1"/>
  <c r="D9" i="2"/>
  <c r="D4" i="2"/>
  <c r="D11" i="2" s="1"/>
  <c r="D10" i="4"/>
  <c r="D12" i="4"/>
  <c r="D12" i="2" l="1"/>
  <c r="C12" i="2"/>
</calcChain>
</file>

<file path=xl/sharedStrings.xml><?xml version="1.0" encoding="utf-8"?>
<sst xmlns="http://schemas.openxmlformats.org/spreadsheetml/2006/main" count="62" uniqueCount="55">
  <si>
    <t>Turnover in days</t>
  </si>
  <si>
    <t>Raw materials</t>
  </si>
  <si>
    <t>WIP</t>
  </si>
  <si>
    <t>Finished goods</t>
  </si>
  <si>
    <t>Receivables</t>
  </si>
  <si>
    <t>Payables</t>
  </si>
  <si>
    <t>Working capital cycle</t>
  </si>
  <si>
    <t>Demand</t>
  </si>
  <si>
    <t>Price per unit</t>
  </si>
  <si>
    <t>Ordering cost 1 order</t>
  </si>
  <si>
    <t>Holding cost p.u.</t>
  </si>
  <si>
    <t>Economic oder quantity</t>
  </si>
  <si>
    <t>Inventory cost</t>
  </si>
  <si>
    <t>Purchasing</t>
  </si>
  <si>
    <t>Ordering costs</t>
  </si>
  <si>
    <t>Holding cost</t>
  </si>
  <si>
    <t>Total</t>
  </si>
  <si>
    <t>Sale on credit</t>
  </si>
  <si>
    <t>Sales</t>
  </si>
  <si>
    <t>2 months %</t>
  </si>
  <si>
    <t>1 year % equivalent</t>
  </si>
  <si>
    <t>days</t>
  </si>
  <si>
    <t>% sales</t>
  </si>
  <si>
    <t>Annual sales</t>
  </si>
  <si>
    <t>New sales</t>
  </si>
  <si>
    <t>Difference</t>
  </si>
  <si>
    <t>Current AR turnover</t>
  </si>
  <si>
    <t>Average AR level</t>
  </si>
  <si>
    <t>proposed AR turnover</t>
  </si>
  <si>
    <t>Proposed average AR level</t>
  </si>
  <si>
    <t>interest saved</t>
  </si>
  <si>
    <t>Net cost of the discount</t>
  </si>
  <si>
    <t>Therefore we do not accept</t>
  </si>
  <si>
    <t>Sale</t>
  </si>
  <si>
    <t>Days</t>
  </si>
  <si>
    <t>% of sales</t>
  </si>
  <si>
    <t>Current AR level</t>
  </si>
  <si>
    <t>Proposed AR turnover</t>
  </si>
  <si>
    <t>Proposed AR level</t>
  </si>
  <si>
    <t>Saved interest</t>
  </si>
  <si>
    <t>Factor fee</t>
  </si>
  <si>
    <t>Benefit (staff costs)</t>
  </si>
  <si>
    <t>Net benefit</t>
  </si>
  <si>
    <t>To accept the proposal</t>
  </si>
  <si>
    <t>Payment terms</t>
  </si>
  <si>
    <t>20 days interest</t>
  </si>
  <si>
    <t>Annual interest rate</t>
  </si>
  <si>
    <t>Interest 25 days</t>
  </si>
  <si>
    <t>Annualized interest rate</t>
  </si>
  <si>
    <t>Current</t>
  </si>
  <si>
    <t>New</t>
  </si>
  <si>
    <t>Annual purchase</t>
  </si>
  <si>
    <t>Average AP</t>
  </si>
  <si>
    <t>Interest expense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</si>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</sst>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4" fontId="0" fillId="0" borderId="0" xfId="0" applyNumberFormat="1"/>
    <xf numFmtId="3" fontId="0" fillId="2" borderId="0" xfId="0" applyNumberFormat="1" applyFill="1"/>
    <xf numFmtId="9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/>
    <xf numFmtId="2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130" zoomScaleNormal="130" workbookViewId="0">
      <selection activeCell="B8" sqref="B8"/>
    </sheetView>
  </sheetViews>
  <sheetFormatPr defaultRowHeight="15"/>
  <cols>
    <col min="1" max="1" width="19.42578125" customWidth="1"/>
  </cols>
  <sheetData>
    <row r="1" spans="1:2">
      <c r="A1" t="s">
        <v>0</v>
      </c>
    </row>
    <row r="2" spans="1:2">
      <c r="A2" t="s">
        <v>1</v>
      </c>
      <c r="B2">
        <f>108000/518400*365</f>
        <v>76.041666666666671</v>
      </c>
    </row>
    <row r="3" spans="1:2">
      <c r="A3" t="s">
        <v>2</v>
      </c>
      <c r="B3">
        <f>76500/675000*365</f>
        <v>41.366666666666667</v>
      </c>
    </row>
    <row r="4" spans="1:2">
      <c r="A4" t="s">
        <v>3</v>
      </c>
      <c r="B4">
        <f>86400/756000*365</f>
        <v>41.714285714285715</v>
      </c>
    </row>
    <row r="5" spans="1:2">
      <c r="A5" t="s">
        <v>4</v>
      </c>
      <c r="B5">
        <f>172800/864000*365</f>
        <v>73</v>
      </c>
    </row>
    <row r="6" spans="1:2">
      <c r="A6" t="s">
        <v>5</v>
      </c>
      <c r="B6">
        <f>86400/518400*365</f>
        <v>60.833333333333329</v>
      </c>
    </row>
    <row r="8" spans="1:2">
      <c r="A8" t="s">
        <v>6</v>
      </c>
      <c r="B8">
        <f>B2+B3+B4+B5+-B6</f>
        <v>171.28928571428571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zoomScale="140" zoomScaleNormal="140" workbookViewId="0">
      <selection sqref="A1:B6"/>
    </sheetView>
  </sheetViews>
  <sheetFormatPr defaultRowHeight="15"/>
  <cols>
    <col min="1" max="1" width="25" customWidth="1"/>
    <col min="2" max="2" width="11.140625" customWidth="1"/>
  </cols>
  <sheetData>
    <row r="1" spans="1:4">
      <c r="A1" t="s">
        <v>7</v>
      </c>
      <c r="B1" s="1">
        <v>50000</v>
      </c>
      <c r="C1" s="1">
        <v>50000</v>
      </c>
      <c r="D1" s="1">
        <v>50000</v>
      </c>
    </row>
    <row r="2" spans="1:4">
      <c r="A2" t="s">
        <v>8</v>
      </c>
      <c r="B2" s="1">
        <v>20</v>
      </c>
      <c r="C2">
        <f>99%*B2</f>
        <v>19.8</v>
      </c>
      <c r="D2">
        <f>98.5%*B2</f>
        <v>19.7</v>
      </c>
    </row>
    <row r="3" spans="1:4">
      <c r="A3" t="s">
        <v>9</v>
      </c>
      <c r="B3" s="1">
        <v>20</v>
      </c>
      <c r="C3" s="1">
        <v>20</v>
      </c>
      <c r="D3" s="1">
        <v>20</v>
      </c>
    </row>
    <row r="4" spans="1:4">
      <c r="A4" t="s">
        <v>10</v>
      </c>
      <c r="B4" s="2">
        <v>2</v>
      </c>
      <c r="C4" s="2">
        <f>C2*10%</f>
        <v>1.9800000000000002</v>
      </c>
      <c r="D4" s="2">
        <f>D2*10%</f>
        <v>1.97</v>
      </c>
    </row>
    <row r="5" spans="1:4">
      <c r="B5" s="1"/>
    </row>
    <row r="6" spans="1:4">
      <c r="A6" t="s">
        <v>11</v>
      </c>
      <c r="B6" s="1">
        <f>(2*B1*B3/B4)^(1/2)</f>
        <v>1000</v>
      </c>
      <c r="C6">
        <v>5000</v>
      </c>
      <c r="D6">
        <v>10000</v>
      </c>
    </row>
    <row r="8" spans="1:4">
      <c r="A8" t="s">
        <v>12</v>
      </c>
    </row>
    <row r="9" spans="1:4">
      <c r="A9" t="s">
        <v>13</v>
      </c>
      <c r="B9" s="1">
        <f>B2*B1</f>
        <v>1000000</v>
      </c>
      <c r="C9" s="1">
        <f t="shared" ref="C9:D9" si="0">C2*C1</f>
        <v>990000</v>
      </c>
      <c r="D9" s="1">
        <f t="shared" si="0"/>
        <v>985000</v>
      </c>
    </row>
    <row r="10" spans="1:4">
      <c r="A10" t="s">
        <v>14</v>
      </c>
      <c r="B10">
        <f>B1/B6*B3</f>
        <v>1000</v>
      </c>
      <c r="C10">
        <f t="shared" ref="C10:D10" si="1">C1/C6*C3</f>
        <v>200</v>
      </c>
      <c r="D10">
        <f t="shared" si="1"/>
        <v>100</v>
      </c>
    </row>
    <row r="11" spans="1:4">
      <c r="A11" t="s">
        <v>15</v>
      </c>
      <c r="B11">
        <f>B6/2*B4</f>
        <v>1000</v>
      </c>
      <c r="C11">
        <f t="shared" ref="C11:D11" si="2">C6/2*C4</f>
        <v>4950.0000000000009</v>
      </c>
      <c r="D11">
        <f t="shared" si="2"/>
        <v>9850</v>
      </c>
    </row>
    <row r="12" spans="1:4">
      <c r="A12" t="s">
        <v>16</v>
      </c>
      <c r="B12" s="1">
        <f>SUM(B9:B11)</f>
        <v>1002000</v>
      </c>
      <c r="C12" s="1">
        <f t="shared" ref="C12:D12" si="3">SUM(C9:C11)</f>
        <v>995150</v>
      </c>
      <c r="D12" s="3">
        <f t="shared" si="3"/>
        <v>994950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="150" zoomScaleNormal="150" workbookViewId="0">
      <selection activeCell="A18" sqref="A18"/>
    </sheetView>
  </sheetViews>
  <sheetFormatPr defaultRowHeight="15"/>
  <cols>
    <col min="1" max="1" width="22.7109375" customWidth="1"/>
  </cols>
  <sheetData>
    <row r="1" spans="1:2">
      <c r="A1" t="s">
        <v>17</v>
      </c>
      <c r="B1" t="s">
        <v>18</v>
      </c>
    </row>
    <row r="2" spans="1:2">
      <c r="A2">
        <v>90</v>
      </c>
      <c r="B2" s="4">
        <v>1</v>
      </c>
    </row>
    <row r="3" spans="1:2">
      <c r="A3">
        <v>30</v>
      </c>
      <c r="B3" s="4">
        <v>0.96</v>
      </c>
    </row>
    <row r="5" spans="1:2">
      <c r="A5" t="s">
        <v>19</v>
      </c>
      <c r="B5" s="6">
        <f>4/96</f>
        <v>4.1666666666666664E-2</v>
      </c>
    </row>
    <row r="6" spans="1:2">
      <c r="A6" t="s">
        <v>20</v>
      </c>
      <c r="B6" s="6">
        <f>(1+B5)^(12/2)-1</f>
        <v>0.27753439590600681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zoomScale="150" zoomScaleNormal="150" workbookViewId="0">
      <selection activeCell="D10" sqref="D10"/>
    </sheetView>
  </sheetViews>
  <sheetFormatPr defaultRowHeight="15"/>
  <cols>
    <col min="6" max="6" width="10.28515625" bestFit="1" customWidth="1"/>
  </cols>
  <sheetData>
    <row r="1" spans="1:6">
      <c r="A1" t="s">
        <v>21</v>
      </c>
      <c r="B1" t="s">
        <v>22</v>
      </c>
      <c r="D1" t="s">
        <v>23</v>
      </c>
      <c r="F1" s="1">
        <v>15000000</v>
      </c>
    </row>
    <row r="2" spans="1:6">
      <c r="A2">
        <v>15</v>
      </c>
      <c r="B2" s="4">
        <v>0.2</v>
      </c>
      <c r="D2" t="s">
        <v>24</v>
      </c>
      <c r="F2" s="1">
        <f>F1*80%*99%+F1*20%</f>
        <v>14880000</v>
      </c>
    </row>
    <row r="3" spans="1:6">
      <c r="A3">
        <v>30</v>
      </c>
      <c r="B3" s="4">
        <v>0.5</v>
      </c>
      <c r="D3" t="s">
        <v>25</v>
      </c>
      <c r="F3" s="1">
        <f>F1-F2</f>
        <v>120000</v>
      </c>
    </row>
    <row r="4" spans="1:6">
      <c r="A4">
        <v>45</v>
      </c>
      <c r="B4" s="4">
        <v>0.3</v>
      </c>
    </row>
    <row r="6" spans="1:6">
      <c r="A6" t="s">
        <v>26</v>
      </c>
      <c r="D6">
        <f>SUMPRODUCT(A2:A4,B2:B4)</f>
        <v>31.5</v>
      </c>
    </row>
    <row r="7" spans="1:6">
      <c r="A7" t="s">
        <v>27</v>
      </c>
      <c r="D7" s="1">
        <f>D6/365*F1</f>
        <v>1294520.5479452056</v>
      </c>
    </row>
    <row r="8" spans="1:6">
      <c r="A8" t="s">
        <v>28</v>
      </c>
      <c r="D8">
        <f>10*80%+45*20%</f>
        <v>17</v>
      </c>
    </row>
    <row r="9" spans="1:6">
      <c r="A9" t="s">
        <v>29</v>
      </c>
      <c r="D9" s="1">
        <f>D8/365*F2</f>
        <v>693041.09589041106</v>
      </c>
    </row>
    <row r="10" spans="1:6">
      <c r="A10" t="s">
        <v>30</v>
      </c>
      <c r="D10">
        <f>(D7-D9)*16%</f>
        <v>96236.712328767127</v>
      </c>
    </row>
    <row r="12" spans="1:6">
      <c r="A12" t="s">
        <v>31</v>
      </c>
      <c r="D12" s="1">
        <f>F3-D10</f>
        <v>23763.287671232873</v>
      </c>
    </row>
    <row r="13" spans="1:6">
      <c r="A13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zoomScale="130" zoomScaleNormal="130" workbookViewId="0">
      <selection activeCell="C23" sqref="C23"/>
    </sheetView>
  </sheetViews>
  <sheetFormatPr defaultRowHeight="15"/>
  <cols>
    <col min="2" max="2" width="19.28515625" customWidth="1"/>
    <col min="3" max="3" width="14.5703125" customWidth="1"/>
  </cols>
  <sheetData>
    <row r="1" spans="1:3">
      <c r="A1" t="s">
        <v>33</v>
      </c>
      <c r="C1" s="1">
        <v>12000000</v>
      </c>
    </row>
    <row r="2" spans="1:3">
      <c r="A2" t="s">
        <v>26</v>
      </c>
      <c r="C2">
        <f>SUMPRODUCT(A4:A6,B4:B6)</f>
        <v>69</v>
      </c>
    </row>
    <row r="3" spans="1:3">
      <c r="A3" t="s">
        <v>34</v>
      </c>
      <c r="B3" t="s">
        <v>35</v>
      </c>
    </row>
    <row r="4" spans="1:3">
      <c r="A4" s="7">
        <v>30</v>
      </c>
      <c r="B4" s="8">
        <v>0.2</v>
      </c>
    </row>
    <row r="5" spans="1:3">
      <c r="A5" s="7">
        <v>60</v>
      </c>
      <c r="B5" s="8">
        <v>0.3</v>
      </c>
    </row>
    <row r="6" spans="1:3">
      <c r="A6" s="7">
        <v>90</v>
      </c>
      <c r="B6" s="8">
        <v>0.5</v>
      </c>
    </row>
    <row r="8" spans="1:3">
      <c r="A8" t="s">
        <v>36</v>
      </c>
      <c r="C8" s="1">
        <f>C2/360*C1</f>
        <v>2300000</v>
      </c>
    </row>
    <row r="9" spans="1:3">
      <c r="A9" t="s">
        <v>37</v>
      </c>
      <c r="C9">
        <v>30</v>
      </c>
    </row>
    <row r="10" spans="1:3">
      <c r="A10" t="s">
        <v>38</v>
      </c>
      <c r="C10" s="1">
        <f>C9/360*C1</f>
        <v>1000000</v>
      </c>
    </row>
    <row r="11" spans="1:3">
      <c r="A11" t="s">
        <v>39</v>
      </c>
      <c r="C11" s="1">
        <f>(C8-C10)*20%</f>
        <v>260000</v>
      </c>
    </row>
    <row r="13" spans="1:3">
      <c r="A13" t="s">
        <v>40</v>
      </c>
      <c r="C13" s="1">
        <f>2%*C1</f>
        <v>240000</v>
      </c>
    </row>
    <row r="14" spans="1:3">
      <c r="A14" t="s">
        <v>41</v>
      </c>
      <c r="C14" s="1">
        <v>15000</v>
      </c>
    </row>
    <row r="16" spans="1:3">
      <c r="A16" t="s">
        <v>42</v>
      </c>
      <c r="C16" s="1">
        <f>C11+C14-C13</f>
        <v>35000</v>
      </c>
    </row>
    <row r="17" spans="1:1">
      <c r="A17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zoomScale="160" zoomScaleNormal="160" workbookViewId="0">
      <selection activeCell="D10" sqref="D10"/>
    </sheetView>
  </sheetViews>
  <sheetFormatPr defaultRowHeight="15"/>
  <sheetData>
    <row r="1" spans="1:3">
      <c r="A1" t="s">
        <v>44</v>
      </c>
    </row>
    <row r="2" spans="1:3">
      <c r="A2">
        <v>30</v>
      </c>
      <c r="B2" s="4">
        <v>1</v>
      </c>
    </row>
    <row r="3" spans="1:3">
      <c r="A3">
        <v>10</v>
      </c>
      <c r="B3" s="4">
        <v>0.98</v>
      </c>
    </row>
    <row r="5" spans="1:3">
      <c r="A5" t="s">
        <v>45</v>
      </c>
      <c r="C5" s="6">
        <f>(B2-B3)/B3</f>
        <v>2.0408163265306142E-2</v>
      </c>
    </row>
    <row r="6" spans="1:3">
      <c r="A6" t="s">
        <v>46</v>
      </c>
      <c r="C6" s="6">
        <f>(C5+1)^(360/20)-1</f>
        <v>0.4385688018002194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2"/>
  <sheetViews>
    <sheetView tabSelected="1" zoomScale="140" zoomScaleNormal="140" workbookViewId="0">
      <selection activeCell="C13" sqref="C13"/>
    </sheetView>
  </sheetViews>
  <sheetFormatPr defaultRowHeight="15"/>
  <cols>
    <col min="1" max="1" width="30.85546875" customWidth="1"/>
  </cols>
  <sheetData>
    <row r="1" spans="1:4">
      <c r="A1" t="s">
        <v>44</v>
      </c>
    </row>
    <row r="2" spans="1:4">
      <c r="A2">
        <v>40</v>
      </c>
      <c r="B2" s="4">
        <v>1</v>
      </c>
    </row>
    <row r="3" spans="1:4">
      <c r="A3">
        <v>15</v>
      </c>
      <c r="B3" s="9">
        <v>0.98499999999999999</v>
      </c>
    </row>
    <row r="5" spans="1:4">
      <c r="A5" t="s">
        <v>47</v>
      </c>
      <c r="B5" s="6">
        <f>(B2-B3)/B3</f>
        <v>1.5228426395939101E-2</v>
      </c>
    </row>
    <row r="6" spans="1:4">
      <c r="A6" t="s">
        <v>48</v>
      </c>
      <c r="B6" s="5">
        <f>(B5+1)^(365/25)-1</f>
        <v>0.24689830547190561</v>
      </c>
    </row>
    <row r="8" spans="1:4">
      <c r="B8" t="s">
        <v>49</v>
      </c>
      <c r="C8" t="s">
        <v>50</v>
      </c>
    </row>
    <row r="9" spans="1:4">
      <c r="A9" t="s">
        <v>51</v>
      </c>
      <c r="B9" s="1">
        <v>100000</v>
      </c>
      <c r="C9" s="1">
        <v>98500</v>
      </c>
    </row>
    <row r="10" spans="1:4">
      <c r="A10" t="s">
        <v>52</v>
      </c>
      <c r="B10" s="1">
        <f>A2/365*B9</f>
        <v>10958.904109589041</v>
      </c>
      <c r="C10" s="1">
        <f>A3/365*B9</f>
        <v>4109.58904109589</v>
      </c>
      <c r="D10" s="1">
        <f>B10-C10</f>
        <v>6849.3150684931506</v>
      </c>
    </row>
    <row r="11" spans="1:4">
      <c r="A11" t="s">
        <v>53</v>
      </c>
      <c r="C11" s="10">
        <f>D11</f>
        <v>890.41095890410963</v>
      </c>
      <c r="D11" s="10">
        <f>D10*13%</f>
        <v>890.41095890410963</v>
      </c>
    </row>
    <row r="12" spans="1:4">
      <c r="A12" t="s">
        <v>54</v>
      </c>
      <c r="B12" s="1">
        <f>B9</f>
        <v>100000</v>
      </c>
      <c r="C12" s="3">
        <f>C9+C11</f>
        <v>99390.410958904104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"/>
  <sheetViews>
    <sheetView zoomScale="170" zoomScaleNormal="170" workbookViewId="0">
      <selection activeCell="B13" sqref="B13"/>
    </sheetView>
  </sheetViews>
  <sheetFormatPr defaultRowHeight="15"/>
  <cols>
    <col min="1" max="1" width="25.85546875" customWidth="1"/>
  </cols>
  <sheetData>
    <row r="1" spans="1:3">
      <c r="A1" t="s">
        <v>7</v>
      </c>
      <c r="B1" s="1">
        <v>50000</v>
      </c>
      <c r="C1">
        <f>300*52</f>
        <v>15600</v>
      </c>
    </row>
    <row r="2" spans="1:3">
      <c r="A2" t="s">
        <v>8</v>
      </c>
      <c r="B2" s="1">
        <v>20</v>
      </c>
      <c r="C2">
        <v>18</v>
      </c>
    </row>
    <row r="3" spans="1:3">
      <c r="A3" t="s">
        <v>9</v>
      </c>
      <c r="B3" s="1">
        <v>20</v>
      </c>
      <c r="C3">
        <v>65</v>
      </c>
    </row>
    <row r="4" spans="1:3">
      <c r="A4" t="s">
        <v>10</v>
      </c>
      <c r="B4" s="2">
        <v>2</v>
      </c>
      <c r="C4">
        <v>4</v>
      </c>
    </row>
    <row r="5" spans="1:3">
      <c r="B5" s="1"/>
    </row>
    <row r="6" spans="1:3">
      <c r="A6" t="s">
        <v>11</v>
      </c>
      <c r="B6" s="1">
        <f>(2*B1*B3/B4)^(1/2)</f>
        <v>1000</v>
      </c>
      <c r="C6" s="1">
        <f>(2*C1*C3/C4)^(1/2)</f>
        <v>712.03932475671593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F7ECA890E00CDE43A80048227272DEC7" ma:contentTypeVersion="3" ma:contentTypeDescription="Buat sebuah dokumen baru." ma:contentTypeScope="" ma:versionID="0086414052a5f5a1d88332da08f19782">
  <xsd:schema xmlns:xsd="http://www.w3.org/2001/XMLSchema" xmlns:xs="http://www.w3.org/2001/XMLSchema" xmlns:p="http://schemas.microsoft.com/office/2006/metadata/properties" xmlns:ns2="02c9ef79-c414-455e-8b8f-0c91b69265d0" targetNamespace="http://schemas.microsoft.com/office/2006/metadata/properties" ma:root="true" ma:fieldsID="f897b565fab083a966eb50531d19576e" ns2:_="">
    <xsd:import namespace="02c9ef79-c414-455e-8b8f-0c91b69265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c9ef79-c414-455e-8b8f-0c91b69265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AB8086-059C-45D1-8543-B544F9525C49}"/>
</file>

<file path=customXml/itemProps2.xml><?xml version="1.0" encoding="utf-8"?>
<ds:datastoreItem xmlns:ds="http://schemas.openxmlformats.org/officeDocument/2006/customXml" ds:itemID="{2BAEA357-1ED7-446D-8BB1-A56EA7694CFE}"/>
</file>

<file path=customXml/itemProps3.xml><?xml version="1.0" encoding="utf-8"?>
<ds:datastoreItem xmlns:ds="http://schemas.openxmlformats.org/officeDocument/2006/customXml" ds:itemID="{B718F972-5671-4E3F-8440-7217B8850E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usitgu</dc:creator>
  <cp:keywords/>
  <dc:description/>
  <cp:lastModifiedBy>Aleksandr Yurevich Andrianov</cp:lastModifiedBy>
  <cp:revision/>
  <dcterms:created xsi:type="dcterms:W3CDTF">2023-10-21T13:36:07Z</dcterms:created>
  <dcterms:modified xsi:type="dcterms:W3CDTF">2023-11-22T11:12:36Z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0x010100F7ECA890E00CDE43A80048227272DEC7</vt:lpwstr>
  </property>
</Properties>
</file>