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高碑店" sheetId="1" r:id="rId1"/>
    <sheet name="白沟" sheetId="2" r:id="rId2"/>
    <sheet name="新城" sheetId="3" r:id="rId3"/>
    <sheet name="霸州" sheetId="4" r:id="rId4"/>
    <sheet name="胜芳" sheetId="5" r:id="rId5"/>
    <sheet name="霸州乡镇" sheetId="6" r:id="rId6"/>
    <sheet name="邢台" sheetId="8" r:id="rId7"/>
    <sheet name="下花园" sheetId="10" r:id="rId8"/>
    <sheet name="万全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<sst xmlns="http://schemas.openxmlformats.org/spreadsheetml/2006/main" count="93" uniqueCount="12">
  <si>
    <t>日期</t>
  </si>
  <si>
    <t>计提服务费</t>
  </si>
  <si>
    <t>计提工资</t>
  </si>
  <si>
    <t>计提薪资服务费</t>
  </si>
  <si>
    <t>回票金额</t>
  </si>
  <si>
    <t>增值税</t>
  </si>
  <si>
    <t>附加税</t>
  </si>
  <si>
    <t>返还金额</t>
  </si>
  <si>
    <t>合计税金</t>
  </si>
  <si>
    <t>合计</t>
  </si>
  <si>
    <t>以前的</t>
  </si>
  <si>
    <t>如果回票金额大于计提服务费则为0，小于则是（计提服务费-回票金额）*6%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</si>
</sst>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176" fontId="0" fillId="0" borderId="0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4"/>
  <sheetViews>
    <sheetView tabSelected="1" workbookViewId="0">
      <selection activeCell="C16" sqref="C16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93489.2247114042</v>
      </c>
      <c r="C3" s="1">
        <v>61026.6072156645</v>
      </c>
      <c r="D3" s="1">
        <f>C3*4.42%</f>
        <v>2697.37603893237</v>
      </c>
      <c r="E3" s="1">
        <f>C3+D3</f>
        <v>63723.9832545969</v>
      </c>
      <c r="F3" s="1">
        <f>(B3-E3)/(1+6%)*6%</f>
        <v>1684.82498812117</v>
      </c>
      <c r="G3" s="1">
        <f>F3*12.25%</f>
        <v>206.391061044843</v>
      </c>
      <c r="H3" s="1">
        <f>F3*45%</f>
        <v>758.171244654526</v>
      </c>
      <c r="I3" s="1">
        <f>-(F3+G3-H3+D3)</f>
        <v>-3830.42084344386</v>
      </c>
    </row>
    <row r="4" spans="1:9">
      <c r="A4" s="2">
        <v>45718</v>
      </c>
      <c r="B4" s="1">
        <v>97496.4832420599</v>
      </c>
      <c r="C4" s="1">
        <v>63946.6972156645</v>
      </c>
      <c r="D4" s="1">
        <f t="shared" ref="D4:D32" si="0">C4*4.42%</f>
        <v>2826.44401693237</v>
      </c>
      <c r="E4" s="1">
        <f t="shared" ref="E3:E33" si="1">C4+D4</f>
        <v>66773.1412325969</v>
      </c>
      <c r="F4" s="1">
        <f t="shared" ref="F4:F30" si="2">(B4-E4)/(1+6%)*6%</f>
        <v>1739.05709487527</v>
      </c>
      <c r="G4" s="1">
        <f t="shared" ref="G4:G30" si="3">F4*12.25%</f>
        <v>213.03449412222</v>
      </c>
      <c r="H4" s="1">
        <f t="shared" ref="H4:H30" si="4">F4*45%</f>
        <v>782.575692693869</v>
      </c>
      <c r="I4" s="1">
        <f t="shared" ref="I4:I30" si="5">-(F4+G4-H4+D4)</f>
        <v>-3995.95991323599</v>
      </c>
    </row>
    <row r="5" spans="1:9">
      <c r="A5" s="2">
        <v>45719</v>
      </c>
      <c r="B5" s="1">
        <v>72517.5403407215</v>
      </c>
      <c r="C5" s="1">
        <v>49627.5214092129</v>
      </c>
      <c r="D5" s="1">
        <f t="shared" si="0"/>
        <v>2193.53644628721</v>
      </c>
      <c r="E5" s="1">
        <f t="shared" si="1"/>
        <v>51821.0578555001</v>
      </c>
      <c r="F5" s="1">
        <f t="shared" si="2"/>
        <v>1171.49900859744</v>
      </c>
      <c r="G5" s="1">
        <f t="shared" si="3"/>
        <v>143.508628553186</v>
      </c>
      <c r="H5" s="1">
        <f t="shared" si="4"/>
        <v>527.174553868847</v>
      </c>
      <c r="I5" s="1">
        <f t="shared" si="5"/>
        <v>-2981.36952956899</v>
      </c>
    </row>
    <row r="6" spans="1:9">
      <c r="A6" s="2">
        <v>45720</v>
      </c>
      <c r="B6" s="1">
        <v>73497.5470226887</v>
      </c>
      <c r="C6" s="1">
        <v>58956.3614092129</v>
      </c>
      <c r="D6" s="1">
        <f t="shared" si="0"/>
        <v>2605.87117428721</v>
      </c>
      <c r="E6" s="1">
        <f t="shared" si="1"/>
        <v>61562.2325835001</v>
      </c>
      <c r="F6" s="1">
        <f t="shared" si="2"/>
        <v>675.583836180486</v>
      </c>
      <c r="G6" s="1">
        <f t="shared" si="3"/>
        <v>82.7590199321095</v>
      </c>
      <c r="H6" s="1">
        <f t="shared" si="4"/>
        <v>304.012726281219</v>
      </c>
      <c r="I6" s="1">
        <f t="shared" si="5"/>
        <v>-3060.20130411859</v>
      </c>
    </row>
    <row r="7" spans="1:9">
      <c r="A7" s="2">
        <v>45721</v>
      </c>
      <c r="B7" s="1">
        <v>73268.4341398491</v>
      </c>
      <c r="C7" s="1">
        <v>59189.1114092129</v>
      </c>
      <c r="D7" s="1">
        <f t="shared" si="0"/>
        <v>2616.15872428721</v>
      </c>
      <c r="E7" s="1">
        <f t="shared" si="1"/>
        <v>61805.2701335001</v>
      </c>
      <c r="F7" s="1">
        <f t="shared" si="2"/>
        <v>648.858339982018</v>
      </c>
      <c r="G7" s="1">
        <f t="shared" si="3"/>
        <v>79.4851466477972</v>
      </c>
      <c r="H7" s="1">
        <f t="shared" si="4"/>
        <v>291.986252991908</v>
      </c>
      <c r="I7" s="1">
        <f t="shared" si="5"/>
        <v>-3052.51595792512</v>
      </c>
    </row>
    <row r="8" spans="1:9">
      <c r="A8" s="2">
        <v>45722</v>
      </c>
      <c r="B8" s="1">
        <v>72398.2694461919</v>
      </c>
      <c r="C8" s="1">
        <v>59217.6114092129</v>
      </c>
      <c r="D8" s="1">
        <f t="shared" si="0"/>
        <v>2617.41842428721</v>
      </c>
      <c r="E8" s="1">
        <f t="shared" si="1"/>
        <v>61835.0298335001</v>
      </c>
      <c r="F8" s="1">
        <f t="shared" si="2"/>
        <v>597.919223359913</v>
      </c>
      <c r="G8" s="1">
        <f t="shared" si="3"/>
        <v>73.2451048615893</v>
      </c>
      <c r="H8" s="1">
        <f t="shared" si="4"/>
        <v>269.063650511961</v>
      </c>
      <c r="I8" s="1">
        <f t="shared" si="5"/>
        <v>-3019.51910199675</v>
      </c>
    </row>
    <row r="9" spans="1:9">
      <c r="A9" s="2">
        <v>45723</v>
      </c>
      <c r="B9" s="1">
        <v>80129.0929821144</v>
      </c>
      <c r="C9" s="1">
        <v>64262.1114092129</v>
      </c>
      <c r="D9" s="1">
        <f t="shared" si="0"/>
        <v>2840.38532428721</v>
      </c>
      <c r="E9" s="1">
        <f t="shared" si="1"/>
        <v>67102.4967335001</v>
      </c>
      <c r="F9" s="1">
        <f t="shared" si="2"/>
        <v>737.354504638544</v>
      </c>
      <c r="G9" s="1">
        <f t="shared" si="3"/>
        <v>90.3259268182217</v>
      </c>
      <c r="H9" s="1">
        <f t="shared" si="4"/>
        <v>331.809527087345</v>
      </c>
      <c r="I9" s="1">
        <f t="shared" si="5"/>
        <v>-3336.25622865663</v>
      </c>
    </row>
    <row r="10" spans="1:9">
      <c r="A10" s="2">
        <v>45724</v>
      </c>
      <c r="B10" s="1">
        <v>110295.159834311</v>
      </c>
      <c r="C10" s="1">
        <v>78692.6114092129</v>
      </c>
      <c r="D10" s="1">
        <f t="shared" si="0"/>
        <v>3478.21342428721</v>
      </c>
      <c r="E10" s="1">
        <f t="shared" si="1"/>
        <v>82170.8248335001</v>
      </c>
      <c r="F10" s="1">
        <f t="shared" si="2"/>
        <v>1591.94349061194</v>
      </c>
      <c r="G10" s="1">
        <f t="shared" si="3"/>
        <v>195.013077599962</v>
      </c>
      <c r="H10" s="1">
        <f t="shared" si="4"/>
        <v>716.374570775371</v>
      </c>
      <c r="I10" s="1">
        <f t="shared" si="5"/>
        <v>-4548.79542172374</v>
      </c>
    </row>
    <row r="11" spans="1:9">
      <c r="A11" s="2">
        <v>45725</v>
      </c>
      <c r="B11" s="1">
        <v>88328.0954024455</v>
      </c>
      <c r="C11" s="1">
        <v>70681.6275382451</v>
      </c>
      <c r="D11" s="1">
        <f t="shared" si="0"/>
        <v>3124.12793719043</v>
      </c>
      <c r="E11" s="1">
        <f t="shared" si="1"/>
        <v>73805.7554754355</v>
      </c>
      <c r="F11" s="1">
        <f t="shared" si="2"/>
        <v>822.019241151507</v>
      </c>
      <c r="G11" s="1">
        <f t="shared" si="3"/>
        <v>100.69735704106</v>
      </c>
      <c r="H11" s="1">
        <f t="shared" si="4"/>
        <v>369.908658518178</v>
      </c>
      <c r="I11" s="1">
        <f t="shared" si="5"/>
        <v>-3676.93587686482</v>
      </c>
    </row>
    <row r="12" spans="1:9">
      <c r="A12" s="2">
        <v>45726</v>
      </c>
      <c r="B12" s="1">
        <v>68560.8103660143</v>
      </c>
      <c r="C12" s="1">
        <v>57419.6275382451</v>
      </c>
      <c r="D12" s="1">
        <f t="shared" si="0"/>
        <v>2537.94753719043</v>
      </c>
      <c r="E12" s="1">
        <f t="shared" si="1"/>
        <v>59957.5750754355</v>
      </c>
      <c r="F12" s="1">
        <f t="shared" si="2"/>
        <v>486.97558248559</v>
      </c>
      <c r="G12" s="1">
        <f t="shared" si="3"/>
        <v>59.6545088544848</v>
      </c>
      <c r="H12" s="1">
        <f t="shared" si="4"/>
        <v>219.139012118516</v>
      </c>
      <c r="I12" s="1">
        <f t="shared" si="5"/>
        <v>-2865.43861641199</v>
      </c>
    </row>
    <row r="13" spans="1:9">
      <c r="A13" s="2">
        <v>45727</v>
      </c>
      <c r="B13" s="1">
        <v>69863.6716394236</v>
      </c>
      <c r="C13" s="1">
        <v>58366.7565705032</v>
      </c>
      <c r="D13" s="1">
        <f t="shared" si="0"/>
        <v>2579.81064041624</v>
      </c>
      <c r="E13" s="1">
        <f t="shared" si="1"/>
        <v>60946.5672109194</v>
      </c>
      <c r="F13" s="1">
        <f t="shared" si="2"/>
        <v>504.741760104009</v>
      </c>
      <c r="G13" s="1">
        <f t="shared" si="3"/>
        <v>61.8308656127411</v>
      </c>
      <c r="H13" s="1">
        <f t="shared" si="4"/>
        <v>227.133792046804</v>
      </c>
      <c r="I13" s="1">
        <f t="shared" si="5"/>
        <v>-2919.24947408619</v>
      </c>
    </row>
    <row r="14" spans="1:9">
      <c r="A14" s="2">
        <v>45728</v>
      </c>
      <c r="B14" s="1">
        <v>68251.1007985837</v>
      </c>
      <c r="C14" s="1">
        <v>57863.2565705032</v>
      </c>
      <c r="D14" s="1">
        <f t="shared" si="0"/>
        <v>2557.55594041624</v>
      </c>
      <c r="E14" s="1">
        <f t="shared" si="1"/>
        <v>60420.8125109194</v>
      </c>
      <c r="F14" s="1">
        <f t="shared" si="2"/>
        <v>443.223865339486</v>
      </c>
      <c r="G14" s="1">
        <f t="shared" si="3"/>
        <v>54.2949235040871</v>
      </c>
      <c r="H14" s="1">
        <f t="shared" si="4"/>
        <v>199.450739402769</v>
      </c>
      <c r="I14" s="1">
        <f t="shared" si="5"/>
        <v>-2855.62398985705</v>
      </c>
    </row>
    <row r="15" spans="1:9">
      <c r="A15" s="2">
        <v>45729</v>
      </c>
      <c r="B15" s="1">
        <v>65873.3302761328</v>
      </c>
      <c r="C15" s="1">
        <v>56680.5065705032</v>
      </c>
      <c r="D15" s="1">
        <f t="shared" si="0"/>
        <v>2505.27839041624</v>
      </c>
      <c r="E15" s="1">
        <f t="shared" si="1"/>
        <v>59185.7849609194</v>
      </c>
      <c r="F15" s="1">
        <f t="shared" si="2"/>
        <v>378.540300861131</v>
      </c>
      <c r="G15" s="1">
        <f t="shared" si="3"/>
        <v>46.3711868554886</v>
      </c>
      <c r="H15" s="1">
        <f t="shared" si="4"/>
        <v>170.343135387509</v>
      </c>
      <c r="I15" s="1">
        <f t="shared" si="5"/>
        <v>-2759.84674274535</v>
      </c>
    </row>
    <row r="16" spans="1:9">
      <c r="A16" s="2">
        <v>45730</v>
      </c>
      <c r="B16" s="5"/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9">
      <c r="A20" s="2">
        <v>45734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t="s">
        <v>9</v>
      </c>
      <c r="B34" s="1">
        <f>SUM(B3:B30)</f>
        <v>1033968.76020194</v>
      </c>
      <c r="C34" s="1">
        <f>SUM(C3:C30)</f>
        <v>795930.407674606</v>
      </c>
      <c r="D34" s="1">
        <f t="shared" ref="C34:I34" si="6">SUM(D3:D30)</f>
        <v>35180.1240192176</v>
      </c>
      <c r="E34" s="1">
        <f t="shared" si="6"/>
        <v>831110.531693824</v>
      </c>
      <c r="F34" s="1">
        <f t="shared" si="6"/>
        <v>11482.5412363085</v>
      </c>
      <c r="G34" s="1">
        <f t="shared" si="6"/>
        <v>1406.61130144779</v>
      </c>
      <c r="H34" s="1">
        <f t="shared" si="6"/>
        <v>5167.14355633882</v>
      </c>
      <c r="I34" s="4">
        <f t="shared" si="6"/>
        <v>-42902.1330006351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4"/>
  <sheetViews>
    <sheetView workbookViewId="0">
      <selection activeCell="J21" sqref="J21:K21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95452.2947641736</v>
      </c>
      <c r="C3" s="1">
        <v>65049.5869217588</v>
      </c>
      <c r="D3" s="1">
        <f>C3*4.42%</f>
        <v>2875.19174194174</v>
      </c>
      <c r="E3" s="1">
        <f t="shared" ref="E3:E33" si="0">C3+D3</f>
        <v>67924.7786637005</v>
      </c>
      <c r="F3" s="1">
        <f>(B3-E3)/(1+6%)*6%</f>
        <v>1558.16128870602</v>
      </c>
      <c r="G3" s="1">
        <f>F3*12.25%</f>
        <v>190.874757866488</v>
      </c>
      <c r="H3" s="1">
        <f>F3*45%</f>
        <v>701.17257991771</v>
      </c>
      <c r="I3" s="1">
        <f>-(F3+G3-H3+D3)</f>
        <v>-3923.05520859654</v>
      </c>
    </row>
    <row r="4" spans="1:9">
      <c r="A4" s="2">
        <v>45718</v>
      </c>
      <c r="B4" s="1">
        <v>96433.9382965732</v>
      </c>
      <c r="C4" s="1">
        <v>65650.809143981</v>
      </c>
      <c r="D4" s="1">
        <f t="shared" ref="D4:D32" si="1">C4*4.42%</f>
        <v>2901.76576416396</v>
      </c>
      <c r="E4" s="1">
        <f t="shared" si="0"/>
        <v>68552.5749081449</v>
      </c>
      <c r="F4" s="1">
        <f t="shared" ref="F4:F30" si="2">(B4-E4)/(1+6%)*6%</f>
        <v>1578.19038047707</v>
      </c>
      <c r="G4" s="1">
        <f t="shared" ref="G4:G30" si="3">F4*12.25%</f>
        <v>193.328321608441</v>
      </c>
      <c r="H4" s="1">
        <f t="shared" ref="H4:H30" si="4">F4*45%</f>
        <v>710.185671214682</v>
      </c>
      <c r="I4" s="1">
        <f t="shared" ref="I4:I30" si="5">-(F4+G4-H4+D4)</f>
        <v>-3963.09879503479</v>
      </c>
    </row>
    <row r="5" spans="1:9">
      <c r="A5" s="2">
        <v>45719</v>
      </c>
      <c r="B5" s="1">
        <v>76800.9435883683</v>
      </c>
      <c r="C5" s="1">
        <v>54833.709143981</v>
      </c>
      <c r="D5" s="1">
        <f t="shared" si="1"/>
        <v>2423.64994416396</v>
      </c>
      <c r="E5" s="1">
        <f t="shared" si="0"/>
        <v>57257.359088145</v>
      </c>
      <c r="F5" s="1">
        <f t="shared" si="2"/>
        <v>1106.24063208811</v>
      </c>
      <c r="G5" s="1">
        <f t="shared" si="3"/>
        <v>135.514477430794</v>
      </c>
      <c r="H5" s="1">
        <f t="shared" si="4"/>
        <v>497.808284439651</v>
      </c>
      <c r="I5" s="1">
        <f t="shared" si="5"/>
        <v>-3167.59676924322</v>
      </c>
    </row>
    <row r="6" spans="1:9">
      <c r="A6" s="2">
        <v>45720</v>
      </c>
      <c r="B6" s="1">
        <v>76175.1302320014</v>
      </c>
      <c r="C6" s="1">
        <v>64746.4358106477</v>
      </c>
      <c r="D6" s="1">
        <f t="shared" si="1"/>
        <v>2861.79246283063</v>
      </c>
      <c r="E6" s="1">
        <f t="shared" si="0"/>
        <v>67608.2282734783</v>
      </c>
      <c r="F6" s="1">
        <f t="shared" si="2"/>
        <v>484.918978784324</v>
      </c>
      <c r="G6" s="1">
        <f t="shared" si="3"/>
        <v>59.4025749010797</v>
      </c>
      <c r="H6" s="1">
        <f t="shared" si="4"/>
        <v>218.213540452946</v>
      </c>
      <c r="I6" s="1">
        <f t="shared" si="5"/>
        <v>-3187.90047606309</v>
      </c>
    </row>
    <row r="7" spans="1:9">
      <c r="A7" s="2">
        <v>45721</v>
      </c>
      <c r="B7" s="1">
        <v>75872.9632134711</v>
      </c>
      <c r="C7" s="1">
        <v>65609.1158106477</v>
      </c>
      <c r="D7" s="1">
        <f t="shared" si="1"/>
        <v>2899.92291883063</v>
      </c>
      <c r="E7" s="1">
        <f t="shared" si="0"/>
        <v>68509.0387294783</v>
      </c>
      <c r="F7" s="1">
        <f t="shared" si="2"/>
        <v>416.82591418827</v>
      </c>
      <c r="G7" s="1">
        <f t="shared" si="3"/>
        <v>51.0611744880631</v>
      </c>
      <c r="H7" s="1">
        <f t="shared" si="4"/>
        <v>187.571661384722</v>
      </c>
      <c r="I7" s="1">
        <f t="shared" si="5"/>
        <v>-3180.23834612224</v>
      </c>
    </row>
    <row r="8" spans="1:9">
      <c r="A8" s="2">
        <v>45722</v>
      </c>
      <c r="B8" s="1">
        <v>75874.9461388592</v>
      </c>
      <c r="C8" s="1">
        <v>66211.0958106477</v>
      </c>
      <c r="D8" s="1">
        <f t="shared" si="1"/>
        <v>2926.53043483063</v>
      </c>
      <c r="E8" s="1">
        <f t="shared" si="0"/>
        <v>69137.6262454783</v>
      </c>
      <c r="F8" s="1">
        <f t="shared" si="2"/>
        <v>381.357729814012</v>
      </c>
      <c r="G8" s="1">
        <f t="shared" si="3"/>
        <v>46.7163219022164</v>
      </c>
      <c r="H8" s="1">
        <f t="shared" si="4"/>
        <v>171.610978416305</v>
      </c>
      <c r="I8" s="1">
        <f t="shared" si="5"/>
        <v>-3182.99350813055</v>
      </c>
    </row>
    <row r="9" spans="1:9">
      <c r="A9" s="2">
        <v>45723</v>
      </c>
      <c r="B9" s="1">
        <v>82801.4274295599</v>
      </c>
      <c r="C9" s="1">
        <v>70823.1158106477</v>
      </c>
      <c r="D9" s="1">
        <f t="shared" si="1"/>
        <v>3130.38171883063</v>
      </c>
      <c r="E9" s="1">
        <f t="shared" si="0"/>
        <v>73953.4975294783</v>
      </c>
      <c r="F9" s="1">
        <f t="shared" si="2"/>
        <v>500.826220759335</v>
      </c>
      <c r="G9" s="1">
        <f t="shared" si="3"/>
        <v>61.3512120430185</v>
      </c>
      <c r="H9" s="1">
        <f t="shared" si="4"/>
        <v>225.371799341701</v>
      </c>
      <c r="I9" s="1">
        <f t="shared" si="5"/>
        <v>-3467.18735229128</v>
      </c>
    </row>
    <row r="10" spans="1:9">
      <c r="A10" s="2">
        <v>45724</v>
      </c>
      <c r="B10" s="1">
        <v>107955.938114083</v>
      </c>
      <c r="C10" s="1">
        <v>85038.3758106477</v>
      </c>
      <c r="D10" s="1">
        <f t="shared" si="1"/>
        <v>3758.69621083063</v>
      </c>
      <c r="E10" s="1">
        <f t="shared" si="0"/>
        <v>88797.0720214783</v>
      </c>
      <c r="F10" s="1">
        <f t="shared" si="2"/>
        <v>1084.46411844932</v>
      </c>
      <c r="G10" s="1">
        <f t="shared" si="3"/>
        <v>132.846854510042</v>
      </c>
      <c r="H10" s="1">
        <f t="shared" si="4"/>
        <v>488.008853302194</v>
      </c>
      <c r="I10" s="1">
        <f t="shared" si="5"/>
        <v>-4487.9983304878</v>
      </c>
    </row>
    <row r="11" spans="1:9">
      <c r="A11" s="2">
        <v>45725</v>
      </c>
      <c r="B11" s="1">
        <v>89269.1634942357</v>
      </c>
      <c r="C11" s="1">
        <v>76430.5358106477</v>
      </c>
      <c r="D11" s="1">
        <f t="shared" si="1"/>
        <v>3378.22968283063</v>
      </c>
      <c r="E11" s="1">
        <f t="shared" si="0"/>
        <v>79808.7654934783</v>
      </c>
      <c r="F11" s="1">
        <f t="shared" si="2"/>
        <v>535.494226457964</v>
      </c>
      <c r="G11" s="1">
        <f t="shared" si="3"/>
        <v>65.5980427411006</v>
      </c>
      <c r="H11" s="1">
        <f t="shared" si="4"/>
        <v>240.972401906084</v>
      </c>
      <c r="I11" s="1">
        <f t="shared" si="5"/>
        <v>-3738.34955012361</v>
      </c>
    </row>
    <row r="12" spans="1:9">
      <c r="A12" s="2">
        <v>45726</v>
      </c>
      <c r="B12" s="1">
        <v>73325.8670176123</v>
      </c>
      <c r="C12" s="1">
        <v>64376.7158106477</v>
      </c>
      <c r="D12" s="1">
        <f t="shared" si="1"/>
        <v>2845.45083883063</v>
      </c>
      <c r="E12" s="1">
        <f t="shared" si="0"/>
        <v>67222.1666494783</v>
      </c>
      <c r="F12" s="1">
        <f t="shared" si="2"/>
        <v>345.492473667961</v>
      </c>
      <c r="G12" s="1">
        <f t="shared" si="3"/>
        <v>42.3228280243252</v>
      </c>
      <c r="H12" s="1">
        <f t="shared" si="4"/>
        <v>155.471613150582</v>
      </c>
      <c r="I12" s="1">
        <f t="shared" si="5"/>
        <v>-3077.79452737233</v>
      </c>
    </row>
    <row r="13" spans="1:9">
      <c r="A13" s="2">
        <v>45727</v>
      </c>
      <c r="B13" s="1">
        <v>75308.5281438132</v>
      </c>
      <c r="C13" s="1">
        <v>66167.3183912929</v>
      </c>
      <c r="D13" s="1">
        <f t="shared" si="1"/>
        <v>2924.59547289515</v>
      </c>
      <c r="E13" s="1">
        <f t="shared" si="0"/>
        <v>69091.913864188</v>
      </c>
      <c r="F13" s="1">
        <f t="shared" si="2"/>
        <v>351.883827148593</v>
      </c>
      <c r="G13" s="1">
        <f t="shared" si="3"/>
        <v>43.1057688257027</v>
      </c>
      <c r="H13" s="1">
        <f t="shared" si="4"/>
        <v>158.347722216867</v>
      </c>
      <c r="I13" s="1">
        <f t="shared" si="5"/>
        <v>-3161.23734665257</v>
      </c>
    </row>
    <row r="14" spans="1:9">
      <c r="A14" s="2">
        <v>45728</v>
      </c>
      <c r="B14" s="1">
        <v>73681.8609052801</v>
      </c>
      <c r="C14" s="1">
        <v>65939.7983912929</v>
      </c>
      <c r="D14" s="1">
        <f t="shared" si="1"/>
        <v>2914.53908889515</v>
      </c>
      <c r="E14" s="1">
        <f t="shared" si="0"/>
        <v>68854.3374801881</v>
      </c>
      <c r="F14" s="1">
        <f t="shared" si="2"/>
        <v>273.256042929738</v>
      </c>
      <c r="G14" s="1">
        <f t="shared" si="3"/>
        <v>33.473865258893</v>
      </c>
      <c r="H14" s="1">
        <f t="shared" si="4"/>
        <v>122.965219318382</v>
      </c>
      <c r="I14" s="1">
        <f t="shared" si="5"/>
        <v>-3098.3037777654</v>
      </c>
    </row>
    <row r="15" spans="1:9">
      <c r="A15" s="2">
        <v>45729</v>
      </c>
      <c r="B15" s="1">
        <v>72512.1346210965</v>
      </c>
      <c r="C15" s="1">
        <v>65707.5383912929</v>
      </c>
      <c r="D15" s="1">
        <f t="shared" si="1"/>
        <v>2904.27319689515</v>
      </c>
      <c r="E15" s="1">
        <f t="shared" si="0"/>
        <v>68611.811588188</v>
      </c>
      <c r="F15" s="1">
        <f t="shared" si="2"/>
        <v>220.773001862746</v>
      </c>
      <c r="G15" s="1">
        <f t="shared" si="3"/>
        <v>27.0446927281863</v>
      </c>
      <c r="H15" s="1">
        <f t="shared" si="4"/>
        <v>99.3478508382355</v>
      </c>
      <c r="I15" s="1">
        <f t="shared" si="5"/>
        <v>-3052.74304064784</v>
      </c>
    </row>
    <row r="16" spans="1:9">
      <c r="A16" s="2">
        <v>45730</v>
      </c>
      <c r="D16" s="1">
        <f t="shared" si="1"/>
        <v>0</v>
      </c>
      <c r="E16" s="1">
        <f t="shared" si="0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B17" s="7"/>
      <c r="D17" s="1">
        <f t="shared" si="1"/>
        <v>0</v>
      </c>
      <c r="E17" s="1">
        <f t="shared" si="0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1"/>
        <v>0</v>
      </c>
      <c r="E18" s="1">
        <f t="shared" si="0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1"/>
        <v>0</v>
      </c>
      <c r="E19" s="1">
        <f t="shared" si="0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9">
      <c r="A20" s="2">
        <v>45734</v>
      </c>
      <c r="D20" s="1">
        <f t="shared" si="1"/>
        <v>0</v>
      </c>
      <c r="E20" s="1">
        <f t="shared" si="0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1"/>
        <v>0</v>
      </c>
      <c r="E21" s="1">
        <f t="shared" si="0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1"/>
        <v>0</v>
      </c>
      <c r="E22" s="1">
        <f t="shared" si="0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1"/>
        <v>0</v>
      </c>
      <c r="E23" s="1">
        <f t="shared" si="0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1"/>
        <v>0</v>
      </c>
      <c r="E24" s="1">
        <f t="shared" si="0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1"/>
        <v>0</v>
      </c>
      <c r="E25" s="1">
        <f t="shared" si="0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1"/>
        <v>0</v>
      </c>
      <c r="E26" s="1">
        <f t="shared" si="0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1"/>
        <v>0</v>
      </c>
      <c r="E27" s="1">
        <f t="shared" si="0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1"/>
        <v>0</v>
      </c>
      <c r="E28" s="1">
        <f t="shared" si="0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1"/>
        <v>0</v>
      </c>
      <c r="E29" s="1">
        <f t="shared" si="0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1"/>
        <v>0</v>
      </c>
      <c r="E30" s="1">
        <f t="shared" si="0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s="2" t="s">
        <v>9</v>
      </c>
      <c r="B34" s="1">
        <f>SUM(B3:B30)</f>
        <v>1071465.13595913</v>
      </c>
      <c r="C34" s="1">
        <f t="shared" ref="C34:I34" si="6">SUM(C3:C30)</f>
        <v>876584.151058134</v>
      </c>
      <c r="D34" s="1">
        <f t="shared" si="6"/>
        <v>38745.0194767695</v>
      </c>
      <c r="E34" s="1">
        <f t="shared" si="6"/>
        <v>915329.170534903</v>
      </c>
      <c r="F34" s="1">
        <f t="shared" si="6"/>
        <v>8837.88483533347</v>
      </c>
      <c r="G34" s="1">
        <f t="shared" si="6"/>
        <v>1082.64089232835</v>
      </c>
      <c r="H34" s="1">
        <f t="shared" si="6"/>
        <v>3977.04817590006</v>
      </c>
      <c r="I34" s="4">
        <f t="shared" si="6"/>
        <v>-44688.4970285313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4"/>
  <sheetViews>
    <sheetView workbookViewId="0">
      <selection activeCell="C19" sqref="C19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1057.91052442205</v>
      </c>
      <c r="C3" s="1">
        <v>852</v>
      </c>
      <c r="D3" s="1">
        <f>C3*4.42%</f>
        <v>37.6584</v>
      </c>
      <c r="E3" s="1">
        <f t="shared" ref="E3:E33" si="0">C3+D3</f>
        <v>889.6584</v>
      </c>
      <c r="F3" s="1">
        <f>(B3-E3)/(1+6%)*6%</f>
        <v>9.52370515596509</v>
      </c>
      <c r="G3" s="1">
        <f>F3*12.25%</f>
        <v>1.16665388160572</v>
      </c>
      <c r="H3" s="1">
        <f>F3*45%</f>
        <v>4.28566732018429</v>
      </c>
      <c r="I3" s="1">
        <f>-(F3+G3-H3+D3)</f>
        <v>-44.0630917173865</v>
      </c>
    </row>
    <row r="4" spans="1:9">
      <c r="A4" s="2">
        <v>45718</v>
      </c>
      <c r="B4" s="1">
        <v>1140.52846136672</v>
      </c>
      <c r="C4" s="1">
        <v>804</v>
      </c>
      <c r="D4" s="1">
        <f t="shared" ref="D4:D32" si="1">C4*4.42%</f>
        <v>35.5368</v>
      </c>
      <c r="E4" s="1">
        <f t="shared" si="0"/>
        <v>839.5368</v>
      </c>
      <c r="F4" s="1">
        <f t="shared" ref="F4:F30" si="2">(B4-E4)/(1+6%)*6%</f>
        <v>17.0372638509464</v>
      </c>
      <c r="G4" s="1">
        <f t="shared" ref="G4:G30" si="3">F4*12.25%</f>
        <v>2.08706482174094</v>
      </c>
      <c r="H4" s="1">
        <f t="shared" ref="H4:H30" si="4">F4*45%</f>
        <v>7.66676873292589</v>
      </c>
      <c r="I4" s="1">
        <f t="shared" ref="I4:I30" si="5">-(F4+G4-H4+D4)</f>
        <v>-46.9943599397615</v>
      </c>
    </row>
    <row r="5" spans="1:9">
      <c r="A5" s="2">
        <v>45719</v>
      </c>
      <c r="B5" s="1">
        <v>813.726070909489</v>
      </c>
      <c r="C5" s="1">
        <v>665</v>
      </c>
      <c r="D5" s="1">
        <f t="shared" si="1"/>
        <v>29.393</v>
      </c>
      <c r="E5" s="1">
        <f t="shared" si="0"/>
        <v>694.393</v>
      </c>
      <c r="F5" s="1">
        <f t="shared" si="2"/>
        <v>6.7547021269522</v>
      </c>
      <c r="G5" s="1">
        <f t="shared" si="3"/>
        <v>0.827451010551645</v>
      </c>
      <c r="H5" s="1">
        <f t="shared" si="4"/>
        <v>3.03961595712849</v>
      </c>
      <c r="I5" s="1">
        <f t="shared" si="5"/>
        <v>-33.9355371803754</v>
      </c>
    </row>
    <row r="6" spans="1:9">
      <c r="A6" s="2">
        <v>45720</v>
      </c>
      <c r="B6" s="1">
        <v>896.132745309651</v>
      </c>
      <c r="C6" s="1">
        <v>686.4</v>
      </c>
      <c r="D6" s="1">
        <f t="shared" si="1"/>
        <v>30.33888</v>
      </c>
      <c r="E6" s="1">
        <f t="shared" si="0"/>
        <v>716.73888</v>
      </c>
      <c r="F6" s="1">
        <f t="shared" si="2"/>
        <v>10.1543697345085</v>
      </c>
      <c r="G6" s="1">
        <f t="shared" si="3"/>
        <v>1.2439102924773</v>
      </c>
      <c r="H6" s="1">
        <f t="shared" si="4"/>
        <v>4.56946638052885</v>
      </c>
      <c r="I6" s="1">
        <f t="shared" si="5"/>
        <v>-37.167693646457</v>
      </c>
    </row>
    <row r="7" spans="1:9">
      <c r="A7" s="2">
        <v>45721</v>
      </c>
      <c r="B7" s="1">
        <v>970.88264667966</v>
      </c>
      <c r="C7" s="1">
        <v>732.6</v>
      </c>
      <c r="D7" s="1">
        <f t="shared" si="1"/>
        <v>32.38092</v>
      </c>
      <c r="E7" s="1">
        <f t="shared" si="0"/>
        <v>764.98092</v>
      </c>
      <c r="F7" s="1">
        <f t="shared" si="2"/>
        <v>11.6548147177166</v>
      </c>
      <c r="G7" s="1">
        <f t="shared" si="3"/>
        <v>1.42771480292028</v>
      </c>
      <c r="H7" s="1">
        <f t="shared" si="4"/>
        <v>5.24466662297247</v>
      </c>
      <c r="I7" s="1">
        <f t="shared" si="5"/>
        <v>-40.2187828976644</v>
      </c>
    </row>
    <row r="8" spans="1:9">
      <c r="A8" s="2">
        <v>45722</v>
      </c>
      <c r="B8" s="1">
        <v>915.134414948495</v>
      </c>
      <c r="C8" s="1">
        <v>700</v>
      </c>
      <c r="D8" s="1">
        <f t="shared" si="1"/>
        <v>30.94</v>
      </c>
      <c r="E8" s="1">
        <f t="shared" si="0"/>
        <v>730.94</v>
      </c>
      <c r="F8" s="1">
        <f t="shared" si="2"/>
        <v>10.4260989593488</v>
      </c>
      <c r="G8" s="1">
        <f t="shared" si="3"/>
        <v>1.27719712252022</v>
      </c>
      <c r="H8" s="1">
        <f t="shared" si="4"/>
        <v>4.69174453170695</v>
      </c>
      <c r="I8" s="1">
        <f t="shared" si="5"/>
        <v>-37.951551550162</v>
      </c>
    </row>
    <row r="9" spans="1:9">
      <c r="A9" s="2">
        <v>45723</v>
      </c>
      <c r="B9" s="1">
        <v>1133.3895883255</v>
      </c>
      <c r="C9" s="1">
        <v>890.8</v>
      </c>
      <c r="D9" s="1">
        <f t="shared" si="1"/>
        <v>39.37336</v>
      </c>
      <c r="E9" s="1">
        <f t="shared" si="0"/>
        <v>930.17336</v>
      </c>
      <c r="F9" s="1">
        <f t="shared" si="2"/>
        <v>11.5028053769151</v>
      </c>
      <c r="G9" s="1">
        <f t="shared" si="3"/>
        <v>1.4090936586721</v>
      </c>
      <c r="H9" s="1">
        <f t="shared" si="4"/>
        <v>5.17626241961179</v>
      </c>
      <c r="I9" s="1">
        <f t="shared" si="5"/>
        <v>-47.1089966159754</v>
      </c>
    </row>
    <row r="10" spans="1:9">
      <c r="A10" s="2">
        <v>45724</v>
      </c>
      <c r="B10" s="1">
        <v>1259.02205160658</v>
      </c>
      <c r="C10" s="1">
        <v>825.3</v>
      </c>
      <c r="D10" s="1">
        <f t="shared" si="1"/>
        <v>36.47826</v>
      </c>
      <c r="E10" s="1">
        <f t="shared" si="0"/>
        <v>861.77826</v>
      </c>
      <c r="F10" s="1">
        <f t="shared" si="2"/>
        <v>22.4854976381083</v>
      </c>
      <c r="G10" s="1">
        <f t="shared" si="3"/>
        <v>2.75447346066827</v>
      </c>
      <c r="H10" s="1">
        <f t="shared" si="4"/>
        <v>10.1184739371487</v>
      </c>
      <c r="I10" s="1">
        <f t="shared" si="5"/>
        <v>-51.5997571616278</v>
      </c>
    </row>
    <row r="11" spans="1:9">
      <c r="A11" s="2">
        <v>45725</v>
      </c>
      <c r="B11" s="1">
        <v>1210.42110331881</v>
      </c>
      <c r="C11" s="1">
        <v>856.8</v>
      </c>
      <c r="D11" s="1">
        <f t="shared" si="1"/>
        <v>37.87056</v>
      </c>
      <c r="E11" s="1">
        <f t="shared" si="0"/>
        <v>894.67056</v>
      </c>
      <c r="F11" s="1">
        <f t="shared" si="2"/>
        <v>17.8726722633289</v>
      </c>
      <c r="G11" s="1">
        <f t="shared" si="3"/>
        <v>2.18940235225779</v>
      </c>
      <c r="H11" s="1">
        <f t="shared" si="4"/>
        <v>8.04270251849799</v>
      </c>
      <c r="I11" s="1">
        <f t="shared" si="5"/>
        <v>-49.8899320970887</v>
      </c>
    </row>
    <row r="12" spans="1:9">
      <c r="A12" s="2">
        <v>45726</v>
      </c>
      <c r="B12" s="1">
        <v>842.172616373529</v>
      </c>
      <c r="C12" s="1">
        <v>643.5</v>
      </c>
      <c r="D12" s="1">
        <f t="shared" si="1"/>
        <v>28.4427</v>
      </c>
      <c r="E12" s="1">
        <f t="shared" si="0"/>
        <v>671.9427</v>
      </c>
      <c r="F12" s="1">
        <f t="shared" si="2"/>
        <v>9.63565564378466</v>
      </c>
      <c r="G12" s="1">
        <f t="shared" si="3"/>
        <v>1.18036781636362</v>
      </c>
      <c r="H12" s="1">
        <f t="shared" si="4"/>
        <v>4.3360450397031</v>
      </c>
      <c r="I12" s="1">
        <f t="shared" si="5"/>
        <v>-34.9226784204452</v>
      </c>
    </row>
    <row r="13" spans="1:9">
      <c r="A13" s="2">
        <v>45727</v>
      </c>
      <c r="B13" s="1">
        <v>907.490216762595</v>
      </c>
      <c r="C13" s="1">
        <v>661.5</v>
      </c>
      <c r="D13" s="1">
        <f t="shared" si="1"/>
        <v>29.2383</v>
      </c>
      <c r="E13" s="1">
        <f t="shared" si="0"/>
        <v>690.7383</v>
      </c>
      <c r="F13" s="1">
        <f t="shared" si="2"/>
        <v>12.2689764205242</v>
      </c>
      <c r="G13" s="1">
        <f t="shared" si="3"/>
        <v>1.50294961151422</v>
      </c>
      <c r="H13" s="1">
        <f t="shared" si="4"/>
        <v>5.52103938923591</v>
      </c>
      <c r="I13" s="1">
        <f t="shared" si="5"/>
        <v>-37.4891866428026</v>
      </c>
    </row>
    <row r="14" spans="1:9">
      <c r="A14" s="2">
        <v>45728</v>
      </c>
      <c r="B14" s="1">
        <v>890.42829613615</v>
      </c>
      <c r="C14" s="1">
        <v>643.5</v>
      </c>
      <c r="D14" s="1">
        <f t="shared" si="1"/>
        <v>28.4427</v>
      </c>
      <c r="E14" s="1">
        <f t="shared" si="0"/>
        <v>671.9427</v>
      </c>
      <c r="F14" s="1">
        <f t="shared" si="2"/>
        <v>12.3671092152538</v>
      </c>
      <c r="G14" s="1">
        <f t="shared" si="3"/>
        <v>1.51497087886859</v>
      </c>
      <c r="H14" s="1">
        <f t="shared" si="4"/>
        <v>5.5651991468642</v>
      </c>
      <c r="I14" s="1">
        <f t="shared" si="5"/>
        <v>-36.7595809472582</v>
      </c>
    </row>
    <row r="15" spans="1:9">
      <c r="A15" s="2">
        <v>45729</v>
      </c>
      <c r="B15" s="1">
        <v>858.465102771348</v>
      </c>
      <c r="C15" s="1">
        <v>693</v>
      </c>
      <c r="D15" s="1">
        <f t="shared" si="1"/>
        <v>30.6306</v>
      </c>
      <c r="E15" s="1">
        <f t="shared" si="0"/>
        <v>723.6306</v>
      </c>
      <c r="F15" s="1">
        <f t="shared" si="2"/>
        <v>7.63214166630274</v>
      </c>
      <c r="G15" s="1">
        <f t="shared" si="3"/>
        <v>0.934937354122086</v>
      </c>
      <c r="H15" s="1">
        <f t="shared" si="4"/>
        <v>3.43446374983623</v>
      </c>
      <c r="I15" s="1">
        <f t="shared" si="5"/>
        <v>-35.7632152705886</v>
      </c>
    </row>
    <row r="16" spans="1:9">
      <c r="A16" s="2">
        <v>45730</v>
      </c>
      <c r="D16" s="1">
        <f t="shared" si="1"/>
        <v>0</v>
      </c>
      <c r="E16" s="1">
        <f t="shared" si="0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D17" s="1">
        <f t="shared" si="1"/>
        <v>0</v>
      </c>
      <c r="E17" s="1">
        <f t="shared" si="0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1"/>
        <v>0</v>
      </c>
      <c r="E18" s="1">
        <f t="shared" si="0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1"/>
        <v>0</v>
      </c>
      <c r="E19" s="1">
        <f t="shared" si="0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15">
      <c r="A20" s="2">
        <v>45734</v>
      </c>
      <c r="D20" s="1">
        <f t="shared" si="1"/>
        <v>0</v>
      </c>
      <c r="E20" s="1">
        <f t="shared" si="0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  <c r="O20" s="6"/>
    </row>
    <row r="21" spans="1:9">
      <c r="A21" s="2">
        <v>45735</v>
      </c>
      <c r="D21" s="1">
        <f t="shared" si="1"/>
        <v>0</v>
      </c>
      <c r="E21" s="1">
        <f t="shared" si="0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1"/>
        <v>0</v>
      </c>
      <c r="E22" s="1">
        <f t="shared" si="0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1"/>
        <v>0</v>
      </c>
      <c r="E23" s="1">
        <f t="shared" si="0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1"/>
        <v>0</v>
      </c>
      <c r="E24" s="1">
        <f t="shared" si="0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1"/>
        <v>0</v>
      </c>
      <c r="E25" s="1">
        <f t="shared" si="0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1"/>
        <v>0</v>
      </c>
      <c r="E26" s="1">
        <f t="shared" si="0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1"/>
        <v>0</v>
      </c>
      <c r="E27" s="1">
        <f t="shared" si="0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1"/>
        <v>0</v>
      </c>
      <c r="E28" s="1">
        <f t="shared" si="0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1"/>
        <v>0</v>
      </c>
      <c r="E29" s="1">
        <f t="shared" si="0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1"/>
        <v>0</v>
      </c>
      <c r="E30" s="1">
        <f t="shared" si="0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t="s">
        <v>9</v>
      </c>
      <c r="B34" s="1">
        <f>SUM(B3:B30)</f>
        <v>12895.7038389306</v>
      </c>
      <c r="C34" s="1">
        <f t="shared" ref="C34:I34" si="6">SUM(C3:C30)</f>
        <v>9654.4</v>
      </c>
      <c r="D34" s="1">
        <f t="shared" si="6"/>
        <v>426.72448</v>
      </c>
      <c r="E34" s="1">
        <f t="shared" si="6"/>
        <v>10081.12448</v>
      </c>
      <c r="F34" s="1">
        <f t="shared" si="6"/>
        <v>159.315812769655</v>
      </c>
      <c r="G34" s="1">
        <f t="shared" si="6"/>
        <v>19.5161870642828</v>
      </c>
      <c r="H34" s="1">
        <f t="shared" si="6"/>
        <v>71.6921157463449</v>
      </c>
      <c r="I34" s="4">
        <f t="shared" si="6"/>
        <v>-533.864364087593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4"/>
  <sheetViews>
    <sheetView workbookViewId="0">
      <selection activeCell="L24" sqref="L24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  <col min="12" max="12" width="12.625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73664.9900886773</v>
      </c>
      <c r="C3" s="1">
        <v>61871.5412420885</v>
      </c>
      <c r="D3" s="1">
        <f>C3*4.42%</f>
        <v>2734.72212290031</v>
      </c>
      <c r="E3" s="1">
        <f>C3+D3</f>
        <v>64606.2633649888</v>
      </c>
      <c r="F3" s="1">
        <f>(B3-E3)/(1+6%)*6%</f>
        <v>512.758116435197</v>
      </c>
      <c r="G3" s="1">
        <f>F3*12.25%</f>
        <v>62.8128692633117</v>
      </c>
      <c r="H3" s="1">
        <f>F3*45%</f>
        <v>230.741152395839</v>
      </c>
      <c r="I3" s="1">
        <f>-(F3+G3-H3+D3)</f>
        <v>-3079.55195620298</v>
      </c>
    </row>
    <row r="4" spans="1:9">
      <c r="A4" s="2">
        <v>45718</v>
      </c>
      <c r="B4" s="1">
        <v>75575.1165414294</v>
      </c>
      <c r="C4" s="1">
        <v>61616.7045754218</v>
      </c>
      <c r="D4" s="1">
        <f t="shared" ref="D4:D32" si="0">C4*4.42%</f>
        <v>2723.45834223364</v>
      </c>
      <c r="E4" s="1">
        <f t="shared" ref="E3:E33" si="1">C4+D4</f>
        <v>64340.1629176554</v>
      </c>
      <c r="F4" s="1">
        <f t="shared" ref="F4:F30" si="2">(B4-E4)/(1+6%)*6%</f>
        <v>635.940771157016</v>
      </c>
      <c r="G4" s="1">
        <f t="shared" ref="G4:G30" si="3">F4*12.25%</f>
        <v>77.9027444667345</v>
      </c>
      <c r="H4" s="1">
        <f t="shared" ref="H4:H30" si="4">F4*45%</f>
        <v>286.173347020657</v>
      </c>
      <c r="I4" s="1">
        <f t="shared" ref="I4:I30" si="5">-(F4+G4-H4+D4)</f>
        <v>-3151.12851083674</v>
      </c>
    </row>
    <row r="5" spans="1:9">
      <c r="A5" s="2">
        <v>45719</v>
      </c>
      <c r="B5" s="1">
        <v>61805.4683583826</v>
      </c>
      <c r="C5" s="1">
        <v>51422.5887689702</v>
      </c>
      <c r="D5" s="1">
        <f t="shared" si="0"/>
        <v>2272.87842358848</v>
      </c>
      <c r="E5" s="1">
        <f t="shared" si="1"/>
        <v>53695.4671925587</v>
      </c>
      <c r="F5" s="1">
        <f t="shared" si="2"/>
        <v>459.056669763618</v>
      </c>
      <c r="G5" s="1">
        <f t="shared" si="3"/>
        <v>56.2344420460432</v>
      </c>
      <c r="H5" s="1">
        <f t="shared" si="4"/>
        <v>206.575501393628</v>
      </c>
      <c r="I5" s="1">
        <f t="shared" si="5"/>
        <v>-2581.59403400452</v>
      </c>
    </row>
    <row r="6" spans="1:9">
      <c r="A6" s="2">
        <v>45720</v>
      </c>
      <c r="B6" s="1">
        <v>54601.4686410531</v>
      </c>
      <c r="C6" s="1">
        <v>53927.4887689702</v>
      </c>
      <c r="D6" s="1">
        <f t="shared" si="0"/>
        <v>2383.59500358848</v>
      </c>
      <c r="E6" s="1">
        <f t="shared" si="1"/>
        <v>56311.0837725587</v>
      </c>
      <c r="F6" s="1">
        <f t="shared" si="2"/>
        <v>-96.7706678210707</v>
      </c>
      <c r="G6" s="1">
        <f t="shared" si="3"/>
        <v>-11.8544068080812</v>
      </c>
      <c r="H6" s="1">
        <f t="shared" si="4"/>
        <v>-43.5468005194818</v>
      </c>
      <c r="I6" s="1">
        <f t="shared" si="5"/>
        <v>-2318.51672947881</v>
      </c>
    </row>
    <row r="7" spans="1:9">
      <c r="A7" s="2">
        <v>45721</v>
      </c>
      <c r="B7" s="1">
        <v>53923.6139447536</v>
      </c>
      <c r="C7" s="1">
        <v>54412.7029625186</v>
      </c>
      <c r="D7" s="1">
        <f t="shared" si="0"/>
        <v>2405.04147094332</v>
      </c>
      <c r="E7" s="1">
        <f t="shared" si="1"/>
        <v>56817.7444334619</v>
      </c>
      <c r="F7" s="1">
        <f t="shared" si="2"/>
        <v>-163.818706908018</v>
      </c>
      <c r="G7" s="1">
        <f t="shared" si="3"/>
        <v>-20.0677915962322</v>
      </c>
      <c r="H7" s="1">
        <f t="shared" si="4"/>
        <v>-73.7184181086082</v>
      </c>
      <c r="I7" s="1">
        <f t="shared" si="5"/>
        <v>-2294.87339054768</v>
      </c>
    </row>
    <row r="8" spans="1:9">
      <c r="A8" s="2">
        <v>45722</v>
      </c>
      <c r="B8" s="1">
        <v>56542.6424007115</v>
      </c>
      <c r="C8" s="1">
        <v>55414.2229625186</v>
      </c>
      <c r="D8" s="1">
        <f t="shared" si="0"/>
        <v>2449.30865494332</v>
      </c>
      <c r="E8" s="1">
        <f t="shared" si="1"/>
        <v>57863.5316174619</v>
      </c>
      <c r="F8" s="1">
        <f t="shared" si="2"/>
        <v>-74.7673141556843</v>
      </c>
      <c r="G8" s="1">
        <f t="shared" si="3"/>
        <v>-9.15899598407133</v>
      </c>
      <c r="H8" s="1">
        <f t="shared" si="4"/>
        <v>-33.645291370058</v>
      </c>
      <c r="I8" s="1">
        <f t="shared" si="5"/>
        <v>-2399.02763617362</v>
      </c>
    </row>
    <row r="9" spans="1:12">
      <c r="A9" s="2">
        <v>45723</v>
      </c>
      <c r="B9" s="1">
        <v>62443.6052820759</v>
      </c>
      <c r="C9" s="1">
        <v>59457.7429625186</v>
      </c>
      <c r="D9" s="1">
        <f t="shared" si="0"/>
        <v>2628.03223894332</v>
      </c>
      <c r="E9" s="1">
        <f t="shared" si="1"/>
        <v>62085.7752014619</v>
      </c>
      <c r="F9" s="1">
        <f t="shared" si="2"/>
        <v>20.2545328649423</v>
      </c>
      <c r="G9" s="1">
        <f t="shared" si="3"/>
        <v>2.48118027595544</v>
      </c>
      <c r="H9" s="1">
        <f t="shared" si="4"/>
        <v>9.11453978922406</v>
      </c>
      <c r="I9" s="1">
        <f t="shared" si="5"/>
        <v>-2641.653412295</v>
      </c>
      <c r="L9" s="1"/>
    </row>
    <row r="10" spans="1:12">
      <c r="A10" s="2">
        <v>45724</v>
      </c>
      <c r="B10" s="1">
        <v>85697.6413256004</v>
      </c>
      <c r="C10" s="1">
        <v>69819.2629625186</v>
      </c>
      <c r="D10" s="1">
        <f t="shared" si="0"/>
        <v>3086.01142294332</v>
      </c>
      <c r="E10" s="1">
        <f t="shared" si="1"/>
        <v>72905.2743854619</v>
      </c>
      <c r="F10" s="1">
        <f t="shared" si="2"/>
        <v>724.096241894631</v>
      </c>
      <c r="G10" s="1">
        <f t="shared" si="3"/>
        <v>88.7017896320923</v>
      </c>
      <c r="H10" s="1">
        <f t="shared" si="4"/>
        <v>325.843308852584</v>
      </c>
      <c r="I10" s="1">
        <f t="shared" si="5"/>
        <v>-3572.96614561746</v>
      </c>
      <c r="L10" s="1"/>
    </row>
    <row r="11" spans="1:12">
      <c r="A11" s="2">
        <v>45725</v>
      </c>
      <c r="B11" s="1">
        <v>76564.4324824669</v>
      </c>
      <c r="C11" s="1">
        <v>65101.8229625186</v>
      </c>
      <c r="D11" s="1">
        <f t="shared" si="0"/>
        <v>2877.50057494332</v>
      </c>
      <c r="E11" s="1">
        <f t="shared" si="1"/>
        <v>67979.3235374619</v>
      </c>
      <c r="F11" s="1">
        <f t="shared" si="2"/>
        <v>485.94956292481</v>
      </c>
      <c r="G11" s="1">
        <f t="shared" si="3"/>
        <v>59.5288214582892</v>
      </c>
      <c r="H11" s="1">
        <f t="shared" si="4"/>
        <v>218.677303316164</v>
      </c>
      <c r="I11" s="1">
        <f t="shared" si="5"/>
        <v>-3204.30165601026</v>
      </c>
      <c r="L11" s="1"/>
    </row>
    <row r="12" spans="1:12">
      <c r="A12" s="2">
        <v>45726</v>
      </c>
      <c r="B12" s="1">
        <v>58446.5176779232</v>
      </c>
      <c r="C12" s="1">
        <v>52100.7829625186</v>
      </c>
      <c r="D12" s="1">
        <f t="shared" si="0"/>
        <v>2302.85460694332</v>
      </c>
      <c r="E12" s="1">
        <f t="shared" si="1"/>
        <v>54403.6375694619</v>
      </c>
      <c r="F12" s="1">
        <f t="shared" si="2"/>
        <v>228.842270290261</v>
      </c>
      <c r="G12" s="1">
        <f t="shared" si="3"/>
        <v>28.033178110557</v>
      </c>
      <c r="H12" s="1">
        <f t="shared" si="4"/>
        <v>102.979021630617</v>
      </c>
      <c r="I12" s="1">
        <f t="shared" si="5"/>
        <v>-2456.75103371352</v>
      </c>
      <c r="L12" s="1"/>
    </row>
    <row r="13" spans="1:12">
      <c r="A13" s="2">
        <v>45727</v>
      </c>
      <c r="B13" s="1">
        <v>52802.0666205138</v>
      </c>
      <c r="C13" s="1">
        <v>53459.7248980025</v>
      </c>
      <c r="D13" s="1">
        <f t="shared" si="0"/>
        <v>2362.91984049171</v>
      </c>
      <c r="E13" s="1">
        <f t="shared" si="1"/>
        <v>55822.6447384942</v>
      </c>
      <c r="F13" s="1">
        <f t="shared" si="2"/>
        <v>-170.976119885684</v>
      </c>
      <c r="G13" s="1">
        <f t="shared" si="3"/>
        <v>-20.9445746859963</v>
      </c>
      <c r="H13" s="1">
        <f t="shared" si="4"/>
        <v>-76.9392539485578</v>
      </c>
      <c r="I13" s="1">
        <f t="shared" si="5"/>
        <v>-2247.93839986859</v>
      </c>
      <c r="L13" s="1"/>
    </row>
    <row r="14" spans="1:12">
      <c r="A14" s="2">
        <v>45728</v>
      </c>
      <c r="B14" s="1">
        <v>48590.148116373</v>
      </c>
      <c r="C14" s="1">
        <v>53993.2448980025</v>
      </c>
      <c r="D14" s="1">
        <f t="shared" si="0"/>
        <v>2386.50142449171</v>
      </c>
      <c r="E14" s="1">
        <f t="shared" si="1"/>
        <v>56379.7463224942</v>
      </c>
      <c r="F14" s="1">
        <f t="shared" si="2"/>
        <v>-440.920653176672</v>
      </c>
      <c r="G14" s="1">
        <f t="shared" si="3"/>
        <v>-54.0127800141424</v>
      </c>
      <c r="H14" s="1">
        <f t="shared" si="4"/>
        <v>-198.414293929503</v>
      </c>
      <c r="I14" s="1">
        <f t="shared" si="5"/>
        <v>-2089.9822852304</v>
      </c>
      <c r="L14" s="1"/>
    </row>
    <row r="15" spans="1:12">
      <c r="A15" s="2">
        <v>45729</v>
      </c>
      <c r="B15" s="1">
        <v>41677.3069137595</v>
      </c>
      <c r="C15" s="1">
        <v>54011.9648980025</v>
      </c>
      <c r="D15" s="1">
        <f t="shared" si="0"/>
        <v>2387.32884849171</v>
      </c>
      <c r="E15" s="1">
        <f t="shared" si="1"/>
        <v>56399.2937464942</v>
      </c>
      <c r="F15" s="1">
        <f t="shared" si="2"/>
        <v>-833.320009400076</v>
      </c>
      <c r="G15" s="1">
        <f t="shared" si="3"/>
        <v>-102.081701151509</v>
      </c>
      <c r="H15" s="1">
        <f t="shared" si="4"/>
        <v>-374.994004230034</v>
      </c>
      <c r="I15" s="1">
        <f t="shared" si="5"/>
        <v>-1826.92114217016</v>
      </c>
      <c r="L15" s="1"/>
    </row>
    <row r="16" spans="1:12">
      <c r="A16" s="2">
        <v>45730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  <c r="L16" s="1"/>
    </row>
    <row r="17" spans="1:12">
      <c r="A17" s="2">
        <v>45731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  <c r="L17" s="1"/>
    </row>
    <row r="18" spans="1:12">
      <c r="A18" s="2">
        <v>45732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  <c r="L18" s="1"/>
    </row>
    <row r="19" spans="1:12">
      <c r="A19" s="2">
        <v>45733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  <c r="L19" s="1"/>
    </row>
    <row r="20" spans="1:9">
      <c r="A20" s="2">
        <v>45734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s="2" t="s">
        <v>9</v>
      </c>
      <c r="B34" s="1">
        <f>SUM(B3:B30)</f>
        <v>802335.01839372</v>
      </c>
      <c r="C34" s="1">
        <f t="shared" ref="C34:I34" si="6">SUM(C3:C30)</f>
        <v>746609.79582457</v>
      </c>
      <c r="D34" s="1">
        <f t="shared" si="6"/>
        <v>33000.152975446</v>
      </c>
      <c r="E34" s="1">
        <f t="shared" si="6"/>
        <v>779609.948800016</v>
      </c>
      <c r="F34" s="1">
        <f t="shared" si="6"/>
        <v>1286.32469398327</v>
      </c>
      <c r="G34" s="1">
        <f t="shared" si="6"/>
        <v>157.574775012951</v>
      </c>
      <c r="H34" s="1">
        <f t="shared" si="6"/>
        <v>578.846112292471</v>
      </c>
      <c r="I34" s="4">
        <f t="shared" si="6"/>
        <v>-33865.2063321497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4"/>
  <sheetViews>
    <sheetView workbookViewId="0">
      <selection activeCell="D25" sqref="D25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  <col min="13" max="13" width="11.5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38188.2099113228</v>
      </c>
      <c r="C3" s="1">
        <v>33079.6859201672</v>
      </c>
      <c r="D3" s="1">
        <f>C3*4.42%</f>
        <v>1462.12211767139</v>
      </c>
      <c r="E3" s="1">
        <f>C3+D3</f>
        <v>34541.8080378386</v>
      </c>
      <c r="F3" s="1">
        <f>(B3-E3)/(1+6%)*6%</f>
        <v>206.400106046276</v>
      </c>
      <c r="G3" s="1">
        <f>F3*12.25%</f>
        <v>25.2840129906689</v>
      </c>
      <c r="H3" s="1">
        <f>F3*45%</f>
        <v>92.8800477208244</v>
      </c>
      <c r="I3" s="1">
        <f>-(F3+G3-H3+D3)</f>
        <v>-1600.92618898751</v>
      </c>
    </row>
    <row r="4" spans="1:9">
      <c r="A4" s="2">
        <v>45718</v>
      </c>
      <c r="B4" s="1">
        <v>42432.3734585709</v>
      </c>
      <c r="C4" s="1">
        <v>35058.1992535006</v>
      </c>
      <c r="D4" s="1">
        <f>C4*4.42%</f>
        <v>1549.57240700473</v>
      </c>
      <c r="E4" s="1">
        <f t="shared" ref="E3:E33" si="0">C4+D4</f>
        <v>36607.7716605053</v>
      </c>
      <c r="F4" s="1">
        <f t="shared" ref="F4:F32" si="1">(B4-E4)/(1+6%)*6%</f>
        <v>329.694441399938</v>
      </c>
      <c r="G4" s="1">
        <f t="shared" ref="G4:G32" si="2">F4*12.25%</f>
        <v>40.3875690714924</v>
      </c>
      <c r="H4" s="1">
        <f t="shared" ref="H4:H32" si="3">F4*45%</f>
        <v>148.362498629972</v>
      </c>
      <c r="I4" s="1">
        <f>-(F4+G4-H4+D4)</f>
        <v>-1771.29191884619</v>
      </c>
    </row>
    <row r="5" spans="1:9">
      <c r="A5" s="2">
        <v>45719</v>
      </c>
      <c r="B5" s="1">
        <v>32985.0716416175</v>
      </c>
      <c r="C5" s="1">
        <v>28958.5992535006</v>
      </c>
      <c r="D5" s="1">
        <f>C5*4.42%</f>
        <v>1279.97008700473</v>
      </c>
      <c r="E5" s="1">
        <f t="shared" si="0"/>
        <v>30238.5693405053</v>
      </c>
      <c r="F5" s="1">
        <f t="shared" si="1"/>
        <v>155.462394402575</v>
      </c>
      <c r="G5" s="1">
        <f t="shared" si="2"/>
        <v>19.0441433143155</v>
      </c>
      <c r="H5" s="1">
        <f t="shared" si="3"/>
        <v>69.958077481159</v>
      </c>
      <c r="I5" s="1">
        <f t="shared" ref="I4:I32" si="4">-(F5+G5-H5+D5)</f>
        <v>-1384.51854724046</v>
      </c>
    </row>
    <row r="6" spans="1:9">
      <c r="A6" s="2">
        <v>45720</v>
      </c>
      <c r="B6" s="1">
        <v>29652.0813589468</v>
      </c>
      <c r="C6" s="1">
        <v>31452.7992535006</v>
      </c>
      <c r="D6" s="1">
        <f t="shared" ref="D4:D32" si="5">C6*4.42%</f>
        <v>1390.21372700473</v>
      </c>
      <c r="E6" s="1">
        <f t="shared" si="0"/>
        <v>32843.0129805053</v>
      </c>
      <c r="F6" s="1">
        <f t="shared" si="1"/>
        <v>-180.618771031615</v>
      </c>
      <c r="G6" s="1">
        <f t="shared" si="2"/>
        <v>-22.1257994513728</v>
      </c>
      <c r="H6" s="1">
        <f t="shared" si="3"/>
        <v>-81.2784469642266</v>
      </c>
      <c r="I6" s="1">
        <f t="shared" si="4"/>
        <v>-1268.74760348597</v>
      </c>
    </row>
    <row r="7" spans="1:9">
      <c r="A7" s="2">
        <v>45721</v>
      </c>
      <c r="B7" s="1">
        <v>29468.7260552461</v>
      </c>
      <c r="C7" s="1">
        <v>31613.8392535006</v>
      </c>
      <c r="D7" s="1">
        <f t="shared" si="5"/>
        <v>1397.33169500473</v>
      </c>
      <c r="E7" s="1">
        <f t="shared" si="0"/>
        <v>33011.1709485053</v>
      </c>
      <c r="F7" s="1">
        <f t="shared" si="1"/>
        <v>-200.51574867505</v>
      </c>
      <c r="G7" s="1">
        <f t="shared" si="2"/>
        <v>-24.5631792126936</v>
      </c>
      <c r="H7" s="1">
        <f t="shared" si="3"/>
        <v>-90.2320869037726</v>
      </c>
      <c r="I7" s="1">
        <f t="shared" si="4"/>
        <v>-1262.48485402075</v>
      </c>
    </row>
    <row r="8" spans="1:9">
      <c r="A8" s="2">
        <v>45722</v>
      </c>
      <c r="B8" s="1">
        <v>30253.0675992882</v>
      </c>
      <c r="C8" s="1">
        <v>31999.3592535006</v>
      </c>
      <c r="D8" s="1">
        <f t="shared" si="5"/>
        <v>1414.37167900473</v>
      </c>
      <c r="E8" s="1">
        <f t="shared" si="0"/>
        <v>33413.7309325053</v>
      </c>
      <c r="F8" s="1">
        <f t="shared" si="1"/>
        <v>-178.905471691536</v>
      </c>
      <c r="G8" s="1">
        <f t="shared" si="2"/>
        <v>-21.9159202822131</v>
      </c>
      <c r="H8" s="1">
        <f t="shared" si="3"/>
        <v>-80.507462261191</v>
      </c>
      <c r="I8" s="1">
        <f t="shared" si="4"/>
        <v>-1294.05774929217</v>
      </c>
    </row>
    <row r="9" spans="1:9">
      <c r="A9" s="2">
        <v>45723</v>
      </c>
      <c r="B9" s="1">
        <v>34151.0447179245</v>
      </c>
      <c r="C9" s="1">
        <v>34327.1192535006</v>
      </c>
      <c r="D9" s="1">
        <f t="shared" si="5"/>
        <v>1517.25867100473</v>
      </c>
      <c r="E9" s="1">
        <f t="shared" si="0"/>
        <v>35844.3779245053</v>
      </c>
      <c r="F9" s="1">
        <f t="shared" si="1"/>
        <v>-95.8490494291031</v>
      </c>
      <c r="G9" s="1">
        <f t="shared" si="2"/>
        <v>-11.7415085550651</v>
      </c>
      <c r="H9" s="1">
        <f t="shared" si="3"/>
        <v>-43.1320722430964</v>
      </c>
      <c r="I9" s="1">
        <f t="shared" si="4"/>
        <v>-1452.80018526365</v>
      </c>
    </row>
    <row r="10" spans="1:13">
      <c r="A10" s="2">
        <v>45724</v>
      </c>
      <c r="B10" s="1">
        <v>50204.0986744012</v>
      </c>
      <c r="C10" s="1">
        <v>43262.3992535006</v>
      </c>
      <c r="D10" s="1">
        <f t="shared" si="5"/>
        <v>1912.19804700473</v>
      </c>
      <c r="E10" s="1">
        <f t="shared" si="0"/>
        <v>45174.5973005053</v>
      </c>
      <c r="F10" s="1">
        <f t="shared" si="1"/>
        <v>284.688757012974</v>
      </c>
      <c r="G10" s="1">
        <f t="shared" si="2"/>
        <v>34.8743727340893</v>
      </c>
      <c r="H10" s="1">
        <f t="shared" si="3"/>
        <v>128.109940655838</v>
      </c>
      <c r="I10" s="1">
        <f t="shared" si="4"/>
        <v>-2103.65123609595</v>
      </c>
      <c r="M10" s="1"/>
    </row>
    <row r="11" spans="1:13">
      <c r="A11" s="2">
        <v>45725</v>
      </c>
      <c r="B11" s="1">
        <v>43209.3075175332</v>
      </c>
      <c r="C11" s="1">
        <v>39036.3192535006</v>
      </c>
      <c r="D11" s="1">
        <f t="shared" si="5"/>
        <v>1725.40531100473</v>
      </c>
      <c r="E11" s="1">
        <f t="shared" si="0"/>
        <v>40761.7245645053</v>
      </c>
      <c r="F11" s="1">
        <f t="shared" si="1"/>
        <v>138.542431303464</v>
      </c>
      <c r="G11" s="1">
        <f t="shared" si="2"/>
        <v>16.9714478346744</v>
      </c>
      <c r="H11" s="1">
        <f t="shared" si="3"/>
        <v>62.344094086559</v>
      </c>
      <c r="I11" s="1">
        <f t="shared" si="4"/>
        <v>-1818.57509605631</v>
      </c>
      <c r="M11" s="1"/>
    </row>
    <row r="12" spans="1:13">
      <c r="A12" s="2">
        <v>45726</v>
      </c>
      <c r="B12" s="1">
        <v>33191.0523220766</v>
      </c>
      <c r="C12" s="1">
        <v>31696.7992535006</v>
      </c>
      <c r="D12" s="1">
        <f t="shared" si="5"/>
        <v>1400.99852700473</v>
      </c>
      <c r="E12" s="1">
        <f t="shared" si="0"/>
        <v>33097.7977805053</v>
      </c>
      <c r="F12" s="1">
        <f t="shared" si="1"/>
        <v>5.27855895686415</v>
      </c>
      <c r="G12" s="1">
        <f t="shared" si="2"/>
        <v>0.646623472215858</v>
      </c>
      <c r="H12" s="1">
        <f t="shared" si="3"/>
        <v>2.37535153058887</v>
      </c>
      <c r="I12" s="1">
        <f t="shared" si="4"/>
        <v>-1404.54835790322</v>
      </c>
      <c r="M12" s="1"/>
    </row>
    <row r="13" spans="1:13">
      <c r="A13" s="2">
        <v>45727</v>
      </c>
      <c r="B13" s="1">
        <v>29476.2633794861</v>
      </c>
      <c r="C13" s="1">
        <v>31873.797963178</v>
      </c>
      <c r="D13" s="1">
        <f t="shared" si="5"/>
        <v>1408.82186997247</v>
      </c>
      <c r="E13" s="1">
        <f t="shared" si="0"/>
        <v>33282.6198331505</v>
      </c>
      <c r="F13" s="1">
        <f t="shared" si="1"/>
        <v>-215.454138886663</v>
      </c>
      <c r="G13" s="1">
        <f t="shared" si="2"/>
        <v>-26.3931320136162</v>
      </c>
      <c r="H13" s="1">
        <f t="shared" si="3"/>
        <v>-96.9543624989981</v>
      </c>
      <c r="I13" s="1">
        <f t="shared" si="4"/>
        <v>-1263.92896157119</v>
      </c>
      <c r="M13" s="1"/>
    </row>
    <row r="14" spans="1:13">
      <c r="A14" s="2">
        <v>45728</v>
      </c>
      <c r="B14" s="1">
        <v>26036.5718836268</v>
      </c>
      <c r="C14" s="1">
        <v>31901.4263502748</v>
      </c>
      <c r="D14" s="1">
        <f t="shared" si="5"/>
        <v>1410.04304468215</v>
      </c>
      <c r="E14" s="1">
        <f t="shared" si="0"/>
        <v>33311.4693949569</v>
      </c>
      <c r="F14" s="1">
        <f t="shared" si="1"/>
        <v>-411.786651584725</v>
      </c>
      <c r="G14" s="1">
        <f t="shared" si="2"/>
        <v>-50.4438648191289</v>
      </c>
      <c r="H14" s="1">
        <f t="shared" si="3"/>
        <v>-185.303993213126</v>
      </c>
      <c r="I14" s="1">
        <f t="shared" si="4"/>
        <v>-1133.11652149142</v>
      </c>
      <c r="M14" s="1"/>
    </row>
    <row r="15" spans="1:13">
      <c r="A15" s="2">
        <v>45729</v>
      </c>
      <c r="B15" s="1">
        <v>18205.0630862402</v>
      </c>
      <c r="C15" s="1">
        <v>31999.0263502748</v>
      </c>
      <c r="D15" s="1">
        <f t="shared" si="5"/>
        <v>1414.35696468215</v>
      </c>
      <c r="E15" s="1">
        <f t="shared" si="0"/>
        <v>33413.3833149569</v>
      </c>
      <c r="F15" s="1">
        <f t="shared" si="1"/>
        <v>-860.848314833024</v>
      </c>
      <c r="G15" s="1">
        <f t="shared" si="2"/>
        <v>-105.453918567045</v>
      </c>
      <c r="H15" s="1">
        <f t="shared" si="3"/>
        <v>-387.381741674861</v>
      </c>
      <c r="I15" s="1">
        <f t="shared" si="4"/>
        <v>-835.436472956938</v>
      </c>
      <c r="M15" s="1"/>
    </row>
    <row r="16" spans="1:13">
      <c r="A16" s="2">
        <v>45730</v>
      </c>
      <c r="D16" s="1">
        <f t="shared" si="5"/>
        <v>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M16" s="1"/>
    </row>
    <row r="17" spans="1:13">
      <c r="A17" s="2">
        <v>45731</v>
      </c>
      <c r="D17" s="1">
        <f t="shared" si="5"/>
        <v>0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0</v>
      </c>
      <c r="M17" s="1"/>
    </row>
    <row r="18" spans="1:13">
      <c r="A18" s="2">
        <v>45732</v>
      </c>
      <c r="D18" s="1">
        <f t="shared" si="5"/>
        <v>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M18" s="1"/>
    </row>
    <row r="19" spans="1:13">
      <c r="A19" s="2">
        <v>45733</v>
      </c>
      <c r="D19" s="1">
        <f t="shared" si="5"/>
        <v>0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  <c r="I19" s="1">
        <f t="shared" si="4"/>
        <v>0</v>
      </c>
      <c r="M19" s="1"/>
    </row>
    <row r="20" spans="1:13">
      <c r="A20" s="2">
        <v>45734</v>
      </c>
      <c r="D20" s="1">
        <f t="shared" si="5"/>
        <v>0</v>
      </c>
      <c r="E20" s="1">
        <f t="shared" si="0"/>
        <v>0</v>
      </c>
      <c r="F20" s="1">
        <f t="shared" si="1"/>
        <v>0</v>
      </c>
      <c r="G20" s="1">
        <f t="shared" si="2"/>
        <v>0</v>
      </c>
      <c r="H20" s="1">
        <f t="shared" si="3"/>
        <v>0</v>
      </c>
      <c r="I20" s="1">
        <f t="shared" si="4"/>
        <v>0</v>
      </c>
      <c r="M20" s="1"/>
    </row>
    <row r="21" spans="1:9">
      <c r="A21" s="2">
        <v>45735</v>
      </c>
      <c r="D21" s="1">
        <f t="shared" si="5"/>
        <v>0</v>
      </c>
      <c r="E21" s="1">
        <f t="shared" si="0"/>
        <v>0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0</v>
      </c>
    </row>
    <row r="22" spans="1:9">
      <c r="A22" s="2">
        <v>45736</v>
      </c>
      <c r="D22" s="1">
        <f t="shared" si="5"/>
        <v>0</v>
      </c>
      <c r="E22" s="1">
        <f t="shared" si="0"/>
        <v>0</v>
      </c>
      <c r="F22" s="1">
        <f t="shared" si="1"/>
        <v>0</v>
      </c>
      <c r="G22" s="1">
        <f t="shared" si="2"/>
        <v>0</v>
      </c>
      <c r="H22" s="1">
        <f t="shared" si="3"/>
        <v>0</v>
      </c>
      <c r="I22" s="1">
        <f t="shared" si="4"/>
        <v>0</v>
      </c>
    </row>
    <row r="23" spans="1:9">
      <c r="A23" s="2">
        <v>45737</v>
      </c>
      <c r="D23" s="1">
        <f t="shared" si="5"/>
        <v>0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0</v>
      </c>
      <c r="I23" s="1">
        <f t="shared" si="4"/>
        <v>0</v>
      </c>
    </row>
    <row r="24" spans="1:9">
      <c r="A24" s="2">
        <v>45738</v>
      </c>
      <c r="D24" s="1">
        <f t="shared" si="5"/>
        <v>0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f t="shared" si="4"/>
        <v>0</v>
      </c>
    </row>
    <row r="25" spans="1:9">
      <c r="A25" s="2">
        <v>45739</v>
      </c>
      <c r="D25" s="1">
        <f t="shared" si="5"/>
        <v>0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I25" s="1">
        <f t="shared" si="4"/>
        <v>0</v>
      </c>
    </row>
    <row r="26" spans="1:9">
      <c r="A26" s="2">
        <v>45740</v>
      </c>
      <c r="D26" s="1">
        <f t="shared" si="5"/>
        <v>0</v>
      </c>
      <c r="E26" s="1">
        <f t="shared" si="0"/>
        <v>0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</row>
    <row r="27" spans="1:9">
      <c r="A27" s="2">
        <v>45741</v>
      </c>
      <c r="D27" s="1">
        <f t="shared" si="5"/>
        <v>0</v>
      </c>
      <c r="E27" s="1">
        <f t="shared" si="0"/>
        <v>0</v>
      </c>
      <c r="F27" s="1">
        <f t="shared" si="1"/>
        <v>0</v>
      </c>
      <c r="G27" s="1">
        <f t="shared" si="2"/>
        <v>0</v>
      </c>
      <c r="H27" s="1">
        <f t="shared" si="3"/>
        <v>0</v>
      </c>
      <c r="I27" s="1">
        <f t="shared" si="4"/>
        <v>0</v>
      </c>
    </row>
    <row r="28" spans="1:9">
      <c r="A28" s="2">
        <v>45742</v>
      </c>
      <c r="D28" s="1">
        <f t="shared" si="5"/>
        <v>0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0</v>
      </c>
    </row>
    <row r="29" spans="1:9">
      <c r="A29" s="2">
        <v>45743</v>
      </c>
      <c r="D29" s="1">
        <f t="shared" si="5"/>
        <v>0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  <c r="I29" s="1">
        <f t="shared" si="4"/>
        <v>0</v>
      </c>
    </row>
    <row r="30" spans="1:9">
      <c r="A30" s="2">
        <v>45744</v>
      </c>
      <c r="D30" s="1">
        <f t="shared" si="5"/>
        <v>0</v>
      </c>
      <c r="E30" s="1">
        <f t="shared" si="0"/>
        <v>0</v>
      </c>
      <c r="F30" s="1">
        <f t="shared" si="1"/>
        <v>0</v>
      </c>
      <c r="G30" s="1">
        <f t="shared" si="2"/>
        <v>0</v>
      </c>
      <c r="H30" s="1">
        <f t="shared" si="3"/>
        <v>0</v>
      </c>
      <c r="I30" s="1">
        <f t="shared" si="4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t="s">
        <v>9</v>
      </c>
      <c r="B34" s="1">
        <f>SUM(B3:B30)</f>
        <v>437452.931606281</v>
      </c>
      <c r="C34" s="1">
        <f t="shared" ref="C34:I34" si="6">SUM(C3:C30)</f>
        <v>436259.3698654</v>
      </c>
      <c r="D34" s="1">
        <f t="shared" si="6"/>
        <v>19282.6641480507</v>
      </c>
      <c r="E34" s="1">
        <f t="shared" si="6"/>
        <v>455542.034013451</v>
      </c>
      <c r="F34" s="1">
        <f t="shared" si="6"/>
        <v>-1023.91145700962</v>
      </c>
      <c r="G34" s="1">
        <f t="shared" si="6"/>
        <v>-125.429153483679</v>
      </c>
      <c r="H34" s="1">
        <f t="shared" si="6"/>
        <v>-460.76015565433</v>
      </c>
      <c r="I34" s="4">
        <f t="shared" si="6"/>
        <v>-18594.0836932117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M24" sqref="M24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  <col min="13" max="13" width="9.375"/>
  </cols>
  <sheetData>
    <row r="1" spans="10:10">
      <c r="J1" t="s">
        <v>10</v>
      </c>
    </row>
    <row r="2" spans="1:10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</row>
    <row r="3" spans="1:12">
      <c r="A3" s="2">
        <v>45717</v>
      </c>
      <c r="B3" s="1">
        <v>6472.09999999999</v>
      </c>
      <c r="C3" s="1">
        <v>4280</v>
      </c>
      <c r="D3" s="1">
        <f>C3*4.42%</f>
        <v>189.176</v>
      </c>
      <c r="E3" s="1">
        <f>C3+D3</f>
        <v>4469.176</v>
      </c>
      <c r="F3" s="1">
        <f>(B3-E3)/(1+6%)*6%</f>
        <v>113.373056603773</v>
      </c>
      <c r="G3" s="1">
        <f>F3*12.25%</f>
        <v>13.8881994339622</v>
      </c>
      <c r="H3" s="1">
        <f>F3*45%</f>
        <v>51.0178754716979</v>
      </c>
      <c r="I3" s="1">
        <f>-(F3+G3-H3+D3)</f>
        <v>-265.419380566037</v>
      </c>
      <c r="J3" s="1">
        <v>0</v>
      </c>
      <c r="L3" t="s">
        <v>11</v>
      </c>
    </row>
    <row r="4" spans="1:10">
      <c r="A4" s="2">
        <v>45718</v>
      </c>
      <c r="B4" s="1">
        <v>6587.35</v>
      </c>
      <c r="C4" s="1">
        <v>4335</v>
      </c>
      <c r="D4" s="1">
        <f>C4*4.42%</f>
        <v>191.607</v>
      </c>
      <c r="E4" s="1">
        <f t="shared" ref="E3:E31" si="0">C4+D4</f>
        <v>4526.607</v>
      </c>
      <c r="F4" s="1">
        <f t="shared" ref="F4:F32" si="1">(B4-E4)/(1+6%)*6%</f>
        <v>116.645830188679</v>
      </c>
      <c r="G4" s="1">
        <f t="shared" ref="G4:G32" si="2">F4*12.25%</f>
        <v>14.2891141981132</v>
      </c>
      <c r="H4" s="1">
        <f t="shared" ref="H4:H32" si="3">F4*45%</f>
        <v>52.4906235849057</v>
      </c>
      <c r="I4" s="1">
        <f t="shared" ref="I4:I32" si="4">-(F4+G4-H4+D4)</f>
        <v>-270.051320801887</v>
      </c>
      <c r="J4" s="1">
        <v>0</v>
      </c>
    </row>
    <row r="5" spans="1:10">
      <c r="A5" s="2">
        <v>45719</v>
      </c>
      <c r="B5" s="1">
        <v>5234.64</v>
      </c>
      <c r="C5" s="1">
        <v>3660</v>
      </c>
      <c r="D5" s="1">
        <f t="shared" ref="D4:D32" si="5">C5*4.42%</f>
        <v>161.772</v>
      </c>
      <c r="E5" s="1">
        <f t="shared" si="0"/>
        <v>3821.772</v>
      </c>
      <c r="F5" s="1">
        <f t="shared" si="1"/>
        <v>79.9736603773585</v>
      </c>
      <c r="G5" s="1">
        <f t="shared" si="2"/>
        <v>9.79677339622642</v>
      </c>
      <c r="H5" s="1">
        <f t="shared" si="3"/>
        <v>35.9881471698113</v>
      </c>
      <c r="I5" s="1">
        <f t="shared" si="4"/>
        <v>-215.554286603774</v>
      </c>
      <c r="J5" s="1">
        <v>0</v>
      </c>
    </row>
    <row r="6" spans="1:10">
      <c r="A6" s="2">
        <v>45720</v>
      </c>
      <c r="B6" s="1">
        <v>4660.01</v>
      </c>
      <c r="C6" s="1">
        <v>3415</v>
      </c>
      <c r="D6" s="1">
        <f t="shared" si="5"/>
        <v>150.943</v>
      </c>
      <c r="E6" s="1">
        <f t="shared" si="0"/>
        <v>3565.943</v>
      </c>
      <c r="F6" s="1">
        <f t="shared" si="1"/>
        <v>61.928320754717</v>
      </c>
      <c r="G6" s="1">
        <f t="shared" si="2"/>
        <v>7.58621929245283</v>
      </c>
      <c r="H6" s="1">
        <f t="shared" si="3"/>
        <v>27.8677443396226</v>
      </c>
      <c r="I6" s="1">
        <f t="shared" si="4"/>
        <v>-192.589795707547</v>
      </c>
      <c r="J6" s="1">
        <v>0</v>
      </c>
    </row>
    <row r="7" spans="1:10">
      <c r="A7" s="2">
        <v>45721</v>
      </c>
      <c r="B7" s="1">
        <v>5206.14999999999</v>
      </c>
      <c r="C7" s="1">
        <v>3575</v>
      </c>
      <c r="D7" s="1">
        <f t="shared" si="5"/>
        <v>158.015</v>
      </c>
      <c r="E7" s="1">
        <f t="shared" si="0"/>
        <v>3733.015</v>
      </c>
      <c r="F7" s="1">
        <f t="shared" si="1"/>
        <v>83.3849999999994</v>
      </c>
      <c r="G7" s="1">
        <f t="shared" si="2"/>
        <v>10.2146624999999</v>
      </c>
      <c r="H7" s="1">
        <f t="shared" si="3"/>
        <v>37.5232499999997</v>
      </c>
      <c r="I7" s="1">
        <f t="shared" si="4"/>
        <v>-214.0914125</v>
      </c>
      <c r="J7" s="1">
        <v>0</v>
      </c>
    </row>
    <row r="8" spans="1:10">
      <c r="A8" s="2">
        <v>45722</v>
      </c>
      <c r="B8" s="1">
        <v>4783.57</v>
      </c>
      <c r="C8" s="1">
        <v>3240</v>
      </c>
      <c r="D8" s="1">
        <f t="shared" si="5"/>
        <v>143.208</v>
      </c>
      <c r="E8" s="1">
        <f t="shared" si="0"/>
        <v>3383.208</v>
      </c>
      <c r="F8" s="1">
        <f t="shared" si="1"/>
        <v>79.2657735849056</v>
      </c>
      <c r="G8" s="1">
        <f t="shared" si="2"/>
        <v>9.71005726415094</v>
      </c>
      <c r="H8" s="1">
        <f t="shared" si="3"/>
        <v>35.6695981132075</v>
      </c>
      <c r="I8" s="1">
        <f t="shared" si="4"/>
        <v>-196.514232735849</v>
      </c>
      <c r="J8" s="1">
        <v>0</v>
      </c>
    </row>
    <row r="9" spans="1:10">
      <c r="A9" s="2">
        <v>45723</v>
      </c>
      <c r="B9" s="1">
        <v>6168.19</v>
      </c>
      <c r="C9" s="1">
        <v>3980</v>
      </c>
      <c r="D9" s="1">
        <f t="shared" si="5"/>
        <v>175.916</v>
      </c>
      <c r="E9" s="1">
        <f t="shared" si="0"/>
        <v>4155.916</v>
      </c>
      <c r="F9" s="1">
        <f t="shared" si="1"/>
        <v>113.902301886792</v>
      </c>
      <c r="G9" s="1">
        <f t="shared" si="2"/>
        <v>13.9530319811321</v>
      </c>
      <c r="H9" s="1">
        <f t="shared" si="3"/>
        <v>51.2560358490566</v>
      </c>
      <c r="I9" s="1">
        <f t="shared" si="4"/>
        <v>-252.515298018868</v>
      </c>
      <c r="J9" s="1">
        <v>0</v>
      </c>
    </row>
    <row r="10" spans="1:10">
      <c r="A10" s="2">
        <v>45724</v>
      </c>
      <c r="B10" s="1">
        <v>8650.59</v>
      </c>
      <c r="C10" s="1">
        <v>5140</v>
      </c>
      <c r="D10" s="1">
        <f t="shared" si="5"/>
        <v>227.188</v>
      </c>
      <c r="E10" s="1">
        <f t="shared" si="0"/>
        <v>5367.188</v>
      </c>
      <c r="F10" s="1">
        <f t="shared" si="1"/>
        <v>185.852943396226</v>
      </c>
      <c r="G10" s="1">
        <f t="shared" si="2"/>
        <v>22.7669855660377</v>
      </c>
      <c r="H10" s="1">
        <f t="shared" si="3"/>
        <v>83.6338245283019</v>
      </c>
      <c r="I10" s="1">
        <f t="shared" si="4"/>
        <v>-352.174104433962</v>
      </c>
      <c r="J10" s="1">
        <v>0</v>
      </c>
    </row>
    <row r="11" spans="1:10">
      <c r="A11" s="2">
        <v>45725</v>
      </c>
      <c r="B11" s="1">
        <v>7249.12</v>
      </c>
      <c r="C11" s="1">
        <v>4575</v>
      </c>
      <c r="D11" s="1">
        <f t="shared" si="5"/>
        <v>202.215</v>
      </c>
      <c r="E11" s="1">
        <f t="shared" si="0"/>
        <v>4777.215</v>
      </c>
      <c r="F11" s="1">
        <f t="shared" si="1"/>
        <v>139.919150943396</v>
      </c>
      <c r="G11" s="1">
        <f t="shared" si="2"/>
        <v>17.140095990566</v>
      </c>
      <c r="H11" s="1">
        <f t="shared" si="3"/>
        <v>62.9636179245283</v>
      </c>
      <c r="I11" s="1">
        <f t="shared" si="4"/>
        <v>-296.310629009434</v>
      </c>
      <c r="J11" s="1">
        <v>0</v>
      </c>
    </row>
    <row r="12" spans="1:10">
      <c r="A12" s="2">
        <v>45726</v>
      </c>
      <c r="B12" s="1">
        <v>5029.96</v>
      </c>
      <c r="C12" s="1">
        <v>3960</v>
      </c>
      <c r="D12" s="1">
        <f t="shared" si="5"/>
        <v>175.032</v>
      </c>
      <c r="E12" s="1">
        <f t="shared" si="0"/>
        <v>4135.032</v>
      </c>
      <c r="F12" s="1">
        <f t="shared" si="1"/>
        <v>50.6563018867924</v>
      </c>
      <c r="G12" s="1">
        <f t="shared" si="2"/>
        <v>6.20539698113207</v>
      </c>
      <c r="H12" s="1">
        <f t="shared" si="3"/>
        <v>22.7953358490566</v>
      </c>
      <c r="I12" s="1">
        <f t="shared" si="4"/>
        <v>-209.098363018868</v>
      </c>
      <c r="J12" s="1">
        <v>0</v>
      </c>
    </row>
    <row r="13" spans="1:10">
      <c r="A13" s="2">
        <v>45727</v>
      </c>
      <c r="B13" s="1">
        <v>5150.96000000001</v>
      </c>
      <c r="C13" s="1">
        <v>3655</v>
      </c>
      <c r="D13" s="1">
        <f t="shared" si="5"/>
        <v>161.551</v>
      </c>
      <c r="E13" s="1">
        <f t="shared" si="0"/>
        <v>3816.551</v>
      </c>
      <c r="F13" s="1">
        <f t="shared" si="1"/>
        <v>75.5325849056609</v>
      </c>
      <c r="G13" s="1">
        <f t="shared" si="2"/>
        <v>9.25274165094346</v>
      </c>
      <c r="H13" s="1">
        <f t="shared" si="3"/>
        <v>33.9896632075474</v>
      </c>
      <c r="I13" s="1">
        <f t="shared" si="4"/>
        <v>-212.346663349057</v>
      </c>
      <c r="J13" s="1">
        <v>0</v>
      </c>
    </row>
    <row r="14" spans="1:10">
      <c r="A14" s="2">
        <v>45728</v>
      </c>
      <c r="B14" s="1">
        <v>4693.15000000001</v>
      </c>
      <c r="C14" s="1">
        <v>3615</v>
      </c>
      <c r="D14" s="1">
        <f t="shared" si="5"/>
        <v>159.783</v>
      </c>
      <c r="E14" s="1">
        <f t="shared" si="0"/>
        <v>3774.783</v>
      </c>
      <c r="F14" s="1">
        <f t="shared" si="1"/>
        <v>51.9830377358496</v>
      </c>
      <c r="G14" s="1">
        <f t="shared" si="2"/>
        <v>6.36792212264158</v>
      </c>
      <c r="H14" s="1">
        <f t="shared" si="3"/>
        <v>23.3923669811323</v>
      </c>
      <c r="I14" s="1">
        <f t="shared" si="4"/>
        <v>-194.741592877359</v>
      </c>
      <c r="J14" s="1">
        <v>0</v>
      </c>
    </row>
    <row r="15" spans="1:10">
      <c r="A15" s="2">
        <v>45729</v>
      </c>
      <c r="B15" s="1">
        <v>5371.99</v>
      </c>
      <c r="C15" s="1">
        <v>4000</v>
      </c>
      <c r="D15" s="1">
        <f t="shared" si="5"/>
        <v>176.8</v>
      </c>
      <c r="E15" s="1">
        <f t="shared" si="0"/>
        <v>4176.8</v>
      </c>
      <c r="F15" s="1">
        <f t="shared" si="1"/>
        <v>67.6522641509434</v>
      </c>
      <c r="G15" s="1">
        <f t="shared" si="2"/>
        <v>8.28740235849056</v>
      </c>
      <c r="H15" s="1">
        <f t="shared" si="3"/>
        <v>30.4435188679245</v>
      </c>
      <c r="I15" s="1">
        <f t="shared" si="4"/>
        <v>-222.296147641509</v>
      </c>
      <c r="J15" s="1">
        <v>0</v>
      </c>
    </row>
    <row r="16" spans="1:10">
      <c r="A16" s="2">
        <v>45730</v>
      </c>
      <c r="D16" s="1">
        <f t="shared" si="5"/>
        <v>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>
        <v>0</v>
      </c>
    </row>
    <row r="17" spans="1:10">
      <c r="A17" s="2">
        <v>45731</v>
      </c>
      <c r="D17" s="1">
        <f t="shared" si="5"/>
        <v>0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v>0</v>
      </c>
    </row>
    <row r="18" spans="1:10">
      <c r="A18" s="2">
        <v>45732</v>
      </c>
      <c r="D18" s="1">
        <f t="shared" si="5"/>
        <v>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v>0</v>
      </c>
    </row>
    <row r="19" spans="1:10">
      <c r="A19" s="2">
        <v>45733</v>
      </c>
      <c r="D19" s="1">
        <f t="shared" si="5"/>
        <v>0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v>0</v>
      </c>
    </row>
    <row r="20" spans="1:10">
      <c r="A20" s="2">
        <v>45734</v>
      </c>
      <c r="D20" s="1">
        <f t="shared" si="5"/>
        <v>0</v>
      </c>
      <c r="E20" s="1">
        <f t="shared" si="0"/>
        <v>0</v>
      </c>
      <c r="F20" s="1">
        <f t="shared" si="1"/>
        <v>0</v>
      </c>
      <c r="G20" s="1">
        <f t="shared" si="2"/>
        <v>0</v>
      </c>
      <c r="H20" s="1">
        <f t="shared" si="3"/>
        <v>0</v>
      </c>
      <c r="I20" s="1">
        <f t="shared" si="4"/>
        <v>0</v>
      </c>
      <c r="J20" s="1">
        <v>0</v>
      </c>
    </row>
    <row r="21" spans="1:10">
      <c r="A21" s="2">
        <v>45735</v>
      </c>
      <c r="D21" s="1">
        <f t="shared" si="5"/>
        <v>0</v>
      </c>
      <c r="E21" s="1">
        <f t="shared" si="0"/>
        <v>0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v>0</v>
      </c>
    </row>
    <row r="22" spans="1:10">
      <c r="A22" s="2">
        <v>45736</v>
      </c>
      <c r="D22" s="1">
        <f t="shared" si="5"/>
        <v>0</v>
      </c>
      <c r="E22" s="1">
        <f t="shared" si="0"/>
        <v>0</v>
      </c>
      <c r="F22" s="1">
        <f t="shared" si="1"/>
        <v>0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v>0</v>
      </c>
    </row>
    <row r="23" spans="1:10">
      <c r="A23" s="2">
        <v>45737</v>
      </c>
      <c r="D23" s="1">
        <f t="shared" si="5"/>
        <v>0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0</v>
      </c>
      <c r="I23" s="1">
        <f t="shared" si="4"/>
        <v>0</v>
      </c>
      <c r="J23" s="1">
        <v>0</v>
      </c>
    </row>
    <row r="24" spans="1:10">
      <c r="A24" s="2">
        <v>45738</v>
      </c>
      <c r="D24" s="1">
        <f t="shared" si="5"/>
        <v>0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f t="shared" si="4"/>
        <v>0</v>
      </c>
      <c r="J24" s="1">
        <v>0</v>
      </c>
    </row>
    <row r="25" spans="1:10">
      <c r="A25" s="2">
        <v>45739</v>
      </c>
      <c r="D25" s="1">
        <f t="shared" si="5"/>
        <v>0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I25" s="1">
        <f t="shared" si="4"/>
        <v>0</v>
      </c>
      <c r="J25" s="1">
        <v>0</v>
      </c>
    </row>
    <row r="26" spans="1:10">
      <c r="A26" s="2">
        <v>45740</v>
      </c>
      <c r="D26" s="1">
        <f t="shared" si="5"/>
        <v>0</v>
      </c>
      <c r="E26" s="1">
        <f t="shared" si="0"/>
        <v>0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v>0</v>
      </c>
    </row>
    <row r="27" spans="1:10">
      <c r="A27" s="2">
        <v>45741</v>
      </c>
      <c r="D27" s="1">
        <f t="shared" si="5"/>
        <v>0</v>
      </c>
      <c r="E27" s="1">
        <f t="shared" si="0"/>
        <v>0</v>
      </c>
      <c r="F27" s="1">
        <f t="shared" si="1"/>
        <v>0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v>0</v>
      </c>
    </row>
    <row r="28" spans="1:10">
      <c r="A28" s="2">
        <v>45742</v>
      </c>
      <c r="D28" s="1">
        <f t="shared" si="5"/>
        <v>0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0</v>
      </c>
      <c r="J28" s="1">
        <v>0</v>
      </c>
    </row>
    <row r="29" spans="1:10">
      <c r="A29" s="2">
        <v>45743</v>
      </c>
      <c r="D29" s="1">
        <f t="shared" si="5"/>
        <v>0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  <c r="I29" s="1">
        <f t="shared" si="4"/>
        <v>0</v>
      </c>
      <c r="J29" s="1">
        <v>0</v>
      </c>
    </row>
    <row r="30" spans="1:10">
      <c r="A30" s="2">
        <v>45744</v>
      </c>
      <c r="D30" s="1">
        <f t="shared" si="5"/>
        <v>0</v>
      </c>
      <c r="E30" s="1">
        <f t="shared" si="0"/>
        <v>0</v>
      </c>
      <c r="F30" s="1">
        <f t="shared" si="1"/>
        <v>0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v>0</v>
      </c>
    </row>
    <row r="31" spans="1:10">
      <c r="A31" s="2">
        <v>45745</v>
      </c>
      <c r="J31" s="1"/>
    </row>
    <row r="32" spans="1:10">
      <c r="A32" s="2">
        <v>45746</v>
      </c>
      <c r="J32" s="1"/>
    </row>
    <row r="33" spans="1:10">
      <c r="A33" s="2">
        <v>45747</v>
      </c>
      <c r="J33" s="1"/>
    </row>
    <row r="34" spans="1:10">
      <c r="A34" t="s">
        <v>9</v>
      </c>
      <c r="B34" s="1">
        <f>SUM(B3:B30)</f>
        <v>75257.78</v>
      </c>
      <c r="C34" s="1">
        <f t="shared" ref="C34:I34" si="6">SUM(C3:C30)</f>
        <v>51430</v>
      </c>
      <c r="D34" s="1">
        <f t="shared" si="6"/>
        <v>2273.206</v>
      </c>
      <c r="E34" s="1">
        <f t="shared" si="6"/>
        <v>53703.206</v>
      </c>
      <c r="F34" s="1">
        <f t="shared" si="6"/>
        <v>1220.07022641509</v>
      </c>
      <c r="G34" s="1">
        <f t="shared" si="6"/>
        <v>149.458602735849</v>
      </c>
      <c r="H34" s="1">
        <f t="shared" si="6"/>
        <v>549.031601886792</v>
      </c>
      <c r="I34" s="1">
        <f t="shared" si="6"/>
        <v>-3093.70322726415</v>
      </c>
      <c r="J34" s="1">
        <v>112.706037735849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4"/>
  <sheetViews>
    <sheetView workbookViewId="0">
      <selection activeCell="C16" sqref="C16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137777.388999999</v>
      </c>
      <c r="C3" s="1">
        <v>87595.0577983253</v>
      </c>
      <c r="D3" s="1">
        <f>C3*4.42%</f>
        <v>3871.70155468598</v>
      </c>
      <c r="E3" s="1">
        <f>C3+D3</f>
        <v>91466.7593530113</v>
      </c>
      <c r="F3" s="1">
        <f>(B3-E3)/(1+6%)*6%</f>
        <v>2621.35639511251</v>
      </c>
      <c r="G3" s="1">
        <f>F3*12.25%</f>
        <v>321.116158401283</v>
      </c>
      <c r="H3" s="1">
        <f>F3*45%</f>
        <v>1179.61037780063</v>
      </c>
      <c r="I3" s="1">
        <f>-(F3+G3-H3+D3)</f>
        <v>-5634.56373039914</v>
      </c>
    </row>
    <row r="4" spans="1:9">
      <c r="A4" s="2">
        <v>45718</v>
      </c>
      <c r="B4" s="1">
        <v>80657.4189999994</v>
      </c>
      <c r="C4" s="1">
        <v>78893.3366872142</v>
      </c>
      <c r="D4" s="1">
        <f t="shared" ref="D4:D32" si="0">C4*4.42%</f>
        <v>3487.08548157487</v>
      </c>
      <c r="E4" s="1">
        <f t="shared" ref="E3:E31" si="1">C4+D4</f>
        <v>82380.4221687891</v>
      </c>
      <c r="F4" s="1">
        <f t="shared" ref="F4:F32" si="2">(B4-E4)/(1+6%)*6%</f>
        <v>-97.5284812522455</v>
      </c>
      <c r="G4" s="1">
        <f t="shared" ref="G4:G32" si="3">F4*12.25%</f>
        <v>-11.9472389534001</v>
      </c>
      <c r="H4" s="1">
        <f t="shared" ref="H4:H32" si="4">F4*45%</f>
        <v>-43.8878165635105</v>
      </c>
      <c r="I4" s="1">
        <f t="shared" ref="I4:I32" si="5">-(F4+G4-H4+D4)</f>
        <v>-3421.49757793273</v>
      </c>
    </row>
    <row r="5" spans="1:9">
      <c r="A5" s="2">
        <v>45719</v>
      </c>
      <c r="B5" s="1">
        <v>97159.579</v>
      </c>
      <c r="C5" s="1">
        <v>73902.0866872142</v>
      </c>
      <c r="D5" s="1">
        <f t="shared" si="0"/>
        <v>3266.47223157487</v>
      </c>
      <c r="E5" s="1">
        <f t="shared" si="1"/>
        <v>77168.5589187891</v>
      </c>
      <c r="F5" s="1">
        <f t="shared" si="2"/>
        <v>1131.56717440817</v>
      </c>
      <c r="G5" s="1">
        <f t="shared" si="3"/>
        <v>138.616978865</v>
      </c>
      <c r="H5" s="1">
        <f t="shared" si="4"/>
        <v>509.205228483674</v>
      </c>
      <c r="I5" s="1">
        <f t="shared" si="5"/>
        <v>-4027.45115636436</v>
      </c>
    </row>
    <row r="6" spans="1:9">
      <c r="A6" s="2">
        <v>45720</v>
      </c>
      <c r="B6" s="1">
        <v>103002.378999997</v>
      </c>
      <c r="C6" s="1">
        <v>73460.0133538809</v>
      </c>
      <c r="D6" s="1">
        <f t="shared" si="0"/>
        <v>3246.93259024154</v>
      </c>
      <c r="E6" s="1">
        <f t="shared" si="1"/>
        <v>76706.9459441224</v>
      </c>
      <c r="F6" s="1">
        <f t="shared" si="2"/>
        <v>1488.42073901177</v>
      </c>
      <c r="G6" s="1">
        <f t="shared" si="3"/>
        <v>182.331540528942</v>
      </c>
      <c r="H6" s="1">
        <f t="shared" si="4"/>
        <v>669.789332555296</v>
      </c>
      <c r="I6" s="1">
        <f t="shared" si="5"/>
        <v>-4247.89553722695</v>
      </c>
    </row>
    <row r="7" spans="1:9">
      <c r="A7" s="2">
        <v>45721</v>
      </c>
      <c r="B7" s="1">
        <v>99434.7589999996</v>
      </c>
      <c r="C7" s="1">
        <v>71881.1633538809</v>
      </c>
      <c r="D7" s="1">
        <f t="shared" si="0"/>
        <v>3177.14742024154</v>
      </c>
      <c r="E7" s="1">
        <f t="shared" si="1"/>
        <v>75058.3107741224</v>
      </c>
      <c r="F7" s="1">
        <f t="shared" si="2"/>
        <v>1379.79895618173</v>
      </c>
      <c r="G7" s="1">
        <f t="shared" si="3"/>
        <v>169.025372132261</v>
      </c>
      <c r="H7" s="1">
        <f t="shared" si="4"/>
        <v>620.909530281777</v>
      </c>
      <c r="I7" s="1">
        <f t="shared" si="5"/>
        <v>-4105.06221827375</v>
      </c>
    </row>
    <row r="8" spans="1:9">
      <c r="A8" s="2">
        <v>45722</v>
      </c>
      <c r="B8" s="1">
        <v>101217.508999999</v>
      </c>
      <c r="C8" s="1">
        <v>76208.2133538809</v>
      </c>
      <c r="D8" s="1">
        <f t="shared" si="0"/>
        <v>3368.40303024154</v>
      </c>
      <c r="E8" s="1">
        <f t="shared" si="1"/>
        <v>79576.6163841224</v>
      </c>
      <c r="F8" s="1">
        <f t="shared" si="2"/>
        <v>1224.95618580433</v>
      </c>
      <c r="G8" s="1">
        <f t="shared" si="3"/>
        <v>150.057132761031</v>
      </c>
      <c r="H8" s="1">
        <f t="shared" si="4"/>
        <v>551.23028361195</v>
      </c>
      <c r="I8" s="1">
        <f t="shared" si="5"/>
        <v>-4192.18606519495</v>
      </c>
    </row>
    <row r="9" spans="1:9">
      <c r="A9" s="2">
        <v>45723</v>
      </c>
      <c r="B9" s="1">
        <v>125469.908999999</v>
      </c>
      <c r="C9" s="1">
        <v>88204.3923861389</v>
      </c>
      <c r="D9" s="1">
        <f t="shared" si="0"/>
        <v>3898.63414346734</v>
      </c>
      <c r="E9" s="1">
        <f t="shared" si="1"/>
        <v>92103.0265296062</v>
      </c>
      <c r="F9" s="1">
        <f t="shared" si="2"/>
        <v>1888.69146058827</v>
      </c>
      <c r="G9" s="1">
        <f t="shared" si="3"/>
        <v>231.364703922063</v>
      </c>
      <c r="H9" s="1">
        <f t="shared" si="4"/>
        <v>849.911157264721</v>
      </c>
      <c r="I9" s="1">
        <f t="shared" si="5"/>
        <v>-5168.77915071295</v>
      </c>
    </row>
    <row r="10" spans="1:9">
      <c r="A10" s="2">
        <v>45724</v>
      </c>
      <c r="B10" s="1">
        <v>171703.978999992</v>
      </c>
      <c r="C10" s="1">
        <v>102646.092386139</v>
      </c>
      <c r="D10" s="1">
        <f t="shared" si="0"/>
        <v>4536.95728346734</v>
      </c>
      <c r="E10" s="1">
        <f t="shared" si="1"/>
        <v>107183.049669606</v>
      </c>
      <c r="F10" s="1">
        <f t="shared" si="2"/>
        <v>3652.12807530485</v>
      </c>
      <c r="G10" s="1">
        <f t="shared" si="3"/>
        <v>447.385689224844</v>
      </c>
      <c r="H10" s="1">
        <f t="shared" si="4"/>
        <v>1643.45763388718</v>
      </c>
      <c r="I10" s="1">
        <f t="shared" si="5"/>
        <v>-6993.01341410985</v>
      </c>
    </row>
    <row r="11" spans="1:9">
      <c r="A11" s="2">
        <v>45725</v>
      </c>
      <c r="B11" s="1">
        <v>134557.428999998</v>
      </c>
      <c r="C11" s="1">
        <v>87872.242386139</v>
      </c>
      <c r="D11" s="1">
        <f t="shared" si="0"/>
        <v>3883.95311346734</v>
      </c>
      <c r="E11" s="1">
        <f t="shared" si="1"/>
        <v>91756.1954996063</v>
      </c>
      <c r="F11" s="1">
        <f t="shared" si="2"/>
        <v>2422.71133021085</v>
      </c>
      <c r="G11" s="1">
        <f t="shared" si="3"/>
        <v>296.782137950829</v>
      </c>
      <c r="H11" s="1">
        <f t="shared" si="4"/>
        <v>1090.22009859488</v>
      </c>
      <c r="I11" s="1">
        <f t="shared" si="5"/>
        <v>-5513.22648303414</v>
      </c>
    </row>
    <row r="12" spans="1:9">
      <c r="A12" s="2">
        <v>45726</v>
      </c>
      <c r="B12" s="1">
        <v>100933.469000001</v>
      </c>
      <c r="C12" s="1">
        <v>71724.292386139</v>
      </c>
      <c r="D12" s="1">
        <f t="shared" si="0"/>
        <v>3170.21372346734</v>
      </c>
      <c r="E12" s="1">
        <f t="shared" si="1"/>
        <v>74894.5061096063</v>
      </c>
      <c r="F12" s="1">
        <f t="shared" si="2"/>
        <v>1473.90355983366</v>
      </c>
      <c r="G12" s="1">
        <f t="shared" si="3"/>
        <v>180.553186079623</v>
      </c>
      <c r="H12" s="1">
        <f t="shared" si="4"/>
        <v>663.256601925147</v>
      </c>
      <c r="I12" s="1">
        <f t="shared" si="5"/>
        <v>-4161.41386745548</v>
      </c>
    </row>
    <row r="13" spans="1:9">
      <c r="A13" s="2">
        <v>45727</v>
      </c>
      <c r="B13" s="1">
        <v>98506.7290000002</v>
      </c>
      <c r="C13" s="1">
        <v>71145.9036764615</v>
      </c>
      <c r="D13" s="1">
        <f t="shared" si="0"/>
        <v>3144.6489424996</v>
      </c>
      <c r="E13" s="1">
        <f t="shared" si="1"/>
        <v>74290.5526189611</v>
      </c>
      <c r="F13" s="1">
        <f t="shared" si="2"/>
        <v>1370.72696496448</v>
      </c>
      <c r="G13" s="1">
        <f t="shared" si="3"/>
        <v>167.914053208148</v>
      </c>
      <c r="H13" s="1">
        <f t="shared" si="4"/>
        <v>616.827134234015</v>
      </c>
      <c r="I13" s="1">
        <f t="shared" si="5"/>
        <v>-4066.46282643821</v>
      </c>
    </row>
    <row r="14" spans="1:9">
      <c r="A14" s="2">
        <v>45728</v>
      </c>
      <c r="B14" s="1">
        <v>99112.3689999993</v>
      </c>
      <c r="C14" s="1">
        <v>71764.7036764615</v>
      </c>
      <c r="D14" s="1">
        <f t="shared" si="0"/>
        <v>3171.9999024996</v>
      </c>
      <c r="E14" s="1">
        <f t="shared" si="1"/>
        <v>74936.7035789611</v>
      </c>
      <c r="F14" s="1">
        <f t="shared" si="2"/>
        <v>1368.43389175688</v>
      </c>
      <c r="G14" s="1">
        <f t="shared" si="3"/>
        <v>167.633151740218</v>
      </c>
      <c r="H14" s="1">
        <f t="shared" si="4"/>
        <v>615.795251290596</v>
      </c>
      <c r="I14" s="1">
        <f t="shared" si="5"/>
        <v>-4092.2716947061</v>
      </c>
    </row>
    <row r="15" spans="1:9">
      <c r="A15" s="2">
        <v>45729</v>
      </c>
      <c r="B15" s="1">
        <v>98388.1190000003</v>
      </c>
      <c r="C15" s="1">
        <v>74111.4181925906</v>
      </c>
      <c r="D15" s="1">
        <f t="shared" si="0"/>
        <v>3275.7246841125</v>
      </c>
      <c r="E15" s="1">
        <f t="shared" si="1"/>
        <v>77387.1428767031</v>
      </c>
      <c r="F15" s="1">
        <f t="shared" si="2"/>
        <v>1188.73449754513</v>
      </c>
      <c r="G15" s="1">
        <f t="shared" si="3"/>
        <v>145.619975949278</v>
      </c>
      <c r="H15" s="1">
        <f t="shared" si="4"/>
        <v>534.930523895307</v>
      </c>
      <c r="I15" s="1">
        <f t="shared" si="5"/>
        <v>-4075.1486337116</v>
      </c>
    </row>
    <row r="16" spans="1:9">
      <c r="A16" s="2">
        <v>45730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9">
      <c r="A20" s="2">
        <v>45734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B26" s="5"/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s="2" t="s">
        <v>9</v>
      </c>
      <c r="B34" s="1">
        <f>SUM(B3:B30)</f>
        <v>1447921.03699998</v>
      </c>
      <c r="C34" s="1">
        <f t="shared" ref="C34:I34" si="6">SUM(C3:C30)</f>
        <v>1029408.91632447</v>
      </c>
      <c r="D34" s="1">
        <f t="shared" si="6"/>
        <v>45499.8741015414</v>
      </c>
      <c r="E34" s="1">
        <f t="shared" si="6"/>
        <v>1074908.79042601</v>
      </c>
      <c r="F34" s="1">
        <f t="shared" si="6"/>
        <v>21113.9007494704</v>
      </c>
      <c r="G34" s="1">
        <f t="shared" si="6"/>
        <v>2586.45284181012</v>
      </c>
      <c r="H34" s="1">
        <f t="shared" si="6"/>
        <v>9501.25533726166</v>
      </c>
      <c r="I34" s="4">
        <f t="shared" si="6"/>
        <v>-59698.9723555602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4"/>
  <sheetViews>
    <sheetView workbookViewId="0">
      <selection activeCell="C18" sqref="C18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7687.14000000001</v>
      </c>
      <c r="C3" s="1">
        <v>6631.54138893505</v>
      </c>
      <c r="D3" s="1">
        <f>C3*4.42%</f>
        <v>293.114129390929</v>
      </c>
      <c r="E3" s="1">
        <f>C3+D3</f>
        <v>6924.65551832598</v>
      </c>
      <c r="F3" s="1">
        <f>(B3-E3)/(1+6%)*6%</f>
        <v>43.159498962681</v>
      </c>
      <c r="G3" s="1">
        <f>F3*12.25%</f>
        <v>5.28703862292842</v>
      </c>
      <c r="H3" s="1">
        <f>F3*45%</f>
        <v>19.4217745332064</v>
      </c>
      <c r="I3" s="1">
        <f>-(F3+G3-H3+D3)</f>
        <v>-322.138892443332</v>
      </c>
    </row>
    <row r="4" spans="1:9">
      <c r="A4" s="2">
        <v>45718</v>
      </c>
      <c r="B4" s="1">
        <v>7197.03000000001</v>
      </c>
      <c r="C4" s="1">
        <v>6019.30472226838</v>
      </c>
      <c r="D4" s="1">
        <f t="shared" ref="D4:D32" si="0">C4*4.42%</f>
        <v>266.053268724262</v>
      </c>
      <c r="E4" s="1">
        <f t="shared" ref="E3:E31" si="1">C4+D4</f>
        <v>6285.35799099264</v>
      </c>
      <c r="F4" s="1">
        <f t="shared" ref="F4:F32" si="2">(B4-E4)/(1+6%)*6%</f>
        <v>51.6040759815491</v>
      </c>
      <c r="G4" s="1">
        <f t="shared" ref="G4:G32" si="3">F4*12.25%</f>
        <v>6.32149930773977</v>
      </c>
      <c r="H4" s="1">
        <f t="shared" ref="H4:H32" si="4">F4*45%</f>
        <v>23.2218341916971</v>
      </c>
      <c r="I4" s="1">
        <f t="shared" ref="I4:I32" si="5">-(F4+G4-H4+D4)</f>
        <v>-300.757009821854</v>
      </c>
    </row>
    <row r="5" spans="1:9">
      <c r="A5" s="2">
        <v>45719</v>
      </c>
      <c r="B5" s="1">
        <v>5803.28999999999</v>
      </c>
      <c r="C5" s="1">
        <v>5340.67805560172</v>
      </c>
      <c r="D5" s="1">
        <f t="shared" si="0"/>
        <v>236.057970057596</v>
      </c>
      <c r="E5" s="1">
        <f t="shared" si="1"/>
        <v>5576.73602565932</v>
      </c>
      <c r="F5" s="1">
        <f t="shared" si="2"/>
        <v>12.82380986834</v>
      </c>
      <c r="G5" s="1">
        <f t="shared" si="3"/>
        <v>1.57091670887165</v>
      </c>
      <c r="H5" s="1">
        <f t="shared" si="4"/>
        <v>5.770714440753</v>
      </c>
      <c r="I5" s="1">
        <f t="shared" si="5"/>
        <v>-244.681982194055</v>
      </c>
    </row>
    <row r="6" spans="1:9">
      <c r="A6" s="2">
        <v>45720</v>
      </c>
      <c r="B6" s="1">
        <v>5428.93000000001</v>
      </c>
      <c r="C6" s="1">
        <v>5364.53805560172</v>
      </c>
      <c r="D6" s="1">
        <f t="shared" si="0"/>
        <v>237.112582057596</v>
      </c>
      <c r="E6" s="1">
        <f t="shared" si="1"/>
        <v>5601.65063765932</v>
      </c>
      <c r="F6" s="1">
        <f t="shared" si="2"/>
        <v>-9.77663986750787</v>
      </c>
      <c r="G6" s="1">
        <f t="shared" si="3"/>
        <v>-1.19763838376971</v>
      </c>
      <c r="H6" s="1">
        <f t="shared" si="4"/>
        <v>-4.39948794037854</v>
      </c>
      <c r="I6" s="1">
        <f t="shared" si="5"/>
        <v>-230.537791746697</v>
      </c>
    </row>
    <row r="7" spans="1:9">
      <c r="A7" s="2">
        <v>45721</v>
      </c>
      <c r="B7" s="1">
        <v>5559.16</v>
      </c>
      <c r="C7" s="1">
        <v>5304.19805560172</v>
      </c>
      <c r="D7" s="1">
        <f t="shared" si="0"/>
        <v>234.445554057596</v>
      </c>
      <c r="E7" s="1">
        <f t="shared" si="1"/>
        <v>5538.64360965932</v>
      </c>
      <c r="F7" s="1">
        <f t="shared" si="2"/>
        <v>1.16130511362361</v>
      </c>
      <c r="G7" s="1">
        <f t="shared" si="3"/>
        <v>0.142259876418892</v>
      </c>
      <c r="H7" s="1">
        <f t="shared" si="4"/>
        <v>0.522587301130624</v>
      </c>
      <c r="I7" s="1">
        <f t="shared" si="5"/>
        <v>-235.226531746508</v>
      </c>
    </row>
    <row r="8" spans="1:9">
      <c r="A8" s="2">
        <v>45722</v>
      </c>
      <c r="B8" s="1">
        <v>5157.93</v>
      </c>
      <c r="C8" s="1">
        <v>5114.55805560172</v>
      </c>
      <c r="D8" s="1">
        <f t="shared" si="0"/>
        <v>226.063466057596</v>
      </c>
      <c r="E8" s="1">
        <f t="shared" si="1"/>
        <v>5340.62152165932</v>
      </c>
      <c r="F8" s="1">
        <f t="shared" si="2"/>
        <v>-10.3410295278858</v>
      </c>
      <c r="G8" s="1">
        <f t="shared" si="3"/>
        <v>-1.26677611716601</v>
      </c>
      <c r="H8" s="1">
        <f t="shared" si="4"/>
        <v>-4.65346328754862</v>
      </c>
      <c r="I8" s="1">
        <f t="shared" si="5"/>
        <v>-219.109123700093</v>
      </c>
    </row>
    <row r="9" spans="1:9">
      <c r="A9" s="2">
        <v>45723</v>
      </c>
      <c r="B9" s="1">
        <v>6374.66000000001</v>
      </c>
      <c r="C9" s="1">
        <v>5631.75805560172</v>
      </c>
      <c r="D9" s="1">
        <f t="shared" si="0"/>
        <v>248.923706057596</v>
      </c>
      <c r="E9" s="1">
        <f t="shared" si="1"/>
        <v>5880.68176165932</v>
      </c>
      <c r="F9" s="1">
        <f t="shared" si="2"/>
        <v>27.9610323589072</v>
      </c>
      <c r="G9" s="1">
        <f t="shared" si="3"/>
        <v>3.42522646396613</v>
      </c>
      <c r="H9" s="1">
        <f t="shared" si="4"/>
        <v>12.5824645615082</v>
      </c>
      <c r="I9" s="1">
        <f t="shared" si="5"/>
        <v>-267.727500318961</v>
      </c>
    </row>
    <row r="10" spans="1:9">
      <c r="A10" s="2">
        <v>45724</v>
      </c>
      <c r="B10" s="1">
        <v>10158.64</v>
      </c>
      <c r="C10" s="1">
        <v>7304.03805560172</v>
      </c>
      <c r="D10" s="1">
        <f t="shared" si="0"/>
        <v>322.838482057596</v>
      </c>
      <c r="E10" s="1">
        <f t="shared" si="1"/>
        <v>7626.87653765932</v>
      </c>
      <c r="F10" s="1">
        <f t="shared" si="2"/>
        <v>143.307365792869</v>
      </c>
      <c r="G10" s="1">
        <f t="shared" si="3"/>
        <v>17.5551523096264</v>
      </c>
      <c r="H10" s="1">
        <f t="shared" si="4"/>
        <v>64.488314606791</v>
      </c>
      <c r="I10" s="1">
        <f t="shared" si="5"/>
        <v>-419.2126855533</v>
      </c>
    </row>
    <row r="11" spans="1:9">
      <c r="A11" s="2">
        <v>45725</v>
      </c>
      <c r="B11" s="1">
        <v>8314.56000000001</v>
      </c>
      <c r="C11" s="1">
        <v>6217.91805560172</v>
      </c>
      <c r="D11" s="1">
        <f t="shared" si="0"/>
        <v>274.831978057596</v>
      </c>
      <c r="E11" s="1">
        <f t="shared" si="1"/>
        <v>6492.75003365932</v>
      </c>
      <c r="F11" s="1">
        <f t="shared" si="2"/>
        <v>103.121318849473</v>
      </c>
      <c r="G11" s="1">
        <f t="shared" si="3"/>
        <v>12.6323615590605</v>
      </c>
      <c r="H11" s="1">
        <f t="shared" si="4"/>
        <v>46.404593482263</v>
      </c>
      <c r="I11" s="1">
        <f t="shared" si="5"/>
        <v>-344.181064983867</v>
      </c>
    </row>
    <row r="12" spans="1:9">
      <c r="A12" s="2">
        <v>45726</v>
      </c>
      <c r="B12" s="1">
        <v>5970.67</v>
      </c>
      <c r="C12" s="1">
        <v>5269.71805560172</v>
      </c>
      <c r="D12" s="1">
        <f t="shared" si="0"/>
        <v>232.921538057596</v>
      </c>
      <c r="E12" s="1">
        <f t="shared" si="1"/>
        <v>5502.63959365932</v>
      </c>
      <c r="F12" s="1">
        <f t="shared" si="2"/>
        <v>26.4922871513595</v>
      </c>
      <c r="G12" s="1">
        <f t="shared" si="3"/>
        <v>3.24530517604153</v>
      </c>
      <c r="H12" s="1">
        <f t="shared" si="4"/>
        <v>11.9215292181118</v>
      </c>
      <c r="I12" s="1">
        <f t="shared" si="5"/>
        <v>-250.737601166885</v>
      </c>
    </row>
    <row r="13" spans="1:9">
      <c r="A13" s="2">
        <v>45727</v>
      </c>
      <c r="B13" s="1">
        <v>5781.87000000001</v>
      </c>
      <c r="C13" s="1">
        <v>5489.52805560172</v>
      </c>
      <c r="D13" s="1">
        <f t="shared" si="0"/>
        <v>242.637140057596</v>
      </c>
      <c r="E13" s="1">
        <f t="shared" si="1"/>
        <v>5732.16519565932</v>
      </c>
      <c r="F13" s="1">
        <f t="shared" si="2"/>
        <v>2.81347949098268</v>
      </c>
      <c r="G13" s="1">
        <f t="shared" si="3"/>
        <v>0.344651237645378</v>
      </c>
      <c r="H13" s="1">
        <f t="shared" si="4"/>
        <v>1.2660657709422</v>
      </c>
      <c r="I13" s="1">
        <f t="shared" si="5"/>
        <v>-244.529205015282</v>
      </c>
    </row>
    <row r="14" spans="1:9">
      <c r="A14" s="2">
        <v>45728</v>
      </c>
      <c r="B14" s="1">
        <v>5373.47</v>
      </c>
      <c r="C14" s="1">
        <v>5450.73805560172</v>
      </c>
      <c r="D14" s="1">
        <f t="shared" si="0"/>
        <v>240.922622057596</v>
      </c>
      <c r="E14" s="1">
        <f t="shared" si="1"/>
        <v>5691.66067765932</v>
      </c>
      <c r="F14" s="1">
        <f t="shared" si="2"/>
        <v>-18.0107930750556</v>
      </c>
      <c r="G14" s="1">
        <f t="shared" si="3"/>
        <v>-2.20632215169431</v>
      </c>
      <c r="H14" s="1">
        <f t="shared" si="4"/>
        <v>-8.104856883775</v>
      </c>
      <c r="I14" s="1">
        <f t="shared" si="5"/>
        <v>-228.810363714621</v>
      </c>
    </row>
    <row r="15" spans="1:9">
      <c r="A15" s="2">
        <v>45729</v>
      </c>
      <c r="B15" s="1">
        <v>5356.86</v>
      </c>
      <c r="C15" s="1">
        <v>5308.50805560172</v>
      </c>
      <c r="D15" s="1">
        <f t="shared" si="0"/>
        <v>234.636056057596</v>
      </c>
      <c r="E15" s="1">
        <f t="shared" si="1"/>
        <v>5543.14411165932</v>
      </c>
      <c r="F15" s="1">
        <f t="shared" si="2"/>
        <v>-10.5443836788293</v>
      </c>
      <c r="G15" s="1">
        <f t="shared" si="3"/>
        <v>-1.29168700065659</v>
      </c>
      <c r="H15" s="1">
        <f t="shared" si="4"/>
        <v>-4.74497265547317</v>
      </c>
      <c r="I15" s="1">
        <f t="shared" si="5"/>
        <v>-227.544958033583</v>
      </c>
    </row>
    <row r="16" spans="1:9">
      <c r="A16" s="2">
        <v>45730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9">
      <c r="A20" s="2">
        <v>45734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t="s">
        <v>9</v>
      </c>
      <c r="B34" s="1">
        <f>SUM(B3:B30)</f>
        <v>84164.2100000001</v>
      </c>
      <c r="C34" s="1">
        <f t="shared" ref="C34:I34" si="6">SUM(C3:C30)</f>
        <v>74447.0247228223</v>
      </c>
      <c r="D34" s="1">
        <f t="shared" si="6"/>
        <v>3290.55849274875</v>
      </c>
      <c r="E34" s="1">
        <f t="shared" si="6"/>
        <v>77737.5832155711</v>
      </c>
      <c r="F34" s="1">
        <f t="shared" si="6"/>
        <v>363.771327420507</v>
      </c>
      <c r="G34" s="1">
        <f t="shared" si="6"/>
        <v>44.5619876090121</v>
      </c>
      <c r="H34" s="1">
        <f t="shared" si="6"/>
        <v>163.697097339228</v>
      </c>
      <c r="I34" s="4">
        <f t="shared" si="6"/>
        <v>-3535.19471043904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4"/>
  <sheetViews>
    <sheetView workbookViewId="0">
      <selection activeCell="E25" sqref="E25"/>
    </sheetView>
  </sheetViews>
  <sheetFormatPr defaultColWidth="9" defaultRowHeight="13.5"/>
  <cols>
    <col min="1" max="1" width="9.125"/>
    <col min="2" max="2" width="12.625" style="1" customWidth="1"/>
    <col min="3" max="3" width="13.75" style="1" customWidth="1"/>
    <col min="4" max="5" width="15" style="1" customWidth="1"/>
    <col min="6" max="8" width="12.625" style="1"/>
    <col min="9" max="9" width="13.75" style="1"/>
  </cols>
  <sheetData>
    <row r="2" spans="1:9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>
        <v>45717</v>
      </c>
      <c r="B3" s="1">
        <v>20100.24</v>
      </c>
      <c r="C3" s="1">
        <v>18109.8377721492</v>
      </c>
      <c r="D3" s="1">
        <f>C3*4.42%</f>
        <v>800.454829528995</v>
      </c>
      <c r="E3" s="1">
        <f>C3+D3</f>
        <v>18910.2926016782</v>
      </c>
      <c r="F3" s="1">
        <f>(B3-E3)/(1+6%)*6%</f>
        <v>67.3555131125552</v>
      </c>
      <c r="G3" s="1">
        <f>F3*12.25%</f>
        <v>8.25105035628801</v>
      </c>
      <c r="H3" s="1">
        <f>F3*45%</f>
        <v>30.3099809006498</v>
      </c>
      <c r="I3" s="1">
        <f>-(F3+G3-H3+D3)</f>
        <v>-845.751412097188</v>
      </c>
    </row>
    <row r="4" spans="1:9">
      <c r="A4" s="2">
        <v>45718</v>
      </c>
      <c r="B4" s="1">
        <v>21719.6</v>
      </c>
      <c r="C4" s="1">
        <v>18556.7177721492</v>
      </c>
      <c r="D4" s="1">
        <f t="shared" ref="D4:D32" si="0">C4*4.42%</f>
        <v>820.206925528995</v>
      </c>
      <c r="E4" s="1">
        <f t="shared" ref="E3:E31" si="1">C4+D4</f>
        <v>19376.9246976782</v>
      </c>
      <c r="F4" s="1">
        <f t="shared" ref="F4:F32" si="2">(B4-E4)/(1+6%)*6%</f>
        <v>132.604262395574</v>
      </c>
      <c r="G4" s="1">
        <f t="shared" ref="G4:G32" si="3">F4*12.25%</f>
        <v>16.2440221434578</v>
      </c>
      <c r="H4" s="1">
        <f t="shared" ref="H4:H32" si="4">F4*45%</f>
        <v>59.6719180780082</v>
      </c>
      <c r="I4" s="1">
        <f t="shared" ref="I4:I32" si="5">-(F4+G4-H4+D4)</f>
        <v>-909.383291990018</v>
      </c>
    </row>
    <row r="5" spans="1:9">
      <c r="A5" s="2">
        <v>45719</v>
      </c>
      <c r="B5" s="1">
        <v>17198.65</v>
      </c>
      <c r="C5" s="1">
        <v>15359.2577721492</v>
      </c>
      <c r="D5" s="1">
        <f t="shared" si="0"/>
        <v>678.879193528995</v>
      </c>
      <c r="E5" s="1">
        <f t="shared" si="1"/>
        <v>16038.1369656782</v>
      </c>
      <c r="F5" s="1">
        <f t="shared" si="2"/>
        <v>65.6894170370835</v>
      </c>
      <c r="G5" s="1">
        <f t="shared" si="3"/>
        <v>8.04695358704272</v>
      </c>
      <c r="H5" s="1">
        <f t="shared" si="4"/>
        <v>29.5602376666876</v>
      </c>
      <c r="I5" s="1">
        <f t="shared" si="5"/>
        <v>-723.055326486433</v>
      </c>
    </row>
    <row r="6" spans="1:9">
      <c r="A6" s="2">
        <v>45720</v>
      </c>
      <c r="B6" s="1">
        <v>14331.3599999999</v>
      </c>
      <c r="C6" s="1">
        <v>13601.5077721492</v>
      </c>
      <c r="D6" s="1">
        <f t="shared" si="0"/>
        <v>601.186643528995</v>
      </c>
      <c r="E6" s="1">
        <f t="shared" si="1"/>
        <v>14202.6944156782</v>
      </c>
      <c r="F6" s="1">
        <f t="shared" si="2"/>
        <v>7.28295760311548</v>
      </c>
      <c r="G6" s="1">
        <f t="shared" si="3"/>
        <v>0.892162306381646</v>
      </c>
      <c r="H6" s="1">
        <f t="shared" si="4"/>
        <v>3.27733092140196</v>
      </c>
      <c r="I6" s="1">
        <f t="shared" si="5"/>
        <v>-606.08443251709</v>
      </c>
    </row>
    <row r="7" spans="1:9">
      <c r="A7" s="2">
        <v>45721</v>
      </c>
      <c r="B7" s="1">
        <v>14072.77</v>
      </c>
      <c r="C7" s="1">
        <v>13525.1777721492</v>
      </c>
      <c r="D7" s="1">
        <f t="shared" si="0"/>
        <v>597.812857528995</v>
      </c>
      <c r="E7" s="1">
        <f t="shared" si="1"/>
        <v>14122.9906296782</v>
      </c>
      <c r="F7" s="1">
        <f t="shared" si="2"/>
        <v>-2.84267715159585</v>
      </c>
      <c r="G7" s="1">
        <f t="shared" si="3"/>
        <v>-0.348227951070491</v>
      </c>
      <c r="H7" s="1">
        <f t="shared" si="4"/>
        <v>-1.27920471821813</v>
      </c>
      <c r="I7" s="1">
        <f t="shared" si="5"/>
        <v>-595.901157144546</v>
      </c>
    </row>
    <row r="8" spans="1:9">
      <c r="A8" s="2">
        <v>45722</v>
      </c>
      <c r="B8" s="1">
        <v>14341.55</v>
      </c>
      <c r="C8" s="1">
        <v>13489.2577721492</v>
      </c>
      <c r="D8" s="1">
        <f t="shared" si="0"/>
        <v>596.225193528995</v>
      </c>
      <c r="E8" s="1">
        <f t="shared" si="1"/>
        <v>14085.4829656782</v>
      </c>
      <c r="F8" s="1">
        <f t="shared" si="2"/>
        <v>14.4943604333097</v>
      </c>
      <c r="G8" s="1">
        <f t="shared" si="3"/>
        <v>1.77555915308044</v>
      </c>
      <c r="H8" s="1">
        <f t="shared" si="4"/>
        <v>6.52246219498936</v>
      </c>
      <c r="I8" s="1">
        <f t="shared" si="5"/>
        <v>-605.972650920395</v>
      </c>
    </row>
    <row r="9" spans="1:9">
      <c r="A9" s="2">
        <v>45723</v>
      </c>
      <c r="B9" s="1">
        <v>16692.05</v>
      </c>
      <c r="C9" s="1">
        <v>14957.4877721492</v>
      </c>
      <c r="D9" s="1">
        <f t="shared" si="0"/>
        <v>661.120959528995</v>
      </c>
      <c r="E9" s="1">
        <f t="shared" si="1"/>
        <v>15618.6087316782</v>
      </c>
      <c r="F9" s="1">
        <f t="shared" si="2"/>
        <v>60.7608265087814</v>
      </c>
      <c r="G9" s="1">
        <f t="shared" si="3"/>
        <v>7.44320124732572</v>
      </c>
      <c r="H9" s="1">
        <f t="shared" si="4"/>
        <v>27.3423719289516</v>
      </c>
      <c r="I9" s="1">
        <f t="shared" si="5"/>
        <v>-701.98261535615</v>
      </c>
    </row>
    <row r="10" spans="1:9">
      <c r="A10" s="2">
        <v>45724</v>
      </c>
      <c r="B10" s="1">
        <v>25127.2699999999</v>
      </c>
      <c r="C10" s="1">
        <v>18589.8977721492</v>
      </c>
      <c r="D10" s="1">
        <f t="shared" si="0"/>
        <v>821.673481528995</v>
      </c>
      <c r="E10" s="1">
        <f t="shared" si="1"/>
        <v>19411.5712536782</v>
      </c>
      <c r="F10" s="1">
        <f t="shared" si="2"/>
        <v>323.530117716323</v>
      </c>
      <c r="G10" s="1">
        <f t="shared" si="3"/>
        <v>39.6324394202496</v>
      </c>
      <c r="H10" s="1">
        <f t="shared" si="4"/>
        <v>145.588552972345</v>
      </c>
      <c r="I10" s="1">
        <f t="shared" si="5"/>
        <v>-1039.24748569322</v>
      </c>
    </row>
    <row r="11" spans="1:9">
      <c r="A11" s="2">
        <v>45725</v>
      </c>
      <c r="B11" s="1">
        <v>21275.97</v>
      </c>
      <c r="C11" s="1">
        <v>16542.4577721492</v>
      </c>
      <c r="D11" s="1">
        <f t="shared" si="0"/>
        <v>731.176633528995</v>
      </c>
      <c r="E11" s="1">
        <f t="shared" si="1"/>
        <v>17273.6344056782</v>
      </c>
      <c r="F11" s="1">
        <f t="shared" si="2"/>
        <v>226.5472977918</v>
      </c>
      <c r="G11" s="1">
        <f t="shared" si="3"/>
        <v>27.7520439794956</v>
      </c>
      <c r="H11" s="1">
        <f t="shared" si="4"/>
        <v>101.94628400631</v>
      </c>
      <c r="I11" s="1">
        <f t="shared" si="5"/>
        <v>-883.52969129398</v>
      </c>
    </row>
    <row r="12" spans="1:9">
      <c r="A12" s="2">
        <v>45726</v>
      </c>
      <c r="B12" s="1">
        <v>15249.98</v>
      </c>
      <c r="C12" s="1">
        <v>13076.1777721492</v>
      </c>
      <c r="D12" s="1">
        <f t="shared" si="0"/>
        <v>577.967057528995</v>
      </c>
      <c r="E12" s="1">
        <f t="shared" si="1"/>
        <v>13654.1448296782</v>
      </c>
      <c r="F12" s="1">
        <f t="shared" si="2"/>
        <v>90.3302926597248</v>
      </c>
      <c r="G12" s="1">
        <f t="shared" si="3"/>
        <v>11.0654608508163</v>
      </c>
      <c r="H12" s="1">
        <f t="shared" si="4"/>
        <v>40.6486316968762</v>
      </c>
      <c r="I12" s="1">
        <f t="shared" si="5"/>
        <v>-638.714179342659</v>
      </c>
    </row>
    <row r="13" spans="1:9">
      <c r="A13" s="2">
        <v>45727</v>
      </c>
      <c r="B13" s="1">
        <v>14033.67</v>
      </c>
      <c r="C13" s="1">
        <v>13924.7877721492</v>
      </c>
      <c r="D13" s="1">
        <f t="shared" si="0"/>
        <v>615.475619528995</v>
      </c>
      <c r="E13" s="1">
        <f t="shared" si="1"/>
        <v>14540.2633916782</v>
      </c>
      <c r="F13" s="1">
        <f t="shared" si="2"/>
        <v>-28.6750976421619</v>
      </c>
      <c r="G13" s="1">
        <f t="shared" si="3"/>
        <v>-3.51269946116484</v>
      </c>
      <c r="H13" s="1">
        <f t="shared" si="4"/>
        <v>-12.9037939389729</v>
      </c>
      <c r="I13" s="1">
        <f t="shared" si="5"/>
        <v>-596.191616364641</v>
      </c>
    </row>
    <row r="14" spans="1:9">
      <c r="A14" s="2">
        <v>45728</v>
      </c>
      <c r="B14" s="1">
        <v>13648.2099999999</v>
      </c>
      <c r="C14" s="1">
        <v>13628.4477721492</v>
      </c>
      <c r="D14" s="1">
        <f t="shared" si="0"/>
        <v>602.377391528995</v>
      </c>
      <c r="E14" s="1">
        <f t="shared" si="1"/>
        <v>14230.8251636782</v>
      </c>
      <c r="F14" s="1">
        <f t="shared" si="2"/>
        <v>-32.9782168119789</v>
      </c>
      <c r="G14" s="1">
        <f t="shared" si="3"/>
        <v>-4.03983155946742</v>
      </c>
      <c r="H14" s="1">
        <f t="shared" si="4"/>
        <v>-14.8401975653905</v>
      </c>
      <c r="I14" s="1">
        <f t="shared" si="5"/>
        <v>-580.199540722939</v>
      </c>
    </row>
    <row r="15" spans="1:9">
      <c r="A15" s="2">
        <v>45729</v>
      </c>
      <c r="B15" s="1">
        <v>13768.55</v>
      </c>
      <c r="C15" s="1">
        <v>13650.8977721492</v>
      </c>
      <c r="D15" s="1">
        <f t="shared" si="0"/>
        <v>603.369681528995</v>
      </c>
      <c r="E15" s="1">
        <f t="shared" si="1"/>
        <v>14254.2674536782</v>
      </c>
      <c r="F15" s="1">
        <f t="shared" si="2"/>
        <v>-27.493440774238</v>
      </c>
      <c r="G15" s="1">
        <f t="shared" si="3"/>
        <v>-3.36794649484415</v>
      </c>
      <c r="H15" s="1">
        <f t="shared" si="4"/>
        <v>-12.3720483484071</v>
      </c>
      <c r="I15" s="1">
        <f t="shared" si="5"/>
        <v>-584.88034260832</v>
      </c>
    </row>
    <row r="16" spans="1:9">
      <c r="A16" s="2">
        <v>45730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</row>
    <row r="17" spans="1:9">
      <c r="A17" s="2">
        <v>45731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</row>
    <row r="18" spans="1:9">
      <c r="A18" s="2">
        <v>45732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</row>
    <row r="19" spans="1:9">
      <c r="A19" s="2">
        <v>45733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</row>
    <row r="20" spans="1:9">
      <c r="A20" s="2">
        <v>45734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</row>
    <row r="21" spans="1:9">
      <c r="A21" s="2">
        <v>45735</v>
      </c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</row>
    <row r="22" spans="1:9">
      <c r="A22" s="2">
        <v>45736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</row>
    <row r="23" spans="1:9">
      <c r="A23" s="2">
        <v>45737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</row>
    <row r="24" spans="1:9">
      <c r="A24" s="2">
        <v>45738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</row>
    <row r="25" spans="1:9">
      <c r="A25" s="2">
        <v>45739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</row>
    <row r="26" spans="1:9">
      <c r="A26" s="2">
        <v>45740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>
      <c r="A27" s="2">
        <v>45741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</row>
    <row r="28" spans="1:9">
      <c r="A28" s="2">
        <v>45742</v>
      </c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</row>
    <row r="29" spans="1:9">
      <c r="A29" s="2">
        <v>45743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</row>
    <row r="30" spans="1:9">
      <c r="A30" s="2">
        <v>45744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</row>
    <row r="31" spans="1:9">
      <c r="A31" s="2">
        <v>45745</v>
      </c>
      <c r="I31" s="3"/>
    </row>
    <row r="32" spans="1:9">
      <c r="A32" s="2">
        <v>45746</v>
      </c>
      <c r="I32" s="3"/>
    </row>
    <row r="33" spans="1:9">
      <c r="A33" s="2">
        <v>45747</v>
      </c>
      <c r="I33" s="3"/>
    </row>
    <row r="34" spans="1:9">
      <c r="A34" t="s">
        <v>9</v>
      </c>
      <c r="B34" s="1">
        <f>SUM(B3:B30)</f>
        <v>221559.87</v>
      </c>
      <c r="C34" s="1">
        <f t="shared" ref="C34:I34" si="6">SUM(C3:C30)</f>
        <v>197011.91103794</v>
      </c>
      <c r="D34" s="1">
        <f t="shared" si="6"/>
        <v>8707.92646787693</v>
      </c>
      <c r="E34" s="1">
        <f t="shared" si="6"/>
        <v>205719.837505817</v>
      </c>
      <c r="F34" s="1">
        <f t="shared" si="6"/>
        <v>896.605612878293</v>
      </c>
      <c r="G34" s="1">
        <f t="shared" si="6"/>
        <v>109.834187577591</v>
      </c>
      <c r="H34" s="1">
        <f t="shared" si="6"/>
        <v>403.472525795232</v>
      </c>
      <c r="I34" s="4">
        <f t="shared" si="6"/>
        <v>-9310.89374253758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高碑店</vt:lpstr>
      <vt:lpstr>白沟</vt:lpstr>
      <vt:lpstr>新城</vt:lpstr>
      <vt:lpstr>霸州</vt:lpstr>
      <vt:lpstr>胜芳</vt:lpstr>
      <vt:lpstr>霸州乡镇</vt:lpstr>
      <vt:lpstr>邢台</vt:lpstr>
      <vt:lpstr>下花园</vt:lpstr>
      <vt:lpstr>万全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嗯哼。</cp:lastModifiedBy>
  <dcterms:created xsi:type="dcterms:W3CDTF">2023-05-12T11:15:00Z</dcterms:created>
  <dcterms:modified xsi:type="dcterms:W3CDTF">2025-03-15T00:54:00Z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E544DDB761AC412C8528329C59D74D78_13</vt:lpwstr>
  </property>
  <property fmtid="{D5CDD505-2E9C-101B-9397-08002B2CF9AE}" pid="4" name="KSOReadingLayout">
    <vt:bool>true</vt:bool>
  </property>
</Properties>
</file>