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\SEMESTER-6\MOSI\Tugas4_10114345_DiscaAmelia_Mosi7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Sheet4" sheetId="4" r:id="rId3"/>
    <sheet name="testmosi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4" l="1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9" i="4"/>
  <c r="M9" i="4"/>
  <c r="L9" i="4"/>
  <c r="K9" i="4"/>
  <c r="J9" i="4"/>
  <c r="I9" i="4"/>
  <c r="H9" i="4"/>
  <c r="G9" i="4"/>
  <c r="F9" i="4"/>
  <c r="E9" i="4"/>
  <c r="D9" i="4"/>
  <c r="C9" i="4"/>
  <c r="B9" i="4"/>
  <c r="N8" i="4"/>
  <c r="M8" i="4"/>
  <c r="L8" i="4"/>
  <c r="K8" i="4"/>
  <c r="J8" i="4"/>
  <c r="I8" i="4"/>
  <c r="H8" i="4"/>
  <c r="G8" i="4"/>
  <c r="F8" i="4"/>
  <c r="E8" i="4"/>
  <c r="D8" i="4"/>
  <c r="C8" i="4"/>
  <c r="B8" i="4"/>
  <c r="N7" i="4"/>
  <c r="M7" i="4"/>
  <c r="L7" i="4"/>
  <c r="K7" i="4"/>
  <c r="J7" i="4"/>
  <c r="I7" i="4"/>
  <c r="H7" i="4"/>
  <c r="G7" i="4"/>
  <c r="F7" i="4"/>
  <c r="E7" i="4"/>
  <c r="D7" i="4"/>
  <c r="C7" i="4"/>
  <c r="B7" i="4"/>
  <c r="N6" i="4"/>
  <c r="M6" i="4"/>
  <c r="L6" i="4"/>
  <c r="K6" i="4"/>
  <c r="J6" i="4"/>
  <c r="I6" i="4"/>
  <c r="H6" i="4"/>
  <c r="G6" i="4"/>
  <c r="F6" i="4"/>
  <c r="E6" i="4"/>
  <c r="D6" i="4"/>
  <c r="C6" i="4"/>
  <c r="B6" i="4"/>
  <c r="N5" i="4"/>
  <c r="M5" i="4"/>
  <c r="L5" i="4"/>
  <c r="K5" i="4"/>
  <c r="J5" i="4"/>
  <c r="I5" i="4"/>
  <c r="H5" i="4"/>
  <c r="G5" i="4"/>
  <c r="F5" i="4"/>
  <c r="E5" i="4"/>
  <c r="D5" i="4"/>
  <c r="C5" i="4"/>
  <c r="B5" i="4"/>
  <c r="N4" i="4"/>
  <c r="M4" i="4"/>
  <c r="L4" i="4"/>
  <c r="K4" i="4"/>
  <c r="J4" i="4"/>
  <c r="I4" i="4"/>
  <c r="H4" i="4"/>
  <c r="G4" i="4"/>
  <c r="F4" i="4"/>
  <c r="E4" i="4"/>
  <c r="D4" i="4"/>
  <c r="C4" i="4"/>
  <c r="B4" i="4"/>
  <c r="N3" i="4"/>
  <c r="M3" i="4"/>
  <c r="L3" i="4"/>
  <c r="K3" i="4"/>
  <c r="J3" i="4"/>
  <c r="I3" i="4"/>
  <c r="H3" i="4"/>
  <c r="G3" i="4"/>
  <c r="F3" i="4"/>
  <c r="E3" i="4"/>
  <c r="D3" i="4"/>
  <c r="C3" i="4"/>
  <c r="B3" i="4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N9" i="2"/>
  <c r="M9" i="2"/>
  <c r="L9" i="2"/>
  <c r="K9" i="2"/>
  <c r="J9" i="2"/>
  <c r="I9" i="2"/>
  <c r="H9" i="2"/>
  <c r="G9" i="2"/>
  <c r="F9" i="2"/>
  <c r="E9" i="2"/>
  <c r="D9" i="2"/>
  <c r="C9" i="2"/>
  <c r="B9" i="2"/>
  <c r="N8" i="2"/>
  <c r="M8" i="2"/>
  <c r="L8" i="2"/>
  <c r="K8" i="2"/>
  <c r="J8" i="2"/>
  <c r="I8" i="2"/>
  <c r="H8" i="2"/>
  <c r="G8" i="2"/>
  <c r="F8" i="2"/>
  <c r="E8" i="2"/>
  <c r="D8" i="2"/>
  <c r="C8" i="2"/>
  <c r="B8" i="2"/>
  <c r="N7" i="2"/>
  <c r="M7" i="2"/>
  <c r="L7" i="2"/>
  <c r="K7" i="2"/>
  <c r="J7" i="2"/>
  <c r="I7" i="2"/>
  <c r="H7" i="2"/>
  <c r="G7" i="2"/>
  <c r="F7" i="2"/>
  <c r="E7" i="2"/>
  <c r="D7" i="2"/>
  <c r="C7" i="2"/>
  <c r="B7" i="2"/>
  <c r="N6" i="2"/>
  <c r="M6" i="2"/>
  <c r="L6" i="2"/>
  <c r="K6" i="2"/>
  <c r="J6" i="2"/>
  <c r="I6" i="2"/>
  <c r="H6" i="2"/>
  <c r="G6" i="2"/>
  <c r="F6" i="2"/>
  <c r="E6" i="2"/>
  <c r="D6" i="2"/>
  <c r="C6" i="2"/>
  <c r="B6" i="2"/>
  <c r="N5" i="2"/>
  <c r="M5" i="2"/>
  <c r="L5" i="2"/>
  <c r="K5" i="2"/>
  <c r="J5" i="2"/>
  <c r="I5" i="2"/>
  <c r="H5" i="2"/>
  <c r="G5" i="2"/>
  <c r="F5" i="2"/>
  <c r="E5" i="2"/>
  <c r="D5" i="2"/>
  <c r="C5" i="2"/>
  <c r="B5" i="2"/>
  <c r="N4" i="2"/>
  <c r="M4" i="2"/>
  <c r="L4" i="2"/>
  <c r="K4" i="2"/>
  <c r="J4" i="2"/>
  <c r="I4" i="2"/>
  <c r="H4" i="2"/>
  <c r="G4" i="2"/>
  <c r="F4" i="2"/>
  <c r="E4" i="2"/>
  <c r="D4" i="2"/>
  <c r="C4" i="2"/>
  <c r="B4" i="2"/>
  <c r="N3" i="2"/>
  <c r="M3" i="2"/>
  <c r="L3" i="2"/>
  <c r="K3" i="2"/>
  <c r="J3" i="2"/>
  <c r="I3" i="2"/>
  <c r="H3" i="2"/>
  <c r="G3" i="2"/>
  <c r="F3" i="2"/>
  <c r="E3" i="2"/>
  <c r="D3" i="2"/>
  <c r="C3" i="2"/>
  <c r="B3" i="2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R9" i="3"/>
  <c r="Q9" i="3"/>
  <c r="P9" i="3"/>
  <c r="O9" i="3"/>
  <c r="N9" i="3"/>
  <c r="M9" i="3"/>
  <c r="L9" i="3"/>
  <c r="K9" i="3"/>
  <c r="J9" i="3"/>
  <c r="I9" i="3"/>
  <c r="H9" i="3"/>
  <c r="G9" i="3"/>
  <c r="F9" i="3"/>
  <c r="R8" i="3"/>
  <c r="Q8" i="3"/>
  <c r="P8" i="3"/>
  <c r="O8" i="3"/>
  <c r="N8" i="3"/>
  <c r="M8" i="3"/>
  <c r="L8" i="3"/>
  <c r="K8" i="3"/>
  <c r="J8" i="3"/>
  <c r="I8" i="3"/>
  <c r="H8" i="3"/>
  <c r="G8" i="3"/>
  <c r="F8" i="3"/>
  <c r="R7" i="3"/>
  <c r="Q7" i="3"/>
  <c r="P7" i="3"/>
  <c r="O7" i="3"/>
  <c r="N7" i="3"/>
  <c r="M7" i="3"/>
  <c r="L7" i="3"/>
  <c r="K7" i="3"/>
  <c r="J7" i="3"/>
  <c r="I7" i="3"/>
  <c r="H7" i="3"/>
  <c r="G7" i="3"/>
  <c r="F7" i="3"/>
  <c r="R6" i="3"/>
  <c r="Q6" i="3"/>
  <c r="P6" i="3"/>
  <c r="O6" i="3"/>
  <c r="N6" i="3"/>
  <c r="M6" i="3"/>
  <c r="L6" i="3"/>
  <c r="K6" i="3"/>
  <c r="J6" i="3"/>
  <c r="I6" i="3"/>
  <c r="H6" i="3"/>
  <c r="G6" i="3"/>
  <c r="F6" i="3"/>
  <c r="R5" i="3"/>
  <c r="Q5" i="3"/>
  <c r="P5" i="3"/>
  <c r="O5" i="3"/>
  <c r="N5" i="3"/>
  <c r="M5" i="3"/>
  <c r="L5" i="3"/>
  <c r="K5" i="3"/>
  <c r="J5" i="3"/>
  <c r="I5" i="3"/>
  <c r="H5" i="3"/>
  <c r="G5" i="3"/>
  <c r="F5" i="3"/>
  <c r="R4" i="3"/>
  <c r="Q4" i="3"/>
  <c r="P4" i="3"/>
  <c r="O4" i="3"/>
  <c r="N4" i="3"/>
  <c r="M4" i="3"/>
  <c r="L4" i="3"/>
  <c r="K4" i="3"/>
  <c r="J4" i="3"/>
  <c r="I4" i="3"/>
  <c r="H4" i="3"/>
  <c r="G4" i="3"/>
  <c r="F4" i="3"/>
  <c r="R3" i="3"/>
  <c r="Q3" i="3"/>
  <c r="P3" i="3"/>
  <c r="O3" i="3"/>
  <c r="N3" i="3"/>
  <c r="M3" i="3"/>
  <c r="L3" i="3"/>
  <c r="K3" i="3"/>
  <c r="J3" i="3"/>
  <c r="I3" i="3"/>
  <c r="H3" i="3"/>
  <c r="G3" i="3"/>
  <c r="F3" i="3"/>
</calcChain>
</file>

<file path=xl/sharedStrings.xml><?xml version="1.0" encoding="utf-8"?>
<sst xmlns="http://schemas.openxmlformats.org/spreadsheetml/2006/main" count="86" uniqueCount="22">
  <si>
    <t>Bulan dan Tahun</t>
  </si>
  <si>
    <t>Data Curah Hujan</t>
  </si>
  <si>
    <t>DATA LATIH</t>
  </si>
  <si>
    <t>Jan</t>
  </si>
  <si>
    <t>Feb</t>
  </si>
  <si>
    <t>Mar</t>
  </si>
  <si>
    <t>Apr</t>
  </si>
  <si>
    <t>May</t>
  </si>
  <si>
    <t>Jun</t>
  </si>
  <si>
    <t>Jul</t>
  </si>
  <si>
    <t>Ag</t>
  </si>
  <si>
    <t>Sep</t>
  </si>
  <si>
    <t>Okt</t>
  </si>
  <si>
    <t>Nov</t>
  </si>
  <si>
    <t>Des</t>
  </si>
  <si>
    <t>Target</t>
  </si>
  <si>
    <t>DATA UJI</t>
  </si>
  <si>
    <t>DATA ASLI</t>
  </si>
  <si>
    <t>Tahun</t>
  </si>
  <si>
    <t>Mei</t>
  </si>
  <si>
    <t>Agus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</si>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</sst>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22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3" fillId="4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G15" sqref="G15"/>
    </sheetView>
  </sheetViews>
  <sheetFormatPr defaultRowHeight="15" x14ac:dyDescent="0.25"/>
  <sheetData>
    <row r="1" spans="1:14" ht="27.75" x14ac:dyDescent="0.4">
      <c r="A1" s="8" t="s">
        <v>17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B2" s="5" t="s">
        <v>18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19</v>
      </c>
      <c r="H2" s="5" t="s">
        <v>8</v>
      </c>
      <c r="I2" s="5" t="s">
        <v>9</v>
      </c>
      <c r="J2" s="5" t="s">
        <v>20</v>
      </c>
      <c r="K2" s="5" t="s">
        <v>21</v>
      </c>
      <c r="L2" s="5" t="s">
        <v>12</v>
      </c>
      <c r="M2" s="5" t="s">
        <v>13</v>
      </c>
      <c r="N2" s="5" t="s">
        <v>14</v>
      </c>
    </row>
    <row r="3" spans="1:14" x14ac:dyDescent="0.25">
      <c r="B3" s="4">
        <v>2006</v>
      </c>
      <c r="C3" s="4">
        <v>169.4</v>
      </c>
      <c r="D3" s="4">
        <v>85.7</v>
      </c>
      <c r="E3" s="4">
        <v>162.6</v>
      </c>
      <c r="F3" s="4">
        <v>285.3</v>
      </c>
      <c r="G3" s="4">
        <v>245.7</v>
      </c>
      <c r="H3" s="4">
        <v>196.3</v>
      </c>
      <c r="I3" s="4">
        <v>312.10000000000002</v>
      </c>
      <c r="J3" s="4">
        <v>282</v>
      </c>
      <c r="K3" s="4">
        <v>561.5</v>
      </c>
      <c r="L3" s="4">
        <v>471.9</v>
      </c>
      <c r="M3" s="4">
        <v>125.4</v>
      </c>
      <c r="N3" s="4">
        <v>187.7</v>
      </c>
    </row>
    <row r="4" spans="1:14" x14ac:dyDescent="0.25">
      <c r="B4" s="4">
        <v>2007</v>
      </c>
      <c r="C4" s="6">
        <v>138.80000000000001</v>
      </c>
      <c r="D4" s="4">
        <v>200.8</v>
      </c>
      <c r="E4" s="4">
        <v>237.9</v>
      </c>
      <c r="F4" s="4">
        <v>88.5</v>
      </c>
      <c r="G4" s="4">
        <v>68</v>
      </c>
      <c r="H4" s="4">
        <v>200.5</v>
      </c>
      <c r="I4" s="4">
        <v>206.8</v>
      </c>
      <c r="J4" s="4">
        <v>204.3</v>
      </c>
      <c r="K4" s="4">
        <v>475.3</v>
      </c>
      <c r="L4" s="4">
        <v>377.5</v>
      </c>
      <c r="M4" s="4">
        <v>141.19999999999999</v>
      </c>
      <c r="N4" s="4">
        <v>166.4</v>
      </c>
    </row>
    <row r="5" spans="1:14" x14ac:dyDescent="0.25">
      <c r="B5" s="4">
        <v>2008</v>
      </c>
      <c r="C5" s="4">
        <v>189.1</v>
      </c>
      <c r="D5" s="4">
        <v>43.9</v>
      </c>
      <c r="E5" s="4">
        <v>62.5</v>
      </c>
      <c r="F5" s="4">
        <v>168.2</v>
      </c>
      <c r="G5" s="4">
        <v>229.5</v>
      </c>
      <c r="H5" s="6">
        <v>206.8</v>
      </c>
      <c r="I5" s="4">
        <v>210.8</v>
      </c>
      <c r="J5" s="4">
        <v>145.69999999999999</v>
      </c>
      <c r="K5" s="4">
        <v>290.5</v>
      </c>
      <c r="L5" s="4">
        <v>175.5</v>
      </c>
      <c r="M5" s="4">
        <v>166.4</v>
      </c>
      <c r="N5" s="4">
        <v>311.39999999999998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R10" sqref="R10"/>
    </sheetView>
  </sheetViews>
  <sheetFormatPr defaultRowHeight="15" x14ac:dyDescent="0.25"/>
  <sheetData>
    <row r="1" spans="1:14" ht="27.75" x14ac:dyDescent="0.4">
      <c r="A1" s="9" t="s">
        <v>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4" x14ac:dyDescent="0.25">
      <c r="A2" s="5"/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</row>
    <row r="3" spans="1:14" x14ac:dyDescent="0.25">
      <c r="A3" s="4">
        <v>1</v>
      </c>
      <c r="B3" s="4">
        <f>(0.8*(169.4-43.9))/(561.5-43.9)+0.1</f>
        <v>0.2939721792890263</v>
      </c>
      <c r="C3" s="4">
        <f>(0.8*(85.7-43.9))/(561.5-43.9)+0.1</f>
        <v>0.16460587326120557</v>
      </c>
      <c r="D3" s="4">
        <f>(0.8*(162.6-43.9))/(561.5-43.9)+0.1</f>
        <v>0.28346213292117461</v>
      </c>
      <c r="E3" s="4">
        <f>(0.8*(285.3-43.9))/(561.5-43.9)+0.1</f>
        <v>0.47310664605873265</v>
      </c>
      <c r="F3" s="4">
        <f>(0.8*(245.7-43.9))/(561.5-43.9)+0.1</f>
        <v>0.41190108191653785</v>
      </c>
      <c r="G3" s="4">
        <f>(0.8*(196.3-43.9))/(561.5-43.9)+0.1</f>
        <v>0.33554868624420403</v>
      </c>
      <c r="H3" s="4">
        <f>(0.8*(312.1-43.9))/(561.5-43.9)+0.1</f>
        <v>0.51452859350850089</v>
      </c>
      <c r="I3" s="4">
        <f>(0.8*(282-43.9))/(561.5-43.9)+0.1</f>
        <v>0.46800618238021641</v>
      </c>
      <c r="J3" s="4">
        <f>(0.8*(561.5-43.9))/(561.5-43.9)+0.1</f>
        <v>0.9</v>
      </c>
      <c r="K3" s="4">
        <f>(0.8*(471.9-43.9))/(561.5-43.9)+0.1</f>
        <v>0.76151468315301396</v>
      </c>
      <c r="L3" s="4">
        <f>(0.8*(125.4-43.9))/(561.5-43.9)+0.1</f>
        <v>0.22596599690880989</v>
      </c>
      <c r="M3" s="4">
        <f>(0.8*(187.7-43.9))/(561.5-43.9)+0.1</f>
        <v>0.3222565687789799</v>
      </c>
      <c r="N3" s="4">
        <f>(0.8*(138.8-43.9))/(561.5-43.9)+0.1</f>
        <v>0.24667697063369398</v>
      </c>
    </row>
    <row r="4" spans="1:14" x14ac:dyDescent="0.25">
      <c r="A4" s="4">
        <v>2</v>
      </c>
      <c r="B4" s="4">
        <f>(0.8*(85.7-43.9))/(561.5-43.9)+0.1</f>
        <v>0.16460587326120557</v>
      </c>
      <c r="C4" s="4">
        <f>(0.8*(162.6-43.9))/(561.5-43.9)+0.1</f>
        <v>0.28346213292117461</v>
      </c>
      <c r="D4" s="4">
        <f>(0.8*(285.3-43.9))/(561.5-43.9)+0.1</f>
        <v>0.47310664605873265</v>
      </c>
      <c r="E4" s="4">
        <f>(0.8*(245.7-43.9))/(561.5-43.9)+0.1</f>
        <v>0.41190108191653785</v>
      </c>
      <c r="F4" s="4">
        <f>(0.8*(196.3-43.9))/(561.5-43.9)+0.1</f>
        <v>0.33554868624420403</v>
      </c>
      <c r="G4" s="4">
        <f>(0.8*(312.1-43.9))/(561.5-43.9)+0.1</f>
        <v>0.51452859350850089</v>
      </c>
      <c r="H4" s="4">
        <f>(0.8*(282-43.9))/(561.5-43.9)+0.1</f>
        <v>0.46800618238021641</v>
      </c>
      <c r="I4" s="4">
        <f>(0.8*(561.5-43.9))/(561.5-43.9)+0.1</f>
        <v>0.9</v>
      </c>
      <c r="J4" s="4">
        <f>(0.8*(471.9-43.9))/(561.5-43.9)+0.1</f>
        <v>0.76151468315301396</v>
      </c>
      <c r="K4" s="4">
        <f>(0.8*(125.4-43.9))/(561.5-43.9)+0.1</f>
        <v>0.22596599690880989</v>
      </c>
      <c r="L4" s="4">
        <f>(0.8*(187.7-43.9))/(561.5-43.9)+0.1</f>
        <v>0.3222565687789799</v>
      </c>
      <c r="M4" s="4">
        <f>(0.8*(138.8-43.9))/(561.5-43.9)+0.1</f>
        <v>0.24667697063369398</v>
      </c>
      <c r="N4" s="6">
        <f>(0.8*(200.8-43.9))/(561.5-43.9)+0.1</f>
        <v>0.34250386398763522</v>
      </c>
    </row>
    <row r="5" spans="1:14" x14ac:dyDescent="0.25">
      <c r="A5" s="4">
        <v>3</v>
      </c>
      <c r="B5" s="4">
        <f>(0.8*(162.6-43.9))/(561.5-43.9)+0.1</f>
        <v>0.28346213292117461</v>
      </c>
      <c r="C5" s="4">
        <f>(0.8*(285.3-43.9))/(561.5-43.9)+0.1</f>
        <v>0.47310664605873265</v>
      </c>
      <c r="D5" s="4">
        <f>(0.8*(245.7-43.9))/(561.5-43.9)+0.1</f>
        <v>0.41190108191653785</v>
      </c>
      <c r="E5" s="4">
        <f>(0.8*(196.3-43.9))/(561.5-43.9)+0.1</f>
        <v>0.33554868624420403</v>
      </c>
      <c r="F5" s="4">
        <f>(0.8*(312.1-43.9))/(561.5-43.9)+0.1</f>
        <v>0.51452859350850089</v>
      </c>
      <c r="G5" s="4">
        <f>(0.8*(282-43.9))/(561.5-43.9)+0.1</f>
        <v>0.46800618238021641</v>
      </c>
      <c r="H5" s="4">
        <f>(0.8*(561.5-43.9))/(561.5-43.9)+0.1</f>
        <v>0.9</v>
      </c>
      <c r="I5" s="4">
        <f>(0.8*(471.9-43.9))/(561.5-43.9)+0.1</f>
        <v>0.76151468315301396</v>
      </c>
      <c r="J5" s="4">
        <f>(0.8*(125.4-43.9))/(561.5-43.9)+0.1</f>
        <v>0.22596599690880989</v>
      </c>
      <c r="K5" s="4">
        <f>(0.8*(187.7-43.9))/(561.5-43.9)+0.1</f>
        <v>0.3222565687789799</v>
      </c>
      <c r="L5" s="4">
        <f>(0.8*(138.8-43.9))/(561.5-43.9)+0.1</f>
        <v>0.24667697063369398</v>
      </c>
      <c r="M5" s="6">
        <f>(0.8*(200.8-43.9))/(561.5-43.9)+0.1</f>
        <v>0.34250386398763522</v>
      </c>
      <c r="N5" s="4">
        <f>(0.8*(237.9-43.9))/(561.5-43.9)+0.1</f>
        <v>0.39984544049459048</v>
      </c>
    </row>
    <row r="6" spans="1:14" x14ac:dyDescent="0.25">
      <c r="A6" s="4">
        <v>4</v>
      </c>
      <c r="B6" s="4">
        <f>(0.8*(285.3-43.9))/(561.5-43.9)+0.1</f>
        <v>0.47310664605873265</v>
      </c>
      <c r="C6" s="4">
        <f>(0.8*(245.7-43.9))/(561.5-43.9)+0.1</f>
        <v>0.41190108191653785</v>
      </c>
      <c r="D6" s="4">
        <f>(0.8*(196.3-43.9))/(561.5-43.9)+0.1</f>
        <v>0.33554868624420403</v>
      </c>
      <c r="E6" s="4">
        <f>(0.8*(312.1-43.9))/(561.5-43.9)+0.1</f>
        <v>0.51452859350850089</v>
      </c>
      <c r="F6" s="4">
        <f>(0.8*(282-43.9))/(561.5-43.9)+0.1</f>
        <v>0.46800618238021641</v>
      </c>
      <c r="G6" s="4">
        <f>(0.8*(561.5-43.9))/(561.5-43.9)+0.1</f>
        <v>0.9</v>
      </c>
      <c r="H6" s="4">
        <f>(0.8*(471.9-43.9))/(561.5-43.9)+0.1</f>
        <v>0.76151468315301396</v>
      </c>
      <c r="I6" s="4">
        <f>(0.8*(125.4-43.9))/(561.5-43.9)+0.1</f>
        <v>0.22596599690880989</v>
      </c>
      <c r="J6" s="4">
        <f>(0.8*(187.7-43.9))/(561.5-43.9)+0.1</f>
        <v>0.3222565687789799</v>
      </c>
      <c r="K6" s="4">
        <f>(0.8*(138.8-43.9))/(561.5-43.9)+0.1</f>
        <v>0.24667697063369398</v>
      </c>
      <c r="L6" s="6">
        <f>(0.8*(200.8-43.9))/(561.5-43.9)+0.1</f>
        <v>0.34250386398763522</v>
      </c>
      <c r="M6" s="4">
        <f>(0.8*(237.9-43.9))/(561.5-43.9)+0.1</f>
        <v>0.39984544049459048</v>
      </c>
      <c r="N6" s="4">
        <f>(0.8*(88.5-43.9))/(561.5-43.9)+0.1</f>
        <v>0.16893353941267386</v>
      </c>
    </row>
    <row r="7" spans="1:14" x14ac:dyDescent="0.25">
      <c r="A7" s="4">
        <v>5</v>
      </c>
      <c r="B7" s="4">
        <f>(0.8*(245.7-43.9))/(561.5-43.9)+0.1</f>
        <v>0.41190108191653785</v>
      </c>
      <c r="C7" s="4">
        <f>(0.8*(196.3-43.9))/(561.5-43.9)+0.1</f>
        <v>0.33554868624420403</v>
      </c>
      <c r="D7" s="4">
        <f>(0.8*(312.1-43.9))/(561.5-43.9)+0.1</f>
        <v>0.51452859350850089</v>
      </c>
      <c r="E7" s="4">
        <f>(0.8*(282-43.9))/(561.5-43.9)+0.1</f>
        <v>0.46800618238021641</v>
      </c>
      <c r="F7" s="4">
        <f>(0.8*(561.5-43.9))/(561.5-43.9)+0.1</f>
        <v>0.9</v>
      </c>
      <c r="G7" s="4">
        <f>(0.8*(471.9-43.9))/(561.5-43.9)+0.1</f>
        <v>0.76151468315301396</v>
      </c>
      <c r="H7" s="4">
        <f>(0.8*(125.4-43.9))/(561.5-43.9)+0.1</f>
        <v>0.22596599690880989</v>
      </c>
      <c r="I7" s="4">
        <f>(0.8*(187.7-43.9))/(561.5-43.9)+0.1</f>
        <v>0.3222565687789799</v>
      </c>
      <c r="J7" s="4">
        <f>(0.8*(138.8-43.9))/(561.5-43.9)+0.1</f>
        <v>0.24667697063369398</v>
      </c>
      <c r="K7" s="6">
        <f>(0.8*(200.8-43.9))/(561.5-43.9)+0.1</f>
        <v>0.34250386398763522</v>
      </c>
      <c r="L7" s="4">
        <f>(0.8*(237.9-43.9))/(561.5-43.9)+0.1</f>
        <v>0.39984544049459048</v>
      </c>
      <c r="M7" s="4">
        <f>(0.8*(88.5-43.9))/(561.5-43.9)+0.1</f>
        <v>0.16893353941267386</v>
      </c>
      <c r="N7" s="4">
        <f>(0.8*(68-43.9))/(561.5-43.9)+0.1</f>
        <v>0.13724884080370944</v>
      </c>
    </row>
    <row r="8" spans="1:14" x14ac:dyDescent="0.25">
      <c r="A8" s="4">
        <v>6</v>
      </c>
      <c r="B8" s="4">
        <f>(0.8*(196.3-43.9))/(561.5-43.9)+0.1</f>
        <v>0.33554868624420403</v>
      </c>
      <c r="C8" s="4">
        <f>(0.8*(312.1-43.9))/(561.5-43.9)+0.1</f>
        <v>0.51452859350850089</v>
      </c>
      <c r="D8" s="4">
        <f>(0.8*(282-43.9))/(561.5-43.9)+0.1</f>
        <v>0.46800618238021641</v>
      </c>
      <c r="E8" s="4">
        <f>(0.8*(561.5-43.9))/(561.5-43.9)+0.1</f>
        <v>0.9</v>
      </c>
      <c r="F8" s="4">
        <f>(0.8*(471.9-43.9))/(561.5-43.9)+0.1</f>
        <v>0.76151468315301396</v>
      </c>
      <c r="G8" s="4">
        <f>(0.8*(125.4-43.9))/(561.5-43.9)+0.1</f>
        <v>0.22596599690880989</v>
      </c>
      <c r="H8" s="4">
        <f>(0.8*(187.7-43.9))/(561.5-43.9)+0.1</f>
        <v>0.3222565687789799</v>
      </c>
      <c r="I8" s="4">
        <f>(0.8*(138.8-43.9))/(561.5-43.9)+0.1</f>
        <v>0.24667697063369398</v>
      </c>
      <c r="J8" s="6">
        <f>(0.8*(200.8-43.9))/(561.5-43.9)+0.1</f>
        <v>0.34250386398763522</v>
      </c>
      <c r="K8" s="4">
        <f>(0.8*(237.9-43.9))/(561.5-43.9)+0.1</f>
        <v>0.39984544049459048</v>
      </c>
      <c r="L8" s="4">
        <f>(0.8*(88.5-43.9))/(561.5-43.9)+0.1</f>
        <v>0.16893353941267386</v>
      </c>
      <c r="M8" s="4">
        <f>(0.8*(68-43.9))/(561.5-43.9)+0.1</f>
        <v>0.13724884080370944</v>
      </c>
      <c r="N8" s="4">
        <f>(0.8*(200.5-43.9))/(561.5-43.9)+0.1</f>
        <v>0.34204018547140647</v>
      </c>
    </row>
    <row r="9" spans="1:14" x14ac:dyDescent="0.25">
      <c r="A9" s="4">
        <v>7</v>
      </c>
      <c r="B9" s="4">
        <f>(0.8*(312.1-43.9))/(561.5-43.9)+0.1</f>
        <v>0.51452859350850089</v>
      </c>
      <c r="C9" s="4">
        <f>(0.8*(282-43.9))/(561.5-43.9)+0.1</f>
        <v>0.46800618238021641</v>
      </c>
      <c r="D9" s="4">
        <f>(0.8*(561.5-43.9))/(561.5-43.9)+0.1</f>
        <v>0.9</v>
      </c>
      <c r="E9" s="4">
        <f>(0.8*(471.9-43.9))/(561.5-43.9)+0.1</f>
        <v>0.76151468315301396</v>
      </c>
      <c r="F9" s="4">
        <f>(0.8*(125.4-43.9))/(561.5-43.9)+0.1</f>
        <v>0.22596599690880989</v>
      </c>
      <c r="G9" s="4">
        <f>(0.8*(187.7-43.9))/(561.5-43.9)+0.1</f>
        <v>0.3222565687789799</v>
      </c>
      <c r="H9" s="4">
        <f>(0.8*(138.8-43.9))/(561.5-43.9)+0.1</f>
        <v>0.24667697063369398</v>
      </c>
      <c r="I9" s="6">
        <f>(0.8*(200.8-43.9))/(561.5-43.9)+0.1</f>
        <v>0.34250386398763522</v>
      </c>
      <c r="J9" s="4">
        <f>(0.8*(237.9-43.9))/(561.5-43.9)+0.1</f>
        <v>0.39984544049459048</v>
      </c>
      <c r="K9" s="4">
        <f>(0.8*(88.5-43.9))/(561.5-43.9)+0.1</f>
        <v>0.16893353941267386</v>
      </c>
      <c r="L9" s="4">
        <f>(0.8*(68-43.9))/(561.5-43.9)+0.1</f>
        <v>0.13724884080370944</v>
      </c>
      <c r="M9" s="4">
        <f>(0.8*(200.5-43.9))/(561.5-43.9)+0.1</f>
        <v>0.34204018547140647</v>
      </c>
      <c r="N9" s="4">
        <f>(0.8*(206.8-43.9))/(561.5-43.9)+0.1</f>
        <v>0.3517774343122102</v>
      </c>
    </row>
    <row r="10" spans="1:14" x14ac:dyDescent="0.25">
      <c r="A10" s="4">
        <v>8</v>
      </c>
      <c r="B10" s="4">
        <f>(0.8*(282-43.9))/(561.5-43.9)+0.1</f>
        <v>0.46800618238021641</v>
      </c>
      <c r="C10" s="4">
        <f>(0.8*(561.5-43.9))/(561.5-43.9)+0.1</f>
        <v>0.9</v>
      </c>
      <c r="D10" s="4">
        <f>(0.8*(471.9-43.9))/(561.5-43.9)+0.1</f>
        <v>0.76151468315301396</v>
      </c>
      <c r="E10" s="4">
        <f>(0.8*(125.4-43.9))/(561.5-43.9)+0.1</f>
        <v>0.22596599690880989</v>
      </c>
      <c r="F10" s="4">
        <f>(0.8*(187.7-43.9))/(561.5-43.9)+0.1</f>
        <v>0.3222565687789799</v>
      </c>
      <c r="G10" s="4">
        <f>(0.8*(138.8-43.9))/(561.5-43.9)+0.1</f>
        <v>0.24667697063369398</v>
      </c>
      <c r="H10" s="6">
        <f>(0.8*(200.8-43.9))/(561.5-43.9)+0.1</f>
        <v>0.34250386398763522</v>
      </c>
      <c r="I10" s="4">
        <f>(0.8*(237.9-43.9))/(561.5-43.9)+0.1</f>
        <v>0.39984544049459048</v>
      </c>
      <c r="J10" s="4">
        <f>(0.8*(88.5-43.9))/(561.5-43.9)+0.1</f>
        <v>0.16893353941267386</v>
      </c>
      <c r="K10" s="4">
        <f>(0.8*(68-43.9))/(561.5-43.9)+0.1</f>
        <v>0.13724884080370944</v>
      </c>
      <c r="L10" s="4">
        <f>(0.8*(200.5-43.9))/(561.5-43.9)+0.1</f>
        <v>0.34204018547140647</v>
      </c>
      <c r="M10" s="4">
        <f>(0.8*(206.8-43.9))/(561.5-43.9)+0.1</f>
        <v>0.3517774343122102</v>
      </c>
      <c r="N10" s="4">
        <f>(0.8*(204.3-43.9))/(561.5-43.9)+0.1</f>
        <v>0.34791344667697066</v>
      </c>
    </row>
    <row r="11" spans="1:14" x14ac:dyDescent="0.25">
      <c r="A11" s="4">
        <v>9</v>
      </c>
      <c r="B11" s="4">
        <f>(0.8*(561.5-43.9))/(561.5-43.9)+0.1</f>
        <v>0.9</v>
      </c>
      <c r="C11" s="4">
        <f>(0.8*(471.9-43.9))/(561.5-43.9)+0.1</f>
        <v>0.76151468315301396</v>
      </c>
      <c r="D11" s="4">
        <f>(0.8*(125.4-43.9))/(561.5-43.9)+0.1</f>
        <v>0.22596599690880989</v>
      </c>
      <c r="E11" s="4">
        <f>(0.8*(187.7-43.9))/(561.5-43.9)+0.1</f>
        <v>0.3222565687789799</v>
      </c>
      <c r="F11" s="4">
        <f>(0.8*(138.8-43.9))/(561.5-43.9)+0.1</f>
        <v>0.24667697063369398</v>
      </c>
      <c r="G11" s="6">
        <f>(0.8*(200.8-43.9))/(561.5-43.9)+0.1</f>
        <v>0.34250386398763522</v>
      </c>
      <c r="H11" s="4">
        <f>(0.8*(237.9-43.9))/(561.5-43.9)+0.1</f>
        <v>0.39984544049459048</v>
      </c>
      <c r="I11" s="4">
        <f>(0.8*(88.5-43.9))/(561.5-43.9)+0.1</f>
        <v>0.16893353941267386</v>
      </c>
      <c r="J11" s="4">
        <f>(0.8*(68-43.9))/(561.5-43.9)+0.1</f>
        <v>0.13724884080370944</v>
      </c>
      <c r="K11" s="4">
        <f>(0.8*(200.5-43.9))/(561.5-43.9)+0.1</f>
        <v>0.34204018547140647</v>
      </c>
      <c r="L11" s="4">
        <f>(0.8*(206.8-43.9))/(561.5-43.9)+0.1</f>
        <v>0.3517774343122102</v>
      </c>
      <c r="M11" s="4">
        <f>(0.8*(204.3-43.9))/(561.5-43.9)+0.1</f>
        <v>0.34791344667697066</v>
      </c>
      <c r="N11" s="4">
        <f>(0.8*(475.3-43.9))/(561.5-43.9)+0.1</f>
        <v>0.76676970633693975</v>
      </c>
    </row>
    <row r="12" spans="1:14" x14ac:dyDescent="0.25">
      <c r="A12" s="4">
        <v>10</v>
      </c>
      <c r="B12" s="4">
        <f>(0.8*(471.9-43.9))/(561.5-43.9)+0.1</f>
        <v>0.76151468315301396</v>
      </c>
      <c r="C12" s="4">
        <f>(0.8*(125.4-43.9))/(561.5-43.9)+0.1</f>
        <v>0.22596599690880989</v>
      </c>
      <c r="D12" s="4">
        <f>(0.8*(187.7-43.9))/(561.5-43.9)+0.1</f>
        <v>0.3222565687789799</v>
      </c>
      <c r="E12" s="4">
        <f>(0.8*(138.8-43.9))/(561.5-43.9)+0.1</f>
        <v>0.24667697063369398</v>
      </c>
      <c r="F12" s="6">
        <f>(0.8*(200.8-43.9))/(561.5-43.9)+0.1</f>
        <v>0.34250386398763522</v>
      </c>
      <c r="G12" s="4">
        <f>(0.8*(237.9-43.9))/(561.5-43.9)+0.1</f>
        <v>0.39984544049459048</v>
      </c>
      <c r="H12" s="4">
        <f>(0.8*(88.5-43.9))/(561.5-43.9)+0.1</f>
        <v>0.16893353941267386</v>
      </c>
      <c r="I12" s="4">
        <f>(0.8*(68-43.9))/(561.5-43.9)+0.1</f>
        <v>0.13724884080370944</v>
      </c>
      <c r="J12" s="4">
        <f>(0.8*(200.5-43.9))/(561.5-43.9)+0.1</f>
        <v>0.34204018547140647</v>
      </c>
      <c r="K12" s="4">
        <f>(0.8*(206.8-43.9))/(561.5-43.9)+0.1</f>
        <v>0.3517774343122102</v>
      </c>
      <c r="L12" s="4">
        <f>(0.8*(204.3-43.9))/(561.5-43.9)+0.1</f>
        <v>0.34791344667697066</v>
      </c>
      <c r="M12" s="4">
        <f>(0.8*(475.3-43.9))/(561.5-43.9)+0.1</f>
        <v>0.76676970633693975</v>
      </c>
      <c r="N12" s="4">
        <f>(0.8*(377.5-43.9))/(561.5-43.9)+0.1</f>
        <v>0.61561051004636791</v>
      </c>
    </row>
    <row r="13" spans="1:14" x14ac:dyDescent="0.25">
      <c r="A13" s="4">
        <v>11</v>
      </c>
      <c r="B13" s="4">
        <f>(0.8*(125.4-43.9))/(561.5-43.9)+0.1</f>
        <v>0.22596599690880989</v>
      </c>
      <c r="C13" s="4">
        <f>(0.8*(187.7-43.9))/(561.5-43.9)+0.1</f>
        <v>0.3222565687789799</v>
      </c>
      <c r="D13" s="4">
        <f>(0.8*(138.8-43.9))/(561.5-43.9)+0.1</f>
        <v>0.24667697063369398</v>
      </c>
      <c r="E13" s="6">
        <f>(0.8*(200.8-43.9))/(561.5-43.9)+0.1</f>
        <v>0.34250386398763522</v>
      </c>
      <c r="F13" s="4">
        <f>(0.8*(237.9-43.9))/(561.5-43.9)+0.1</f>
        <v>0.39984544049459048</v>
      </c>
      <c r="G13" s="4">
        <f>(0.8*(88.5-43.9))/(561.5-43.9)+0.1</f>
        <v>0.16893353941267386</v>
      </c>
      <c r="H13" s="4">
        <f>(0.8*(68-43.9))/(561.5-43.9)+0.1</f>
        <v>0.13724884080370944</v>
      </c>
      <c r="I13" s="4">
        <f t="shared" ref="I13:L13" si="0">(0.8*(68-43.9))/(561.5-43.9)+0.1</f>
        <v>0.13724884080370944</v>
      </c>
      <c r="J13" s="4">
        <f t="shared" si="0"/>
        <v>0.13724884080370944</v>
      </c>
      <c r="K13" s="4">
        <f t="shared" si="0"/>
        <v>0.13724884080370944</v>
      </c>
      <c r="L13" s="4">
        <f t="shared" si="0"/>
        <v>0.13724884080370944</v>
      </c>
      <c r="M13" s="4">
        <f>(0.8*(377.5-43.9))/(561.5-43.9)+0.1</f>
        <v>0.61561051004636791</v>
      </c>
      <c r="N13" s="4">
        <f>(0.8*(141.2-43.9))/(561.5-43.9)+0.1</f>
        <v>0.25038639876352398</v>
      </c>
    </row>
    <row r="14" spans="1:14" x14ac:dyDescent="0.25">
      <c r="A14" s="4">
        <v>12</v>
      </c>
      <c r="B14" s="4">
        <f>(0.8*(187.7-43.9))/(561.5-43.9)+0.1</f>
        <v>0.3222565687789799</v>
      </c>
      <c r="C14" s="4">
        <f>(0.8*(138.8-43.9))/(561.5-43.9)+0.1</f>
        <v>0.24667697063369398</v>
      </c>
      <c r="D14" s="6">
        <f>(0.8*(200.8-43.9))/(561.5-43.9)+0.1</f>
        <v>0.34250386398763522</v>
      </c>
      <c r="E14" s="4">
        <f>(0.8*(237.9-43.9))/(561.5-43.9)+0.1</f>
        <v>0.39984544049459048</v>
      </c>
      <c r="F14" s="4">
        <f>(0.8*(88.5-43.9))/(561.5-43.9)+0.1</f>
        <v>0.16893353941267386</v>
      </c>
      <c r="G14" s="4">
        <f>(0.8*(68-43.9))/(561.5-43.9)+0.1</f>
        <v>0.13724884080370944</v>
      </c>
      <c r="H14" s="4">
        <f>(0.8*(200.5-43.9))/(561.5-43.9)+0.1</f>
        <v>0.34204018547140647</v>
      </c>
      <c r="I14" s="4">
        <f>(0.8*(206.8-43.9))/(561.5-43.9)+0.1</f>
        <v>0.3517774343122102</v>
      </c>
      <c r="J14" s="4">
        <f>(0.8*(204.3-43.9))/(561.5-43.9)+0.1</f>
        <v>0.34791344667697066</v>
      </c>
      <c r="K14" s="4">
        <f>(0.8*(475.3-43.9))/(561.5-43.9)+0.1</f>
        <v>0.76676970633693975</v>
      </c>
      <c r="L14" s="4">
        <f>(0.8*(377.5-43.9))/(561.5-43.9)+0.1</f>
        <v>0.61561051004636791</v>
      </c>
      <c r="M14" s="4">
        <f>(0.8*(141.2-43.9))/(561.5-43.9)+0.1</f>
        <v>0.25038639876352398</v>
      </c>
      <c r="N14" s="4">
        <f>(0.8*(166.4-43.9))/(561.5-43.9)+0.1</f>
        <v>0.28933539412673881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27.75" x14ac:dyDescent="0.4">
      <c r="A18" s="9" t="s"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19" spans="1:14" x14ac:dyDescent="0.25">
      <c r="A19" s="5"/>
      <c r="B19" s="5" t="s">
        <v>3</v>
      </c>
      <c r="C19" s="5" t="s">
        <v>4</v>
      </c>
      <c r="D19" s="5" t="s">
        <v>5</v>
      </c>
      <c r="E19" s="5" t="s">
        <v>6</v>
      </c>
      <c r="F19" s="5" t="s">
        <v>7</v>
      </c>
      <c r="G19" s="5" t="s">
        <v>8</v>
      </c>
      <c r="H19" s="5" t="s">
        <v>9</v>
      </c>
      <c r="I19" s="5" t="s">
        <v>10</v>
      </c>
      <c r="J19" s="5" t="s">
        <v>11</v>
      </c>
      <c r="K19" s="5" t="s">
        <v>12</v>
      </c>
      <c r="L19" s="5" t="s">
        <v>13</v>
      </c>
      <c r="M19" s="5" t="s">
        <v>14</v>
      </c>
      <c r="N19" s="5" t="s">
        <v>15</v>
      </c>
    </row>
    <row r="20" spans="1:14" x14ac:dyDescent="0.25">
      <c r="A20" s="4">
        <v>1</v>
      </c>
      <c r="B20" s="4">
        <f>(0.8*(138.8-43.9))/(561.5-43.9)+0.1</f>
        <v>0.24667697063369398</v>
      </c>
      <c r="C20" s="4">
        <f>(0.8*(200.8-43.9))/(561.5-43.9)+0.1</f>
        <v>0.34250386398763522</v>
      </c>
      <c r="D20" s="4">
        <f>(0.8*(237.9-43.9))/(561.5-43.9)+0.1</f>
        <v>0.39984544049459048</v>
      </c>
      <c r="E20" s="7">
        <f>(0.8*(88.5-43.9))/(561.5-43.9)+0.1</f>
        <v>0.16893353941267386</v>
      </c>
      <c r="F20" s="7">
        <f>(0.8*(68-43.9))/(561.5-43.9)+0.1</f>
        <v>0.13724884080370944</v>
      </c>
      <c r="G20" s="7">
        <f>(0.8*(200.5-43.9))/(561.5-43.9)+0.1</f>
        <v>0.34204018547140647</v>
      </c>
      <c r="H20" s="7">
        <f>(0.8*(206.8-43.9))/(561.5-43.9)+0.1</f>
        <v>0.3517774343122102</v>
      </c>
      <c r="I20" s="7">
        <f>(0.8*(204.3-43.9))/(561.5-43.9)+0.1</f>
        <v>0.34791344667697066</v>
      </c>
      <c r="J20" s="7">
        <f>(0.8*(475.3-43.9))/(561.5-43.9)+0.1</f>
        <v>0.76676970633693975</v>
      </c>
      <c r="K20" s="7">
        <f>(0.8*(377.5-43.9))/(561.5-43.9)+0.1</f>
        <v>0.61561051004636791</v>
      </c>
      <c r="L20" s="7">
        <f>(0.8*(141.2-43.9))/(561.5-43.9)+0.1</f>
        <v>0.25038639876352398</v>
      </c>
      <c r="M20" s="7">
        <f>(0.8*(166.4-43.9))/(561.5-43.9)+0.1</f>
        <v>0.28933539412673881</v>
      </c>
      <c r="N20" s="7">
        <f>(0.8*(189.1-43.9))/(561.5-43.9)+0.1</f>
        <v>0.32442040185471405</v>
      </c>
    </row>
    <row r="21" spans="1:14" x14ac:dyDescent="0.25">
      <c r="A21" s="4">
        <v>2</v>
      </c>
      <c r="B21" s="4">
        <f>(0.8*(200.8-43.9))/(561.5-43.9)+0.1</f>
        <v>0.34250386398763522</v>
      </c>
      <c r="C21" s="4">
        <f>(0.8*(237.9-43.9))/(561.5-43.9)+0.1</f>
        <v>0.39984544049459048</v>
      </c>
      <c r="D21" s="4">
        <f>(0.8*(88.5-43.9))/(561.5-43.9)+0.1</f>
        <v>0.16893353941267386</v>
      </c>
      <c r="E21" s="7">
        <f>(0.8*(68-43.9))/(561.5-43.9)+0.1</f>
        <v>0.13724884080370944</v>
      </c>
      <c r="F21" s="7">
        <f>(0.8*(200.5-43.9))/(561.5-43.9)+0.1</f>
        <v>0.34204018547140647</v>
      </c>
      <c r="G21" s="7">
        <f>(0.8*(206.8-43.9))/(561.5-43.9)+0.1</f>
        <v>0.3517774343122102</v>
      </c>
      <c r="H21" s="7">
        <f>(0.8*(204.3-43.9))/(561.5-43.9)+0.1</f>
        <v>0.34791344667697066</v>
      </c>
      <c r="I21" s="7">
        <f>(0.8*(475.3-43.9))/(561.5-43.9)+0.1</f>
        <v>0.76676970633693975</v>
      </c>
      <c r="J21" s="7">
        <f>(0.8*(377.5-43.9))/(561.5-43.9)+0.1</f>
        <v>0.61561051004636791</v>
      </c>
      <c r="K21" s="7">
        <f>(0.8*(141.2-43.9))/(561.5-43.9)+0.1</f>
        <v>0.25038639876352398</v>
      </c>
      <c r="L21" s="7">
        <f>(0.8*(166.4-43.9))/(561.5-43.9)+0.1</f>
        <v>0.28933539412673881</v>
      </c>
      <c r="M21" s="7">
        <f>(0.8*(189.1-43.9))/(561.5-43.9)+0.1</f>
        <v>0.32442040185471405</v>
      </c>
      <c r="N21" s="7">
        <f>(0.8*(43.9-43.9))/(561.5-43.9)+0.1</f>
        <v>0.1</v>
      </c>
    </row>
    <row r="22" spans="1:14" x14ac:dyDescent="0.25">
      <c r="A22" s="4">
        <v>3</v>
      </c>
      <c r="B22" s="4">
        <f>(0.8*(237.9-43.9))/(561.5-43.9)+0.1</f>
        <v>0.39984544049459048</v>
      </c>
      <c r="C22" s="4">
        <f>(0.8*(88.5-43.9))/(561.5-43.9)+0.1</f>
        <v>0.16893353941267386</v>
      </c>
      <c r="D22" s="4">
        <f>(0.8*(68-43.9))/(561.5-43.9)+0.1</f>
        <v>0.13724884080370944</v>
      </c>
      <c r="E22" s="7">
        <f>(0.8*(200.5-43.9))/(561.5-43.9)+0.1</f>
        <v>0.34204018547140647</v>
      </c>
      <c r="F22" s="7">
        <f>(0.8*(206.8-43.9))/(561.5-43.9)+0.1</f>
        <v>0.3517774343122102</v>
      </c>
      <c r="G22" s="7">
        <f>(0.8*(204.3-43.9))/(561.5-43.9)+0.1</f>
        <v>0.34791344667697066</v>
      </c>
      <c r="H22" s="7">
        <f>(0.8*(475.3-43.9))/(561.5-43.9)+0.1</f>
        <v>0.76676970633693975</v>
      </c>
      <c r="I22" s="7">
        <f>(0.8*(377.5-43.9))/(561.5-43.9)+0.1</f>
        <v>0.61561051004636791</v>
      </c>
      <c r="J22" s="7">
        <f>(0.8*(141.2-43.9))/(561.5-43.9)+0.1</f>
        <v>0.25038639876352398</v>
      </c>
      <c r="K22" s="7">
        <f>(0.8*(166.4-43.9))/(561.5-43.9)+0.1</f>
        <v>0.28933539412673881</v>
      </c>
      <c r="L22" s="7">
        <f>(0.8*(189.1-43.9))/(561.5-43.9)+0.1</f>
        <v>0.32442040185471405</v>
      </c>
      <c r="M22" s="7">
        <f>(0.8*(43.9-43.9))/(561.5-43.9)+0.1</f>
        <v>0.1</v>
      </c>
      <c r="N22" s="7">
        <f>(0.8*(62.5-43.9))/(561.5-43.9)+0.1</f>
        <v>0.12874806800618238</v>
      </c>
    </row>
    <row r="23" spans="1:14" x14ac:dyDescent="0.25">
      <c r="A23" s="4">
        <v>4</v>
      </c>
      <c r="B23" s="4">
        <f>(0.8*(88.5-43.9))/(561.5-43.9)+0.1</f>
        <v>0.16893353941267386</v>
      </c>
      <c r="C23" s="4">
        <f>(0.8*(68-43.9))/(561.5-43.9)+0.1</f>
        <v>0.13724884080370944</v>
      </c>
      <c r="D23" s="4">
        <f>(0.8*(200.5-43.9))/(561.5-43.9)+0.1</f>
        <v>0.34204018547140647</v>
      </c>
      <c r="E23" s="7">
        <f>(0.8*(206.8-43.9))/(561.5-43.9)+0.1</f>
        <v>0.3517774343122102</v>
      </c>
      <c r="F23" s="7">
        <f>(0.8*(204.3-43.9))/(561.5-43.9)+0.1</f>
        <v>0.34791344667697066</v>
      </c>
      <c r="G23" s="7">
        <f>(0.8*(475.3-43.9))/(561.5-43.9)+0.1</f>
        <v>0.76676970633693975</v>
      </c>
      <c r="H23" s="7">
        <f>(0.8*(377.5-43.9))/(561.5-43.9)+0.1</f>
        <v>0.61561051004636791</v>
      </c>
      <c r="I23" s="7">
        <f>(0.8*(141.2-43.9))/(561.5-43.9)+0.1</f>
        <v>0.25038639876352398</v>
      </c>
      <c r="J23" s="7">
        <f>(0.8*(166.4-43.9))/(561.5-43.9)+0.1</f>
        <v>0.28933539412673881</v>
      </c>
      <c r="K23" s="7">
        <f>(0.8*(189.1-43.9))/(561.5-43.9)+0.1</f>
        <v>0.32442040185471405</v>
      </c>
      <c r="L23" s="7">
        <f>(0.8*(43.9-43.9))/(561.5-43.9)+0.1</f>
        <v>0.1</v>
      </c>
      <c r="M23" s="7">
        <f>(0.8*(62.5-43.9))/(561.5-43.9)+0.1</f>
        <v>0.12874806800618238</v>
      </c>
      <c r="N23" s="7">
        <f>(0.8*(168.2-43.9))/(561.5-43.9)+0.1</f>
        <v>0.29211746522411131</v>
      </c>
    </row>
    <row r="24" spans="1:14" x14ac:dyDescent="0.25">
      <c r="A24" s="4">
        <v>5</v>
      </c>
      <c r="B24" s="4">
        <f>(0.8*(68-43.9))/(561.5-43.9)+0.1</f>
        <v>0.13724884080370944</v>
      </c>
      <c r="C24" s="4">
        <f>(0.8*(200.5-43.9))/(561.5-43.9)+0.1</f>
        <v>0.34204018547140647</v>
      </c>
      <c r="D24" s="4">
        <f>(0.8*(206.8-43.9))/(561.5-43.9)+0.1</f>
        <v>0.3517774343122102</v>
      </c>
      <c r="E24" s="7">
        <f>(0.8*(204.3-43.9))/(561.5-43.9)+0.1</f>
        <v>0.34791344667697066</v>
      </c>
      <c r="F24" s="7">
        <f>(0.8*(475.3-43.9))/(561.5-43.9)+0.1</f>
        <v>0.76676970633693975</v>
      </c>
      <c r="G24" s="7">
        <f>(0.8*(377.5-43.9))/(561.5-43.9)+0.1</f>
        <v>0.61561051004636791</v>
      </c>
      <c r="H24" s="7">
        <f>(0.8*(141.2-43.9))/(561.5-43.9)+0.1</f>
        <v>0.25038639876352398</v>
      </c>
      <c r="I24" s="7">
        <f>(0.8*(166.4-43.9))/(561.5-43.9)+0.1</f>
        <v>0.28933539412673881</v>
      </c>
      <c r="J24" s="7">
        <f>(0.8*(189.1-43.9))/(561.5-43.9)+0.1</f>
        <v>0.32442040185471405</v>
      </c>
      <c r="K24" s="7">
        <f>(0.8*(43.9-43.9))/(561.5-43.9)+0.1</f>
        <v>0.1</v>
      </c>
      <c r="L24" s="7">
        <f>(0.8*(62.5-43.9))/(561.5-43.9)+0.1</f>
        <v>0.12874806800618238</v>
      </c>
      <c r="M24" s="7">
        <f>(0.8*(168.2-43.9))/(561.5-43.9)+0.1</f>
        <v>0.29211746522411131</v>
      </c>
      <c r="N24" s="7">
        <f>(0.8*(229.5-43.9))/(561.5-43.9)+0.1</f>
        <v>0.38686244204018549</v>
      </c>
    </row>
    <row r="25" spans="1:14" x14ac:dyDescent="0.25">
      <c r="A25" s="4">
        <v>6</v>
      </c>
      <c r="B25" s="4">
        <f>(0.8*(200.5-43.9))/(561.5-43.9)+0.1</f>
        <v>0.34204018547140647</v>
      </c>
      <c r="C25" s="4">
        <f>(0.8*(206.8-43.9))/(561.5-43.9)+0.1</f>
        <v>0.3517774343122102</v>
      </c>
      <c r="D25" s="4">
        <f>(0.8*(204.3-43.9))/(561.5-43.9)+0.1</f>
        <v>0.34791344667697066</v>
      </c>
      <c r="E25" s="7">
        <f>(0.8*(475.3-43.9))/(561.5-43.9)+0.1</f>
        <v>0.76676970633693975</v>
      </c>
      <c r="F25" s="7">
        <f>(0.8*(377.5-43.9))/(561.5-43.9)+0.1</f>
        <v>0.61561051004636791</v>
      </c>
      <c r="G25" s="7">
        <f>(0.8*(141.2-43.9))/(561.5-43.9)+0.1</f>
        <v>0.25038639876352398</v>
      </c>
      <c r="H25" s="7">
        <f>(0.8*(166.4-43.9))/(561.5-43.9)+0.1</f>
        <v>0.28933539412673881</v>
      </c>
      <c r="I25" s="7">
        <f>(0.8*(189.1-43.9))/(561.5-43.9)+0.1</f>
        <v>0.32442040185471405</v>
      </c>
      <c r="J25" s="7">
        <f>(0.8*(43.9-43.9))/(561.5-43.9)+0.1</f>
        <v>0.1</v>
      </c>
      <c r="K25" s="7">
        <f>(0.8*(62.5-43.9))/(561.5-43.9)+0.1</f>
        <v>0.12874806800618238</v>
      </c>
      <c r="L25" s="7">
        <f>(0.8*(168.2-43.9))/(561.5-43.9)+0.1</f>
        <v>0.29211746522411131</v>
      </c>
      <c r="M25" s="7">
        <f>(0.8*(229.5-43.9))/(561.5-43.9)+0.1</f>
        <v>0.38686244204018549</v>
      </c>
      <c r="N25" s="7">
        <f>(0.8*(206.8-43.9))/(561.5-43.9)+0.1</f>
        <v>0.3517774343122102</v>
      </c>
    </row>
    <row r="26" spans="1:14" x14ac:dyDescent="0.25">
      <c r="A26" s="4">
        <v>7</v>
      </c>
      <c r="B26" s="4">
        <f>(0.8*(206.8-43.9))/(561.5-43.9)+0.1</f>
        <v>0.3517774343122102</v>
      </c>
      <c r="C26" s="4">
        <f>(0.8*(204.3-43.9))/(561.5-43.9)+0.1</f>
        <v>0.34791344667697066</v>
      </c>
      <c r="D26" s="4">
        <f>(0.8*(475.3-43.9))/(561.5-43.9)+0.1</f>
        <v>0.76676970633693975</v>
      </c>
      <c r="E26" s="7">
        <f>(0.8*(377.5-43.9))/(561.5-43.9)+0.1</f>
        <v>0.61561051004636791</v>
      </c>
      <c r="F26" s="7">
        <f>(0.8*(141.2-43.9))/(561.5-43.9)+0.1</f>
        <v>0.25038639876352398</v>
      </c>
      <c r="G26" s="7">
        <f>(0.8*(166.4-43.9))/(561.5-43.9)+0.1</f>
        <v>0.28933539412673881</v>
      </c>
      <c r="H26" s="7">
        <f>(0.8*(189.1-43.9))/(561.5-43.9)+0.1</f>
        <v>0.32442040185471405</v>
      </c>
      <c r="I26" s="7">
        <f>(0.8*(43.9-43.9))/(561.5-43.9)+0.1</f>
        <v>0.1</v>
      </c>
      <c r="J26" s="7">
        <f>(0.8*(62.5-43.9))/(561.5-43.9)+0.1</f>
        <v>0.12874806800618238</v>
      </c>
      <c r="K26" s="7">
        <f>(0.8*(168.2-43.9))/(561.5-43.9)+0.1</f>
        <v>0.29211746522411131</v>
      </c>
      <c r="L26" s="7">
        <f>(0.8*(229.5-43.9))/(561.5-43.9)+0.1</f>
        <v>0.38686244204018549</v>
      </c>
      <c r="M26" s="7">
        <f>(0.8*(206.8-43.9))/(561.5-43.9)+0.1</f>
        <v>0.3517774343122102</v>
      </c>
      <c r="N26" s="7">
        <f>(0.8*(210.8-43.9))/(561.5-43.9)+0.1</f>
        <v>0.35795981452859349</v>
      </c>
    </row>
    <row r="27" spans="1:14" x14ac:dyDescent="0.25">
      <c r="A27" s="4">
        <v>8</v>
      </c>
      <c r="B27" s="4">
        <f>(0.8*(204.3-43.9))/(561.5-43.9)+0.1</f>
        <v>0.34791344667697066</v>
      </c>
      <c r="C27" s="4">
        <f>(0.8*(475.3-43.9))/(561.5-43.9)+0.1</f>
        <v>0.76676970633693975</v>
      </c>
      <c r="D27" s="4">
        <f>(0.8*(377.5-43.9))/(561.5-43.9)+0.1</f>
        <v>0.61561051004636791</v>
      </c>
      <c r="E27" s="7">
        <f>(0.8*(141.2-43.9))/(561.5-43.9)+0.1</f>
        <v>0.25038639876352398</v>
      </c>
      <c r="F27" s="7">
        <f>(0.8*(166.4-43.9))/(561.5-43.9)+0.1</f>
        <v>0.28933539412673881</v>
      </c>
      <c r="G27" s="7">
        <f>(0.8*(189.1-43.9))/(561.5-43.9)+0.1</f>
        <v>0.32442040185471405</v>
      </c>
      <c r="H27" s="7">
        <f>(0.8*(43.9-43.9))/(561.5-43.9)+0.1</f>
        <v>0.1</v>
      </c>
      <c r="I27" s="7">
        <f>(0.8*(62.5-43.9))/(561.5-43.9)+0.1</f>
        <v>0.12874806800618238</v>
      </c>
      <c r="J27" s="7">
        <f>(0.8*(168.2-43.9))/(561.5-43.9)+0.1</f>
        <v>0.29211746522411131</v>
      </c>
      <c r="K27" s="7">
        <f>(0.8*(229.5-43.9))/(561.5-43.9)+0.1</f>
        <v>0.38686244204018549</v>
      </c>
      <c r="L27" s="7">
        <f>(0.8*(206.8-43.9))/(561.5-43.9)+0.1</f>
        <v>0.3517774343122102</v>
      </c>
      <c r="M27" s="7">
        <f>(0.8*(210.8-43.9))/(561.5-43.9)+0.1</f>
        <v>0.35795981452859349</v>
      </c>
      <c r="N27" s="7">
        <f>(0.8*(145.7-43.9))/(561.5-43.9)+0.1</f>
        <v>0.25734157650695516</v>
      </c>
    </row>
    <row r="28" spans="1:14" x14ac:dyDescent="0.25">
      <c r="A28" s="4">
        <v>9</v>
      </c>
      <c r="B28" s="4">
        <f>(0.8*(475.4-43.9))/(561.5-43.9)+0.1</f>
        <v>0.7669242658423493</v>
      </c>
      <c r="C28" s="4">
        <f>(0.8*(377.5-43.9))/(561.5-43.9)+0.1</f>
        <v>0.61561051004636791</v>
      </c>
      <c r="D28" s="4">
        <f>(0.8*(141.2-43.9))/(561.5-43.9)+0.1</f>
        <v>0.25038639876352398</v>
      </c>
      <c r="E28" s="7">
        <f>(0.8*(166.4-43.9))/(561.5-43.9)+0.1</f>
        <v>0.28933539412673881</v>
      </c>
      <c r="F28" s="7">
        <f>(0.8*(189.1-43.9))/(561.5-43.9)+0.1</f>
        <v>0.32442040185471405</v>
      </c>
      <c r="G28" s="7">
        <f>(0.8*(43.9-43.9))/(561.5-43.9)+0.1</f>
        <v>0.1</v>
      </c>
      <c r="H28" s="7">
        <f>(0.8*(62.5-43.9))/(561.5-43.9)+0.1</f>
        <v>0.12874806800618238</v>
      </c>
      <c r="I28" s="7">
        <f>(0.8*(168.2-43.9))/(561.5-43.9)+0.1</f>
        <v>0.29211746522411131</v>
      </c>
      <c r="J28" s="7">
        <f>(0.8*(229.5-43.9))/(561.5-43.9)+0.1</f>
        <v>0.38686244204018549</v>
      </c>
      <c r="K28" s="7">
        <f>(0.8*(206.8-43.9))/(561.5-43.9)+0.1</f>
        <v>0.3517774343122102</v>
      </c>
      <c r="L28" s="7">
        <f>(0.8*(210.8-43.9))/(561.5-43.9)+0.1</f>
        <v>0.35795981452859349</v>
      </c>
      <c r="M28" s="7">
        <f>(0.8*(145.7-43.9))/(561.5-43.9)+0.1</f>
        <v>0.25734157650695516</v>
      </c>
      <c r="N28" s="7">
        <f>(0.8*(290.5-43.9))/(561.5-43.9)+0.1</f>
        <v>0.48114374034003093</v>
      </c>
    </row>
    <row r="29" spans="1:14" x14ac:dyDescent="0.25">
      <c r="A29" s="4">
        <v>10</v>
      </c>
      <c r="B29" s="4">
        <f>(0.8*(377.5-43.9))/(561.5-43.9)+0.1</f>
        <v>0.61561051004636791</v>
      </c>
      <c r="C29" s="4">
        <f>(0.8*(141.2-43.9))/(561.5-43.9)+0.1</f>
        <v>0.25038639876352398</v>
      </c>
      <c r="D29" s="4">
        <f>(0.8*(166.4-43.9))/(561.5-43.9)+0.1</f>
        <v>0.28933539412673881</v>
      </c>
      <c r="E29" s="7">
        <f>(0.8*(189.1-43.9))/(561.5-43.9)+0.1</f>
        <v>0.32442040185471405</v>
      </c>
      <c r="F29" s="7">
        <f>(0.8*(43.9-43.9))/(561.5-43.9)+0.1</f>
        <v>0.1</v>
      </c>
      <c r="G29" s="7">
        <f>(0.8*(62.5-43.9))/(561.5-43.9)+0.1</f>
        <v>0.12874806800618238</v>
      </c>
      <c r="H29" s="7">
        <f>(0.8*(168.2-43.9))/(561.5-43.9)+0.1</f>
        <v>0.29211746522411131</v>
      </c>
      <c r="I29" s="7">
        <f>(0.8*(229.5-43.9))/(561.5-43.9)+0.1</f>
        <v>0.38686244204018549</v>
      </c>
      <c r="J29" s="7">
        <f>(0.8*(206.8-43.9))/(561.5-43.9)+0.1</f>
        <v>0.3517774343122102</v>
      </c>
      <c r="K29" s="7">
        <f>(0.8*(210.8-43.9))/(561.5-43.9)+0.1</f>
        <v>0.35795981452859349</v>
      </c>
      <c r="L29" s="7">
        <f>(0.8*(145.7-43.9))/(561.5-43.9)+0.1</f>
        <v>0.25734157650695516</v>
      </c>
      <c r="M29" s="7">
        <f>(0.8*(290.5-43.9))/(561.5-43.9)+0.1</f>
        <v>0.48114374034003093</v>
      </c>
      <c r="N29" s="7">
        <f>(0.8*(175.5-43.9))/(561.5-43.9)+0.1</f>
        <v>0.30340030911901084</v>
      </c>
    </row>
    <row r="30" spans="1:14" x14ac:dyDescent="0.25">
      <c r="A30" s="4">
        <v>11</v>
      </c>
      <c r="B30" s="4">
        <f>(0.8*(141.2-43.9))/(561.5-43.9)+0.1</f>
        <v>0.25038639876352398</v>
      </c>
      <c r="C30" s="4">
        <f>(0.8*(166.4-43.9))/(561.5-43.9)+0.1</f>
        <v>0.28933539412673881</v>
      </c>
      <c r="D30" s="4">
        <f>(0.8*(189.1-43.9))/(561.5-43.9)+0.1</f>
        <v>0.32442040185471405</v>
      </c>
      <c r="E30" s="7">
        <f>(0.8*(43.9-43.9))/(561.5-43.9)+0.1</f>
        <v>0.1</v>
      </c>
      <c r="F30" s="7">
        <f>(0.8*(62.5-43.9))/(561.5-43.9)+0.1</f>
        <v>0.12874806800618238</v>
      </c>
      <c r="G30" s="7">
        <f>(0.8*(168.2-43.9))/(561.5-43.9)+0.1</f>
        <v>0.29211746522411131</v>
      </c>
      <c r="H30" s="7">
        <f>(0.8*(229.5-43.9))/(561.5-43.9)+0.1</f>
        <v>0.38686244204018549</v>
      </c>
      <c r="I30" s="7">
        <f>(0.8*(206.8-43.9))/(561.5-43.9)+0.1</f>
        <v>0.3517774343122102</v>
      </c>
      <c r="J30" s="7">
        <f>(0.8*(210.8-43.9))/(561.5-43.9)+0.1</f>
        <v>0.35795981452859349</v>
      </c>
      <c r="K30" s="7">
        <f>(0.8*(145.7-43.9))/(561.5-43.9)+0.1</f>
        <v>0.25734157650695516</v>
      </c>
      <c r="L30" s="7">
        <f>(0.8*(290.5-43.9))/(561.5-43.9)+0.1</f>
        <v>0.48114374034003093</v>
      </c>
      <c r="M30" s="7">
        <f>(0.8*(175.5-43.9))/(561.5-43.9)+0.1</f>
        <v>0.30340030911901084</v>
      </c>
      <c r="N30" s="7">
        <f>(0.8*(166.4-43.9))/(561.5-43.9)+0.1</f>
        <v>0.28933539412673881</v>
      </c>
    </row>
    <row r="31" spans="1:14" x14ac:dyDescent="0.25">
      <c r="A31" s="4">
        <v>12</v>
      </c>
      <c r="B31" s="4">
        <f>(0.8*(166.4-43.9))/(561.5-43.9)+0.1</f>
        <v>0.28933539412673881</v>
      </c>
      <c r="C31" s="4">
        <f>(0.8*(189.1-43.9))/(561.5-43.9)+0.1</f>
        <v>0.32442040185471405</v>
      </c>
      <c r="D31" s="4">
        <f>(0.8*(43.9-43.9))/(561.5-43.9)+0.1</f>
        <v>0.1</v>
      </c>
      <c r="E31" s="7">
        <f>(0.8*(62.5-43.9))/(561.5-43.9)+0.1</f>
        <v>0.12874806800618238</v>
      </c>
      <c r="F31" s="7">
        <f>(0.8*(168.2-43.9))/(561.5-43.9)+0.1</f>
        <v>0.29211746522411131</v>
      </c>
      <c r="G31" s="7">
        <f>(0.8*(229.5-43.9))/(561.5-43.9)+0.1</f>
        <v>0.38686244204018549</v>
      </c>
      <c r="H31" s="7">
        <f>(0.8*(206.8-43.9))/(561.5-43.9)+0.1</f>
        <v>0.3517774343122102</v>
      </c>
      <c r="I31" s="7">
        <f>(0.8*(210.8-43.9))/(561.5-43.9)+0.1</f>
        <v>0.35795981452859349</v>
      </c>
      <c r="J31" s="7">
        <f>(0.8*(145.7-43.9))/(561.5-43.9)+0.1</f>
        <v>0.25734157650695516</v>
      </c>
      <c r="K31" s="7">
        <f>(0.8*(290.5-43.9))/(561.5-43.9)+0.1</f>
        <v>0.48114374034003093</v>
      </c>
      <c r="L31" s="7">
        <f>(0.8*(175.5-43.9))/(561.5-43.9)+0.1</f>
        <v>0.30340030911901084</v>
      </c>
      <c r="M31" s="7">
        <f>(0.8*(166.4-43.9))/(561.5-43.9)+0.1</f>
        <v>0.28933539412673881</v>
      </c>
      <c r="N31" s="7">
        <f>(0.8*(311.4-43.9))/(561.5-43.9)+0.1</f>
        <v>0.51344667697063373</v>
      </c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mergeCells count="2">
    <mergeCell ref="A1:N1"/>
    <mergeCell ref="A18:N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G17" sqref="G17"/>
    </sheetView>
  </sheetViews>
  <sheetFormatPr defaultRowHeight="15" x14ac:dyDescent="0.25"/>
  <sheetData>
    <row r="1" spans="1:14" ht="27.75" x14ac:dyDescent="0.4">
      <c r="A1" s="9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4" x14ac:dyDescent="0.25">
      <c r="A2" s="5"/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</row>
    <row r="3" spans="1:14" x14ac:dyDescent="0.25">
      <c r="A3" s="4">
        <v>1</v>
      </c>
      <c r="B3" s="4">
        <f>(0.8*(138.8-43.9))/(561.5-43.9)+0.1</f>
        <v>0.24667697063369398</v>
      </c>
      <c r="C3" s="4">
        <f>(0.8*(200.8-43.9))/(561.5-43.9)+0.1</f>
        <v>0.34250386398763522</v>
      </c>
      <c r="D3" s="4">
        <f>(0.8*(237.9-43.9))/(561.5-43.9)+0.1</f>
        <v>0.39984544049459048</v>
      </c>
      <c r="E3" s="7">
        <f>(0.8*(88.5-43.9))/(561.5-43.9)+0.1</f>
        <v>0.16893353941267386</v>
      </c>
      <c r="F3" s="7">
        <f>(0.8*(68-43.9))/(561.5-43.9)+0.1</f>
        <v>0.13724884080370944</v>
      </c>
      <c r="G3" s="7">
        <f>(0.8*(200.5-43.9))/(561.5-43.9)+0.1</f>
        <v>0.34204018547140647</v>
      </c>
      <c r="H3" s="7">
        <f>(0.8*(206.8-43.9))/(561.5-43.9)+0.1</f>
        <v>0.3517774343122102</v>
      </c>
      <c r="I3" s="7">
        <f>(0.8*(204.3-43.9))/(561.5-43.9)+0.1</f>
        <v>0.34791344667697066</v>
      </c>
      <c r="J3" s="7">
        <f>(0.8*(475.3-43.9))/(561.5-43.9)+0.1</f>
        <v>0.76676970633693975</v>
      </c>
      <c r="K3" s="7">
        <f>(0.8*(377.5-43.9))/(561.5-43.9)+0.1</f>
        <v>0.61561051004636791</v>
      </c>
      <c r="L3" s="7">
        <f>(0.8*(141.2-43.9))/(561.5-43.9)+0.1</f>
        <v>0.25038639876352398</v>
      </c>
      <c r="M3" s="7">
        <f>(0.8*(166.4-43.9))/(561.5-43.9)+0.1</f>
        <v>0.28933539412673881</v>
      </c>
      <c r="N3" s="7">
        <f>(0.8*(189.1-43.9))/(561.5-43.9)+0.1</f>
        <v>0.32442040185471405</v>
      </c>
    </row>
    <row r="4" spans="1:14" x14ac:dyDescent="0.25">
      <c r="A4" s="4">
        <v>2</v>
      </c>
      <c r="B4" s="4">
        <f>(0.8*(200.8-43.9))/(561.5-43.9)+0.1</f>
        <v>0.34250386398763522</v>
      </c>
      <c r="C4" s="4">
        <f>(0.8*(237.9-43.9))/(561.5-43.9)+0.1</f>
        <v>0.39984544049459048</v>
      </c>
      <c r="D4" s="4">
        <f>(0.8*(88.5-43.9))/(561.5-43.9)+0.1</f>
        <v>0.16893353941267386</v>
      </c>
      <c r="E4" s="7">
        <f>(0.8*(68-43.9))/(561.5-43.9)+0.1</f>
        <v>0.13724884080370944</v>
      </c>
      <c r="F4" s="7">
        <f>(0.8*(200.5-43.9))/(561.5-43.9)+0.1</f>
        <v>0.34204018547140647</v>
      </c>
      <c r="G4" s="7">
        <f>(0.8*(206.8-43.9))/(561.5-43.9)+0.1</f>
        <v>0.3517774343122102</v>
      </c>
      <c r="H4" s="7">
        <f>(0.8*(204.3-43.9))/(561.5-43.9)+0.1</f>
        <v>0.34791344667697066</v>
      </c>
      <c r="I4" s="7">
        <f>(0.8*(475.3-43.9))/(561.5-43.9)+0.1</f>
        <v>0.76676970633693975</v>
      </c>
      <c r="J4" s="7">
        <f>(0.8*(377.5-43.9))/(561.5-43.9)+0.1</f>
        <v>0.61561051004636791</v>
      </c>
      <c r="K4" s="7">
        <f>(0.8*(141.2-43.9))/(561.5-43.9)+0.1</f>
        <v>0.25038639876352398</v>
      </c>
      <c r="L4" s="7">
        <f>(0.8*(166.4-43.9))/(561.5-43.9)+0.1</f>
        <v>0.28933539412673881</v>
      </c>
      <c r="M4" s="7">
        <f>(0.8*(189.1-43.9))/(561.5-43.9)+0.1</f>
        <v>0.32442040185471405</v>
      </c>
      <c r="N4" s="7">
        <f>(0.8*(43.9-43.9))/(561.5-43.9)+0.1</f>
        <v>0.1</v>
      </c>
    </row>
    <row r="5" spans="1:14" x14ac:dyDescent="0.25">
      <c r="A5" s="4">
        <v>3</v>
      </c>
      <c r="B5" s="4">
        <f>(0.8*(237.9-43.9))/(561.5-43.9)+0.1</f>
        <v>0.39984544049459048</v>
      </c>
      <c r="C5" s="4">
        <f>(0.8*(88.5-43.9))/(561.5-43.9)+0.1</f>
        <v>0.16893353941267386</v>
      </c>
      <c r="D5" s="4">
        <f>(0.8*(68-43.9))/(561.5-43.9)+0.1</f>
        <v>0.13724884080370944</v>
      </c>
      <c r="E5" s="7">
        <f>(0.8*(200.5-43.9))/(561.5-43.9)+0.1</f>
        <v>0.34204018547140647</v>
      </c>
      <c r="F5" s="7">
        <f>(0.8*(206.8-43.9))/(561.5-43.9)+0.1</f>
        <v>0.3517774343122102</v>
      </c>
      <c r="G5" s="7">
        <f>(0.8*(204.3-43.9))/(561.5-43.9)+0.1</f>
        <v>0.34791344667697066</v>
      </c>
      <c r="H5" s="7">
        <f>(0.8*(475.3-43.9))/(561.5-43.9)+0.1</f>
        <v>0.76676970633693975</v>
      </c>
      <c r="I5" s="7">
        <f>(0.8*(377.5-43.9))/(561.5-43.9)+0.1</f>
        <v>0.61561051004636791</v>
      </c>
      <c r="J5" s="7">
        <f>(0.8*(141.2-43.9))/(561.5-43.9)+0.1</f>
        <v>0.25038639876352398</v>
      </c>
      <c r="K5" s="7">
        <f>(0.8*(166.4-43.9))/(561.5-43.9)+0.1</f>
        <v>0.28933539412673881</v>
      </c>
      <c r="L5" s="7">
        <f>(0.8*(189.1-43.9))/(561.5-43.9)+0.1</f>
        <v>0.32442040185471405</v>
      </c>
      <c r="M5" s="7">
        <f>(0.8*(43.9-43.9))/(561.5-43.9)+0.1</f>
        <v>0.1</v>
      </c>
      <c r="N5" s="7">
        <f>(0.8*(62.5-43.9))/(561.5-43.9)+0.1</f>
        <v>0.12874806800618238</v>
      </c>
    </row>
    <row r="6" spans="1:14" x14ac:dyDescent="0.25">
      <c r="A6" s="4">
        <v>4</v>
      </c>
      <c r="B6" s="4">
        <f>(0.8*(88.5-43.9))/(561.5-43.9)+0.1</f>
        <v>0.16893353941267386</v>
      </c>
      <c r="C6" s="4">
        <f>(0.8*(68-43.9))/(561.5-43.9)+0.1</f>
        <v>0.13724884080370944</v>
      </c>
      <c r="D6" s="4">
        <f>(0.8*(200.5-43.9))/(561.5-43.9)+0.1</f>
        <v>0.34204018547140647</v>
      </c>
      <c r="E6" s="7">
        <f>(0.8*(206.8-43.9))/(561.5-43.9)+0.1</f>
        <v>0.3517774343122102</v>
      </c>
      <c r="F6" s="7">
        <f>(0.8*(204.3-43.9))/(561.5-43.9)+0.1</f>
        <v>0.34791344667697066</v>
      </c>
      <c r="G6" s="7">
        <f>(0.8*(475.3-43.9))/(561.5-43.9)+0.1</f>
        <v>0.76676970633693975</v>
      </c>
      <c r="H6" s="7">
        <f>(0.8*(377.5-43.9))/(561.5-43.9)+0.1</f>
        <v>0.61561051004636791</v>
      </c>
      <c r="I6" s="7">
        <f>(0.8*(141.2-43.9))/(561.5-43.9)+0.1</f>
        <v>0.25038639876352398</v>
      </c>
      <c r="J6" s="7">
        <f>(0.8*(166.4-43.9))/(561.5-43.9)+0.1</f>
        <v>0.28933539412673881</v>
      </c>
      <c r="K6" s="7">
        <f>(0.8*(189.1-43.9))/(561.5-43.9)+0.1</f>
        <v>0.32442040185471405</v>
      </c>
      <c r="L6" s="7">
        <f>(0.8*(43.9-43.9))/(561.5-43.9)+0.1</f>
        <v>0.1</v>
      </c>
      <c r="M6" s="7">
        <f>(0.8*(62.5-43.9))/(561.5-43.9)+0.1</f>
        <v>0.12874806800618238</v>
      </c>
      <c r="N6" s="7">
        <f>(0.8*(168.2-43.9))/(561.5-43.9)+0.1</f>
        <v>0.29211746522411131</v>
      </c>
    </row>
    <row r="7" spans="1:14" x14ac:dyDescent="0.25">
      <c r="A7" s="4">
        <v>5</v>
      </c>
      <c r="B7" s="4">
        <f>(0.8*(68-43.9))/(561.5-43.9)+0.1</f>
        <v>0.13724884080370944</v>
      </c>
      <c r="C7" s="4">
        <f>(0.8*(200.5-43.9))/(561.5-43.9)+0.1</f>
        <v>0.34204018547140647</v>
      </c>
      <c r="D7" s="4">
        <f>(0.8*(206.8-43.9))/(561.5-43.9)+0.1</f>
        <v>0.3517774343122102</v>
      </c>
      <c r="E7" s="7">
        <f>(0.8*(204.3-43.9))/(561.5-43.9)+0.1</f>
        <v>0.34791344667697066</v>
      </c>
      <c r="F7" s="7">
        <f>(0.8*(475.3-43.9))/(561.5-43.9)+0.1</f>
        <v>0.76676970633693975</v>
      </c>
      <c r="G7" s="7">
        <f>(0.8*(377.5-43.9))/(561.5-43.9)+0.1</f>
        <v>0.61561051004636791</v>
      </c>
      <c r="H7" s="7">
        <f>(0.8*(141.2-43.9))/(561.5-43.9)+0.1</f>
        <v>0.25038639876352398</v>
      </c>
      <c r="I7" s="7">
        <f>(0.8*(166.4-43.9))/(561.5-43.9)+0.1</f>
        <v>0.28933539412673881</v>
      </c>
      <c r="J7" s="7">
        <f>(0.8*(189.1-43.9))/(561.5-43.9)+0.1</f>
        <v>0.32442040185471405</v>
      </c>
      <c r="K7" s="7">
        <f>(0.8*(43.9-43.9))/(561.5-43.9)+0.1</f>
        <v>0.1</v>
      </c>
      <c r="L7" s="7">
        <f>(0.8*(62.5-43.9))/(561.5-43.9)+0.1</f>
        <v>0.12874806800618238</v>
      </c>
      <c r="M7" s="7">
        <f>(0.8*(168.2-43.9))/(561.5-43.9)+0.1</f>
        <v>0.29211746522411131</v>
      </c>
      <c r="N7" s="7">
        <f>(0.8*(229.5-43.9))/(561.5-43.9)+0.1</f>
        <v>0.38686244204018549</v>
      </c>
    </row>
    <row r="8" spans="1:14" x14ac:dyDescent="0.25">
      <c r="A8" s="4">
        <v>6</v>
      </c>
      <c r="B8" s="4">
        <f>(0.8*(200.5-43.9))/(561.5-43.9)+0.1</f>
        <v>0.34204018547140647</v>
      </c>
      <c r="C8" s="4">
        <f>(0.8*(206.8-43.9))/(561.5-43.9)+0.1</f>
        <v>0.3517774343122102</v>
      </c>
      <c r="D8" s="4">
        <f>(0.8*(204.3-43.9))/(561.5-43.9)+0.1</f>
        <v>0.34791344667697066</v>
      </c>
      <c r="E8" s="7">
        <f>(0.8*(475.3-43.9))/(561.5-43.9)+0.1</f>
        <v>0.76676970633693975</v>
      </c>
      <c r="F8" s="7">
        <f>(0.8*(377.5-43.9))/(561.5-43.9)+0.1</f>
        <v>0.61561051004636791</v>
      </c>
      <c r="G8" s="7">
        <f>(0.8*(141.2-43.9))/(561.5-43.9)+0.1</f>
        <v>0.25038639876352398</v>
      </c>
      <c r="H8" s="7">
        <f>(0.8*(166.4-43.9))/(561.5-43.9)+0.1</f>
        <v>0.28933539412673881</v>
      </c>
      <c r="I8" s="7">
        <f>(0.8*(189.1-43.9))/(561.5-43.9)+0.1</f>
        <v>0.32442040185471405</v>
      </c>
      <c r="J8" s="7">
        <f>(0.8*(43.9-43.9))/(561.5-43.9)+0.1</f>
        <v>0.1</v>
      </c>
      <c r="K8" s="7">
        <f>(0.8*(62.5-43.9))/(561.5-43.9)+0.1</f>
        <v>0.12874806800618238</v>
      </c>
      <c r="L8" s="7">
        <f>(0.8*(168.2-43.9))/(561.5-43.9)+0.1</f>
        <v>0.29211746522411131</v>
      </c>
      <c r="M8" s="7">
        <f>(0.8*(229.5-43.9))/(561.5-43.9)+0.1</f>
        <v>0.38686244204018549</v>
      </c>
      <c r="N8" s="7">
        <f>(0.8*(206.8-43.9))/(561.5-43.9)+0.1</f>
        <v>0.3517774343122102</v>
      </c>
    </row>
    <row r="9" spans="1:14" x14ac:dyDescent="0.25">
      <c r="A9" s="4">
        <v>7</v>
      </c>
      <c r="B9" s="4">
        <f>(0.8*(206.8-43.9))/(561.5-43.9)+0.1</f>
        <v>0.3517774343122102</v>
      </c>
      <c r="C9" s="4">
        <f>(0.8*(204.3-43.9))/(561.5-43.9)+0.1</f>
        <v>0.34791344667697066</v>
      </c>
      <c r="D9" s="4">
        <f>(0.8*(475.3-43.9))/(561.5-43.9)+0.1</f>
        <v>0.76676970633693975</v>
      </c>
      <c r="E9" s="7">
        <f>(0.8*(377.5-43.9))/(561.5-43.9)+0.1</f>
        <v>0.61561051004636791</v>
      </c>
      <c r="F9" s="7">
        <f>(0.8*(141.2-43.9))/(561.5-43.9)+0.1</f>
        <v>0.25038639876352398</v>
      </c>
      <c r="G9" s="7">
        <f>(0.8*(166.4-43.9))/(561.5-43.9)+0.1</f>
        <v>0.28933539412673881</v>
      </c>
      <c r="H9" s="7">
        <f>(0.8*(189.1-43.9))/(561.5-43.9)+0.1</f>
        <v>0.32442040185471405</v>
      </c>
      <c r="I9" s="7">
        <f>(0.8*(43.9-43.9))/(561.5-43.9)+0.1</f>
        <v>0.1</v>
      </c>
      <c r="J9" s="7">
        <f>(0.8*(62.5-43.9))/(561.5-43.9)+0.1</f>
        <v>0.12874806800618238</v>
      </c>
      <c r="K9" s="7">
        <f>(0.8*(168.2-43.9))/(561.5-43.9)+0.1</f>
        <v>0.29211746522411131</v>
      </c>
      <c r="L9" s="7">
        <f>(0.8*(229.5-43.9))/(561.5-43.9)+0.1</f>
        <v>0.38686244204018549</v>
      </c>
      <c r="M9" s="7">
        <f>(0.8*(206.8-43.9))/(561.5-43.9)+0.1</f>
        <v>0.3517774343122102</v>
      </c>
      <c r="N9" s="7">
        <f>(0.8*(210.8-43.9))/(561.5-43.9)+0.1</f>
        <v>0.35795981452859349</v>
      </c>
    </row>
    <row r="10" spans="1:14" x14ac:dyDescent="0.25">
      <c r="A10" s="4">
        <v>8</v>
      </c>
      <c r="B10" s="4">
        <f>(0.8*(204.3-43.9))/(561.5-43.9)+0.1</f>
        <v>0.34791344667697066</v>
      </c>
      <c r="C10" s="4">
        <f>(0.8*(475.3-43.9))/(561.5-43.9)+0.1</f>
        <v>0.76676970633693975</v>
      </c>
      <c r="D10" s="4">
        <f>(0.8*(377.5-43.9))/(561.5-43.9)+0.1</f>
        <v>0.61561051004636791</v>
      </c>
      <c r="E10" s="7">
        <f>(0.8*(141.2-43.9))/(561.5-43.9)+0.1</f>
        <v>0.25038639876352398</v>
      </c>
      <c r="F10" s="7">
        <f>(0.8*(166.4-43.9))/(561.5-43.9)+0.1</f>
        <v>0.28933539412673881</v>
      </c>
      <c r="G10" s="7">
        <f>(0.8*(189.1-43.9))/(561.5-43.9)+0.1</f>
        <v>0.32442040185471405</v>
      </c>
      <c r="H10" s="7">
        <f>(0.8*(43.9-43.9))/(561.5-43.9)+0.1</f>
        <v>0.1</v>
      </c>
      <c r="I10" s="7">
        <f>(0.8*(62.5-43.9))/(561.5-43.9)+0.1</f>
        <v>0.12874806800618238</v>
      </c>
      <c r="J10" s="7">
        <f>(0.8*(168.2-43.9))/(561.5-43.9)+0.1</f>
        <v>0.29211746522411131</v>
      </c>
      <c r="K10" s="7">
        <f>(0.8*(229.5-43.9))/(561.5-43.9)+0.1</f>
        <v>0.38686244204018549</v>
      </c>
      <c r="L10" s="7">
        <f>(0.8*(206.8-43.9))/(561.5-43.9)+0.1</f>
        <v>0.3517774343122102</v>
      </c>
      <c r="M10" s="7">
        <f>(0.8*(210.8-43.9))/(561.5-43.9)+0.1</f>
        <v>0.35795981452859349</v>
      </c>
      <c r="N10" s="7">
        <f>(0.8*(145.7-43.9))/(561.5-43.9)+0.1</f>
        <v>0.25734157650695516</v>
      </c>
    </row>
    <row r="11" spans="1:14" x14ac:dyDescent="0.25">
      <c r="A11" s="4">
        <v>9</v>
      </c>
      <c r="B11" s="4">
        <f>(0.8*(475.4-43.9))/(561.5-43.9)+0.1</f>
        <v>0.7669242658423493</v>
      </c>
      <c r="C11" s="4">
        <f>(0.8*(377.5-43.9))/(561.5-43.9)+0.1</f>
        <v>0.61561051004636791</v>
      </c>
      <c r="D11" s="4">
        <f>(0.8*(141.2-43.9))/(561.5-43.9)+0.1</f>
        <v>0.25038639876352398</v>
      </c>
      <c r="E11" s="7">
        <f>(0.8*(166.4-43.9))/(561.5-43.9)+0.1</f>
        <v>0.28933539412673881</v>
      </c>
      <c r="F11" s="7">
        <f>(0.8*(189.1-43.9))/(561.5-43.9)+0.1</f>
        <v>0.32442040185471405</v>
      </c>
      <c r="G11" s="7">
        <f>(0.8*(43.9-43.9))/(561.5-43.9)+0.1</f>
        <v>0.1</v>
      </c>
      <c r="H11" s="7">
        <f>(0.8*(62.5-43.9))/(561.5-43.9)+0.1</f>
        <v>0.12874806800618238</v>
      </c>
      <c r="I11" s="7">
        <f>(0.8*(168.2-43.9))/(561.5-43.9)+0.1</f>
        <v>0.29211746522411131</v>
      </c>
      <c r="J11" s="7">
        <f>(0.8*(229.5-43.9))/(561.5-43.9)+0.1</f>
        <v>0.38686244204018549</v>
      </c>
      <c r="K11" s="7">
        <f>(0.8*(206.8-43.9))/(561.5-43.9)+0.1</f>
        <v>0.3517774343122102</v>
      </c>
      <c r="L11" s="7">
        <f>(0.8*(210.8-43.9))/(561.5-43.9)+0.1</f>
        <v>0.35795981452859349</v>
      </c>
      <c r="M11" s="7">
        <f>(0.8*(145.7-43.9))/(561.5-43.9)+0.1</f>
        <v>0.25734157650695516</v>
      </c>
      <c r="N11" s="7">
        <f>(0.8*(290.5-43.9))/(561.5-43.9)+0.1</f>
        <v>0.48114374034003093</v>
      </c>
    </row>
    <row r="12" spans="1:14" x14ac:dyDescent="0.25">
      <c r="A12" s="4">
        <v>10</v>
      </c>
      <c r="B12" s="4">
        <f>(0.8*(377.5-43.9))/(561.5-43.9)+0.1</f>
        <v>0.61561051004636791</v>
      </c>
      <c r="C12" s="4">
        <f>(0.8*(141.2-43.9))/(561.5-43.9)+0.1</f>
        <v>0.25038639876352398</v>
      </c>
      <c r="D12" s="4">
        <f>(0.8*(166.4-43.9))/(561.5-43.9)+0.1</f>
        <v>0.28933539412673881</v>
      </c>
      <c r="E12" s="7">
        <f>(0.8*(189.1-43.9))/(561.5-43.9)+0.1</f>
        <v>0.32442040185471405</v>
      </c>
      <c r="F12" s="7">
        <f>(0.8*(43.9-43.9))/(561.5-43.9)+0.1</f>
        <v>0.1</v>
      </c>
      <c r="G12" s="7">
        <f>(0.8*(62.5-43.9))/(561.5-43.9)+0.1</f>
        <v>0.12874806800618238</v>
      </c>
      <c r="H12" s="7">
        <f>(0.8*(168.2-43.9))/(561.5-43.9)+0.1</f>
        <v>0.29211746522411131</v>
      </c>
      <c r="I12" s="7">
        <f>(0.8*(229.5-43.9))/(561.5-43.9)+0.1</f>
        <v>0.38686244204018549</v>
      </c>
      <c r="J12" s="7">
        <f>(0.8*(206.8-43.9))/(561.5-43.9)+0.1</f>
        <v>0.3517774343122102</v>
      </c>
      <c r="K12" s="7">
        <f>(0.8*(210.8-43.9))/(561.5-43.9)+0.1</f>
        <v>0.35795981452859349</v>
      </c>
      <c r="L12" s="7">
        <f>(0.8*(145.7-43.9))/(561.5-43.9)+0.1</f>
        <v>0.25734157650695516</v>
      </c>
      <c r="M12" s="7">
        <f>(0.8*(290.5-43.9))/(561.5-43.9)+0.1</f>
        <v>0.48114374034003093</v>
      </c>
      <c r="N12" s="7">
        <f>(0.8*(175.5-43.9))/(561.5-43.9)+0.1</f>
        <v>0.30340030911901084</v>
      </c>
    </row>
    <row r="13" spans="1:14" x14ac:dyDescent="0.25">
      <c r="A13" s="4">
        <v>11</v>
      </c>
      <c r="B13" s="4">
        <f>(0.8*(141.2-43.9))/(561.5-43.9)+0.1</f>
        <v>0.25038639876352398</v>
      </c>
      <c r="C13" s="4">
        <f>(0.8*(166.4-43.9))/(561.5-43.9)+0.1</f>
        <v>0.28933539412673881</v>
      </c>
      <c r="D13" s="4">
        <f>(0.8*(189.1-43.9))/(561.5-43.9)+0.1</f>
        <v>0.32442040185471405</v>
      </c>
      <c r="E13" s="7">
        <f>(0.8*(43.9-43.9))/(561.5-43.9)+0.1</f>
        <v>0.1</v>
      </c>
      <c r="F13" s="7">
        <f>(0.8*(62.5-43.9))/(561.5-43.9)+0.1</f>
        <v>0.12874806800618238</v>
      </c>
      <c r="G13" s="7">
        <f>(0.8*(168.2-43.9))/(561.5-43.9)+0.1</f>
        <v>0.29211746522411131</v>
      </c>
      <c r="H13" s="7">
        <f>(0.8*(229.5-43.9))/(561.5-43.9)+0.1</f>
        <v>0.38686244204018549</v>
      </c>
      <c r="I13" s="7">
        <f>(0.8*(206.8-43.9))/(561.5-43.9)+0.1</f>
        <v>0.3517774343122102</v>
      </c>
      <c r="J13" s="7">
        <f>(0.8*(210.8-43.9))/(561.5-43.9)+0.1</f>
        <v>0.35795981452859349</v>
      </c>
      <c r="K13" s="7">
        <f>(0.8*(145.7-43.9))/(561.5-43.9)+0.1</f>
        <v>0.25734157650695516</v>
      </c>
      <c r="L13" s="7">
        <f>(0.8*(290.5-43.9))/(561.5-43.9)+0.1</f>
        <v>0.48114374034003093</v>
      </c>
      <c r="M13" s="7">
        <f>(0.8*(175.5-43.9))/(561.5-43.9)+0.1</f>
        <v>0.30340030911901084</v>
      </c>
      <c r="N13" s="7">
        <f>(0.8*(166.4-43.9))/(561.5-43.9)+0.1</f>
        <v>0.28933539412673881</v>
      </c>
    </row>
    <row r="14" spans="1:14" x14ac:dyDescent="0.25">
      <c r="A14" s="4">
        <v>12</v>
      </c>
      <c r="B14" s="4">
        <f>(0.8*(166.4-43.9))/(561.5-43.9)+0.1</f>
        <v>0.28933539412673881</v>
      </c>
      <c r="C14" s="4">
        <f>(0.8*(189.1-43.9))/(561.5-43.9)+0.1</f>
        <v>0.32442040185471405</v>
      </c>
      <c r="D14" s="4">
        <f>(0.8*(43.9-43.9))/(561.5-43.9)+0.1</f>
        <v>0.1</v>
      </c>
      <c r="E14" s="7">
        <f>(0.8*(62.5-43.9))/(561.5-43.9)+0.1</f>
        <v>0.12874806800618238</v>
      </c>
      <c r="F14" s="7">
        <f>(0.8*(168.2-43.9))/(561.5-43.9)+0.1</f>
        <v>0.29211746522411131</v>
      </c>
      <c r="G14" s="7">
        <f>(0.8*(229.5-43.9))/(561.5-43.9)+0.1</f>
        <v>0.38686244204018549</v>
      </c>
      <c r="H14" s="7">
        <f>(0.8*(206.8-43.9))/(561.5-43.9)+0.1</f>
        <v>0.3517774343122102</v>
      </c>
      <c r="I14" s="7">
        <f>(0.8*(210.8-43.9))/(561.5-43.9)+0.1</f>
        <v>0.35795981452859349</v>
      </c>
      <c r="J14" s="7">
        <f>(0.8*(145.7-43.9))/(561.5-43.9)+0.1</f>
        <v>0.25734157650695516</v>
      </c>
      <c r="K14" s="7">
        <f>(0.8*(290.5-43.9))/(561.5-43.9)+0.1</f>
        <v>0.48114374034003093</v>
      </c>
      <c r="L14" s="7">
        <f>(0.8*(175.5-43.9))/(561.5-43.9)+0.1</f>
        <v>0.30340030911901084</v>
      </c>
      <c r="M14" s="7">
        <f>(0.8*(166.4-43.9))/(561.5-43.9)+0.1</f>
        <v>0.28933539412673881</v>
      </c>
      <c r="N14" s="7">
        <f>(0.8*(311.4-43.9))/(561.5-43.9)+0.1</f>
        <v>0.51344667697063373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A10" workbookViewId="0">
      <selection activeCell="E16" sqref="E16"/>
    </sheetView>
  </sheetViews>
  <sheetFormatPr defaultRowHeight="15" x14ac:dyDescent="0.25"/>
  <cols>
    <col min="1" max="1" width="19.140625" customWidth="1"/>
    <col min="2" max="2" width="17.7109375" customWidth="1"/>
  </cols>
  <sheetData>
    <row r="1" spans="1:18" ht="27.75" x14ac:dyDescent="0.4">
      <c r="A1" s="1" t="s">
        <v>0</v>
      </c>
      <c r="B1" s="1" t="s">
        <v>1</v>
      </c>
      <c r="C1" s="2"/>
      <c r="D1" s="2"/>
      <c r="E1" s="9" t="s">
        <v>2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1"/>
    </row>
    <row r="2" spans="1:18" x14ac:dyDescent="0.25">
      <c r="A2" s="3">
        <v>39783</v>
      </c>
      <c r="B2" s="4">
        <v>311.39999999999998</v>
      </c>
      <c r="C2" s="2"/>
      <c r="D2" s="2"/>
      <c r="E2" s="5"/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</row>
    <row r="3" spans="1:18" x14ac:dyDescent="0.25">
      <c r="A3" s="3">
        <v>39753</v>
      </c>
      <c r="B3" s="4">
        <v>166.4</v>
      </c>
      <c r="C3" s="2"/>
      <c r="D3" s="2"/>
      <c r="E3" s="4">
        <v>1</v>
      </c>
      <c r="F3" s="4">
        <f>(0.8*(169.4-43.9))/(561.5-43.9)+0.1</f>
        <v>0.2939721792890263</v>
      </c>
      <c r="G3" s="4">
        <f>(0.8*(85.7-43.9))/(561.5-43.9)+0.1</f>
        <v>0.16460587326120557</v>
      </c>
      <c r="H3" s="4">
        <f>(0.8*(162.6-43.9))/(561.5-43.9)+0.1</f>
        <v>0.28346213292117461</v>
      </c>
      <c r="I3" s="4">
        <f>(0.8*(285.3-43.9))/(561.5-43.9)+0.1</f>
        <v>0.47310664605873265</v>
      </c>
      <c r="J3" s="4">
        <f>(0.8*(245.7-43.9))/(561.5-43.9)+0.1</f>
        <v>0.41190108191653785</v>
      </c>
      <c r="K3" s="4">
        <f>(0.8*(196.3-43.9))/(561.5-43.9)+0.1</f>
        <v>0.33554868624420403</v>
      </c>
      <c r="L3" s="4">
        <f>(0.8*(312.1-43.9))/(561.5-43.9)+0.1</f>
        <v>0.51452859350850089</v>
      </c>
      <c r="M3" s="4">
        <f>(0.8*(282-43.9))/(561.5-43.9)+0.1</f>
        <v>0.46800618238021641</v>
      </c>
      <c r="N3" s="4">
        <f>(0.8*(561.5-43.9))/(561.5-43.9)+0.1</f>
        <v>0.9</v>
      </c>
      <c r="O3" s="4">
        <f>(0.8*(471.9-43.9))/(561.5-43.9)+0.1</f>
        <v>0.76151468315301396</v>
      </c>
      <c r="P3" s="4">
        <f>(0.8*(125.4-43.9))/(561.5-43.9)+0.1</f>
        <v>0.22596599690880989</v>
      </c>
      <c r="Q3" s="4">
        <f>(0.8*(187.7-43.9))/(561.5-43.9)+0.1</f>
        <v>0.3222565687789799</v>
      </c>
      <c r="R3" s="4">
        <f>(0.8*(138.8-43.9))/(561.5-43.9)+0.1</f>
        <v>0.24667697063369398</v>
      </c>
    </row>
    <row r="4" spans="1:18" x14ac:dyDescent="0.25">
      <c r="A4" s="3">
        <v>39722</v>
      </c>
      <c r="B4" s="4">
        <v>175.5</v>
      </c>
      <c r="C4" s="2"/>
      <c r="D4" s="2"/>
      <c r="E4" s="4">
        <v>2</v>
      </c>
      <c r="F4" s="4">
        <f>(0.8*(85.7-43.9))/(561.5-43.9)+0.1</f>
        <v>0.16460587326120557</v>
      </c>
      <c r="G4" s="4">
        <f>(0.8*(162.6-43.9))/(561.5-43.9)+0.1</f>
        <v>0.28346213292117461</v>
      </c>
      <c r="H4" s="4">
        <f>(0.8*(285.3-43.9))/(561.5-43.9)+0.1</f>
        <v>0.47310664605873265</v>
      </c>
      <c r="I4" s="4">
        <f>(0.8*(245.7-43.9))/(561.5-43.9)+0.1</f>
        <v>0.41190108191653785</v>
      </c>
      <c r="J4" s="4">
        <f>(0.8*(196.3-43.9))/(561.5-43.9)+0.1</f>
        <v>0.33554868624420403</v>
      </c>
      <c r="K4" s="4">
        <f>(0.8*(312.1-43.9))/(561.5-43.9)+0.1</f>
        <v>0.51452859350850089</v>
      </c>
      <c r="L4" s="4">
        <f>(0.8*(282-43.9))/(561.5-43.9)+0.1</f>
        <v>0.46800618238021641</v>
      </c>
      <c r="M4" s="4">
        <f>(0.8*(561.5-43.9))/(561.5-43.9)+0.1</f>
        <v>0.9</v>
      </c>
      <c r="N4" s="4">
        <f>(0.8*(471.9-43.9))/(561.5-43.9)+0.1</f>
        <v>0.76151468315301396</v>
      </c>
      <c r="O4" s="4">
        <f>(0.8*(125.4-43.9))/(561.5-43.9)+0.1</f>
        <v>0.22596599690880989</v>
      </c>
      <c r="P4" s="4">
        <f>(0.8*(187.7-43.9))/(561.5-43.9)+0.1</f>
        <v>0.3222565687789799</v>
      </c>
      <c r="Q4" s="4">
        <f>(0.8*(138.8-43.9))/(561.5-43.9)+0.1</f>
        <v>0.24667697063369398</v>
      </c>
      <c r="R4" s="6">
        <f>(0.8*(200.8-43.9))/(561.5-43.9)+0.1</f>
        <v>0.34250386398763522</v>
      </c>
    </row>
    <row r="5" spans="1:18" x14ac:dyDescent="0.25">
      <c r="A5" s="3">
        <v>39692</v>
      </c>
      <c r="B5" s="4">
        <v>290.5</v>
      </c>
      <c r="C5" s="2"/>
      <c r="D5" s="2"/>
      <c r="E5" s="4">
        <v>3</v>
      </c>
      <c r="F5" s="4">
        <f>(0.8*(162.6-43.9))/(561.5-43.9)+0.1</f>
        <v>0.28346213292117461</v>
      </c>
      <c r="G5" s="4">
        <f>(0.8*(285.3-43.9))/(561.5-43.9)+0.1</f>
        <v>0.47310664605873265</v>
      </c>
      <c r="H5" s="4">
        <f>(0.8*(245.7-43.9))/(561.5-43.9)+0.1</f>
        <v>0.41190108191653785</v>
      </c>
      <c r="I5" s="4">
        <f>(0.8*(196.3-43.9))/(561.5-43.9)+0.1</f>
        <v>0.33554868624420403</v>
      </c>
      <c r="J5" s="4">
        <f>(0.8*(312.1-43.9))/(561.5-43.9)+0.1</f>
        <v>0.51452859350850089</v>
      </c>
      <c r="K5" s="4">
        <f>(0.8*(282-43.9))/(561.5-43.9)+0.1</f>
        <v>0.46800618238021641</v>
      </c>
      <c r="L5" s="4">
        <f>(0.8*(561.5-43.9))/(561.5-43.9)+0.1</f>
        <v>0.9</v>
      </c>
      <c r="M5" s="4">
        <f>(0.8*(471.9-43.9))/(561.5-43.9)+0.1</f>
        <v>0.76151468315301396</v>
      </c>
      <c r="N5" s="4">
        <f>(0.8*(125.4-43.9))/(561.5-43.9)+0.1</f>
        <v>0.22596599690880989</v>
      </c>
      <c r="O5" s="4">
        <f>(0.8*(187.7-43.9))/(561.5-43.9)+0.1</f>
        <v>0.3222565687789799</v>
      </c>
      <c r="P5" s="4">
        <f>(0.8*(138.8-43.9))/(561.5-43.9)+0.1</f>
        <v>0.24667697063369398</v>
      </c>
      <c r="Q5" s="6">
        <f>(0.8*(200.8-43.9))/(561.5-43.9)+0.1</f>
        <v>0.34250386398763522</v>
      </c>
      <c r="R5" s="4">
        <f>(0.8*(237.9-43.9))/(561.5-43.9)+0.1</f>
        <v>0.39984544049459048</v>
      </c>
    </row>
    <row r="6" spans="1:18" x14ac:dyDescent="0.25">
      <c r="A6" s="3">
        <v>39662</v>
      </c>
      <c r="B6" s="4">
        <v>145.69999999999999</v>
      </c>
      <c r="C6" s="2"/>
      <c r="D6" s="2"/>
      <c r="E6" s="4">
        <v>4</v>
      </c>
      <c r="F6" s="4">
        <f>(0.8*(285.3-43.9))/(561.5-43.9)+0.1</f>
        <v>0.47310664605873265</v>
      </c>
      <c r="G6" s="4">
        <f>(0.8*(245.7-43.9))/(561.5-43.9)+0.1</f>
        <v>0.41190108191653785</v>
      </c>
      <c r="H6" s="4">
        <f>(0.8*(196.3-43.9))/(561.5-43.9)+0.1</f>
        <v>0.33554868624420403</v>
      </c>
      <c r="I6" s="4">
        <f>(0.8*(312.1-43.9))/(561.5-43.9)+0.1</f>
        <v>0.51452859350850089</v>
      </c>
      <c r="J6" s="4">
        <f>(0.8*(282-43.9))/(561.5-43.9)+0.1</f>
        <v>0.46800618238021641</v>
      </c>
      <c r="K6" s="4">
        <f>(0.8*(561.5-43.9))/(561.5-43.9)+0.1</f>
        <v>0.9</v>
      </c>
      <c r="L6" s="4">
        <f>(0.8*(471.9-43.9))/(561.5-43.9)+0.1</f>
        <v>0.76151468315301396</v>
      </c>
      <c r="M6" s="4">
        <f>(0.8*(125.4-43.9))/(561.5-43.9)+0.1</f>
        <v>0.22596599690880989</v>
      </c>
      <c r="N6" s="4">
        <f>(0.8*(187.7-43.9))/(561.5-43.9)+0.1</f>
        <v>0.3222565687789799</v>
      </c>
      <c r="O6" s="4">
        <f>(0.8*(138.8-43.9))/(561.5-43.9)+0.1</f>
        <v>0.24667697063369398</v>
      </c>
      <c r="P6" s="6">
        <f>(0.8*(200.8-43.9))/(561.5-43.9)+0.1</f>
        <v>0.34250386398763522</v>
      </c>
      <c r="Q6" s="4">
        <f>(0.8*(237.9-43.9))/(561.5-43.9)+0.1</f>
        <v>0.39984544049459048</v>
      </c>
      <c r="R6" s="4">
        <f>(0.8*(88.5-43.9))/(561.5-43.9)+0.1</f>
        <v>0.16893353941267386</v>
      </c>
    </row>
    <row r="7" spans="1:18" x14ac:dyDescent="0.25">
      <c r="A7" s="3">
        <v>39630</v>
      </c>
      <c r="B7" s="4">
        <v>210.8</v>
      </c>
      <c r="C7" s="2"/>
      <c r="D7" s="2"/>
      <c r="E7" s="4">
        <v>5</v>
      </c>
      <c r="F7" s="4">
        <f>(0.8*(245.7-43.9))/(561.5-43.9)+0.1</f>
        <v>0.41190108191653785</v>
      </c>
      <c r="G7" s="4">
        <f>(0.8*(196.3-43.9))/(561.5-43.9)+0.1</f>
        <v>0.33554868624420403</v>
      </c>
      <c r="H7" s="4">
        <f>(0.8*(312.1-43.9))/(561.5-43.9)+0.1</f>
        <v>0.51452859350850089</v>
      </c>
      <c r="I7" s="4">
        <f>(0.8*(282-43.9))/(561.5-43.9)+0.1</f>
        <v>0.46800618238021641</v>
      </c>
      <c r="J7" s="4">
        <f>(0.8*(561.5-43.9))/(561.5-43.9)+0.1</f>
        <v>0.9</v>
      </c>
      <c r="K7" s="4">
        <f>(0.8*(471.9-43.9))/(561.5-43.9)+0.1</f>
        <v>0.76151468315301396</v>
      </c>
      <c r="L7" s="4">
        <f>(0.8*(125.4-43.9))/(561.5-43.9)+0.1</f>
        <v>0.22596599690880989</v>
      </c>
      <c r="M7" s="4">
        <f>(0.8*(187.7-43.9))/(561.5-43.9)+0.1</f>
        <v>0.3222565687789799</v>
      </c>
      <c r="N7" s="4">
        <f>(0.8*(138.8-43.9))/(561.5-43.9)+0.1</f>
        <v>0.24667697063369398</v>
      </c>
      <c r="O7" s="6">
        <f>(0.8*(200.8-43.9))/(561.5-43.9)+0.1</f>
        <v>0.34250386398763522</v>
      </c>
      <c r="P7" s="4">
        <f>(0.8*(237.9-43.9))/(561.5-43.9)+0.1</f>
        <v>0.39984544049459048</v>
      </c>
      <c r="Q7" s="4">
        <f>(0.8*(88.5-43.9))/(561.5-43.9)+0.1</f>
        <v>0.16893353941267386</v>
      </c>
      <c r="R7" s="4">
        <f>(0.8*(68-43.9))/(561.5-43.9)+0.1</f>
        <v>0.13724884080370944</v>
      </c>
    </row>
    <row r="8" spans="1:18" x14ac:dyDescent="0.25">
      <c r="A8" s="3">
        <v>39600</v>
      </c>
      <c r="B8" s="6">
        <v>206.8</v>
      </c>
      <c r="C8" s="2"/>
      <c r="D8" s="2"/>
      <c r="E8" s="4">
        <v>6</v>
      </c>
      <c r="F8" s="4">
        <f>(0.8*(196.3-43.9))/(561.5-43.9)+0.1</f>
        <v>0.33554868624420403</v>
      </c>
      <c r="G8" s="4">
        <f>(0.8*(312.1-43.9))/(561.5-43.9)+0.1</f>
        <v>0.51452859350850089</v>
      </c>
      <c r="H8" s="4">
        <f>(0.8*(282-43.9))/(561.5-43.9)+0.1</f>
        <v>0.46800618238021641</v>
      </c>
      <c r="I8" s="4">
        <f>(0.8*(561.5-43.9))/(561.5-43.9)+0.1</f>
        <v>0.9</v>
      </c>
      <c r="J8" s="4">
        <f>(0.8*(471.9-43.9))/(561.5-43.9)+0.1</f>
        <v>0.76151468315301396</v>
      </c>
      <c r="K8" s="4">
        <f>(0.8*(125.4-43.9))/(561.5-43.9)+0.1</f>
        <v>0.22596599690880989</v>
      </c>
      <c r="L8" s="4">
        <f>(0.8*(187.7-43.9))/(561.5-43.9)+0.1</f>
        <v>0.3222565687789799</v>
      </c>
      <c r="M8" s="4">
        <f>(0.8*(138.8-43.9))/(561.5-43.9)+0.1</f>
        <v>0.24667697063369398</v>
      </c>
      <c r="N8" s="6">
        <f>(0.8*(200.8-43.9))/(561.5-43.9)+0.1</f>
        <v>0.34250386398763522</v>
      </c>
      <c r="O8" s="4">
        <f>(0.8*(237.9-43.9))/(561.5-43.9)+0.1</f>
        <v>0.39984544049459048</v>
      </c>
      <c r="P8" s="4">
        <f>(0.8*(88.5-43.9))/(561.5-43.9)+0.1</f>
        <v>0.16893353941267386</v>
      </c>
      <c r="Q8" s="4">
        <f>(0.8*(68-43.9))/(561.5-43.9)+0.1</f>
        <v>0.13724884080370944</v>
      </c>
      <c r="R8" s="4">
        <f>(0.8*(200.5-43.9))/(561.5-43.9)+0.1</f>
        <v>0.34204018547140647</v>
      </c>
    </row>
    <row r="9" spans="1:18" x14ac:dyDescent="0.25">
      <c r="A9" s="3">
        <v>39571</v>
      </c>
      <c r="B9" s="4">
        <v>229.5</v>
      </c>
      <c r="C9" s="2"/>
      <c r="D9" s="2"/>
      <c r="E9" s="4">
        <v>7</v>
      </c>
      <c r="F9" s="4">
        <f>(0.8*(312.1-43.9))/(561.5-43.9)+0.1</f>
        <v>0.51452859350850089</v>
      </c>
      <c r="G9" s="4">
        <f>(0.8*(282-43.9))/(561.5-43.9)+0.1</f>
        <v>0.46800618238021641</v>
      </c>
      <c r="H9" s="4">
        <f>(0.8*(561.5-43.9))/(561.5-43.9)+0.1</f>
        <v>0.9</v>
      </c>
      <c r="I9" s="4">
        <f>(0.8*(471.9-43.9))/(561.5-43.9)+0.1</f>
        <v>0.76151468315301396</v>
      </c>
      <c r="J9" s="4">
        <f>(0.8*(125.4-43.9))/(561.5-43.9)+0.1</f>
        <v>0.22596599690880989</v>
      </c>
      <c r="K9" s="4">
        <f>(0.8*(187.7-43.9))/(561.5-43.9)+0.1</f>
        <v>0.3222565687789799</v>
      </c>
      <c r="L9" s="4">
        <f>(0.8*(138.8-43.9))/(561.5-43.9)+0.1</f>
        <v>0.24667697063369398</v>
      </c>
      <c r="M9" s="6">
        <f>(0.8*(200.8-43.9))/(561.5-43.9)+0.1</f>
        <v>0.34250386398763522</v>
      </c>
      <c r="N9" s="4">
        <f>(0.8*(237.9-43.9))/(561.5-43.9)+0.1</f>
        <v>0.39984544049459048</v>
      </c>
      <c r="O9" s="4">
        <f>(0.8*(88.5-43.9))/(561.5-43.9)+0.1</f>
        <v>0.16893353941267386</v>
      </c>
      <c r="P9" s="4">
        <f>(0.8*(68-43.9))/(561.5-43.9)+0.1</f>
        <v>0.13724884080370944</v>
      </c>
      <c r="Q9" s="4">
        <f>(0.8*(200.5-43.9))/(561.5-43.9)+0.1</f>
        <v>0.34204018547140647</v>
      </c>
      <c r="R9" s="4">
        <f>(0.8*(206.8-43.9))/(561.5-43.9)+0.1</f>
        <v>0.3517774343122102</v>
      </c>
    </row>
    <row r="10" spans="1:18" x14ac:dyDescent="0.25">
      <c r="A10" s="3">
        <v>39539</v>
      </c>
      <c r="B10" s="4">
        <v>168.2</v>
      </c>
      <c r="C10" s="2"/>
      <c r="D10" s="2"/>
      <c r="E10" s="4">
        <v>8</v>
      </c>
      <c r="F10" s="4">
        <f>(0.8*(282-43.9))/(561.5-43.9)+0.1</f>
        <v>0.46800618238021641</v>
      </c>
      <c r="G10" s="4">
        <f>(0.8*(561.5-43.9))/(561.5-43.9)+0.1</f>
        <v>0.9</v>
      </c>
      <c r="H10" s="4">
        <f>(0.8*(471.9-43.9))/(561.5-43.9)+0.1</f>
        <v>0.76151468315301396</v>
      </c>
      <c r="I10" s="4">
        <f>(0.8*(125.4-43.9))/(561.5-43.9)+0.1</f>
        <v>0.22596599690880989</v>
      </c>
      <c r="J10" s="4">
        <f>(0.8*(187.7-43.9))/(561.5-43.9)+0.1</f>
        <v>0.3222565687789799</v>
      </c>
      <c r="K10" s="4">
        <f>(0.8*(138.8-43.9))/(561.5-43.9)+0.1</f>
        <v>0.24667697063369398</v>
      </c>
      <c r="L10" s="6">
        <f>(0.8*(200.8-43.9))/(561.5-43.9)+0.1</f>
        <v>0.34250386398763522</v>
      </c>
      <c r="M10" s="4">
        <f>(0.8*(237.9-43.9))/(561.5-43.9)+0.1</f>
        <v>0.39984544049459048</v>
      </c>
      <c r="N10" s="4">
        <f>(0.8*(88.5-43.9))/(561.5-43.9)+0.1</f>
        <v>0.16893353941267386</v>
      </c>
      <c r="O10" s="4">
        <f>(0.8*(68-43.9))/(561.5-43.9)+0.1</f>
        <v>0.13724884080370944</v>
      </c>
      <c r="P10" s="4">
        <f>(0.8*(200.5-43.9))/(561.5-43.9)+0.1</f>
        <v>0.34204018547140647</v>
      </c>
      <c r="Q10" s="4">
        <f>(0.8*(206.8-43.9))/(561.5-43.9)+0.1</f>
        <v>0.3517774343122102</v>
      </c>
      <c r="R10" s="4">
        <f>(0.8*(204.3-43.9))/(561.5-43.9)+0.1</f>
        <v>0.34791344667697066</v>
      </c>
    </row>
    <row r="11" spans="1:18" x14ac:dyDescent="0.25">
      <c r="A11" s="3">
        <v>39508</v>
      </c>
      <c r="B11" s="4">
        <v>62.5</v>
      </c>
      <c r="C11" s="2"/>
      <c r="D11" s="2"/>
      <c r="E11" s="4">
        <v>9</v>
      </c>
      <c r="F11" s="4">
        <f>(0.8*(561.5-43.9))/(561.5-43.9)+0.1</f>
        <v>0.9</v>
      </c>
      <c r="G11" s="4">
        <f>(0.8*(471.9-43.9))/(561.5-43.9)+0.1</f>
        <v>0.76151468315301396</v>
      </c>
      <c r="H11" s="4">
        <f>(0.8*(125.4-43.9))/(561.5-43.9)+0.1</f>
        <v>0.22596599690880989</v>
      </c>
      <c r="I11" s="4">
        <f>(0.8*(187.7-43.9))/(561.5-43.9)+0.1</f>
        <v>0.3222565687789799</v>
      </c>
      <c r="J11" s="4">
        <f>(0.8*(138.8-43.9))/(561.5-43.9)+0.1</f>
        <v>0.24667697063369398</v>
      </c>
      <c r="K11" s="6">
        <f>(0.8*(200.8-43.9))/(561.5-43.9)+0.1</f>
        <v>0.34250386398763522</v>
      </c>
      <c r="L11" s="4">
        <f>(0.8*(237.9-43.9))/(561.5-43.9)+0.1</f>
        <v>0.39984544049459048</v>
      </c>
      <c r="M11" s="4">
        <f>(0.8*(88.5-43.9))/(561.5-43.9)+0.1</f>
        <v>0.16893353941267386</v>
      </c>
      <c r="N11" s="4">
        <f>(0.8*(68-43.9))/(561.5-43.9)+0.1</f>
        <v>0.13724884080370944</v>
      </c>
      <c r="O11" s="4">
        <f>(0.8*(200.5-43.9))/(561.5-43.9)+0.1</f>
        <v>0.34204018547140647</v>
      </c>
      <c r="P11" s="4">
        <f>(0.8*(206.8-43.9))/(561.5-43.9)+0.1</f>
        <v>0.3517774343122102</v>
      </c>
      <c r="Q11" s="4">
        <f>(0.8*(204.3-43.9))/(561.5-43.9)+0.1</f>
        <v>0.34791344667697066</v>
      </c>
      <c r="R11" s="4">
        <f>(0.8*(475.3-43.9))/(561.5-43.9)+0.1</f>
        <v>0.76676970633693975</v>
      </c>
    </row>
    <row r="12" spans="1:18" x14ac:dyDescent="0.25">
      <c r="A12" s="3">
        <v>39479</v>
      </c>
      <c r="B12" s="4">
        <v>43.9</v>
      </c>
      <c r="C12" s="2"/>
      <c r="D12" s="2"/>
      <c r="E12" s="4">
        <v>10</v>
      </c>
      <c r="F12" s="4">
        <f>(0.8*(471.9-43.9))/(561.5-43.9)+0.1</f>
        <v>0.76151468315301396</v>
      </c>
      <c r="G12" s="4">
        <f>(0.8*(125.4-43.9))/(561.5-43.9)+0.1</f>
        <v>0.22596599690880989</v>
      </c>
      <c r="H12" s="4">
        <f>(0.8*(187.7-43.9))/(561.5-43.9)+0.1</f>
        <v>0.3222565687789799</v>
      </c>
      <c r="I12" s="4">
        <f>(0.8*(138.8-43.9))/(561.5-43.9)+0.1</f>
        <v>0.24667697063369398</v>
      </c>
      <c r="J12" s="6">
        <f>(0.8*(200.8-43.9))/(561.5-43.9)+0.1</f>
        <v>0.34250386398763522</v>
      </c>
      <c r="K12" s="4">
        <f>(0.8*(237.9-43.9))/(561.5-43.9)+0.1</f>
        <v>0.39984544049459048</v>
      </c>
      <c r="L12" s="4">
        <f>(0.8*(88.5-43.9))/(561.5-43.9)+0.1</f>
        <v>0.16893353941267386</v>
      </c>
      <c r="M12" s="4">
        <f>(0.8*(68-43.9))/(561.5-43.9)+0.1</f>
        <v>0.13724884080370944</v>
      </c>
      <c r="N12" s="4">
        <f>(0.8*(200.5-43.9))/(561.5-43.9)+0.1</f>
        <v>0.34204018547140647</v>
      </c>
      <c r="O12" s="4">
        <f>(0.8*(206.8-43.9))/(561.5-43.9)+0.1</f>
        <v>0.3517774343122102</v>
      </c>
      <c r="P12" s="4">
        <f>(0.8*(204.3-43.9))/(561.5-43.9)+0.1</f>
        <v>0.34791344667697066</v>
      </c>
      <c r="Q12" s="4">
        <f>(0.8*(475.3-43.9))/(561.5-43.9)+0.1</f>
        <v>0.76676970633693975</v>
      </c>
      <c r="R12" s="4">
        <f>(0.8*(377.5-43.9))/(561.5-43.9)+0.1</f>
        <v>0.61561051004636791</v>
      </c>
    </row>
    <row r="13" spans="1:18" x14ac:dyDescent="0.25">
      <c r="A13" s="3">
        <v>39451</v>
      </c>
      <c r="B13" s="4">
        <v>189.1</v>
      </c>
      <c r="C13" s="2"/>
      <c r="D13" s="2"/>
      <c r="E13" s="4">
        <v>11</v>
      </c>
      <c r="F13" s="4">
        <f>(0.8*(125.4-43.9))/(561.5-43.9)+0.1</f>
        <v>0.22596599690880989</v>
      </c>
      <c r="G13" s="4">
        <f>(0.8*(187.7-43.9))/(561.5-43.9)+0.1</f>
        <v>0.3222565687789799</v>
      </c>
      <c r="H13" s="4">
        <f>(0.8*(138.8-43.9))/(561.5-43.9)+0.1</f>
        <v>0.24667697063369398</v>
      </c>
      <c r="I13" s="6">
        <f>(0.8*(200.8-43.9))/(561.5-43.9)+0.1</f>
        <v>0.34250386398763522</v>
      </c>
      <c r="J13" s="4">
        <f>(0.8*(237.9-43.9))/(561.5-43.9)+0.1</f>
        <v>0.39984544049459048</v>
      </c>
      <c r="K13" s="4">
        <f>(0.8*(88.5-43.9))/(561.5-43.9)+0.1</f>
        <v>0.16893353941267386</v>
      </c>
      <c r="L13" s="4">
        <f>(0.8*(68-43.9))/(561.5-43.9)+0.1</f>
        <v>0.13724884080370944</v>
      </c>
      <c r="M13" s="4">
        <f>(0.8*(200.5-43.9))/(561.5-43.9)+0.1</f>
        <v>0.34204018547140647</v>
      </c>
      <c r="N13" s="4">
        <f>(0.8*(206.8-43.9))/(561.5-43.9)+0.1</f>
        <v>0.3517774343122102</v>
      </c>
      <c r="O13" s="4">
        <f>(0.8*(204.3-43.9))/(561.5-43.9)+0.1</f>
        <v>0.34791344667697066</v>
      </c>
      <c r="P13" s="4">
        <f>(0.8*(475.3-43.9))/(561.5-43.9)+0.1</f>
        <v>0.76676970633693975</v>
      </c>
      <c r="Q13" s="4">
        <f>(0.8*(377.5-43.9))/(561.5-43.9)+0.1</f>
        <v>0.61561051004636791</v>
      </c>
      <c r="R13" s="4">
        <f>(0.8*(141.2-43.9))/(561.5-43.9)+0.1</f>
        <v>0.25038639876352398</v>
      </c>
    </row>
    <row r="14" spans="1:18" x14ac:dyDescent="0.25">
      <c r="A14" s="3">
        <v>39417</v>
      </c>
      <c r="B14" s="4">
        <v>166.4</v>
      </c>
      <c r="C14" s="2"/>
      <c r="D14" s="2"/>
      <c r="E14" s="4">
        <v>12</v>
      </c>
      <c r="F14" s="4">
        <f>(0.8*(187.7-43.9))/(561.5-43.9)+0.1</f>
        <v>0.3222565687789799</v>
      </c>
      <c r="G14" s="4">
        <f>(0.8*(138.8-43.9))/(561.5-43.9)+0.1</f>
        <v>0.24667697063369398</v>
      </c>
      <c r="H14" s="6">
        <f>(0.8*(200.8-43.9))/(561.5-43.9)+0.1</f>
        <v>0.34250386398763522</v>
      </c>
      <c r="I14" s="4">
        <f>(0.8*(237.9-43.9))/(561.5-43.9)+0.1</f>
        <v>0.39984544049459048</v>
      </c>
      <c r="J14" s="4">
        <f>(0.8*(88.5-43.9))/(561.5-43.9)+0.1</f>
        <v>0.16893353941267386</v>
      </c>
      <c r="K14" s="4">
        <f>(0.8*(68-43.9))/(561.5-43.9)+0.1</f>
        <v>0.13724884080370944</v>
      </c>
      <c r="L14" s="4">
        <f>(0.8*(200.5-43.9))/(561.5-43.9)+0.1</f>
        <v>0.34204018547140647</v>
      </c>
      <c r="M14" s="4">
        <f>(0.8*(206.8-43.9))/(561.5-43.9)+0.1</f>
        <v>0.3517774343122102</v>
      </c>
      <c r="N14" s="4">
        <f>(0.8*(204.3-43.9))/(561.5-43.9)+0.1</f>
        <v>0.34791344667697066</v>
      </c>
      <c r="O14" s="4">
        <f>(0.8*(475.3-43.9))/(561.5-43.9)+0.1</f>
        <v>0.76676970633693975</v>
      </c>
      <c r="P14" s="4">
        <f>(0.8*(377.5-43.9))/(561.5-43.9)+0.1</f>
        <v>0.61561051004636791</v>
      </c>
      <c r="Q14" s="4">
        <f>(0.8*(141.2-43.9))/(561.5-43.9)+0.1</f>
        <v>0.25038639876352398</v>
      </c>
      <c r="R14" s="4">
        <f>(0.8*(166.4-43.9))/(561.5-43.9)+0.1</f>
        <v>0.28933539412673881</v>
      </c>
    </row>
    <row r="15" spans="1:18" x14ac:dyDescent="0.25">
      <c r="A15" s="3">
        <v>39388</v>
      </c>
      <c r="B15" s="4">
        <v>141.19999999999999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3">
        <v>39356</v>
      </c>
      <c r="B16" s="4">
        <v>377.5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3">
        <v>39326</v>
      </c>
      <c r="B17" s="4">
        <v>475.3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27.75" x14ac:dyDescent="0.4">
      <c r="A18" s="3">
        <v>39297</v>
      </c>
      <c r="B18" s="4">
        <v>204.3</v>
      </c>
      <c r="C18" s="2"/>
      <c r="D18" s="2"/>
      <c r="E18" s="9" t="s">
        <v>16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</row>
    <row r="19" spans="1:18" x14ac:dyDescent="0.25">
      <c r="A19" s="3">
        <v>39264</v>
      </c>
      <c r="B19" s="4">
        <v>206.8</v>
      </c>
      <c r="C19" s="2"/>
      <c r="D19" s="2"/>
      <c r="E19" s="5"/>
      <c r="F19" s="5" t="s">
        <v>3</v>
      </c>
      <c r="G19" s="5" t="s">
        <v>4</v>
      </c>
      <c r="H19" s="5" t="s">
        <v>5</v>
      </c>
      <c r="I19" s="5" t="s">
        <v>6</v>
      </c>
      <c r="J19" s="5" t="s">
        <v>7</v>
      </c>
      <c r="K19" s="5" t="s">
        <v>8</v>
      </c>
      <c r="L19" s="5" t="s">
        <v>9</v>
      </c>
      <c r="M19" s="5" t="s">
        <v>10</v>
      </c>
      <c r="N19" s="5" t="s">
        <v>11</v>
      </c>
      <c r="O19" s="5" t="s">
        <v>12</v>
      </c>
      <c r="P19" s="5" t="s">
        <v>13</v>
      </c>
      <c r="Q19" s="5" t="s">
        <v>14</v>
      </c>
      <c r="R19" s="5" t="s">
        <v>15</v>
      </c>
    </row>
    <row r="20" spans="1:18" x14ac:dyDescent="0.25">
      <c r="A20" s="3">
        <v>39234</v>
      </c>
      <c r="B20" s="4">
        <v>200.5</v>
      </c>
      <c r="C20" s="2"/>
      <c r="D20" s="2"/>
      <c r="E20" s="4">
        <v>1</v>
      </c>
      <c r="F20" s="4">
        <f>(0.8*(138.8-43.9))/(561.5-43.9)+0.1</f>
        <v>0.24667697063369398</v>
      </c>
      <c r="G20" s="4">
        <f>(0.8*(200.8-43.9))/(561.5-43.9)+0.1</f>
        <v>0.34250386398763522</v>
      </c>
      <c r="H20" s="4">
        <f>(0.8*(237.9-43.9))/(561.5-43.9)+0.1</f>
        <v>0.39984544049459048</v>
      </c>
      <c r="I20" s="7">
        <f>(0.8*(88.5-43.9))/(561.5-43.9)+0.1</f>
        <v>0.16893353941267386</v>
      </c>
      <c r="J20" s="7">
        <f>(0.8*(68-43.9))/(561.5-43.9)+0.1</f>
        <v>0.13724884080370944</v>
      </c>
      <c r="K20" s="7">
        <f>(0.8*(200.5-43.9))/(561.5-43.9)+0.1</f>
        <v>0.34204018547140647</v>
      </c>
      <c r="L20" s="7">
        <f>(0.8*(206.8-43.9))/(561.5-43.9)+0.1</f>
        <v>0.3517774343122102</v>
      </c>
      <c r="M20" s="7">
        <f>(0.8*(204.3-43.9))/(561.5-43.9)+0.1</f>
        <v>0.34791344667697066</v>
      </c>
      <c r="N20" s="7">
        <f>(0.8*(475.3-43.9))/(561.5-43.9)+0.1</f>
        <v>0.76676970633693975</v>
      </c>
      <c r="O20" s="7">
        <f>(0.8*(377.5-43.9))/(561.5-43.9)+0.1</f>
        <v>0.61561051004636791</v>
      </c>
      <c r="P20" s="7">
        <f>(0.8*(141.2-43.9))/(561.5-43.9)+0.1</f>
        <v>0.25038639876352398</v>
      </c>
      <c r="Q20" s="7">
        <f>(0.8*(166.4-43.9))/(561.5-43.9)+0.1</f>
        <v>0.28933539412673881</v>
      </c>
      <c r="R20" s="7">
        <f>(0.8*(189.1-43.9))/(561.5-43.9)+0.1</f>
        <v>0.32442040185471405</v>
      </c>
    </row>
    <row r="21" spans="1:18" x14ac:dyDescent="0.25">
      <c r="A21" s="3">
        <v>39203</v>
      </c>
      <c r="B21" s="4">
        <v>68</v>
      </c>
      <c r="C21" s="2"/>
      <c r="D21" s="2"/>
      <c r="E21" s="4">
        <v>2</v>
      </c>
      <c r="F21" s="4">
        <f>(0.8*(200.8-43.9))/(561.5-43.9)+0.1</f>
        <v>0.34250386398763522</v>
      </c>
      <c r="G21" s="4">
        <f>(0.8*(237.9-43.9))/(561.5-43.9)+0.1</f>
        <v>0.39984544049459048</v>
      </c>
      <c r="H21" s="4">
        <f>(0.8*(88.5-43.9))/(561.5-43.9)+0.1</f>
        <v>0.16893353941267386</v>
      </c>
      <c r="I21" s="7">
        <f>(0.8*(68-43.9))/(561.5-43.9)+0.1</f>
        <v>0.13724884080370944</v>
      </c>
      <c r="J21" s="7">
        <f>(0.8*(200.5-43.9))/(561.5-43.9)+0.1</f>
        <v>0.34204018547140647</v>
      </c>
      <c r="K21" s="7">
        <f>(0.8*(206.8-43.9))/(561.5-43.9)+0.1</f>
        <v>0.3517774343122102</v>
      </c>
      <c r="L21" s="7">
        <f>(0.8*(204.3-43.9))/(561.5-43.9)+0.1</f>
        <v>0.34791344667697066</v>
      </c>
      <c r="M21" s="7">
        <f>(0.8*(475.3-43.9))/(561.5-43.9)+0.1</f>
        <v>0.76676970633693975</v>
      </c>
      <c r="N21" s="7">
        <f>(0.8*(377.5-43.9))/(561.5-43.9)+0.1</f>
        <v>0.61561051004636791</v>
      </c>
      <c r="O21" s="7">
        <f>(0.8*(141.2-43.9))/(561.5-43.9)+0.1</f>
        <v>0.25038639876352398</v>
      </c>
      <c r="P21" s="7">
        <f>(0.8*(166.4-43.9))/(561.5-43.9)+0.1</f>
        <v>0.28933539412673881</v>
      </c>
      <c r="Q21" s="7">
        <f>(0.8*(189.1-43.9))/(561.5-43.9)+0.1</f>
        <v>0.32442040185471405</v>
      </c>
      <c r="R21" s="7">
        <f>(0.8*(43.9-43.9))/(561.5-43.9)+0.1</f>
        <v>0.1</v>
      </c>
    </row>
    <row r="22" spans="1:18" x14ac:dyDescent="0.25">
      <c r="A22" s="3">
        <v>39173</v>
      </c>
      <c r="B22" s="4">
        <v>88.5</v>
      </c>
      <c r="C22" s="2"/>
      <c r="D22" s="2"/>
      <c r="E22" s="4">
        <v>3</v>
      </c>
      <c r="F22" s="4">
        <f>(0.8*(237.9-43.9))/(561.5-43.9)+0.1</f>
        <v>0.39984544049459048</v>
      </c>
      <c r="G22" s="4">
        <f>(0.8*(88.5-43.9))/(561.5-43.9)+0.1</f>
        <v>0.16893353941267386</v>
      </c>
      <c r="H22" s="4">
        <f>(0.8*(68-43.9))/(561.5-43.9)+0.1</f>
        <v>0.13724884080370944</v>
      </c>
      <c r="I22" s="7">
        <f>(0.8*(200.5-43.9))/(561.5-43.9)+0.1</f>
        <v>0.34204018547140647</v>
      </c>
      <c r="J22" s="7">
        <f>(0.8*(206.8-43.9))/(561.5-43.9)+0.1</f>
        <v>0.3517774343122102</v>
      </c>
      <c r="K22" s="7">
        <f>(0.8*(204.3-43.9))/(561.5-43.9)+0.1</f>
        <v>0.34791344667697066</v>
      </c>
      <c r="L22" s="7">
        <f>(0.8*(475.3-43.9))/(561.5-43.9)+0.1</f>
        <v>0.76676970633693975</v>
      </c>
      <c r="M22" s="7">
        <f>(0.8*(377.5-43.9))/(561.5-43.9)+0.1</f>
        <v>0.61561051004636791</v>
      </c>
      <c r="N22" s="7">
        <f>(0.8*(141.2-43.9))/(561.5-43.9)+0.1</f>
        <v>0.25038639876352398</v>
      </c>
      <c r="O22" s="7">
        <f>(0.8*(166.4-43.9))/(561.5-43.9)+0.1</f>
        <v>0.28933539412673881</v>
      </c>
      <c r="P22" s="7">
        <f>(0.8*(189.1-43.9))/(561.5-43.9)+0.1</f>
        <v>0.32442040185471405</v>
      </c>
      <c r="Q22" s="7">
        <f>(0.8*(43.9-43.9))/(561.5-43.9)+0.1</f>
        <v>0.1</v>
      </c>
      <c r="R22" s="7">
        <f>(0.8*(62.5-43.9))/(561.5-43.9)+0.1</f>
        <v>0.12874806800618238</v>
      </c>
    </row>
    <row r="23" spans="1:18" x14ac:dyDescent="0.25">
      <c r="A23" s="3">
        <v>39143</v>
      </c>
      <c r="B23" s="4">
        <v>237.9</v>
      </c>
      <c r="C23" s="2"/>
      <c r="D23" s="2"/>
      <c r="E23" s="4">
        <v>4</v>
      </c>
      <c r="F23" s="4">
        <f>(0.8*(88.5-43.9))/(561.5-43.9)+0.1</f>
        <v>0.16893353941267386</v>
      </c>
      <c r="G23" s="4">
        <f>(0.8*(68-43.9))/(561.5-43.9)+0.1</f>
        <v>0.13724884080370944</v>
      </c>
      <c r="H23" s="4">
        <f>(0.8*(200.5-43.9))/(561.5-43.9)+0.1</f>
        <v>0.34204018547140647</v>
      </c>
      <c r="I23" s="7">
        <f>(0.8*(206.8-43.9))/(561.5-43.9)+0.1</f>
        <v>0.3517774343122102</v>
      </c>
      <c r="J23" s="7">
        <f>(0.8*(204.3-43.9))/(561.5-43.9)+0.1</f>
        <v>0.34791344667697066</v>
      </c>
      <c r="K23" s="7">
        <f>(0.8*(475.3-43.9))/(561.5-43.9)+0.1</f>
        <v>0.76676970633693975</v>
      </c>
      <c r="L23" s="7">
        <f>(0.8*(377.5-43.9))/(561.5-43.9)+0.1</f>
        <v>0.61561051004636791</v>
      </c>
      <c r="M23" s="7">
        <f>(0.8*(141.2-43.9))/(561.5-43.9)+0.1</f>
        <v>0.25038639876352398</v>
      </c>
      <c r="N23" s="7">
        <f>(0.8*(166.4-43.9))/(561.5-43.9)+0.1</f>
        <v>0.28933539412673881</v>
      </c>
      <c r="O23" s="7">
        <f>(0.8*(189.1-43.9))/(561.5-43.9)+0.1</f>
        <v>0.32442040185471405</v>
      </c>
      <c r="P23" s="7">
        <f>(0.8*(43.9-43.9))/(561.5-43.9)+0.1</f>
        <v>0.1</v>
      </c>
      <c r="Q23" s="7">
        <f>(0.8*(62.5-43.9))/(561.5-43.9)+0.1</f>
        <v>0.12874806800618238</v>
      </c>
      <c r="R23" s="7">
        <f>(0.8*(168.2-43.9))/(561.5-43.9)+0.1</f>
        <v>0.29211746522411131</v>
      </c>
    </row>
    <row r="24" spans="1:18" x14ac:dyDescent="0.25">
      <c r="A24" s="3">
        <v>39115</v>
      </c>
      <c r="B24" s="4">
        <v>200.8</v>
      </c>
      <c r="C24" s="2"/>
      <c r="D24" s="2"/>
      <c r="E24" s="4">
        <v>5</v>
      </c>
      <c r="F24" s="4">
        <f>(0.8*(68-43.9))/(561.5-43.9)+0.1</f>
        <v>0.13724884080370944</v>
      </c>
      <c r="G24" s="4">
        <f>(0.8*(200.5-43.9))/(561.5-43.9)+0.1</f>
        <v>0.34204018547140647</v>
      </c>
      <c r="H24" s="4">
        <f>(0.8*(206.8-43.9))/(561.5-43.9)+0.1</f>
        <v>0.3517774343122102</v>
      </c>
      <c r="I24" s="7">
        <f>(0.8*(204.3-43.9))/(561.5-43.9)+0.1</f>
        <v>0.34791344667697066</v>
      </c>
      <c r="J24" s="7">
        <f>(0.8*(475.3-43.9))/(561.5-43.9)+0.1</f>
        <v>0.76676970633693975</v>
      </c>
      <c r="K24" s="7">
        <f>(0.8*(377.5-43.9))/(561.5-43.9)+0.1</f>
        <v>0.61561051004636791</v>
      </c>
      <c r="L24" s="7">
        <f>(0.8*(141.2-43.9))/(561.5-43.9)+0.1</f>
        <v>0.25038639876352398</v>
      </c>
      <c r="M24" s="7">
        <f>(0.8*(166.4-43.9))/(561.5-43.9)+0.1</f>
        <v>0.28933539412673881</v>
      </c>
      <c r="N24" s="7">
        <f>(0.8*(189.1-43.9))/(561.5-43.9)+0.1</f>
        <v>0.32442040185471405</v>
      </c>
      <c r="O24" s="7">
        <f>(0.8*(43.9-43.9))/(561.5-43.9)+0.1</f>
        <v>0.1</v>
      </c>
      <c r="P24" s="7">
        <f>(0.8*(62.5-43.9))/(561.5-43.9)+0.1</f>
        <v>0.12874806800618238</v>
      </c>
      <c r="Q24" s="7">
        <f>(0.8*(168.2-43.9))/(561.5-43.9)+0.1</f>
        <v>0.29211746522411131</v>
      </c>
      <c r="R24" s="7">
        <f>(0.8*(229.5-43.9))/(561.5-43.9)+0.1</f>
        <v>0.38686244204018549</v>
      </c>
    </row>
    <row r="25" spans="1:18" x14ac:dyDescent="0.25">
      <c r="A25" s="3">
        <v>39084</v>
      </c>
      <c r="B25" s="6">
        <v>138.80000000000001</v>
      </c>
      <c r="C25" s="2"/>
      <c r="D25" s="2"/>
      <c r="E25" s="4">
        <v>6</v>
      </c>
      <c r="F25" s="4">
        <f>(0.8*(200.5-43.9))/(561.5-43.9)+0.1</f>
        <v>0.34204018547140647</v>
      </c>
      <c r="G25" s="4">
        <f>(0.8*(206.8-43.9))/(561.5-43.9)+0.1</f>
        <v>0.3517774343122102</v>
      </c>
      <c r="H25" s="4">
        <f>(0.8*(204.3-43.9))/(561.5-43.9)+0.1</f>
        <v>0.34791344667697066</v>
      </c>
      <c r="I25" s="7">
        <f>(0.8*(475.3-43.9))/(561.5-43.9)+0.1</f>
        <v>0.76676970633693975</v>
      </c>
      <c r="J25" s="7">
        <f>(0.8*(377.5-43.9))/(561.5-43.9)+0.1</f>
        <v>0.61561051004636791</v>
      </c>
      <c r="K25" s="7">
        <f>(0.8*(141.2-43.9))/(561.5-43.9)+0.1</f>
        <v>0.25038639876352398</v>
      </c>
      <c r="L25" s="7">
        <f>(0.8*(166.4-43.9))/(561.5-43.9)+0.1</f>
        <v>0.28933539412673881</v>
      </c>
      <c r="M25" s="7">
        <f>(0.8*(189.1-43.9))/(561.5-43.9)+0.1</f>
        <v>0.32442040185471405</v>
      </c>
      <c r="N25" s="7">
        <f>(0.8*(43.9-43.9))/(561.5-43.9)+0.1</f>
        <v>0.1</v>
      </c>
      <c r="O25" s="7">
        <f>(0.8*(62.5-43.9))/(561.5-43.9)+0.1</f>
        <v>0.12874806800618238</v>
      </c>
      <c r="P25" s="7">
        <f>(0.8*(168.2-43.9))/(561.5-43.9)+0.1</f>
        <v>0.29211746522411131</v>
      </c>
      <c r="Q25" s="7">
        <f>(0.8*(229.5-43.9))/(561.5-43.9)+0.1</f>
        <v>0.38686244204018549</v>
      </c>
      <c r="R25" s="7">
        <f>(0.8*(206.8-43.9))/(561.5-43.9)+0.1</f>
        <v>0.3517774343122102</v>
      </c>
    </row>
    <row r="26" spans="1:18" x14ac:dyDescent="0.25">
      <c r="A26" s="3">
        <v>39052</v>
      </c>
      <c r="B26" s="4">
        <v>187.7</v>
      </c>
      <c r="C26" s="2"/>
      <c r="D26" s="2"/>
      <c r="E26" s="4">
        <v>7</v>
      </c>
      <c r="F26" s="4">
        <f>(0.8*(206.8-43.9))/(561.5-43.9)+0.1</f>
        <v>0.3517774343122102</v>
      </c>
      <c r="G26" s="4">
        <f>(0.8*(204.3-43.9))/(561.5-43.9)+0.1</f>
        <v>0.34791344667697066</v>
      </c>
      <c r="H26" s="4">
        <f>(0.8*(475.3-43.9))/(561.5-43.9)+0.1</f>
        <v>0.76676970633693975</v>
      </c>
      <c r="I26" s="7">
        <f>(0.8*(377.5-43.9))/(561.5-43.9)+0.1</f>
        <v>0.61561051004636791</v>
      </c>
      <c r="J26" s="7">
        <f>(0.8*(141.2-43.9))/(561.5-43.9)+0.1</f>
        <v>0.25038639876352398</v>
      </c>
      <c r="K26" s="7">
        <f>(0.8*(166.4-43.9))/(561.5-43.9)+0.1</f>
        <v>0.28933539412673881</v>
      </c>
      <c r="L26" s="7">
        <f>(0.8*(189.1-43.9))/(561.5-43.9)+0.1</f>
        <v>0.32442040185471405</v>
      </c>
      <c r="M26" s="7">
        <f>(0.8*(43.9-43.9))/(561.5-43.9)+0.1</f>
        <v>0.1</v>
      </c>
      <c r="N26" s="7">
        <f>(0.8*(62.5-43.9))/(561.5-43.9)+0.1</f>
        <v>0.12874806800618238</v>
      </c>
      <c r="O26" s="7">
        <f>(0.8*(168.2-43.9))/(561.5-43.9)+0.1</f>
        <v>0.29211746522411131</v>
      </c>
      <c r="P26" s="7">
        <f>(0.8*(229.5-43.9))/(561.5-43.9)+0.1</f>
        <v>0.38686244204018549</v>
      </c>
      <c r="Q26" s="7">
        <f>(0.8*(206.8-43.9))/(561.5-43.9)+0.1</f>
        <v>0.3517774343122102</v>
      </c>
      <c r="R26" s="7">
        <f>(0.8*(210.8-43.9))/(561.5-43.9)+0.1</f>
        <v>0.35795981452859349</v>
      </c>
    </row>
    <row r="27" spans="1:18" x14ac:dyDescent="0.25">
      <c r="A27" s="3">
        <v>39024</v>
      </c>
      <c r="B27" s="4">
        <v>125.4</v>
      </c>
      <c r="C27" s="2"/>
      <c r="D27" s="2"/>
      <c r="E27" s="4">
        <v>8</v>
      </c>
      <c r="F27" s="4">
        <f>(0.8*(204.3-43.9))/(561.5-43.9)+0.1</f>
        <v>0.34791344667697066</v>
      </c>
      <c r="G27" s="4">
        <f>(0.8*(475.3-43.9))/(561.5-43.9)+0.1</f>
        <v>0.76676970633693975</v>
      </c>
      <c r="H27" s="4">
        <f>(0.8*(377.5-43.9))/(561.5-43.9)+0.1</f>
        <v>0.61561051004636791</v>
      </c>
      <c r="I27" s="7">
        <f>(0.8*(141.2-43.9))/(561.5-43.9)+0.1</f>
        <v>0.25038639876352398</v>
      </c>
      <c r="J27" s="7">
        <f>(0.8*(166.4-43.9))/(561.5-43.9)+0.1</f>
        <v>0.28933539412673881</v>
      </c>
      <c r="K27" s="7">
        <f>(0.8*(189.1-43.9))/(561.5-43.9)+0.1</f>
        <v>0.32442040185471405</v>
      </c>
      <c r="L27" s="7">
        <f>(0.8*(43.9-43.9))/(561.5-43.9)+0.1</f>
        <v>0.1</v>
      </c>
      <c r="M27" s="7">
        <f>(0.8*(62.5-43.9))/(561.5-43.9)+0.1</f>
        <v>0.12874806800618238</v>
      </c>
      <c r="N27" s="7">
        <f>(0.8*(168.2-43.9))/(561.5-43.9)+0.1</f>
        <v>0.29211746522411131</v>
      </c>
      <c r="O27" s="7">
        <f>(0.8*(229.5-43.9))/(561.5-43.9)+0.1</f>
        <v>0.38686244204018549</v>
      </c>
      <c r="P27" s="7">
        <f>(0.8*(206.8-43.9))/(561.5-43.9)+0.1</f>
        <v>0.3517774343122102</v>
      </c>
      <c r="Q27" s="7">
        <f>(0.8*(210.8-43.9))/(561.5-43.9)+0.1</f>
        <v>0.35795981452859349</v>
      </c>
      <c r="R27" s="7">
        <f>(0.8*(145.7-43.9))/(561.5-43.9)+0.1</f>
        <v>0.25734157650695516</v>
      </c>
    </row>
    <row r="28" spans="1:18" x14ac:dyDescent="0.25">
      <c r="A28" s="3">
        <v>38991</v>
      </c>
      <c r="B28" s="4">
        <v>471.9</v>
      </c>
      <c r="C28" s="2"/>
      <c r="D28" s="2"/>
      <c r="E28" s="4">
        <v>9</v>
      </c>
      <c r="F28" s="4">
        <f>(0.8*(475.4-43.9))/(561.5-43.9)+0.1</f>
        <v>0.7669242658423493</v>
      </c>
      <c r="G28" s="4">
        <f>(0.8*(377.5-43.9))/(561.5-43.9)+0.1</f>
        <v>0.61561051004636791</v>
      </c>
      <c r="H28" s="4">
        <f>(0.8*(141.2-43.9))/(561.5-43.9)+0.1</f>
        <v>0.25038639876352398</v>
      </c>
      <c r="I28" s="7">
        <f>(0.8*(166.4-43.9))/(561.5-43.9)+0.1</f>
        <v>0.28933539412673881</v>
      </c>
      <c r="J28" s="7">
        <f>(0.8*(189.1-43.9))/(561.5-43.9)+0.1</f>
        <v>0.32442040185471405</v>
      </c>
      <c r="K28" s="7">
        <f>(0.8*(43.9-43.9))/(561.5-43.9)+0.1</f>
        <v>0.1</v>
      </c>
      <c r="L28" s="7">
        <f>(0.8*(62.5-43.9))/(561.5-43.9)+0.1</f>
        <v>0.12874806800618238</v>
      </c>
      <c r="M28" s="7">
        <f>(0.8*(168.2-43.9))/(561.5-43.9)+0.1</f>
        <v>0.29211746522411131</v>
      </c>
      <c r="N28" s="7">
        <f>(0.8*(229.5-43.9))/(561.5-43.9)+0.1</f>
        <v>0.38686244204018549</v>
      </c>
      <c r="O28" s="7">
        <f>(0.8*(206.8-43.9))/(561.5-43.9)+0.1</f>
        <v>0.3517774343122102</v>
      </c>
      <c r="P28" s="7">
        <f>(0.8*(210.8-43.9))/(561.5-43.9)+0.1</f>
        <v>0.35795981452859349</v>
      </c>
      <c r="Q28" s="7">
        <f>(0.8*(145.7-43.9))/(561.5-43.9)+0.1</f>
        <v>0.25734157650695516</v>
      </c>
      <c r="R28" s="7">
        <f>(0.8*(290.5-43.9))/(561.5-43.9)+0.1</f>
        <v>0.48114374034003093</v>
      </c>
    </row>
    <row r="29" spans="1:18" x14ac:dyDescent="0.25">
      <c r="A29" s="3">
        <v>38962</v>
      </c>
      <c r="B29" s="4">
        <v>561.5</v>
      </c>
      <c r="C29" s="2"/>
      <c r="D29" s="2"/>
      <c r="E29" s="4">
        <v>10</v>
      </c>
      <c r="F29" s="4">
        <f>(0.8*(377.5-43.9))/(561.5-43.9)+0.1</f>
        <v>0.61561051004636791</v>
      </c>
      <c r="G29" s="4">
        <f>(0.8*(141.2-43.9))/(561.5-43.9)+0.1</f>
        <v>0.25038639876352398</v>
      </c>
      <c r="H29" s="4">
        <f>(0.8*(166.4-43.9))/(561.5-43.9)+0.1</f>
        <v>0.28933539412673881</v>
      </c>
      <c r="I29" s="7">
        <f>(0.8*(189.1-43.9))/(561.5-43.9)+0.1</f>
        <v>0.32442040185471405</v>
      </c>
      <c r="J29" s="7">
        <f>(0.8*(43.9-43.9))/(561.5-43.9)+0.1</f>
        <v>0.1</v>
      </c>
      <c r="K29" s="7">
        <f>(0.8*(62.5-43.9))/(561.5-43.9)+0.1</f>
        <v>0.12874806800618238</v>
      </c>
      <c r="L29" s="7">
        <f>(0.8*(168.2-43.9))/(561.5-43.9)+0.1</f>
        <v>0.29211746522411131</v>
      </c>
      <c r="M29" s="7">
        <f>(0.8*(229.5-43.9))/(561.5-43.9)+0.1</f>
        <v>0.38686244204018549</v>
      </c>
      <c r="N29" s="7">
        <f>(0.8*(206.8-43.9))/(561.5-43.9)+0.1</f>
        <v>0.3517774343122102</v>
      </c>
      <c r="O29" s="7">
        <f>(0.8*(210.8-43.9))/(561.5-43.9)+0.1</f>
        <v>0.35795981452859349</v>
      </c>
      <c r="P29" s="7">
        <f>(0.8*(145.7-43.9))/(561.5-43.9)+0.1</f>
        <v>0.25734157650695516</v>
      </c>
      <c r="Q29" s="7">
        <f>(0.8*(290.5-43.9))/(561.5-43.9)+0.1</f>
        <v>0.48114374034003093</v>
      </c>
      <c r="R29" s="7">
        <f>(0.8*(175.5-43.9))/(561.5-43.9)+0.1</f>
        <v>0.30340030911901084</v>
      </c>
    </row>
    <row r="30" spans="1:18" x14ac:dyDescent="0.25">
      <c r="A30" s="3">
        <v>38930</v>
      </c>
      <c r="B30" s="4">
        <v>282</v>
      </c>
      <c r="C30" s="2"/>
      <c r="D30" s="2"/>
      <c r="E30" s="4">
        <v>11</v>
      </c>
      <c r="F30" s="4">
        <f>(0.8*(141.2-43.9))/(561.5-43.9)+0.1</f>
        <v>0.25038639876352398</v>
      </c>
      <c r="G30" s="4">
        <f>(0.8*(166.4-43.9))/(561.5-43.9)+0.1</f>
        <v>0.28933539412673881</v>
      </c>
      <c r="H30" s="4">
        <f>(0.8*(189.1-43.9))/(561.5-43.9)+0.1</f>
        <v>0.32442040185471405</v>
      </c>
      <c r="I30" s="7">
        <f>(0.8*(43.9-43.9))/(561.5-43.9)+0.1</f>
        <v>0.1</v>
      </c>
      <c r="J30" s="7">
        <f>(0.8*(62.5-43.9))/(561.5-43.9)+0.1</f>
        <v>0.12874806800618238</v>
      </c>
      <c r="K30" s="7">
        <f>(0.8*(168.2-43.9))/(561.5-43.9)+0.1</f>
        <v>0.29211746522411131</v>
      </c>
      <c r="L30" s="7">
        <f>(0.8*(229.5-43.9))/(561.5-43.9)+0.1</f>
        <v>0.38686244204018549</v>
      </c>
      <c r="M30" s="7">
        <f>(0.8*(206.8-43.9))/(561.5-43.9)+0.1</f>
        <v>0.3517774343122102</v>
      </c>
      <c r="N30" s="7">
        <f>(0.8*(210.8-43.9))/(561.5-43.9)+0.1</f>
        <v>0.35795981452859349</v>
      </c>
      <c r="O30" s="7">
        <f>(0.8*(145.7-43.9))/(561.5-43.9)+0.1</f>
        <v>0.25734157650695516</v>
      </c>
      <c r="P30" s="7">
        <f>(0.8*(290.5-43.9))/(561.5-43.9)+0.1</f>
        <v>0.48114374034003093</v>
      </c>
      <c r="Q30" s="7">
        <f>(0.8*(175.5-43.9))/(561.5-43.9)+0.1</f>
        <v>0.30340030911901084</v>
      </c>
      <c r="R30" s="7">
        <f>(0.8*(166.4-43.9))/(561.5-43.9)+0.1</f>
        <v>0.28933539412673881</v>
      </c>
    </row>
    <row r="31" spans="1:18" x14ac:dyDescent="0.25">
      <c r="A31" s="3">
        <v>38899</v>
      </c>
      <c r="B31" s="4">
        <v>312.10000000000002</v>
      </c>
      <c r="C31" s="2"/>
      <c r="D31" s="2"/>
      <c r="E31" s="4">
        <v>12</v>
      </c>
      <c r="F31" s="4">
        <f>(0.8*(166.4-43.9))/(561.5-43.9)+0.1</f>
        <v>0.28933539412673881</v>
      </c>
      <c r="G31" s="4">
        <f>(0.8*(189.1-43.9))/(561.5-43.9)+0.1</f>
        <v>0.32442040185471405</v>
      </c>
      <c r="H31" s="4">
        <f>(0.8*(43.9-43.9))/(561.5-43.9)+0.1</f>
        <v>0.1</v>
      </c>
      <c r="I31" s="7">
        <f>(0.8*(62.5-43.9))/(561.5-43.9)+0.1</f>
        <v>0.12874806800618238</v>
      </c>
      <c r="J31" s="7">
        <f>(0.8*(168.2-43.9))/(561.5-43.9)+0.1</f>
        <v>0.29211746522411131</v>
      </c>
      <c r="K31" s="7">
        <f>(0.8*(229.5-43.9))/(561.5-43.9)+0.1</f>
        <v>0.38686244204018549</v>
      </c>
      <c r="L31" s="7">
        <f>(0.8*(206.8-43.9))/(561.5-43.9)+0.1</f>
        <v>0.3517774343122102</v>
      </c>
      <c r="M31" s="7">
        <f>(0.8*(210.8-43.9))/(561.5-43.9)+0.1</f>
        <v>0.35795981452859349</v>
      </c>
      <c r="N31" s="7">
        <f>(0.8*(145.7-43.9))/(561.5-43.9)+0.1</f>
        <v>0.25734157650695516</v>
      </c>
      <c r="O31" s="7">
        <f>(0.8*(290.5-43.9))/(561.5-43.9)+0.1</f>
        <v>0.48114374034003093</v>
      </c>
      <c r="P31" s="7">
        <f>(0.8*(175.5-43.9))/(561.5-43.9)+0.1</f>
        <v>0.30340030911901084</v>
      </c>
      <c r="Q31" s="7">
        <f>(0.8*(166.4-43.9))/(561.5-43.9)+0.1</f>
        <v>0.28933539412673881</v>
      </c>
      <c r="R31" s="7">
        <f>(0.8*(311.4-43.9))/(561.5-43.9)+0.1</f>
        <v>0.51344667697063373</v>
      </c>
    </row>
    <row r="32" spans="1:18" x14ac:dyDescent="0.25">
      <c r="A32" s="3">
        <v>38870</v>
      </c>
      <c r="B32" s="4">
        <v>196.3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3">
        <v>38838</v>
      </c>
      <c r="B33" s="4">
        <v>245.7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3">
        <v>38808</v>
      </c>
      <c r="B34" s="4">
        <v>285.3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3">
        <v>38779</v>
      </c>
      <c r="B35" s="4">
        <v>162.6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3">
        <v>38749</v>
      </c>
      <c r="B36" s="4">
        <v>85.7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3">
        <v>38719</v>
      </c>
      <c r="B37" s="4">
        <v>169.4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</sheetData>
  <mergeCells count="2">
    <mergeCell ref="E1:R1"/>
    <mergeCell ref="E18:R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testmosi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Disca Amelia</dc:creator>
  <cp:lastModifiedBy>Disca Amelia</cp:lastModifiedBy>
  <dcterms:created xsi:type="dcterms:W3CDTF">2017-03-29T16:26:40Z</dcterms:created>
  <dcterms:modified xsi:type="dcterms:W3CDTF">2017-03-29T18:19:44Z</dcterms:modified>
</cp:coreProperties>
</file>