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lase4-my.sharepoint.com/personal/dadzied_colas_com/Documents/Desktop/Pipe Rehabilitation/Assessment/Final/Sleeving Cost &amp; Programme/"/>
    </mc:Choice>
  </mc:AlternateContent>
  <xr:revisionPtr revIDLastSave="42" documentId="8_{8B5B7C3D-99B3-4CEB-B332-39940B1E7CEB}" xr6:coauthVersionLast="47" xr6:coauthVersionMax="47" xr10:uidLastSave="{BBA63AAB-5AE0-43B3-9A67-9F47B83FCE90}"/>
  <bookViews>
    <workbookView xWindow="-108" yWindow="-108" windowWidth="23256" windowHeight="12456" xr2:uid="{00000000-000D-0000-FFFF-FFFF00000000}"/>
  </bookViews>
  <sheets>
    <sheet name="Dash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2" l="1"/>
  <c r="S4" i="2"/>
  <c r="S2" i="2"/>
  <c r="M3" i="2"/>
  <c r="M4" i="2"/>
  <c r="M2" i="2"/>
  <c r="Q4" i="2"/>
  <c r="I2" i="2"/>
  <c r="J2" i="2"/>
  <c r="K2" i="2" s="1"/>
  <c r="O2" i="2"/>
  <c r="Q2" i="2" s="1"/>
  <c r="I3" i="2"/>
  <c r="J3" i="2"/>
  <c r="O3" i="2"/>
  <c r="Q3" i="2" s="1"/>
  <c r="I4" i="2"/>
  <c r="J4" i="2"/>
  <c r="O4" i="2"/>
  <c r="K3" i="2" l="1"/>
  <c r="K4" i="2"/>
</calcChain>
</file>

<file path=xl/sharedStrings.xml><?xml version="1.0" encoding="utf-8"?>
<sst xmlns="http://schemas.openxmlformats.org/spreadsheetml/2006/main" count="54" uniqueCount="44">
  <si>
    <t xml:space="preserve">No </t>
  </si>
  <si>
    <t>Although the pipe has moderate longitudinal fractures and minor root ingress, the structure remains intact with no collapse or major deformation. Recommend lining since the structure intact on re-survey</t>
  </si>
  <si>
    <t>Multiple longitudinal fractures and root ingress</t>
  </si>
  <si>
    <t>2.58m to 3.29m</t>
  </si>
  <si>
    <t>Grade 3 (Structural), Grade 2 (Roots)</t>
  </si>
  <si>
    <t>Albert Road</t>
  </si>
  <si>
    <t>GY-12241</t>
  </si>
  <si>
    <t>Iflex rate</t>
  </si>
  <si>
    <t>Full sleeve, despite severe defects (holes, fractures, broken pipe), the pipe retains continuous structure with no collapse, allowing a liner to form a new watertight pipe within, is faster, cheaper and restores structural integrity. A pre-lining CCTV survey is recommended to verify the current status of all previously identified defects and ensure suitability for full-length relining</t>
  </si>
  <si>
    <t>Pipe holes and breaks pose risk of collapse, infiltration</t>
  </si>
  <si>
    <t>2.24m to 2.67m</t>
  </si>
  <si>
    <t>Grade 4 (multiple)</t>
  </si>
  <si>
    <t>GY-1361</t>
  </si>
  <si>
    <t>Epoxy rate</t>
  </si>
  <si>
    <t>Full sleeve</t>
  </si>
  <si>
    <t>Multiple cracks + encrustation</t>
  </si>
  <si>
    <t>4.6m to 7.7m</t>
  </si>
  <si>
    <t>High (STR Grade 4.0)</t>
  </si>
  <si>
    <t>GY-1355</t>
  </si>
  <si>
    <t>Excavation Needed (Y/N)</t>
  </si>
  <si>
    <t>Installation Time - iFlex (hrs)</t>
  </si>
  <si>
    <t>Installation Time - Epoxy (hrs)</t>
  </si>
  <si>
    <t>Estimated Cost - iFlex (£)</t>
  </si>
  <si>
    <t>Estimated Cost - Epoxy (£)</t>
  </si>
  <si>
    <t>Recommended Action</t>
  </si>
  <si>
    <t>Total Length (m)</t>
  </si>
  <si>
    <t>Damage Description</t>
  </si>
  <si>
    <t>Defect Length (m)</t>
  </si>
  <si>
    <t>Defect Severity (Grade)</t>
  </si>
  <si>
    <t>Road Name</t>
  </si>
  <si>
    <t>Asset ID / Location</t>
  </si>
  <si>
    <t xml:space="preserve">Savings </t>
  </si>
  <si>
    <t xml:space="preserve">Date </t>
  </si>
  <si>
    <t xml:space="preserve">Status </t>
  </si>
  <si>
    <t xml:space="preserve">Time Saved </t>
  </si>
  <si>
    <t>Site Difficulty Level (Low/Med/High)</t>
  </si>
  <si>
    <t>Notes</t>
  </si>
  <si>
    <t xml:space="preserve">Cost Variance </t>
  </si>
  <si>
    <t>Time Variance</t>
  </si>
  <si>
    <t>n/a</t>
  </si>
  <si>
    <t>Open</t>
  </si>
  <si>
    <t>low</t>
  </si>
  <si>
    <t>Actual Time</t>
  </si>
  <si>
    <t>Actual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</si>
</sst>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8" fontId="0" fillId="0" borderId="1" xfId="0" applyNumberFormat="1" applyBorder="1"/>
    <xf numFmtId="14" fontId="0" fillId="0" borderId="1" xfId="0" applyNumberFormat="1" applyBorder="1"/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B4E9-B88A-47E4-A55C-CCE258ABE897}">
  <dimension ref="A1:Y23"/>
  <sheetViews>
    <sheetView tabSelected="1" topLeftCell="B1" workbookViewId="0">
      <selection activeCell="L19" sqref="L19"/>
    </sheetView>
  </sheetViews>
  <sheetFormatPr defaultRowHeight="14.4" x14ac:dyDescent="0.3"/>
  <cols>
    <col min="1" max="1" width="21.33203125" hidden="1" customWidth="1"/>
    <col min="2" max="2" width="21.33203125" customWidth="1"/>
    <col min="3" max="3" width="20.5546875" customWidth="1"/>
    <col min="4" max="4" width="32.88671875" hidden="1" customWidth="1"/>
    <col min="5" max="5" width="17.88671875" customWidth="1"/>
    <col min="6" max="6" width="50.5546875" hidden="1" customWidth="1"/>
    <col min="7" max="7" width="26.33203125" customWidth="1"/>
    <col min="8" max="8" width="90.6640625" hidden="1" customWidth="1"/>
    <col min="9" max="9" width="26.88671875" customWidth="1"/>
    <col min="10" max="13" width="23.88671875" customWidth="1"/>
    <col min="14" max="14" width="32.21875" customWidth="1"/>
    <col min="15" max="15" width="28.33203125" customWidth="1"/>
    <col min="16" max="16" width="27.77734375" hidden="1" customWidth="1"/>
    <col min="17" max="19" width="27.77734375" customWidth="1"/>
    <col min="20" max="20" width="33.77734375" customWidth="1"/>
    <col min="21" max="21" width="31.6640625" customWidth="1"/>
    <col min="22" max="22" width="19.21875" customWidth="1"/>
    <col min="24" max="24" width="10.5546875" customWidth="1"/>
  </cols>
  <sheetData>
    <row r="1" spans="1:25" ht="30.6" customHeight="1" x14ac:dyDescent="0.3">
      <c r="A1" s="1" t="s">
        <v>30</v>
      </c>
      <c r="B1" s="1" t="s">
        <v>32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31</v>
      </c>
      <c r="L1" s="1" t="s">
        <v>43</v>
      </c>
      <c r="M1" s="1" t="s">
        <v>37</v>
      </c>
      <c r="N1" s="1" t="s">
        <v>21</v>
      </c>
      <c r="O1" s="1" t="s">
        <v>20</v>
      </c>
      <c r="P1" s="1" t="s">
        <v>19</v>
      </c>
      <c r="Q1" s="1" t="s">
        <v>34</v>
      </c>
      <c r="R1" s="1" t="s">
        <v>42</v>
      </c>
      <c r="S1" s="1" t="s">
        <v>38</v>
      </c>
      <c r="T1" s="1" t="s">
        <v>35</v>
      </c>
      <c r="U1" s="1" t="s">
        <v>36</v>
      </c>
      <c r="V1" s="1" t="s">
        <v>33</v>
      </c>
    </row>
    <row r="2" spans="1:25" x14ac:dyDescent="0.3">
      <c r="A2" s="2" t="s">
        <v>18</v>
      </c>
      <c r="B2" s="8">
        <v>45839</v>
      </c>
      <c r="C2" s="2" t="s">
        <v>5</v>
      </c>
      <c r="D2" s="2" t="s">
        <v>17</v>
      </c>
      <c r="E2" s="2" t="s">
        <v>16</v>
      </c>
      <c r="F2" s="2" t="s">
        <v>15</v>
      </c>
      <c r="G2" s="2">
        <v>12.99</v>
      </c>
      <c r="H2" s="2" t="s">
        <v>14</v>
      </c>
      <c r="I2" s="6">
        <f>(0.75*G2)*580.96+(0.25*G2)*4045.31</f>
        <v>18797.147024999998</v>
      </c>
      <c r="J2" s="6">
        <f>G2*83.53</f>
        <v>1085.0547000000001</v>
      </c>
      <c r="K2" s="6">
        <f>I2-J2</f>
        <v>17712.092324999998</v>
      </c>
      <c r="L2" s="10">
        <v>860</v>
      </c>
      <c r="M2" s="10">
        <f>J2-L2</f>
        <v>225.05470000000014</v>
      </c>
      <c r="N2" s="2">
        <v>13</v>
      </c>
      <c r="O2" s="4">
        <f>(G2/30)*4</f>
        <v>1.732</v>
      </c>
      <c r="P2" s="3" t="s">
        <v>0</v>
      </c>
      <c r="Q2" s="9">
        <f>N2-O2</f>
        <v>11.268000000000001</v>
      </c>
      <c r="R2" s="9">
        <v>1.2</v>
      </c>
      <c r="S2" s="9">
        <f>O2-R2</f>
        <v>0.53200000000000003</v>
      </c>
      <c r="T2" s="9" t="s">
        <v>41</v>
      </c>
      <c r="U2" s="9" t="s">
        <v>39</v>
      </c>
      <c r="V2" s="3" t="s">
        <v>40</v>
      </c>
      <c r="X2" s="2" t="s">
        <v>13</v>
      </c>
      <c r="Y2" s="7">
        <v>580.96</v>
      </c>
    </row>
    <row r="3" spans="1:25" ht="57.6" x14ac:dyDescent="0.3">
      <c r="A3" s="2" t="s">
        <v>12</v>
      </c>
      <c r="B3" s="8">
        <v>45840</v>
      </c>
      <c r="C3" s="2" t="s">
        <v>5</v>
      </c>
      <c r="D3" s="2" t="s">
        <v>11</v>
      </c>
      <c r="E3" s="2" t="s">
        <v>10</v>
      </c>
      <c r="F3" s="2" t="s">
        <v>9</v>
      </c>
      <c r="G3" s="2">
        <v>3.32</v>
      </c>
      <c r="H3" s="5" t="s">
        <v>8</v>
      </c>
      <c r="I3" s="6">
        <f>(0.75*G3)*580.96+(0.25*G3)*4045.31</f>
        <v>4804.1976999999997</v>
      </c>
      <c r="J3" s="6">
        <f>G3*83.53</f>
        <v>277.31959999999998</v>
      </c>
      <c r="K3" s="6">
        <f t="shared" ref="K3:K4" si="0">I3-J3</f>
        <v>4526.8780999999999</v>
      </c>
      <c r="L3" s="10">
        <v>204</v>
      </c>
      <c r="M3" s="10">
        <f t="shared" ref="M3:M4" si="1">J3-L3</f>
        <v>73.31959999999998</v>
      </c>
      <c r="N3" s="5">
        <v>3.32</v>
      </c>
      <c r="O3" s="4">
        <f>(G3/30)*4</f>
        <v>0.44266666666666665</v>
      </c>
      <c r="P3" s="3" t="s">
        <v>0</v>
      </c>
      <c r="Q3" s="9">
        <f t="shared" ref="Q3:Q4" si="2">N3-O3</f>
        <v>2.8773333333333331</v>
      </c>
      <c r="R3" s="9">
        <v>0.3</v>
      </c>
      <c r="S3" s="9">
        <f t="shared" ref="S3:S4" si="3">O3-R3</f>
        <v>0.14266666666666666</v>
      </c>
      <c r="T3" s="9" t="s">
        <v>41</v>
      </c>
      <c r="U3" s="9" t="s">
        <v>39</v>
      </c>
      <c r="V3" s="3" t="s">
        <v>40</v>
      </c>
      <c r="X3" s="2" t="s">
        <v>7</v>
      </c>
      <c r="Y3" s="7">
        <v>83.53</v>
      </c>
    </row>
    <row r="4" spans="1:25" ht="28.8" x14ac:dyDescent="0.3">
      <c r="A4" s="2" t="s">
        <v>6</v>
      </c>
      <c r="B4" s="8">
        <v>45841</v>
      </c>
      <c r="C4" s="2" t="s">
        <v>5</v>
      </c>
      <c r="D4" s="2" t="s">
        <v>4</v>
      </c>
      <c r="E4" s="2" t="s">
        <v>3</v>
      </c>
      <c r="F4" s="2" t="s">
        <v>2</v>
      </c>
      <c r="G4" s="2">
        <v>8.82</v>
      </c>
      <c r="H4" s="5" t="s">
        <v>1</v>
      </c>
      <c r="I4" s="6">
        <f>(0.75*G4)*580.96+(0.25*G4)*4045.31</f>
        <v>12762.95895</v>
      </c>
      <c r="J4" s="6">
        <f>G4*83.53</f>
        <v>736.7346</v>
      </c>
      <c r="K4" s="6">
        <f t="shared" si="0"/>
        <v>12026.22435</v>
      </c>
      <c r="L4" s="10">
        <v>650</v>
      </c>
      <c r="M4" s="10">
        <f t="shared" si="1"/>
        <v>86.7346</v>
      </c>
      <c r="N4" s="5">
        <v>8.82</v>
      </c>
      <c r="O4" s="4">
        <f>(G4/30)*4</f>
        <v>1.1759999999999999</v>
      </c>
      <c r="P4" s="3" t="s">
        <v>0</v>
      </c>
      <c r="Q4" s="9">
        <f t="shared" si="2"/>
        <v>7.6440000000000001</v>
      </c>
      <c r="R4" s="9">
        <v>1.1000000000000001</v>
      </c>
      <c r="S4" s="9">
        <f t="shared" si="3"/>
        <v>7.5999999999999845E-2</v>
      </c>
      <c r="T4" s="9" t="s">
        <v>41</v>
      </c>
      <c r="U4" s="9" t="s">
        <v>39</v>
      </c>
      <c r="V4" s="3" t="s">
        <v>40</v>
      </c>
    </row>
    <row r="5" spans="1:2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</sheetData>
  <pageMargins left="0.7" right="0.7" top="0.75" bottom="0.75" header="0.3" footer="0.3"/>
  <headerFooter>
    <oddFooter>&amp;C_x000D_&amp;1#&amp;"Arial"&amp;10&amp;K29CF00 C2 - COLAS GROUP INTERNAL: Employees and partners who need to know.</oddFooter>
  </headerFooter>
</worksheet>
</file>

<file path=docMetadata/LabelInfo.xml><?xml version="1.0" encoding="utf-8"?>
<clbl:labelList xmlns:clbl="http://schemas.microsoft.com/office/2020/mipLabelMetadata">
  <clbl:label id="{df64902a-104a-4642-a461-a3d9eb3752f4}" enabled="1" method="Standard" siteId="{be0be093-a2ad-444c-93d9-5626e83beef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DADZIE, Daniel (Colas Ltd)</dc:creator>
  <cp:lastModifiedBy>DADZIE, Daniel (Colas Ltd)</cp:lastModifiedBy>
  <dcterms:created xsi:type="dcterms:W3CDTF">2025-06-07T05:16:44Z</dcterms:created>
  <dcterms:modified xsi:type="dcterms:W3CDTF">2025-06-07T09:45:40Z</dcterms:modified>
</cp:coreProperties>
</file>