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eleanor/Documents/GitHub/COVID-University/app/COVID19master/data/"/>
    </mc:Choice>
  </mc:AlternateContent>
  <xr:revisionPtr revIDLastSave="0" documentId="13_ncr:1_{2B124F42-8173-9749-9634-92C5BF4FB60E}" xr6:coauthVersionLast="45" xr6:coauthVersionMax="45" xr10:uidLastSave="{00000000-0000-0000-0000-000000000000}"/>
  <bookViews>
    <workbookView xWindow="960" yWindow="500" windowWidth="27840" windowHeight="16060" activeTab="4" xr2:uid="{00000000-000D-0000-FFFF-FFFF00000000}"/>
  </bookViews>
  <sheets>
    <sheet name="READ ME" sheetId="12" r:id="rId1"/>
    <sheet name="sensitvity_analysis" sheetId="13" r:id="rId2"/>
    <sheet name="Parameter List" sheetId="1" r:id="rId3"/>
    <sheet name="q-mat_blank" sheetId="4" r:id="rId4"/>
    <sheet name="input_list_const" sheetId="5" r:id="rId5"/>
    <sheet name="symp_hospitalization" sheetId="9" r:id="rId6"/>
    <sheet name="percent_dead_recover_days" sheetId="10" r:id="rId7"/>
    <sheet name="sd_date" sheetId="11" r:id="rId8"/>
    <sheet name="Sources" sheetId="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31" i="1" l="1"/>
  <c r="E119" i="1"/>
  <c r="L122" i="1"/>
  <c r="E121" i="1" s="1"/>
  <c r="M122" i="1"/>
  <c r="E133" i="1" s="1"/>
  <c r="L123" i="1"/>
  <c r="E122" i="1" s="1"/>
  <c r="M123" i="1"/>
  <c r="E134" i="1" s="1"/>
  <c r="L124" i="1"/>
  <c r="E123" i="1" s="1"/>
  <c r="M124" i="1"/>
  <c r="E135" i="1" s="1"/>
  <c r="L125" i="1"/>
  <c r="E124" i="1" s="1"/>
  <c r="M125" i="1"/>
  <c r="E136" i="1" s="1"/>
  <c r="L126" i="1"/>
  <c r="E125" i="1" s="1"/>
  <c r="M126" i="1"/>
  <c r="E137" i="1" s="1"/>
  <c r="L127" i="1"/>
  <c r="E126" i="1" s="1"/>
  <c r="M127" i="1"/>
  <c r="E138" i="1" s="1"/>
  <c r="L128" i="1"/>
  <c r="E127" i="1" s="1"/>
  <c r="M128" i="1"/>
  <c r="E139" i="1" s="1"/>
  <c r="L129" i="1"/>
  <c r="E128" i="1" s="1"/>
  <c r="M129" i="1"/>
  <c r="E140" i="1" s="1"/>
  <c r="L130" i="1"/>
  <c r="E129" i="1" s="1"/>
  <c r="M130" i="1"/>
  <c r="E141" i="1" s="1"/>
  <c r="M121" i="1"/>
  <c r="E132" i="1" s="1"/>
  <c r="L121" i="1"/>
  <c r="E120" i="1" s="1"/>
  <c r="L95" i="1"/>
  <c r="E95" i="1" s="1"/>
  <c r="L96" i="1"/>
  <c r="E96" i="1" s="1"/>
  <c r="L97" i="1"/>
  <c r="E97" i="1" s="1"/>
  <c r="L100" i="1"/>
  <c r="E100" i="1" s="1"/>
  <c r="L94" i="1"/>
  <c r="E94" i="1" s="1"/>
  <c r="K99" i="1"/>
  <c r="L99" i="1" s="1"/>
  <c r="E99" i="1" s="1"/>
  <c r="K98" i="1"/>
  <c r="L98" i="1" s="1"/>
  <c r="E98" i="1" s="1"/>
</calcChain>
</file>

<file path=xl/sharedStrings.xml><?xml version="1.0" encoding="utf-8"?>
<sst xmlns="http://schemas.openxmlformats.org/spreadsheetml/2006/main" count="578" uniqueCount="350">
  <si>
    <t>Parameter</t>
  </si>
  <si>
    <t>Description</t>
  </si>
  <si>
    <t>Source</t>
  </si>
  <si>
    <t xml:space="preserve">Transmission related </t>
  </si>
  <si>
    <t>R0</t>
  </si>
  <si>
    <t>Beta</t>
  </si>
  <si>
    <t>Proportion go direct E to R (Q_E to R)</t>
  </si>
  <si>
    <t>(I to R )</t>
  </si>
  <si>
    <t>Related  to Q_I</t>
  </si>
  <si>
    <t>Infectious and symptomatic (Q_I to R )</t>
  </si>
  <si>
    <t>Infectious and symptomatic (Q_I to H )</t>
  </si>
  <si>
    <t>Related  to H</t>
  </si>
  <si>
    <t>Days from hospitalization to recovery</t>
  </si>
  <si>
    <t>[8]</t>
  </si>
  <si>
    <t>Proportion of hospitalized that recover</t>
  </si>
  <si>
    <t>Days from hospitalization to death</t>
  </si>
  <si>
    <t>Proportion of hospitalized cases that die</t>
  </si>
  <si>
    <t>Median</t>
  </si>
  <si>
    <t>Range (LB)</t>
  </si>
  <si>
    <t>Range (UB)</t>
  </si>
  <si>
    <t>Notes</t>
  </si>
  <si>
    <t>Country of Study</t>
  </si>
  <si>
    <t>China, Japan, Singapore, South Korea, Vietnam, Germany and Malaysia</t>
  </si>
  <si>
    <t>USA (DC)</t>
  </si>
  <si>
    <t>Diamond Princess Cruise Ship (Japan)</t>
  </si>
  <si>
    <t xml:space="preserve">Wuhan, China </t>
  </si>
  <si>
    <t>Hubei province, China</t>
  </si>
  <si>
    <t>China and overseas</t>
  </si>
  <si>
    <t>China</t>
  </si>
  <si>
    <t>Wuhan, China (But published by American CDC)</t>
  </si>
  <si>
    <t>Brazil</t>
  </si>
  <si>
    <t>Shenzhen</t>
  </si>
  <si>
    <t>Japan</t>
  </si>
  <si>
    <t>Diamond Princess</t>
  </si>
  <si>
    <t>Chongquing, China</t>
  </si>
  <si>
    <t>[2]</t>
  </si>
  <si>
    <t>[3]</t>
  </si>
  <si>
    <t>[4]</t>
  </si>
  <si>
    <t>[5]</t>
  </si>
  <si>
    <t>[6]</t>
  </si>
  <si>
    <t>[7]</t>
  </si>
  <si>
    <t>Age Range</t>
  </si>
  <si>
    <t>S</t>
  </si>
  <si>
    <t>L</t>
  </si>
  <si>
    <t>E</t>
  </si>
  <si>
    <t>I</t>
  </si>
  <si>
    <t>Q_L</t>
  </si>
  <si>
    <t>Q_E</t>
  </si>
  <si>
    <t>Q_I</t>
  </si>
  <si>
    <t>H</t>
  </si>
  <si>
    <t>R</t>
  </si>
  <si>
    <t>D</t>
  </si>
  <si>
    <t>Duration of mild/moderate/asymptomatic infections</t>
  </si>
  <si>
    <t>1.6–2.5</t>
  </si>
  <si>
    <t>14.3–20.8</t>
  </si>
  <si>
    <t>2.0–4.2</t>
  </si>
  <si>
    <t>0.1–0.2</t>
  </si>
  <si>
    <t>21.2–28.3</t>
  </si>
  <si>
    <t>5.4–10.4</t>
  </si>
  <si>
    <t>0.5–0.8</t>
  </si>
  <si>
    <t>20.5–30.1</t>
  </si>
  <si>
    <t>4.7–11.2</t>
  </si>
  <si>
    <t>1.4–2.6</t>
  </si>
  <si>
    <t>28.6–43.5</t>
  </si>
  <si>
    <t>8.1–18.8</t>
  </si>
  <si>
    <t>2.7–4.9</t>
  </si>
  <si>
    <t>30.5–58.7</t>
  </si>
  <si>
    <t>10.5–31.0</t>
  </si>
  <si>
    <t>4.3–10.5</t>
  </si>
  <si>
    <t>31.3–70.3</t>
  </si>
  <si>
    <t>6.3–29.0</t>
  </si>
  <si>
    <t>10.4–27.3</t>
  </si>
  <si>
    <t>20.7–31.4</t>
  </si>
  <si>
    <t>4.9–11.5</t>
  </si>
  <si>
    <t>1.8–3.4</t>
  </si>
  <si>
    <t xml:space="preserve">0–19 </t>
  </si>
  <si>
    <t xml:space="preserve">20–44 </t>
  </si>
  <si>
    <t xml:space="preserve">45–54 </t>
  </si>
  <si>
    <t xml:space="preserve">55–64 </t>
  </si>
  <si>
    <t xml:space="preserve">65–74 </t>
  </si>
  <si>
    <t xml:space="preserve">75–84 </t>
  </si>
  <si>
    <t xml:space="preserve">≥85 </t>
  </si>
  <si>
    <t xml:space="preserve">Total </t>
  </si>
  <si>
    <t>Number hospitalized</t>
  </si>
  <si>
    <t>Number of reported cases</t>
  </si>
  <si>
    <t>Hospitalization</t>
  </si>
  <si>
    <t>ICU admission</t>
  </si>
  <si>
    <t>Case-fatality</t>
  </si>
  <si>
    <t>Estimations</t>
  </si>
  <si>
    <t>Beijing</t>
  </si>
  <si>
    <t>Germany</t>
  </si>
  <si>
    <t>Age start</t>
  </si>
  <si>
    <t>Age end</t>
  </si>
  <si>
    <t>Length of stay</t>
  </si>
  <si>
    <t>Length of stay (days)</t>
  </si>
  <si>
    <t>Male</t>
  </si>
  <si>
    <t>Female</t>
  </si>
  <si>
    <t>Admitted</t>
  </si>
  <si>
    <t>male</t>
  </si>
  <si>
    <t>female</t>
  </si>
  <si>
    <t>Died</t>
  </si>
  <si>
    <t>Propotion recovered</t>
  </si>
  <si>
    <t>NA</t>
  </si>
  <si>
    <t xml:space="preserve">Overall </t>
  </si>
  <si>
    <t>Overall</t>
  </si>
  <si>
    <t>(1- proportion that recover)</t>
  </si>
  <si>
    <t>Not infectious; not symptomatic</t>
  </si>
  <si>
    <t>1.       Reproduction number</t>
  </si>
  <si>
    <t>2.       Transmission rate</t>
  </si>
  <si>
    <t>Percent of hospitalizations</t>
  </si>
  <si>
    <t xml:space="preserve">Related to E </t>
  </si>
  <si>
    <t>[9]</t>
  </si>
  <si>
    <t xml:space="preserve">list </t>
  </si>
  <si>
    <t>value</t>
  </si>
  <si>
    <t>a_sd</t>
  </si>
  <si>
    <t>c</t>
  </si>
  <si>
    <t>beta_q</t>
  </si>
  <si>
    <t>beta_h</t>
  </si>
  <si>
    <t>a_b</t>
  </si>
  <si>
    <t>a_u</t>
  </si>
  <si>
    <t>a_c</t>
  </si>
  <si>
    <t>"MIDAS 2019 Novel Coronavirus Repository - Parameter estimates," [Online]. Available: https://github.com/midas-network/COVID-19/tree/master/parameter_estimates/2019_novel_coronavirus. [Accessed 27 05 2020].</t>
  </si>
  <si>
    <t>[1]</t>
  </si>
  <si>
    <r>
      <t xml:space="preserve">S. Sanche, Y. Ting Lin, C. Xu, E. Romero-Severson, N. Hengartner and R. Ke, "High contagiousness and rapid spread of severe acute respiratory syndrome coronavirus 2," </t>
    </r>
    <r>
      <rPr>
        <i/>
        <sz val="12"/>
        <color theme="1"/>
        <rFont val="Calibri"/>
        <family val="2"/>
        <scheme val="minor"/>
      </rPr>
      <t xml:space="preserve">Emerg Infect Dis., </t>
    </r>
    <r>
      <rPr>
        <sz val="12"/>
        <color theme="1"/>
        <rFont val="Calibri"/>
        <family val="2"/>
        <scheme val="minor"/>
      </rPr>
      <t xml:space="preserve">2020. </t>
    </r>
  </si>
  <si>
    <r>
      <t xml:space="preserve">R. Li, S. Pei, B. Chen, Y. Song, T. Zhang, W. Yang and J. Shaman, "The Novel Coronavirus, 2019-nCoV, is Highly Contagious and More Infectious Than Initially Estimated," </t>
    </r>
    <r>
      <rPr>
        <i/>
        <sz val="12"/>
        <color theme="1"/>
        <rFont val="Calibri"/>
        <family val="2"/>
        <scheme val="minor"/>
      </rPr>
      <t xml:space="preserve">medRxiv, </t>
    </r>
    <r>
      <rPr>
        <sz val="12"/>
        <color theme="1"/>
        <rFont val="Calibri"/>
        <family val="2"/>
        <scheme val="minor"/>
      </rPr>
      <t xml:space="preserve">2020. </t>
    </r>
  </si>
  <si>
    <r>
      <t xml:space="preserve">R. Li, S. Pei, B. Chen, Y. Song, T. Zhang, W. Yang and J. Shaman, "Substantial undocumented infection facilitates the rapid dissemination of novel coronavirus (COVID-19)," </t>
    </r>
    <r>
      <rPr>
        <i/>
        <sz val="12"/>
        <color theme="1"/>
        <rFont val="Calibri"/>
        <family val="2"/>
        <scheme val="minor"/>
      </rPr>
      <t xml:space="preserve">medRxiv, </t>
    </r>
    <r>
      <rPr>
        <sz val="12"/>
        <color theme="1"/>
        <rFont val="Calibri"/>
        <family val="2"/>
        <scheme val="minor"/>
      </rPr>
      <t>2020.</t>
    </r>
  </si>
  <si>
    <r>
      <t xml:space="preserve">J. T. Wu, K. Leung, M. Bushman, N. Kishore, R. Niehus, P. de Salazar, B. Cowling, M. Lipsitch and G. Leung, "Estimating clinical severity of COVID-19 from the transmission dynamics in Wuhan, China," </t>
    </r>
    <r>
      <rPr>
        <i/>
        <sz val="12"/>
        <color theme="1"/>
        <rFont val="Calibri"/>
        <family val="2"/>
        <scheme val="minor"/>
      </rPr>
      <t xml:space="preserve">Nat Med, </t>
    </r>
    <r>
      <rPr>
        <sz val="12"/>
        <color theme="1"/>
        <rFont val="Calibri"/>
        <family val="2"/>
        <scheme val="minor"/>
      </rPr>
      <t xml:space="preserve">vol. 26, p. 506–510, 2020. </t>
    </r>
  </si>
  <si>
    <t>Days_L</t>
  </si>
  <si>
    <t>Days_IR</t>
  </si>
  <si>
    <t>Days_QiR</t>
  </si>
  <si>
    <t>Days_QiH</t>
  </si>
  <si>
    <t>Prop_Recover</t>
  </si>
  <si>
    <t>Prop_Hosp</t>
  </si>
  <si>
    <t>Prop_Symp_severe</t>
  </si>
  <si>
    <t>Days_Incub</t>
  </si>
  <si>
    <t>Prop_Asymp</t>
  </si>
  <si>
    <t>Days_HD</t>
  </si>
  <si>
    <t>Epidemiological: Related to L Latent (Not infectious and asymptomatic)</t>
  </si>
  <si>
    <r>
      <t xml:space="preserve">S. Ma, J. Zhang and et. al., "Epidemiological parameters of coronavirus disease 2019: a pooled analysis of publicly reported individual data of 1155 cases from seven countries," </t>
    </r>
    <r>
      <rPr>
        <i/>
        <sz val="12"/>
        <color theme="1"/>
        <rFont val="Calibri"/>
        <family val="2"/>
        <scheme val="minor"/>
      </rPr>
      <t xml:space="preserve">medRxiv, </t>
    </r>
    <r>
      <rPr>
        <sz val="12"/>
        <color theme="1"/>
        <rFont val="Calibri"/>
        <family val="2"/>
        <scheme val="minor"/>
      </rPr>
      <t>2020.</t>
    </r>
  </si>
  <si>
    <t>Health Information and Quality Authority, "Evidence summary for COVID-19 viral load over course of infection," 1 April 2020. [Online]. Available: https://www.hiqa.ie/sites/default/files/2020-04/Evidence-Summary_COVID-19_duration-of-infectivity-viral-load.pdf. [Accessed 27 May 2020].</t>
  </si>
  <si>
    <t>Infectious and not symptomatic</t>
  </si>
  <si>
    <t>Duration in comparment E and Q_E</t>
  </si>
  <si>
    <t>A. Hill, Levy M.,  et. al., "Modeling COVID-19 Spread vs Healthcare Capacity," [Online]. Available: https://alhill.shinyapps.io/COVID19seir/. [Accessed 27 May 2020].</t>
  </si>
  <si>
    <r>
      <t xml:space="preserve">Q. Bi, Y. Wu, et. al., "Epidemiology and Transmission of COVID-19 in Shenzhen China: Analysis of 391 cases and 1,286 of their close contacts," </t>
    </r>
    <r>
      <rPr>
        <i/>
        <sz val="12"/>
        <color theme="1"/>
        <rFont val="Calibri"/>
        <family val="2"/>
        <scheme val="minor"/>
      </rPr>
      <t xml:space="preserve">medRxiv, </t>
    </r>
    <r>
      <rPr>
        <sz val="12"/>
        <color theme="1"/>
        <rFont val="Calibri"/>
        <family val="2"/>
        <scheme val="minor"/>
      </rPr>
      <t xml:space="preserve">2020. </t>
    </r>
  </si>
  <si>
    <t>[10]</t>
  </si>
  <si>
    <t xml:space="preserve">W. Guan, Z. Ni, et. al., "Clinical Characteristics of Coronavirus Disease 2019 in China," NJEM, vol. 382, pp. 1708-1720, 2020. </t>
  </si>
  <si>
    <t xml:space="preserve">S. Lauer, K. Grantz, et. al., "The incubation period of 2019-nCoV from publicly reported confirmed cases: estimation and application," medRxiv, 2020. </t>
  </si>
  <si>
    <t>[11]</t>
  </si>
  <si>
    <t xml:space="preserve">H. Nishiura, T. Kobayashi, et. al, "Estimation of the asymptomatic ratio of novel coronavirus infections (COVID-19)," medRxiv, 2020. </t>
  </si>
  <si>
    <t>[12]</t>
  </si>
  <si>
    <t>[13]</t>
  </si>
  <si>
    <t xml:space="preserve">K. Mizumoto, K. Kagaya, A. Zarebski and G. Chowell, "Estimating the Asymptomatic Proportion of 2019 Novel Coronavirus onboard the Princess Cruises Ship, 2020," medRxiv, 2020. </t>
  </si>
  <si>
    <t>[14]</t>
  </si>
  <si>
    <r>
      <t xml:space="preserve">Z. Wu and J. McGoogan, "Characteristics of and Important Lessons From the Coronavirus Disease 2019 (COVID-19) Outbreak in China Summary of a Report of 72 314 Cases From the Chinese Center for Disease Control and Prevention," </t>
    </r>
    <r>
      <rPr>
        <i/>
        <sz val="12"/>
        <color theme="1"/>
        <rFont val="Calibri"/>
        <family val="2"/>
        <scheme val="minor"/>
      </rPr>
      <t xml:space="preserve">JAMA, </t>
    </r>
    <r>
      <rPr>
        <sz val="12"/>
        <color theme="1"/>
        <rFont val="Calibri"/>
        <family val="2"/>
        <scheme val="minor"/>
      </rPr>
      <t>vol. 323, no. 13, pp. 1239-1242, 2020.</t>
    </r>
  </si>
  <si>
    <t>[15]</t>
  </si>
  <si>
    <r>
      <t xml:space="preserve">J. Liao, S. Fan, et. al., "Epidemiological and Clinical Characteristics of COVID-19 in Adolescents and Young Adults," </t>
    </r>
    <r>
      <rPr>
        <i/>
        <sz val="12"/>
        <color theme="1"/>
        <rFont val="Calibri"/>
        <family val="2"/>
        <scheme val="minor"/>
      </rPr>
      <t xml:space="preserve">The Innovation, </t>
    </r>
    <r>
      <rPr>
        <sz val="12"/>
        <color theme="1"/>
        <rFont val="Calibri"/>
        <family val="2"/>
        <scheme val="minor"/>
      </rPr>
      <t xml:space="preserve">vol. 1, no. 1, p. 100001, 2020. </t>
    </r>
  </si>
  <si>
    <t>7.       Proportion of cases that never show symptoms</t>
  </si>
  <si>
    <t>8.       Duration of infectious incubation period for those who never show symptoms</t>
  </si>
  <si>
    <t>Related to I (Infectious and symptomatic)</t>
  </si>
  <si>
    <t xml:space="preserve">Z. Hu, C. Song, et. al.,  "Clinical characteristics of 24 asymptomatic infections with COVID-19 screened among close contacts in Nanjing, China," Sci. China Life Sci. , vol. 63 , p. 706–711, 2020. </t>
  </si>
  <si>
    <t>[16]</t>
  </si>
  <si>
    <t>R. Woelfel et. al., "Clinical presentation and virological assessment of hospitalized cases of coronavirus disease 2019 in a travel-associated transmission cluster," medRxiv, 2020.</t>
  </si>
  <si>
    <t>[17]</t>
  </si>
  <si>
    <t>[18]</t>
  </si>
  <si>
    <r>
      <t xml:space="preserve">P. Yang et. al., "Epidemiological and clinical features of COVID-19 patients with and without pneumonia in Beijing, China," </t>
    </r>
    <r>
      <rPr>
        <i/>
        <sz val="12"/>
        <color theme="1"/>
        <rFont val="Calibri"/>
        <family val="2"/>
        <scheme val="minor"/>
      </rPr>
      <t xml:space="preserve">medRxiv, </t>
    </r>
    <r>
      <rPr>
        <sz val="12"/>
        <color theme="1"/>
        <rFont val="Calibri"/>
        <family val="2"/>
        <scheme val="minor"/>
      </rPr>
      <t xml:space="preserve">2020. </t>
    </r>
  </si>
  <si>
    <t>[19]</t>
  </si>
  <si>
    <r>
      <t xml:space="preserve">CDC COVID-19 Response Tea, "Severe Outcomes Among Patients with Coronavirus Disease 2019 (COVID-19) — United States, February 12–March 16, 2020," </t>
    </r>
    <r>
      <rPr>
        <i/>
        <sz val="12"/>
        <color theme="1"/>
        <rFont val="Calibri"/>
        <family val="2"/>
        <scheme val="minor"/>
      </rPr>
      <t xml:space="preserve">MMWR Morb Mortal Wkly Rep, </t>
    </r>
    <r>
      <rPr>
        <sz val="12"/>
        <color theme="1"/>
        <rFont val="Calibri"/>
        <family val="2"/>
        <scheme val="minor"/>
      </rPr>
      <t xml:space="preserve">vol. 69, no. 12, pp. 343-346, 2020. </t>
    </r>
  </si>
  <si>
    <t>[20]</t>
  </si>
  <si>
    <r>
      <t xml:space="preserve">S. Richardson, et. al., "Presenting Characteristics, Comorbidities, and Outcomes Among 5700 Patients Hospitalized With COVID-19 in the New York City Area," </t>
    </r>
    <r>
      <rPr>
        <i/>
        <sz val="12"/>
        <color theme="1"/>
        <rFont val="Calibri"/>
        <family val="2"/>
        <scheme val="minor"/>
      </rPr>
      <t xml:space="preserve">JAMA, </t>
    </r>
    <r>
      <rPr>
        <sz val="12"/>
        <color theme="1"/>
        <rFont val="Calibri"/>
        <family val="2"/>
        <scheme val="minor"/>
      </rPr>
      <t>vol. 323, no. 20, pp. 2052-2059, 2020.</t>
    </r>
  </si>
  <si>
    <t>start</t>
  </si>
  <si>
    <t>end</t>
  </si>
  <si>
    <t>proportion</t>
  </si>
  <si>
    <t>age_start</t>
  </si>
  <si>
    <t>age_end</t>
  </si>
  <si>
    <t>female died percentage</t>
  </si>
  <si>
    <t>male died percentage</t>
  </si>
  <si>
    <t>dead_days</t>
  </si>
  <si>
    <t>recover_days</t>
  </si>
  <si>
    <t>state</t>
  </si>
  <si>
    <t>effective date</t>
  </si>
  <si>
    <t>reopening date</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</si>
  <si>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</si>
  <si>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</si>
  <si>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</si>
  <si>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</si>
  <si>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</si>
  <si>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</si>
  <si>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</si>
  <si>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</si>
  <si>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</si>
  <si>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</si>
  <si>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</si>
  <si>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</si>
  <si>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</si>
  <si>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</si>
  <si>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</si>
  <si>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</si>
  <si>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</si>
  <si>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</si>
  <si>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</si>
  <si>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</si>
  <si>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</si>
  <si>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</si>
  <si>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</si>
  <si>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</si>
  <si>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</si>
  <si>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</si>
  <si>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</si>
  <si>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</si>
  <si>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</si>
  <si>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</si>
  <si>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</si>
  <si>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</si>
  <si>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</si>
  <si>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</si>
  <si>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</si>
  <si>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</si>
  <si>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</si>
  <si>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</si>
  <si>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PR</t>
  </si>
  <si>
    <t>PA</t>
  </si>
  <si>
    <t>RI</t>
  </si>
  <si>
    <t>SC</t>
  </si>
  <si>
    <t>SD</t>
  </si>
  <si>
    <t>TN</t>
  </si>
  <si>
    <t>TX</t>
  </si>
  <si>
    <t>UT</t>
  </si>
  <si>
    <t>VT</t>
  </si>
  <si>
    <t>VA</t>
  </si>
  <si>
    <t>WA</t>
  </si>
  <si>
    <t>WV</t>
  </si>
  <si>
    <t>WI</t>
  </si>
  <si>
    <t>WY</t>
  </si>
  <si>
    <t>9.      Proportion symptomatic infections that are severe</t>
  </si>
  <si>
    <t xml:space="preserve">10.       Time from onset of symptoms to recovery </t>
  </si>
  <si>
    <t>Data from this file is used in the COVID Disease modeling presented by The Disease Modeling Lab at UMASS</t>
  </si>
  <si>
    <t>Link to GITHUB: https://github.com/diseasemodeling/COVID19</t>
  </si>
  <si>
    <t xml:space="preserve">The data presented in the excel sheet is used as a direct input to the simulation model. Modifying the excel file may result in the simulation tool not running. Please don't change the format. </t>
  </si>
  <si>
    <t>The source of the data is presented in Sheet "Sources".</t>
  </si>
  <si>
    <t>The data used in the model is presented in sheets as titled.</t>
  </si>
  <si>
    <t>Sheet name</t>
  </si>
  <si>
    <t>Descrption</t>
  </si>
  <si>
    <t>Parameter List</t>
  </si>
  <si>
    <t>q-mat_blank</t>
  </si>
  <si>
    <t>input_list_const</t>
  </si>
  <si>
    <t>symp_hospitalization</t>
  </si>
  <si>
    <t>percent_dead_recover_days</t>
  </si>
  <si>
    <t xml:space="preserve">List of all epidemiological and disease transmission parameters used in the COVID </t>
  </si>
  <si>
    <t>A 10 by 10 matrix. A cell takes the value of 1 if an arrow from the compartment leaves to another compartment. The locations of 1's are used to feed rates after being calculated in the model.</t>
  </si>
  <si>
    <t>A list of parameters that are used to calculate rates. Mathematical equations to calculate each rate can be found in appendix. Values of most parameters found here are listed in sheet "Parameter List". For those not found see notes</t>
  </si>
  <si>
    <t>Some parameters are not found in the sheet "Parameter List". They are as follows</t>
  </si>
  <si>
    <t>1. a_sd</t>
  </si>
  <si>
    <t>2. c</t>
  </si>
  <si>
    <t>proportion social distancing</t>
  </si>
  <si>
    <t>number of contacts per person</t>
  </si>
  <si>
    <t>Value</t>
  </si>
  <si>
    <t>proportion of people tested universally</t>
  </si>
  <si>
    <t>proporiton of people tested via contact tracing</t>
  </si>
  <si>
    <t>Notes/Assumptions</t>
  </si>
  <si>
    <t>Variable</t>
  </si>
  <si>
    <t>Varies based on beta value pre and post social distancing</t>
  </si>
  <si>
    <t>Also refers to excel sheet "symp_hospitalization"</t>
  </si>
  <si>
    <t>Age related hospitalization probabilities</t>
  </si>
  <si>
    <t>Age and gender related death and recovery probabilities and time from day of hospitalization</t>
  </si>
  <si>
    <t>Prop_Death</t>
  </si>
  <si>
    <t>Days_HR</t>
  </si>
  <si>
    <t>Values presented in excel sheet "percent_dead_recover_days"</t>
  </si>
  <si>
    <t>sd_date</t>
  </si>
  <si>
    <t>Related to Policy</t>
  </si>
  <si>
    <t>Date on which social distancing was implemented for each stated and suggested social distancing ending date</t>
  </si>
  <si>
    <t>See Sheet "sd_date"</t>
  </si>
  <si>
    <t>[23]</t>
  </si>
  <si>
    <t>Institute of Health Metrics and Evaluation, "COVID-19 estimate downloads," [Online]. Available: http://www.healthdata.org/covid/data-downloads. [Accessed 28 May 2020].</t>
  </si>
  <si>
    <t>Estimated, see methodology</t>
  </si>
  <si>
    <t>This is an input decision</t>
  </si>
  <si>
    <r>
      <t xml:space="preserve">A. Heinzerling et. al., "Transmission of COVID-19 to Health Care Personnel During Exposures to a Hospitalized Patient — Solano County, California, February 2020," </t>
    </r>
    <r>
      <rPr>
        <i/>
        <sz val="12"/>
        <color theme="1"/>
        <rFont val="Calibri"/>
        <family val="2"/>
        <scheme val="minor"/>
      </rPr>
      <t xml:space="preserve">MMWR Morb Mortal Wkly Rep, </t>
    </r>
    <r>
      <rPr>
        <sz val="12"/>
        <color theme="1"/>
        <rFont val="Calibri"/>
        <family val="2"/>
        <scheme val="minor"/>
      </rPr>
      <t>vol. 69, p. 472–476, 2020.</t>
    </r>
  </si>
  <si>
    <t>[24]</t>
  </si>
  <si>
    <t>Related  to I</t>
  </si>
  <si>
    <t>3. transmission rate under quarantine</t>
  </si>
  <si>
    <t>4. tranmission rate under hospitalization</t>
  </si>
  <si>
    <t>beta when under quanrantine (assumed)</t>
  </si>
  <si>
    <t>beta fo hospital personnel in a healtcare setting</t>
  </si>
  <si>
    <t>5.       Latent period duration (days)</t>
  </si>
  <si>
    <t>6.        Infectious incubation period</t>
  </si>
  <si>
    <t>7.       incubation period  duration (days)</t>
  </si>
  <si>
    <t>USA (CA)</t>
  </si>
  <si>
    <t>USA</t>
  </si>
  <si>
    <t>USA (NY)</t>
  </si>
  <si>
    <t>11. Base testing rate</t>
  </si>
  <si>
    <t xml:space="preserve">12.      Time from diagnosis to recovery </t>
  </si>
  <si>
    <t>13.       Time from onset of symptoms to hospitalization</t>
  </si>
  <si>
    <t>14.       Proportion of cases that are hospitalized</t>
  </si>
  <si>
    <t>15.     Duration of hospitalization for those who recover</t>
  </si>
  <si>
    <t>16.       Proportion of cases that recover</t>
  </si>
  <si>
    <t>17.       Duration of hospitalization for deaths</t>
  </si>
  <si>
    <t>18.      Proportion of cases that die</t>
  </si>
  <si>
    <t>19. Date of social distancing implementation and reopening</t>
  </si>
  <si>
    <t>3. a_u</t>
  </si>
  <si>
    <t>4. a_c</t>
  </si>
  <si>
    <t>base testing rate (under symptom-based testing, we assume that only persons who show moderate to severe symptoms get diagnosed, and those who show mild symptoms do not)</t>
  </si>
  <si>
    <t>[26]</t>
  </si>
  <si>
    <r>
      <t xml:space="preserve">R. Li et. al., "Substantial Undocumented Infection Facilitates the Rapid Dissemination of Novel Coronavirus (SARS-CoV-2)," </t>
    </r>
    <r>
      <rPr>
        <i/>
        <sz val="12"/>
        <color theme="1"/>
        <rFont val="Calibri"/>
        <family val="2"/>
        <scheme val="minor"/>
      </rPr>
      <t xml:space="preserve">Science, </t>
    </r>
    <r>
      <rPr>
        <sz val="12"/>
        <color theme="1"/>
        <rFont val="Calibri"/>
        <family val="2"/>
        <scheme val="minor"/>
      </rPr>
      <t>vol. 368, no. 6490, pp. 489-493, 2020.</t>
    </r>
  </si>
  <si>
    <t>[8], [14], [26]</t>
  </si>
  <si>
    <t>UMASS</t>
  </si>
  <si>
    <t>parameter</t>
  </si>
  <si>
    <t>Lower_bound</t>
  </si>
  <si>
    <t xml:space="preserve">Upper_bound </t>
  </si>
  <si>
    <t>Latent period duration (days)</t>
  </si>
  <si>
    <t>From the source, mean and the stdev is 2.52 and 3.95, respectively. Lower bound was  made equal to 0. Upper bound is equal to (2.52+3.95) ~ 6.5.</t>
  </si>
  <si>
    <t>Base testing rate</t>
  </si>
  <si>
    <t>Proportion of cases that never show symptoms</t>
  </si>
  <si>
    <t>[27]</t>
  </si>
  <si>
    <t>C. Heneghan, J. Brassery, T. Jefferson, "COVID-19: What proportion are asymptomatic?," [Online]. Available: https://www.cebm.net/covid-19/covid-19-what-proportion-are-asymptomatic/. [Accessed 22 June 2020].</t>
  </si>
  <si>
    <t>[28]</t>
  </si>
  <si>
    <t>CDC, "COVID-19 Pandemic Planning Scenarios," [Online]. Available: https://www.cdc.gov/coronavirus/2019-ncov/hcp/planning-scenarios.html. [Accessed 22 June 2020].</t>
  </si>
  <si>
    <t>Incubation period  duration (days)</t>
  </si>
  <si>
    <t>[29]</t>
  </si>
  <si>
    <t>CDC, "Clinical Questions about COVID-19: Questions and Answers," [Online]. Available: https://www.cdc.gov/coronavirus/2019-ncov/hcp/faq.html#Transmission. [Accessed 22 June 2020].</t>
  </si>
  <si>
    <t>[8] [29]</t>
  </si>
  <si>
    <t xml:space="preserve">Time from onset of symptoms to recovery </t>
  </si>
  <si>
    <t>Days from infectiousness: 7 to 10 days ("Infectiousness was estimated to decline relatively quickly within 7 days of illness onset")</t>
  </si>
  <si>
    <t>Time from onset of symptoms to hospitalization</t>
  </si>
  <si>
    <t>Time from onset of symptoms to hospitalization for U.S. = 3.5 Range: 0-14 days</t>
  </si>
  <si>
    <t xml:space="preserve">Time from diagnosis to recovery </t>
  </si>
  <si>
    <t>Time from onset of symptoms to recovery (Days_IR) = 7 days. As per source [1], the time from onset of symptoms to reporting/diagnosis is 5.4 days. The lower bound is then 7-5.4 = 1.6 days. If we assume the time between the onset of symtpoms and diagnsosis is 0 days, the uppwe bound is then 7-0 = 7 days.</t>
  </si>
  <si>
    <t xml:space="preserve"> Proportion of cases that are hospitalized</t>
  </si>
  <si>
    <t>[30]</t>
  </si>
  <si>
    <r>
      <t xml:space="preserve">CDC, “Coronavirus Disease 2019 Case Surveillance - United States, January 22–May 30, 2020.” </t>
    </r>
    <r>
      <rPr>
        <i/>
        <sz val="11"/>
        <color theme="1"/>
        <rFont val="Calibri"/>
        <family val="2"/>
        <scheme val="minor"/>
      </rPr>
      <t>Centers for Disease Control and Prevention</t>
    </r>
    <r>
      <rPr>
        <sz val="11"/>
        <color theme="1"/>
        <rFont val="Calibri"/>
        <family val="2"/>
        <scheme val="minor"/>
      </rPr>
      <t>, Centers for Disease Control and Prevention, 18 June 2020,  www.cdc.gov/mmwr/volumes/69/wr/mm6924e2.htm?s_cid=mm6924e2_w. [Accessed 22 June 2020].</t>
    </r>
  </si>
  <si>
    <t>Gender</t>
  </si>
  <si>
    <t>proportion of recovered cases is calculated by the number of recovered cases within the age group divide by the number of hospitalization cases within the age group</t>
  </si>
  <si>
    <t xml:space="preserve">The time period for Source [19] is February 12–March 16 </t>
  </si>
  <si>
    <t>The time period for Source [30]  is  January 22–May 30, 2020</t>
  </si>
  <si>
    <t>The time period for source [20] is between March 1, 2020, and April 4, 2020 for New York City, Long Island, and Westchester County, New York, within the Northwell Health system</t>
  </si>
  <si>
    <t>p</t>
  </si>
  <si>
    <t xml:space="preserve">Transmission risk </t>
  </si>
  <si>
    <t>Proportion of hospitalized cases in both sources are calculated by number of known hospitalized cases within the age group divide by the number of diagnosed cases (including known and unknown hospitalized status) within the age group</t>
  </si>
  <si>
    <t>SAR</t>
  </si>
  <si>
    <t>Secondary attack rate</t>
  </si>
  <si>
    <t>[31]</t>
  </si>
  <si>
    <t>Jing et.al., Household Secondary Attack Rate of COVID-19 and Associated Determinants, April 15,2020, https://www.medrxiv.org/content/10.1101/2020.04.11.20056010v0</t>
  </si>
  <si>
    <t xml:space="preserve">[32] </t>
  </si>
  <si>
    <t>Liu, et. al., Secondary attack rate and super spreading events for SARS-CoV-2, The Lancet, March 2020, https://www.ncbi.nlm.nih.gov/pmc/articles/PMC7158947/</t>
  </si>
  <si>
    <t>[33]</t>
  </si>
  <si>
    <t>Bi et.al., Epidemiology and Transmission of COVID-19 in Shenzhen China: Analysis of 391 cases and 1,286 of their close contacts, The Lancet Infectious Diseases, April 27, 2020, https://www.thelancet.com/journals/laninf/article/PIIS1473-3099(20)30287-5/fulltext#coronavirus-linkback-header</t>
  </si>
  <si>
    <t>[32]</t>
  </si>
  <si>
    <t xml:space="preserve">Prop_deaths </t>
  </si>
  <si>
    <t>Both sex</t>
  </si>
  <si>
    <t xml:space="preserve">  Proportion of hospitalized cases that recover</t>
  </si>
  <si>
    <t xml:space="preserve">  Proportion of hospitalized cases that die</t>
  </si>
  <si>
    <t>The proportion of deaths within the age group is calculated by 1- porpotion of recovery within the 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</si>
</sst>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000000"/>
      <name val="Calibri"/>
      <family val="2"/>
      <scheme val="minor"/>
    </font>
    <font>
      <i/>
      <sz val="12"/>
      <color theme="1"/>
      <name val="Calibri"/>
      <family val="2"/>
      <scheme val="minor"/>
    </font>
    <font>
      <b/>
      <sz val="10"/>
      <color theme="1"/>
      <name val="Arial"/>
      <family val="2"/>
    </font>
    <font>
      <sz val="12"/>
      <color rgb="FF000000"/>
      <name val="Calibri"/>
      <family val="2"/>
      <scheme val="minor"/>
    </font>
    <font>
      <sz val="12"/>
      <color theme="1"/>
      <name val="Times Roman"/>
    </font>
    <font>
      <sz val="12"/>
      <color rgb="FF212529"/>
      <name val="Times Roman"/>
    </font>
    <font>
      <i/>
      <sz val="11"/>
      <color theme="1"/>
      <name val="Calibri"/>
      <family val="2"/>
      <scheme val="minor"/>
    </font>
    <font>
      <sz val="11"/>
      <color theme="1"/>
      <name val="Times Roman"/>
    </font>
    <font>
      <sz val="17"/>
      <color rgb="FF212529"/>
      <name val="Times Roman"/>
    </font>
    <font>
      <b/>
      <sz val="17"/>
      <color rgb="FF212529"/>
      <name val="Times Roman"/>
    </font>
    <font>
      <sz val="11"/>
      <color rgb="FF000000"/>
      <name val="Calibri"/>
      <family val="2"/>
    </font>
  </fonts>
  <fills count="3">
    <fill>
      <patternFill patternType="none"/>
    </fill>
    <fill>
      <patternFill patternType="gray125"/>
    </fill>
    <fill>
      <patternFill patternType="solid">
        <fgColor rgb="FFFFFF00"/>
        <bgColor indexed="64"/>
      </patternFill>
    </fill>
  </fills>
  <borders count="11">
    <border>
      <left/>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style="thin">
        <color indexed="64"/>
      </top>
      <bottom/>
      <diagonal/>
    </border>
    <border>
      <left/>
      <right/>
      <top/>
      <bottom style="thin">
        <color indexed="64"/>
      </bottom>
      <diagonal/>
    </border>
  </borders>
  <cellStyleXfs count="2">
    <xf numFmtId="0" fontId="0" fillId="0" borderId="0"/>
    <xf numFmtId="9" fontId="8" fillId="0" borderId="0" applyFont="0" applyFill="0" applyBorder="0" applyAlignment="0" applyProtection="0"/>
  </cellStyleXfs>
  <cellXfs count="96">
    <xf numFmtId="0" fontId="0" fillId="0" borderId="0" xfId="0"/>
    <xf numFmtId="0" fontId="0" fillId="0" borderId="0" xfId="0" applyBorder="1"/>
    <xf numFmtId="0" fontId="0" fillId="0" borderId="0" xfId="0" applyFill="1" applyBorder="1"/>
    <xf numFmtId="0" fontId="0" fillId="0" borderId="6" xfId="0"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6" xfId="0" applyFill="1" applyBorder="1"/>
    <xf numFmtId="0" fontId="0" fillId="0" borderId="0" xfId="0" applyFill="1"/>
    <xf numFmtId="0" fontId="7" fillId="0" borderId="0" xfId="0" applyFont="1"/>
    <xf numFmtId="0" fontId="7" fillId="0" borderId="0" xfId="0" applyFont="1" applyAlignment="1"/>
    <xf numFmtId="0" fontId="7" fillId="0" borderId="0" xfId="0" applyFont="1" applyAlignment="1">
      <alignment vertical="center"/>
    </xf>
    <xf numFmtId="0" fontId="0" fillId="0" borderId="0" xfId="0" applyAlignment="1"/>
    <xf numFmtId="0" fontId="11" fillId="0" borderId="0" xfId="0" applyFont="1" applyAlignment="1">
      <alignment vertical="center"/>
    </xf>
    <xf numFmtId="14" fontId="0" fillId="0" borderId="0" xfId="0" applyNumberFormat="1"/>
    <xf numFmtId="0" fontId="9" fillId="0" borderId="0" xfId="0" applyFont="1" applyFill="1" applyBorder="1" applyAlignment="1">
      <alignment horizontal="center"/>
    </xf>
    <xf numFmtId="0" fontId="0" fillId="0" borderId="0" xfId="0" applyFont="1" applyFill="1" applyBorder="1" applyAlignment="1">
      <alignment horizontal="center"/>
    </xf>
    <xf numFmtId="4" fontId="0" fillId="0" borderId="0" xfId="0" applyNumberFormat="1" applyFont="1" applyFill="1" applyBorder="1" applyAlignment="1">
      <alignment horizontal="center"/>
    </xf>
    <xf numFmtId="0" fontId="10" fillId="0" borderId="0" xfId="0" applyFont="1" applyFill="1" applyBorder="1" applyAlignment="1">
      <alignment horizontal="center" wrapText="1"/>
    </xf>
    <xf numFmtId="0" fontId="0" fillId="0" borderId="0" xfId="0" applyNumberFormat="1" applyFont="1" applyFill="1" applyBorder="1" applyAlignment="1">
      <alignment horizontal="center"/>
    </xf>
    <xf numFmtId="0" fontId="10" fillId="0" borderId="0" xfId="0" applyNumberFormat="1" applyFont="1" applyFill="1" applyBorder="1" applyAlignment="1">
      <alignment horizontal="center"/>
    </xf>
    <xf numFmtId="0" fontId="0" fillId="0" borderId="5" xfId="0" applyFont="1" applyFill="1" applyBorder="1" applyAlignment="1">
      <alignment horizontal="center"/>
    </xf>
    <xf numFmtId="0" fontId="0" fillId="0" borderId="6" xfId="0" applyFont="1" applyFill="1" applyBorder="1" applyAlignment="1">
      <alignment horizontal="center"/>
    </xf>
    <xf numFmtId="0" fontId="9" fillId="0" borderId="5" xfId="0" applyFont="1" applyFill="1" applyBorder="1" applyAlignment="1">
      <alignment horizontal="center"/>
    </xf>
    <xf numFmtId="0" fontId="0" fillId="0" borderId="6" xfId="0" applyFont="1" applyFill="1" applyBorder="1" applyAlignment="1">
      <alignment horizontal="center" wrapText="1"/>
    </xf>
    <xf numFmtId="0" fontId="10" fillId="0" borderId="0" xfId="0" applyFont="1" applyFill="1" applyBorder="1" applyAlignment="1">
      <alignment horizontal="center"/>
    </xf>
    <xf numFmtId="9" fontId="0" fillId="0" borderId="0" xfId="1" applyFont="1" applyFill="1" applyBorder="1" applyAlignment="1">
      <alignment horizontal="center" wrapText="1"/>
    </xf>
    <xf numFmtId="9" fontId="0" fillId="0" borderId="0" xfId="1" applyFont="1" applyFill="1" applyBorder="1" applyAlignment="1">
      <alignment horizontal="center"/>
    </xf>
    <xf numFmtId="9" fontId="9" fillId="0" borderId="0" xfId="1" applyFont="1" applyFill="1" applyBorder="1" applyAlignment="1">
      <alignment horizontal="center"/>
    </xf>
    <xf numFmtId="0" fontId="0" fillId="0" borderId="8" xfId="0" applyFont="1" applyFill="1" applyBorder="1" applyAlignment="1">
      <alignment horizontal="center"/>
    </xf>
    <xf numFmtId="0" fontId="9" fillId="0" borderId="2" xfId="0" applyFont="1" applyFill="1" applyBorder="1" applyAlignment="1">
      <alignment horizontal="center"/>
    </xf>
    <xf numFmtId="0" fontId="9" fillId="0" borderId="3" xfId="0" applyFont="1" applyFill="1" applyBorder="1" applyAlignment="1">
      <alignment horizontal="center"/>
    </xf>
    <xf numFmtId="0" fontId="9" fillId="0" borderId="3" xfId="0" applyFont="1" applyFill="1" applyBorder="1" applyAlignment="1">
      <alignment horizontal="center" wrapText="1"/>
    </xf>
    <xf numFmtId="0" fontId="0" fillId="0" borderId="4" xfId="0" applyFont="1" applyFill="1" applyBorder="1" applyAlignment="1">
      <alignment horizontal="center"/>
    </xf>
    <xf numFmtId="0" fontId="0" fillId="0" borderId="3" xfId="0" applyFont="1" applyFill="1" applyBorder="1" applyAlignment="1">
      <alignment horizontal="center"/>
    </xf>
    <xf numFmtId="0" fontId="0" fillId="0" borderId="0" xfId="0" applyFont="1" applyFill="1" applyBorder="1" applyAlignment="1">
      <alignment horizontal="center" wrapText="1"/>
    </xf>
    <xf numFmtId="0" fontId="0" fillId="0" borderId="5" xfId="0" applyFont="1" applyFill="1" applyBorder="1" applyAlignment="1">
      <alignment horizontal="center" wrapText="1"/>
    </xf>
    <xf numFmtId="0" fontId="6" fillId="0" borderId="0" xfId="0" applyFont="1" applyFill="1" applyBorder="1" applyAlignment="1">
      <alignment horizontal="center" wrapText="1"/>
    </xf>
    <xf numFmtId="9" fontId="0" fillId="0" borderId="0" xfId="0" applyNumberFormat="1" applyFont="1" applyFill="1" applyBorder="1" applyAlignment="1">
      <alignment horizontal="center" wrapText="1"/>
    </xf>
    <xf numFmtId="2" fontId="0" fillId="0" borderId="0" xfId="0" applyNumberFormat="1" applyFont="1" applyFill="1" applyBorder="1" applyAlignment="1">
      <alignment horizontal="center" wrapText="1"/>
    </xf>
    <xf numFmtId="0" fontId="9" fillId="0" borderId="0" xfId="0" applyFont="1" applyFill="1" applyBorder="1" applyAlignment="1">
      <alignment horizontal="center" wrapText="1"/>
    </xf>
    <xf numFmtId="2" fontId="9" fillId="0" borderId="0" xfId="0" applyNumberFormat="1" applyFont="1" applyFill="1" applyBorder="1" applyAlignment="1">
      <alignment horizontal="center" wrapText="1"/>
    </xf>
    <xf numFmtId="0" fontId="9" fillId="0" borderId="6" xfId="0" applyFont="1" applyFill="1" applyBorder="1" applyAlignment="1">
      <alignment horizontal="center"/>
    </xf>
    <xf numFmtId="0" fontId="0" fillId="0" borderId="7" xfId="0" applyFont="1" applyFill="1" applyBorder="1" applyAlignment="1">
      <alignment horizontal="center"/>
    </xf>
    <xf numFmtId="0" fontId="0" fillId="0" borderId="1" xfId="0" applyFont="1" applyFill="1" applyBorder="1" applyAlignment="1">
      <alignment horizontal="center"/>
    </xf>
    <xf numFmtId="0" fontId="9" fillId="0" borderId="0" xfId="0" applyFont="1" applyFill="1" applyBorder="1" applyAlignment="1">
      <alignment horizontal="center"/>
    </xf>
    <xf numFmtId="0" fontId="0" fillId="0" borderId="0" xfId="0" applyAlignment="1">
      <alignment wrapText="1"/>
    </xf>
    <xf numFmtId="0" fontId="0" fillId="0" borderId="0" xfId="0" applyFill="1" applyAlignment="1">
      <alignment horizontal="center"/>
    </xf>
    <xf numFmtId="0" fontId="0" fillId="0" borderId="0" xfId="0" applyFont="1" applyFill="1" applyBorder="1" applyAlignment="1">
      <alignment horizontal="center" vertical="center"/>
    </xf>
    <xf numFmtId="0" fontId="6" fillId="0" borderId="0" xfId="0" applyFont="1" applyFill="1" applyBorder="1" applyAlignment="1">
      <alignment horizontal="center"/>
    </xf>
    <xf numFmtId="9" fontId="10" fillId="0" borderId="0" xfId="0" applyNumberFormat="1" applyFont="1" applyFill="1" applyBorder="1" applyAlignment="1">
      <alignment horizontal="center"/>
    </xf>
    <xf numFmtId="0" fontId="13" fillId="0" borderId="0" xfId="0" applyFont="1" applyFill="1" applyBorder="1" applyAlignment="1">
      <alignment horizontal="center" wrapText="1"/>
    </xf>
    <xf numFmtId="0" fontId="13" fillId="0" borderId="0" xfId="0" applyFont="1" applyFill="1" applyBorder="1" applyAlignment="1">
      <alignment horizontal="center"/>
    </xf>
    <xf numFmtId="3" fontId="9" fillId="0" borderId="0" xfId="0" applyNumberFormat="1" applyFont="1" applyFill="1" applyBorder="1" applyAlignment="1">
      <alignment horizontal="center" wrapText="1"/>
    </xf>
    <xf numFmtId="0" fontId="0" fillId="0" borderId="8" xfId="0" applyFont="1" applyFill="1" applyBorder="1" applyAlignment="1">
      <alignment horizontal="center" wrapText="1"/>
    </xf>
    <xf numFmtId="0" fontId="5" fillId="0" borderId="0" xfId="0" applyFont="1" applyAlignment="1">
      <alignment vertical="center"/>
    </xf>
    <xf numFmtId="0" fontId="9" fillId="0" borderId="0" xfId="0" applyFont="1"/>
    <xf numFmtId="0" fontId="0" fillId="0" borderId="0" xfId="0" applyAlignment="1">
      <alignment horizontal="center" vertical="center"/>
    </xf>
    <xf numFmtId="0" fontId="4" fillId="0" borderId="0" xfId="0" applyFont="1" applyAlignment="1">
      <alignment vertical="center"/>
    </xf>
    <xf numFmtId="0" fontId="4" fillId="0" borderId="0" xfId="0" applyFont="1" applyFill="1" applyBorder="1" applyAlignment="1">
      <alignment horizontal="center" wrapText="1"/>
    </xf>
    <xf numFmtId="0" fontId="3" fillId="0" borderId="0" xfId="0" applyFont="1" applyAlignment="1">
      <alignment vertical="center"/>
    </xf>
    <xf numFmtId="0" fontId="2" fillId="0" borderId="0" xfId="0" applyFont="1" applyAlignment="1">
      <alignment vertical="center"/>
    </xf>
    <xf numFmtId="0" fontId="14" fillId="0" borderId="0" xfId="0" applyFont="1" applyAlignment="1">
      <alignment horizontal="left"/>
    </xf>
    <xf numFmtId="0" fontId="15" fillId="0" borderId="0" xfId="0" applyFont="1" applyAlignment="1">
      <alignment horizontal="center"/>
    </xf>
    <xf numFmtId="0" fontId="15" fillId="0" borderId="0" xfId="0" applyFont="1" applyAlignment="1">
      <alignment horizontal="center" wrapText="1"/>
    </xf>
    <xf numFmtId="0" fontId="15" fillId="0" borderId="9" xfId="0" applyFont="1" applyBorder="1" applyAlignment="1">
      <alignment horizontal="center"/>
    </xf>
    <xf numFmtId="0" fontId="16" fillId="0" borderId="9" xfId="0" applyFont="1" applyBorder="1" applyAlignment="1">
      <alignment horizontal="center" wrapText="1"/>
    </xf>
    <xf numFmtId="0" fontId="15" fillId="0" borderId="0" xfId="0" applyFont="1" applyBorder="1" applyAlignment="1">
      <alignment horizontal="center"/>
    </xf>
    <xf numFmtId="0" fontId="16" fillId="0" borderId="0" xfId="0" applyFont="1" applyBorder="1" applyAlignment="1">
      <alignment horizontal="center" wrapText="1"/>
    </xf>
    <xf numFmtId="0" fontId="15" fillId="0" borderId="10" xfId="0" applyFont="1" applyBorder="1" applyAlignment="1">
      <alignment horizontal="center"/>
    </xf>
    <xf numFmtId="9" fontId="15" fillId="0" borderId="0" xfId="0" applyNumberFormat="1" applyFont="1" applyAlignment="1">
      <alignment horizontal="center"/>
    </xf>
    <xf numFmtId="1" fontId="15" fillId="0" borderId="0" xfId="0" applyNumberFormat="1" applyFont="1" applyAlignment="1">
      <alignment horizontal="center"/>
    </xf>
    <xf numFmtId="164" fontId="15" fillId="0" borderId="0" xfId="0" applyNumberFormat="1" applyFont="1" applyAlignment="1">
      <alignment horizontal="center"/>
    </xf>
    <xf numFmtId="0" fontId="15" fillId="0" borderId="0" xfId="0" applyFont="1" applyFill="1" applyBorder="1" applyAlignment="1">
      <alignment horizontal="center"/>
    </xf>
    <xf numFmtId="10" fontId="15" fillId="0" borderId="0" xfId="0" applyNumberFormat="1" applyFont="1" applyAlignment="1">
      <alignment horizontal="center"/>
    </xf>
    <xf numFmtId="0" fontId="0" fillId="2" borderId="0" xfId="0" applyFill="1" applyAlignment="1"/>
    <xf numFmtId="0" fontId="18" fillId="0" borderId="9" xfId="0" applyFont="1" applyFill="1" applyBorder="1" applyAlignment="1">
      <alignment horizontal="center"/>
    </xf>
    <xf numFmtId="0" fontId="18" fillId="0" borderId="0" xfId="0" applyFont="1" applyFill="1" applyBorder="1" applyAlignment="1">
      <alignment horizontal="center"/>
    </xf>
    <xf numFmtId="0" fontId="18" fillId="0" borderId="10" xfId="0" applyFont="1" applyFill="1" applyBorder="1" applyAlignment="1">
      <alignment horizontal="center"/>
    </xf>
    <xf numFmtId="0" fontId="15" fillId="0" borderId="0" xfId="0" applyFont="1" applyBorder="1" applyAlignment="1">
      <alignment horizontal="center" vertical="center"/>
    </xf>
    <xf numFmtId="9" fontId="15" fillId="0" borderId="0" xfId="0" applyNumberFormat="1" applyFont="1" applyBorder="1" applyAlignment="1">
      <alignment horizontal="center" vertical="center"/>
    </xf>
    <xf numFmtId="10" fontId="15" fillId="0" borderId="0" xfId="0" applyNumberFormat="1" applyFont="1" applyBorder="1" applyAlignment="1">
      <alignment horizontal="center" vertical="center"/>
    </xf>
    <xf numFmtId="0" fontId="19" fillId="0" borderId="0" xfId="0" applyFont="1"/>
    <xf numFmtId="0" fontId="20" fillId="0" borderId="0" xfId="0" applyFont="1"/>
    <xf numFmtId="0" fontId="15" fillId="0" borderId="9" xfId="0" applyFont="1" applyFill="1" applyBorder="1" applyAlignment="1">
      <alignment horizontal="center"/>
    </xf>
    <xf numFmtId="0" fontId="15" fillId="0" borderId="9" xfId="0" applyFont="1" applyBorder="1"/>
    <xf numFmtId="0" fontId="15" fillId="0" borderId="0" xfId="0" applyFont="1"/>
    <xf numFmtId="0" fontId="15" fillId="0" borderId="10" xfId="0" applyFont="1" applyFill="1" applyBorder="1" applyAlignment="1">
      <alignment horizontal="center"/>
    </xf>
    <xf numFmtId="0" fontId="15" fillId="0" borderId="0" xfId="0" applyFont="1" applyBorder="1"/>
    <xf numFmtId="0" fontId="16" fillId="0" borderId="0" xfId="0" applyFont="1"/>
    <xf numFmtId="0" fontId="15" fillId="0" borderId="9" xfId="0" applyFont="1" applyBorder="1" applyAlignment="1">
      <alignment horizontal="center" wrapText="1"/>
    </xf>
    <xf numFmtId="0" fontId="21" fillId="0" borderId="0" xfId="0" applyFont="1"/>
    <xf numFmtId="0" fontId="9" fillId="0" borderId="0" xfId="0" applyFont="1" applyFill="1" applyBorder="1" applyAlignment="1">
      <alignment horizontal="center"/>
    </xf>
    <xf numFmtId="0" fontId="9" fillId="0" borderId="6" xfId="0" applyFont="1" applyFill="1" applyBorder="1" applyAlignment="1">
      <alignment horizontal="center"/>
    </xf>
    <xf numFmtId="0" fontId="0" fillId="0" borderId="8"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4CBC7-CE33-6342-AFB5-46B0BE50F271}">
  <dimension ref="A2:F19"/>
  <sheetViews>
    <sheetView workbookViewId="0">
      <selection activeCell="C17" sqref="C17"/>
    </sheetView>
  </sheetViews>
  <sheetFormatPr baseColWidth="10" defaultColWidth="11.5" defaultRowHeight="15"/>
  <cols>
    <col min="1" max="1" width="23" customWidth="1"/>
    <col min="2" max="2" width="40.5" customWidth="1"/>
    <col min="3" max="3" width="43" customWidth="1"/>
    <col min="4" max="4" width="36.33203125" customWidth="1"/>
    <col min="5" max="5" width="25" customWidth="1"/>
  </cols>
  <sheetData>
    <row r="2" spans="1:6">
      <c r="A2" t="s">
        <v>235</v>
      </c>
    </row>
    <row r="3" spans="1:6">
      <c r="A3" t="s">
        <v>236</v>
      </c>
    </row>
    <row r="5" spans="1:6" s="57" customFormat="1">
      <c r="A5" s="57" t="s">
        <v>237</v>
      </c>
    </row>
    <row r="6" spans="1:6">
      <c r="A6" t="s">
        <v>239</v>
      </c>
    </row>
    <row r="7" spans="1:6">
      <c r="A7" t="s">
        <v>238</v>
      </c>
    </row>
    <row r="9" spans="1:6" s="57" customFormat="1">
      <c r="A9" s="57" t="s">
        <v>240</v>
      </c>
      <c r="B9" s="57" t="s">
        <v>241</v>
      </c>
      <c r="C9" s="57" t="s">
        <v>20</v>
      </c>
    </row>
    <row r="10" spans="1:6" ht="32">
      <c r="A10" t="s">
        <v>242</v>
      </c>
      <c r="B10" s="47" t="s">
        <v>247</v>
      </c>
    </row>
    <row r="11" spans="1:6" ht="64">
      <c r="A11" t="s">
        <v>243</v>
      </c>
      <c r="B11" s="47" t="s">
        <v>248</v>
      </c>
    </row>
    <row r="12" spans="1:6" ht="80">
      <c r="A12" t="s">
        <v>244</v>
      </c>
      <c r="B12" s="47" t="s">
        <v>249</v>
      </c>
      <c r="C12" s="47" t="s">
        <v>250</v>
      </c>
      <c r="D12" t="s">
        <v>1</v>
      </c>
      <c r="E12" t="s">
        <v>255</v>
      </c>
      <c r="F12" t="s">
        <v>258</v>
      </c>
    </row>
    <row r="13" spans="1:6">
      <c r="C13" t="s">
        <v>251</v>
      </c>
      <c r="D13" t="s">
        <v>253</v>
      </c>
      <c r="E13" t="s">
        <v>259</v>
      </c>
      <c r="F13" t="s">
        <v>274</v>
      </c>
    </row>
    <row r="14" spans="1:6" ht="32">
      <c r="C14" t="s">
        <v>252</v>
      </c>
      <c r="D14" t="s">
        <v>254</v>
      </c>
      <c r="E14" s="47" t="s">
        <v>260</v>
      </c>
      <c r="F14" t="s">
        <v>273</v>
      </c>
    </row>
    <row r="15" spans="1:6">
      <c r="C15" t="s">
        <v>297</v>
      </c>
      <c r="D15" t="s">
        <v>256</v>
      </c>
      <c r="E15" t="s">
        <v>259</v>
      </c>
      <c r="F15" t="s">
        <v>274</v>
      </c>
    </row>
    <row r="16" spans="1:6">
      <c r="C16" t="s">
        <v>298</v>
      </c>
      <c r="D16" t="s">
        <v>257</v>
      </c>
      <c r="E16" t="s">
        <v>259</v>
      </c>
      <c r="F16" t="s">
        <v>274</v>
      </c>
    </row>
    <row r="18" spans="1:2">
      <c r="A18" t="s">
        <v>245</v>
      </c>
      <c r="B18" t="s">
        <v>262</v>
      </c>
    </row>
    <row r="19" spans="1:2">
      <c r="A19" t="s">
        <v>246</v>
      </c>
      <c r="B19" t="s">
        <v>263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DAE81-278D-FB4D-87E0-3FD9386FBA5C}">
  <dimension ref="A1:L136"/>
  <sheetViews>
    <sheetView topLeftCell="A52" zoomScale="89" workbookViewId="0">
      <selection activeCell="K48" sqref="K48"/>
    </sheetView>
  </sheetViews>
  <sheetFormatPr baseColWidth="10" defaultRowHeight="16"/>
  <cols>
    <col min="1" max="1" width="21.1640625" style="64" customWidth="1"/>
    <col min="2" max="2" width="44" style="64" bestFit="1" customWidth="1"/>
    <col min="3" max="3" width="16" style="64" customWidth="1"/>
    <col min="4" max="4" width="12.83203125" style="64" customWidth="1"/>
    <col min="5" max="5" width="14.1640625" style="64" customWidth="1"/>
    <col min="6" max="6" width="11.33203125" style="64" bestFit="1" customWidth="1"/>
    <col min="7" max="7" width="13.6640625" style="64" bestFit="1" customWidth="1"/>
    <col min="8" max="8" width="14" style="64" bestFit="1" customWidth="1"/>
    <col min="9" max="9" width="62.83203125" style="64" customWidth="1"/>
    <col min="10" max="16384" width="10.83203125" style="64"/>
  </cols>
  <sheetData>
    <row r="1" spans="1:10" ht="17">
      <c r="A1" s="64" t="s">
        <v>304</v>
      </c>
      <c r="B1" s="64" t="s">
        <v>1</v>
      </c>
      <c r="C1" s="64" t="s">
        <v>328</v>
      </c>
      <c r="D1" s="65" t="s">
        <v>91</v>
      </c>
      <c r="E1" s="65" t="s">
        <v>92</v>
      </c>
      <c r="F1" s="64" t="s">
        <v>255</v>
      </c>
      <c r="G1" s="64" t="s">
        <v>305</v>
      </c>
      <c r="H1" s="64" t="s">
        <v>306</v>
      </c>
      <c r="I1" s="64" t="s">
        <v>20</v>
      </c>
      <c r="J1" s="64" t="s">
        <v>2</v>
      </c>
    </row>
    <row r="2" spans="1:10" ht="34">
      <c r="A2" s="64" t="s">
        <v>127</v>
      </c>
      <c r="B2" s="64" t="s">
        <v>307</v>
      </c>
      <c r="G2" s="64">
        <v>0</v>
      </c>
      <c r="H2" s="64">
        <v>6.5</v>
      </c>
      <c r="I2" s="65" t="s">
        <v>308</v>
      </c>
      <c r="J2" s="64" t="s">
        <v>39</v>
      </c>
    </row>
    <row r="3" spans="1:10">
      <c r="A3" s="64" t="s">
        <v>118</v>
      </c>
      <c r="B3" s="64" t="s">
        <v>309</v>
      </c>
    </row>
    <row r="4" spans="1:10">
      <c r="A4" s="64" t="s">
        <v>135</v>
      </c>
      <c r="B4" s="64" t="s">
        <v>310</v>
      </c>
      <c r="G4" s="71">
        <v>0.01</v>
      </c>
      <c r="H4" s="71">
        <v>0.62</v>
      </c>
      <c r="J4" s="64" t="s">
        <v>13</v>
      </c>
    </row>
    <row r="5" spans="1:10">
      <c r="G5" s="71">
        <v>0.05</v>
      </c>
      <c r="H5" s="71">
        <v>0.8</v>
      </c>
      <c r="J5" s="64" t="s">
        <v>311</v>
      </c>
    </row>
    <row r="6" spans="1:10">
      <c r="G6" s="71">
        <v>0.2</v>
      </c>
      <c r="H6" s="71">
        <v>0.5</v>
      </c>
      <c r="J6" s="64" t="s">
        <v>313</v>
      </c>
    </row>
    <row r="7" spans="1:10">
      <c r="A7" s="64" t="s">
        <v>134</v>
      </c>
      <c r="B7" s="64" t="s">
        <v>315</v>
      </c>
      <c r="G7" s="72">
        <v>2</v>
      </c>
      <c r="H7" s="72">
        <v>14</v>
      </c>
      <c r="J7" s="64" t="s">
        <v>318</v>
      </c>
    </row>
    <row r="8" spans="1:10" ht="34">
      <c r="A8" s="64" t="s">
        <v>128</v>
      </c>
      <c r="B8" s="64" t="s">
        <v>319</v>
      </c>
      <c r="G8" s="73">
        <v>3.5</v>
      </c>
      <c r="H8" s="72">
        <v>10</v>
      </c>
      <c r="I8" s="65" t="s">
        <v>320</v>
      </c>
      <c r="J8" s="64" t="s">
        <v>40</v>
      </c>
    </row>
    <row r="9" spans="1:10" ht="34">
      <c r="A9" s="64" t="s">
        <v>130</v>
      </c>
      <c r="B9" s="64" t="s">
        <v>321</v>
      </c>
      <c r="G9" s="72">
        <v>0</v>
      </c>
      <c r="H9" s="72">
        <v>14</v>
      </c>
      <c r="I9" s="65" t="s">
        <v>322</v>
      </c>
      <c r="J9" s="64" t="s">
        <v>122</v>
      </c>
    </row>
    <row r="10" spans="1:10" ht="122" customHeight="1">
      <c r="A10" s="64" t="s">
        <v>129</v>
      </c>
      <c r="B10" s="64" t="s">
        <v>323</v>
      </c>
      <c r="G10" s="73">
        <v>1.6</v>
      </c>
      <c r="H10" s="72">
        <v>7</v>
      </c>
      <c r="I10" s="65" t="s">
        <v>324</v>
      </c>
    </row>
    <row r="11" spans="1:10" ht="68">
      <c r="A11" s="64" t="s">
        <v>132</v>
      </c>
      <c r="B11" s="64" t="s">
        <v>325</v>
      </c>
      <c r="D11" s="64">
        <v>0</v>
      </c>
      <c r="E11" s="64">
        <v>19</v>
      </c>
      <c r="F11" s="64">
        <v>4.0999999999999996</v>
      </c>
      <c r="I11" s="65" t="s">
        <v>335</v>
      </c>
      <c r="J11" s="64" t="s">
        <v>165</v>
      </c>
    </row>
    <row r="12" spans="1:10">
      <c r="D12" s="64">
        <v>20</v>
      </c>
      <c r="E12" s="64">
        <v>44</v>
      </c>
      <c r="F12" s="64">
        <v>14.4</v>
      </c>
      <c r="I12" s="64" t="s">
        <v>330</v>
      </c>
    </row>
    <row r="13" spans="1:10">
      <c r="D13" s="64">
        <v>45</v>
      </c>
      <c r="E13" s="64">
        <v>54</v>
      </c>
      <c r="F13" s="64">
        <v>21.3</v>
      </c>
    </row>
    <row r="14" spans="1:10">
      <c r="D14" s="64">
        <v>55</v>
      </c>
      <c r="E14" s="64">
        <v>64</v>
      </c>
      <c r="F14" s="64">
        <v>20.100000000000001</v>
      </c>
    </row>
    <row r="15" spans="1:10">
      <c r="D15" s="64">
        <v>65</v>
      </c>
      <c r="E15" s="64">
        <v>74</v>
      </c>
      <c r="F15" s="64">
        <v>22.3</v>
      </c>
    </row>
    <row r="16" spans="1:10">
      <c r="D16" s="64">
        <v>75</v>
      </c>
      <c r="E16" s="64">
        <v>84</v>
      </c>
      <c r="F16" s="64">
        <v>43.5</v>
      </c>
    </row>
    <row r="17" spans="1:10">
      <c r="D17" s="64">
        <v>85</v>
      </c>
      <c r="E17" s="64">
        <v>100</v>
      </c>
      <c r="F17" s="64">
        <v>31.8</v>
      </c>
      <c r="H17" s="68"/>
    </row>
    <row r="18" spans="1:10">
      <c r="C18" s="66"/>
      <c r="D18" s="66">
        <v>0</v>
      </c>
      <c r="E18" s="67">
        <v>9</v>
      </c>
      <c r="F18" s="67">
        <v>4.0999999999999996</v>
      </c>
      <c r="G18" s="67"/>
      <c r="H18" s="67"/>
      <c r="I18" s="66" t="s">
        <v>331</v>
      </c>
      <c r="J18" s="85" t="s">
        <v>326</v>
      </c>
    </row>
    <row r="19" spans="1:10">
      <c r="D19" s="68">
        <v>10</v>
      </c>
      <c r="E19" s="69">
        <v>19</v>
      </c>
      <c r="F19" s="69">
        <v>2.5</v>
      </c>
      <c r="G19" s="69"/>
      <c r="H19" s="69"/>
    </row>
    <row r="20" spans="1:10">
      <c r="D20" s="68">
        <v>20</v>
      </c>
      <c r="E20" s="69">
        <v>29</v>
      </c>
      <c r="F20" s="69">
        <v>3.7</v>
      </c>
      <c r="G20" s="69"/>
      <c r="H20" s="69"/>
    </row>
    <row r="21" spans="1:10">
      <c r="D21" s="68">
        <v>30</v>
      </c>
      <c r="E21" s="69">
        <v>39</v>
      </c>
      <c r="F21" s="69">
        <v>5.9</v>
      </c>
      <c r="G21" s="69"/>
      <c r="H21" s="69"/>
    </row>
    <row r="22" spans="1:10">
      <c r="D22" s="68">
        <v>40</v>
      </c>
      <c r="E22" s="69">
        <v>49</v>
      </c>
      <c r="F22" s="69">
        <v>8.8000000000000007</v>
      </c>
      <c r="G22" s="69"/>
      <c r="H22" s="69"/>
    </row>
    <row r="23" spans="1:10">
      <c r="D23" s="68">
        <v>50</v>
      </c>
      <c r="E23" s="69">
        <v>59</v>
      </c>
      <c r="F23" s="69">
        <v>13.4</v>
      </c>
      <c r="G23" s="69"/>
      <c r="H23" s="69"/>
    </row>
    <row r="24" spans="1:10">
      <c r="D24" s="68">
        <v>60</v>
      </c>
      <c r="E24" s="69">
        <v>69</v>
      </c>
      <c r="F24" s="69">
        <v>22</v>
      </c>
      <c r="G24" s="69"/>
      <c r="H24" s="69"/>
    </row>
    <row r="25" spans="1:10">
      <c r="D25" s="68">
        <v>70</v>
      </c>
      <c r="E25" s="69">
        <v>79</v>
      </c>
      <c r="F25" s="69">
        <v>34.1</v>
      </c>
      <c r="G25" s="69"/>
      <c r="H25" s="69"/>
    </row>
    <row r="26" spans="1:10">
      <c r="D26" s="68">
        <v>80</v>
      </c>
      <c r="E26" s="69">
        <v>100</v>
      </c>
      <c r="F26" s="69">
        <v>32.5</v>
      </c>
      <c r="G26" s="69"/>
      <c r="H26" s="69"/>
    </row>
    <row r="27" spans="1:10" ht="51">
      <c r="A27" s="74" t="s">
        <v>131</v>
      </c>
      <c r="B27" s="64" t="s">
        <v>347</v>
      </c>
      <c r="C27" s="66" t="s">
        <v>95</v>
      </c>
      <c r="D27" s="77">
        <v>0</v>
      </c>
      <c r="E27" s="77">
        <v>9</v>
      </c>
      <c r="F27" s="66">
        <v>100</v>
      </c>
      <c r="G27" s="66"/>
      <c r="H27" s="66"/>
      <c r="I27" s="91" t="s">
        <v>329</v>
      </c>
      <c r="J27" s="66" t="s">
        <v>167</v>
      </c>
    </row>
    <row r="28" spans="1:10" ht="51">
      <c r="D28" s="78">
        <v>10</v>
      </c>
      <c r="E28" s="78">
        <v>19</v>
      </c>
      <c r="F28" s="68">
        <v>100</v>
      </c>
      <c r="H28" s="68"/>
      <c r="I28" s="65" t="s">
        <v>332</v>
      </c>
    </row>
    <row r="29" spans="1:10">
      <c r="D29" s="78">
        <v>20</v>
      </c>
      <c r="E29" s="78">
        <v>29</v>
      </c>
      <c r="F29" s="68">
        <v>92.857142857142861</v>
      </c>
      <c r="H29" s="68"/>
    </row>
    <row r="30" spans="1:10">
      <c r="D30" s="78">
        <v>30</v>
      </c>
      <c r="E30" s="78">
        <v>39</v>
      </c>
      <c r="F30" s="68">
        <v>95.384615384615373</v>
      </c>
      <c r="H30" s="68"/>
    </row>
    <row r="31" spans="1:10">
      <c r="D31" s="78">
        <v>40</v>
      </c>
      <c r="E31" s="78">
        <v>49</v>
      </c>
      <c r="F31" s="68">
        <v>91.845493562231766</v>
      </c>
      <c r="H31" s="68"/>
    </row>
    <row r="32" spans="1:10">
      <c r="D32" s="78">
        <v>50</v>
      </c>
      <c r="E32" s="78">
        <v>59</v>
      </c>
      <c r="F32" s="68">
        <v>87.767584097859327</v>
      </c>
      <c r="H32" s="68"/>
    </row>
    <row r="33" spans="3:10">
      <c r="D33" s="78">
        <v>60</v>
      </c>
      <c r="E33" s="78">
        <v>69</v>
      </c>
      <c r="F33" s="68">
        <v>81.333333333333329</v>
      </c>
      <c r="H33" s="68"/>
    </row>
    <row r="34" spans="3:10">
      <c r="D34" s="78">
        <v>70</v>
      </c>
      <c r="E34" s="78">
        <v>79</v>
      </c>
      <c r="F34" s="68">
        <v>64.173228346456696</v>
      </c>
      <c r="H34" s="68"/>
    </row>
    <row r="35" spans="3:10">
      <c r="D35" s="78">
        <v>80</v>
      </c>
      <c r="E35" s="78">
        <v>89</v>
      </c>
      <c r="F35" s="68">
        <v>39.354838709677423</v>
      </c>
      <c r="H35" s="68"/>
    </row>
    <row r="36" spans="3:10">
      <c r="D36" s="78">
        <v>90</v>
      </c>
      <c r="E36" s="78">
        <v>100</v>
      </c>
      <c r="F36" s="68">
        <v>36.363636363636367</v>
      </c>
      <c r="H36" s="68"/>
    </row>
    <row r="37" spans="3:10">
      <c r="C37" s="64" t="s">
        <v>96</v>
      </c>
      <c r="D37" s="78">
        <v>0</v>
      </c>
      <c r="E37" s="78">
        <v>9</v>
      </c>
      <c r="F37" s="68">
        <v>100</v>
      </c>
      <c r="G37" s="68"/>
    </row>
    <row r="38" spans="3:10">
      <c r="D38" s="78">
        <v>10</v>
      </c>
      <c r="E38" s="78">
        <v>19</v>
      </c>
      <c r="F38" s="68">
        <v>100</v>
      </c>
      <c r="G38" s="68"/>
    </row>
    <row r="39" spans="3:10">
      <c r="D39" s="78">
        <v>20</v>
      </c>
      <c r="E39" s="78">
        <v>29</v>
      </c>
      <c r="F39" s="68">
        <v>98.181818181818187</v>
      </c>
      <c r="G39" s="68"/>
    </row>
    <row r="40" spans="3:10">
      <c r="D40" s="78">
        <v>30</v>
      </c>
      <c r="E40" s="78">
        <v>39</v>
      </c>
      <c r="F40" s="68">
        <v>97.53086419753086</v>
      </c>
      <c r="G40" s="68"/>
    </row>
    <row r="41" spans="3:10">
      <c r="D41" s="78">
        <v>40</v>
      </c>
      <c r="E41" s="78">
        <v>49</v>
      </c>
      <c r="F41" s="68">
        <v>97.47899159663865</v>
      </c>
      <c r="G41" s="68"/>
    </row>
    <row r="42" spans="3:10">
      <c r="D42" s="78">
        <v>50</v>
      </c>
      <c r="E42" s="78">
        <v>59</v>
      </c>
      <c r="F42" s="68">
        <v>93.085106382978722</v>
      </c>
      <c r="G42" s="68"/>
    </row>
    <row r="43" spans="3:10">
      <c r="D43" s="78">
        <v>60</v>
      </c>
      <c r="E43" s="78">
        <v>69</v>
      </c>
      <c r="F43" s="68">
        <v>87.982832618025753</v>
      </c>
      <c r="G43" s="68"/>
    </row>
    <row r="44" spans="3:10">
      <c r="D44" s="78">
        <v>70</v>
      </c>
      <c r="E44" s="78">
        <v>79</v>
      </c>
      <c r="F44" s="68">
        <v>72.588832487309645</v>
      </c>
      <c r="G44" s="68"/>
    </row>
    <row r="45" spans="3:10">
      <c r="D45" s="78">
        <v>80</v>
      </c>
      <c r="E45" s="78">
        <v>89</v>
      </c>
      <c r="F45" s="68">
        <v>51.898734177215189</v>
      </c>
      <c r="G45" s="68"/>
    </row>
    <row r="46" spans="3:10">
      <c r="C46" s="70"/>
      <c r="D46" s="79">
        <v>90</v>
      </c>
      <c r="E46" s="79">
        <v>100</v>
      </c>
      <c r="F46" s="68">
        <v>53.571428571428569</v>
      </c>
      <c r="G46" s="68"/>
    </row>
    <row r="47" spans="3:10" ht="17">
      <c r="C47" s="64" t="s">
        <v>346</v>
      </c>
      <c r="D47" s="66">
        <v>0</v>
      </c>
      <c r="E47" s="67">
        <v>9</v>
      </c>
      <c r="F47" s="66">
        <v>99.936455176459091</v>
      </c>
      <c r="G47" s="66"/>
      <c r="H47" s="66"/>
      <c r="I47" s="91" t="s">
        <v>331</v>
      </c>
      <c r="J47" s="66" t="s">
        <v>326</v>
      </c>
    </row>
    <row r="48" spans="3:10">
      <c r="D48" s="68">
        <v>10</v>
      </c>
      <c r="E48" s="69">
        <v>19</v>
      </c>
      <c r="F48" s="64">
        <v>99.932988120621388</v>
      </c>
    </row>
    <row r="49" spans="1:10">
      <c r="D49" s="68">
        <v>20</v>
      </c>
      <c r="E49" s="69">
        <v>29</v>
      </c>
      <c r="F49" s="64">
        <v>99.850385544941886</v>
      </c>
    </row>
    <row r="50" spans="1:10">
      <c r="D50" s="68">
        <v>30</v>
      </c>
      <c r="E50" s="69">
        <v>39</v>
      </c>
      <c r="F50" s="64">
        <v>99.603442417698005</v>
      </c>
    </row>
    <row r="51" spans="1:10">
      <c r="D51" s="68">
        <v>40</v>
      </c>
      <c r="E51" s="69">
        <v>49</v>
      </c>
      <c r="F51" s="64">
        <v>99.049461757149572</v>
      </c>
    </row>
    <row r="52" spans="1:10">
      <c r="D52" s="68">
        <v>50</v>
      </c>
      <c r="E52" s="69">
        <v>59</v>
      </c>
      <c r="F52" s="64">
        <v>97.608302866304172</v>
      </c>
    </row>
    <row r="53" spans="1:10">
      <c r="D53" s="68">
        <v>60</v>
      </c>
      <c r="E53" s="69">
        <v>69</v>
      </c>
      <c r="F53" s="64">
        <v>93.325959320026584</v>
      </c>
    </row>
    <row r="54" spans="1:10">
      <c r="D54" s="68">
        <v>70</v>
      </c>
      <c r="E54" s="69">
        <v>79</v>
      </c>
      <c r="F54" s="64">
        <v>83.36373655607494</v>
      </c>
    </row>
    <row r="55" spans="1:10">
      <c r="D55" s="68">
        <v>80</v>
      </c>
      <c r="E55" s="69">
        <v>100</v>
      </c>
      <c r="F55" s="64">
        <v>71.332079268559426</v>
      </c>
    </row>
    <row r="56" spans="1:10" ht="51">
      <c r="A56" s="64" t="s">
        <v>345</v>
      </c>
      <c r="B56" s="64" t="s">
        <v>348</v>
      </c>
      <c r="C56" s="66" t="s">
        <v>95</v>
      </c>
      <c r="D56" s="85">
        <v>0</v>
      </c>
      <c r="E56" s="85">
        <v>9</v>
      </c>
      <c r="F56" s="86">
        <v>0</v>
      </c>
      <c r="G56" s="66"/>
      <c r="H56" s="66"/>
      <c r="I56" s="91" t="s">
        <v>332</v>
      </c>
      <c r="J56" s="66" t="s">
        <v>167</v>
      </c>
    </row>
    <row r="57" spans="1:10">
      <c r="D57" s="74">
        <v>10</v>
      </c>
      <c r="E57" s="74">
        <v>19</v>
      </c>
      <c r="F57" s="87">
        <v>0</v>
      </c>
      <c r="I57" s="64" t="s">
        <v>349</v>
      </c>
    </row>
    <row r="58" spans="1:10">
      <c r="D58" s="74">
        <v>20</v>
      </c>
      <c r="E58" s="74">
        <v>29</v>
      </c>
      <c r="F58" s="87">
        <v>1.8</v>
      </c>
    </row>
    <row r="59" spans="1:10">
      <c r="D59" s="74">
        <v>30</v>
      </c>
      <c r="E59" s="74">
        <v>39</v>
      </c>
      <c r="F59" s="87">
        <v>2.5</v>
      </c>
    </row>
    <row r="60" spans="1:10">
      <c r="D60" s="74">
        <v>40</v>
      </c>
      <c r="E60" s="74">
        <v>49</v>
      </c>
      <c r="F60" s="87">
        <v>2.5</v>
      </c>
    </row>
    <row r="61" spans="1:10">
      <c r="D61" s="74">
        <v>50</v>
      </c>
      <c r="E61" s="74">
        <v>59</v>
      </c>
      <c r="F61" s="87">
        <v>6.9</v>
      </c>
    </row>
    <row r="62" spans="1:10">
      <c r="D62" s="74">
        <v>60</v>
      </c>
      <c r="E62" s="74">
        <v>69</v>
      </c>
      <c r="F62" s="87">
        <v>12</v>
      </c>
    </row>
    <row r="63" spans="1:10">
      <c r="D63" s="74">
        <v>70</v>
      </c>
      <c r="E63" s="74">
        <v>79</v>
      </c>
      <c r="F63" s="87">
        <v>27.4</v>
      </c>
    </row>
    <row r="64" spans="1:10">
      <c r="D64" s="74">
        <v>80</v>
      </c>
      <c r="E64" s="74">
        <v>89</v>
      </c>
      <c r="F64" s="87">
        <v>48.1</v>
      </c>
    </row>
    <row r="65" spans="3:10">
      <c r="D65" s="88">
        <v>90</v>
      </c>
      <c r="E65" s="74">
        <v>100</v>
      </c>
      <c r="F65" s="87">
        <v>46.4</v>
      </c>
    </row>
    <row r="66" spans="3:10">
      <c r="C66" s="66" t="s">
        <v>96</v>
      </c>
      <c r="D66" s="85">
        <v>0</v>
      </c>
      <c r="E66" s="85">
        <v>9</v>
      </c>
      <c r="F66" s="86">
        <v>0</v>
      </c>
    </row>
    <row r="67" spans="3:10">
      <c r="D67" s="74">
        <v>10</v>
      </c>
      <c r="E67" s="74">
        <v>19</v>
      </c>
      <c r="F67" s="89">
        <v>0</v>
      </c>
    </row>
    <row r="68" spans="3:10">
      <c r="D68" s="74">
        <v>20</v>
      </c>
      <c r="E68" s="74">
        <v>29</v>
      </c>
      <c r="F68" s="87">
        <v>7.1</v>
      </c>
    </row>
    <row r="69" spans="3:10">
      <c r="D69" s="74">
        <v>30</v>
      </c>
      <c r="E69" s="74">
        <v>39</v>
      </c>
      <c r="F69" s="87">
        <v>4.5999999999999996</v>
      </c>
    </row>
    <row r="70" spans="3:10">
      <c r="D70" s="74">
        <v>40</v>
      </c>
      <c r="E70" s="74">
        <v>49</v>
      </c>
      <c r="F70" s="87">
        <v>8.1999999999999993</v>
      </c>
    </row>
    <row r="71" spans="3:10">
      <c r="D71" s="74">
        <v>50</v>
      </c>
      <c r="E71" s="74">
        <v>59</v>
      </c>
      <c r="F71" s="87">
        <v>12.2</v>
      </c>
    </row>
    <row r="72" spans="3:10">
      <c r="D72" s="74">
        <v>60</v>
      </c>
      <c r="E72" s="74">
        <v>69</v>
      </c>
      <c r="F72" s="87">
        <v>18.7</v>
      </c>
    </row>
    <row r="73" spans="3:10">
      <c r="D73" s="74">
        <v>70</v>
      </c>
      <c r="E73" s="74">
        <v>79</v>
      </c>
      <c r="F73" s="87">
        <v>35.799999999999997</v>
      </c>
    </row>
    <row r="74" spans="3:10">
      <c r="D74" s="74">
        <v>80</v>
      </c>
      <c r="E74" s="74">
        <v>89</v>
      </c>
      <c r="F74" s="87">
        <v>60.6</v>
      </c>
    </row>
    <row r="75" spans="3:10">
      <c r="D75" s="88">
        <v>90</v>
      </c>
      <c r="E75" s="88">
        <v>100</v>
      </c>
      <c r="F75" s="89">
        <v>63.6</v>
      </c>
    </row>
    <row r="76" spans="3:10" ht="17">
      <c r="C76" s="66" t="s">
        <v>346</v>
      </c>
      <c r="D76" s="66">
        <v>0</v>
      </c>
      <c r="E76" s="67">
        <v>9</v>
      </c>
      <c r="F76" s="66">
        <v>6.3544823540913092E-2</v>
      </c>
      <c r="G76" s="66"/>
      <c r="H76" s="66"/>
      <c r="I76" s="91" t="s">
        <v>331</v>
      </c>
      <c r="J76" s="66" t="s">
        <v>326</v>
      </c>
    </row>
    <row r="77" spans="3:10">
      <c r="D77" s="68">
        <v>10</v>
      </c>
      <c r="E77" s="69">
        <v>19</v>
      </c>
      <c r="F77" s="64">
        <v>6.701187937861712E-2</v>
      </c>
    </row>
    <row r="78" spans="3:10">
      <c r="D78" s="68">
        <v>20</v>
      </c>
      <c r="E78" s="69">
        <v>29</v>
      </c>
      <c r="F78" s="64">
        <v>0.14961445505811946</v>
      </c>
    </row>
    <row r="79" spans="3:10">
      <c r="D79" s="68">
        <v>30</v>
      </c>
      <c r="E79" s="69">
        <v>39</v>
      </c>
      <c r="F79" s="64">
        <v>0.39655758230198884</v>
      </c>
    </row>
    <row r="80" spans="3:10">
      <c r="D80" s="68">
        <v>40</v>
      </c>
      <c r="E80" s="69">
        <v>49</v>
      </c>
      <c r="F80" s="87">
        <v>0.95053824285042821</v>
      </c>
    </row>
    <row r="81" spans="1:10">
      <c r="D81" s="68">
        <v>50</v>
      </c>
      <c r="E81" s="69">
        <v>59</v>
      </c>
      <c r="F81" s="87">
        <v>2.391697133695827</v>
      </c>
    </row>
    <row r="82" spans="1:10">
      <c r="C82" s="90"/>
      <c r="D82" s="68">
        <v>60</v>
      </c>
      <c r="E82" s="69">
        <v>69</v>
      </c>
      <c r="F82" s="87">
        <v>6.6740406799734089</v>
      </c>
    </row>
    <row r="83" spans="1:10">
      <c r="C83" s="90"/>
      <c r="D83" s="68">
        <v>70</v>
      </c>
      <c r="E83" s="69">
        <v>79</v>
      </c>
      <c r="F83" s="87">
        <v>16.636263443925056</v>
      </c>
    </row>
    <row r="84" spans="1:10">
      <c r="C84" s="90"/>
      <c r="D84" s="68">
        <v>80</v>
      </c>
      <c r="E84" s="69">
        <v>100</v>
      </c>
      <c r="F84" s="87">
        <v>28.667920731440571</v>
      </c>
    </row>
    <row r="85" spans="1:10">
      <c r="A85" s="64" t="s">
        <v>333</v>
      </c>
      <c r="B85" s="64" t="s">
        <v>334</v>
      </c>
      <c r="G85" s="64">
        <v>4.4000000000000003E-3</v>
      </c>
      <c r="H85" s="64">
        <v>2.18E-2</v>
      </c>
      <c r="J85" s="64" t="s">
        <v>338</v>
      </c>
    </row>
    <row r="86" spans="1:10">
      <c r="G86" s="80">
        <v>6.0000000000000001E-3</v>
      </c>
      <c r="H86" s="64">
        <v>3.1600000000000003E-2</v>
      </c>
      <c r="J86" s="64" t="s">
        <v>338</v>
      </c>
    </row>
    <row r="87" spans="1:10">
      <c r="G87" s="80">
        <v>1.6000000000000001E-3</v>
      </c>
      <c r="H87" s="64">
        <v>1.1299999999999999E-2</v>
      </c>
      <c r="J87" s="64" t="s">
        <v>338</v>
      </c>
    </row>
    <row r="88" spans="1:10">
      <c r="A88" s="64" t="s">
        <v>336</v>
      </c>
      <c r="B88" s="64" t="s">
        <v>337</v>
      </c>
      <c r="G88" s="81">
        <v>0.27</v>
      </c>
      <c r="H88" s="71">
        <v>0.44</v>
      </c>
      <c r="J88" s="64" t="s">
        <v>344</v>
      </c>
    </row>
    <row r="89" spans="1:10">
      <c r="G89" s="82">
        <v>9.0999999999999998E-2</v>
      </c>
      <c r="H89" s="75">
        <v>0.13800000000000001</v>
      </c>
      <c r="J89" s="64" t="s">
        <v>342</v>
      </c>
    </row>
    <row r="90" spans="1:10">
      <c r="G90" s="80">
        <v>11.1</v>
      </c>
      <c r="H90" s="71">
        <v>0.17</v>
      </c>
      <c r="J90" s="64" t="s">
        <v>338</v>
      </c>
    </row>
    <row r="91" spans="1:10">
      <c r="G91" s="82">
        <v>0.155</v>
      </c>
      <c r="H91" s="75">
        <v>0.23899999999999999</v>
      </c>
      <c r="J91" s="64" t="s">
        <v>338</v>
      </c>
    </row>
    <row r="92" spans="1:10">
      <c r="G92" s="82">
        <v>4.7E-2</v>
      </c>
      <c r="H92" s="75">
        <v>0.106</v>
      </c>
      <c r="J92" s="64" t="s">
        <v>338</v>
      </c>
    </row>
    <row r="127" spans="7:12" ht="22">
      <c r="G127" s="83"/>
      <c r="I127" s="83"/>
      <c r="J127" s="83"/>
      <c r="K127" s="83"/>
      <c r="L127" s="83"/>
    </row>
    <row r="128" spans="7:12" ht="22">
      <c r="G128" s="83"/>
      <c r="I128" s="83"/>
      <c r="J128" s="83"/>
      <c r="K128" s="83"/>
      <c r="L128" s="83"/>
    </row>
    <row r="129" spans="3:12" ht="22">
      <c r="G129" s="83"/>
      <c r="I129" s="83"/>
      <c r="J129" s="83"/>
      <c r="K129" s="83"/>
      <c r="L129" s="83"/>
    </row>
    <row r="130" spans="3:12" ht="22">
      <c r="C130" s="83"/>
      <c r="D130" s="83"/>
      <c r="E130" s="83"/>
      <c r="F130" s="83"/>
      <c r="G130" s="83"/>
      <c r="H130" s="83"/>
      <c r="I130" s="83"/>
      <c r="J130" s="83"/>
      <c r="K130" s="83"/>
      <c r="L130" s="83"/>
    </row>
    <row r="131" spans="3:12" ht="22">
      <c r="C131" s="83"/>
      <c r="D131" s="83"/>
      <c r="E131" s="83"/>
      <c r="F131" s="83"/>
      <c r="G131" s="83"/>
      <c r="H131" s="83"/>
      <c r="I131" s="83"/>
      <c r="J131" s="83"/>
      <c r="K131" s="83"/>
      <c r="L131" s="83"/>
    </row>
    <row r="132" spans="3:12" ht="22">
      <c r="C132" s="83"/>
      <c r="D132" s="83"/>
      <c r="E132" s="83"/>
      <c r="F132" s="83"/>
      <c r="G132" s="83"/>
      <c r="H132" s="83"/>
      <c r="I132" s="83"/>
      <c r="J132" s="83"/>
      <c r="K132" s="83"/>
      <c r="L132" s="83"/>
    </row>
    <row r="133" spans="3:12" ht="22">
      <c r="C133" s="83"/>
      <c r="D133" s="83"/>
      <c r="E133" s="83"/>
      <c r="F133" s="83"/>
      <c r="G133" s="83"/>
      <c r="H133" s="83"/>
      <c r="I133" s="83"/>
      <c r="J133" s="83"/>
      <c r="K133" s="83"/>
      <c r="L133" s="83"/>
    </row>
    <row r="134" spans="3:12" ht="22">
      <c r="C134" s="83"/>
      <c r="D134" s="83"/>
      <c r="E134" s="83"/>
      <c r="F134" s="83"/>
      <c r="G134" s="83"/>
      <c r="H134" s="83"/>
      <c r="I134" s="83"/>
      <c r="J134" s="83"/>
      <c r="K134" s="83"/>
      <c r="L134" s="83"/>
    </row>
    <row r="135" spans="3:12" ht="22">
      <c r="C135" s="83"/>
      <c r="D135" s="83"/>
      <c r="E135" s="83"/>
      <c r="F135" s="83"/>
      <c r="G135" s="83"/>
      <c r="H135" s="83"/>
      <c r="I135" s="83"/>
      <c r="J135" s="83"/>
      <c r="K135" s="83"/>
      <c r="L135" s="83"/>
    </row>
    <row r="136" spans="3:12" ht="22">
      <c r="C136" s="84"/>
      <c r="D136" s="84"/>
      <c r="E136" s="84"/>
      <c r="F136" s="84"/>
      <c r="G136" s="84"/>
      <c r="H136" s="84"/>
      <c r="I136" s="84"/>
      <c r="J136" s="84"/>
      <c r="K136" s="84"/>
      <c r="L136" s="8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61"/>
  <sheetViews>
    <sheetView workbookViewId="0">
      <pane ySplit="1" topLeftCell="A182" activePane="bottomLeft" state="frozen"/>
      <selection pane="bottomLeft" activeCell="B143" sqref="B143"/>
    </sheetView>
  </sheetViews>
  <sheetFormatPr baseColWidth="10" defaultColWidth="8.6640625" defaultRowHeight="20" customHeight="1"/>
  <cols>
    <col min="1" max="1" width="23.83203125" style="17" customWidth="1"/>
    <col min="2" max="2" width="76.33203125" style="17" bestFit="1" customWidth="1"/>
    <col min="3" max="3" width="44.6640625" style="17" customWidth="1"/>
    <col min="4" max="4" width="10.33203125" style="17" bestFit="1" customWidth="1"/>
    <col min="5" max="5" width="15.83203125" style="17" bestFit="1" customWidth="1"/>
    <col min="6" max="6" width="10.5" style="17" customWidth="1"/>
    <col min="7" max="7" width="11.5" style="17" customWidth="1"/>
    <col min="8" max="8" width="19.5" style="17" customWidth="1"/>
    <col min="9" max="9" width="33.83203125" style="17" customWidth="1"/>
    <col min="10" max="10" width="23.5" style="17" customWidth="1"/>
    <col min="11" max="11" width="21.5" style="17" bestFit="1" customWidth="1"/>
    <col min="12" max="12" width="17.1640625" style="17" bestFit="1" customWidth="1"/>
    <col min="13" max="13" width="12.6640625" style="17" bestFit="1" customWidth="1"/>
    <col min="14" max="14" width="12.1640625" style="17" customWidth="1"/>
    <col min="15" max="15" width="10.83203125" style="17" bestFit="1" customWidth="1"/>
    <col min="16" max="16" width="16.33203125" style="17" bestFit="1" customWidth="1"/>
    <col min="17" max="16384" width="8.6640625" style="17"/>
  </cols>
  <sheetData>
    <row r="1" spans="1:16" ht="20" customHeight="1" thickBot="1">
      <c r="B1" s="16" t="s">
        <v>0</v>
      </c>
      <c r="C1" s="16" t="s">
        <v>1</v>
      </c>
      <c r="D1" s="16" t="s">
        <v>41</v>
      </c>
      <c r="E1" s="16" t="s">
        <v>17</v>
      </c>
      <c r="F1" s="16" t="s">
        <v>18</v>
      </c>
      <c r="G1" s="16" t="s">
        <v>19</v>
      </c>
      <c r="H1" s="16" t="s">
        <v>21</v>
      </c>
      <c r="I1" s="16" t="s">
        <v>2</v>
      </c>
      <c r="J1" s="16" t="s">
        <v>88</v>
      </c>
    </row>
    <row r="2" spans="1:16" ht="20" customHeight="1">
      <c r="B2" s="31" t="s">
        <v>3</v>
      </c>
      <c r="C2" s="32"/>
      <c r="D2" s="32"/>
      <c r="E2" s="32"/>
      <c r="F2" s="32"/>
      <c r="G2" s="32"/>
      <c r="H2" s="32"/>
      <c r="I2" s="33"/>
      <c r="J2" s="35"/>
      <c r="K2" s="35"/>
      <c r="L2" s="35"/>
      <c r="M2" s="35"/>
      <c r="N2" s="35"/>
      <c r="O2" s="35"/>
      <c r="P2" s="34"/>
    </row>
    <row r="3" spans="1:16" ht="30" customHeight="1">
      <c r="A3" s="17" t="s">
        <v>4</v>
      </c>
      <c r="B3" s="22" t="s">
        <v>107</v>
      </c>
      <c r="C3" s="36" t="s">
        <v>4</v>
      </c>
      <c r="D3" s="36"/>
      <c r="E3" s="17">
        <v>2.82</v>
      </c>
      <c r="F3" s="17">
        <v>2</v>
      </c>
      <c r="G3" s="17">
        <v>3</v>
      </c>
      <c r="H3" s="17" t="s">
        <v>23</v>
      </c>
      <c r="I3" s="50" t="s">
        <v>122</v>
      </c>
      <c r="P3" s="23"/>
    </row>
    <row r="4" spans="1:16" ht="48" customHeight="1">
      <c r="B4" s="22"/>
      <c r="E4" s="18">
        <v>2.2799999999999998</v>
      </c>
      <c r="F4" s="18">
        <v>2.06</v>
      </c>
      <c r="G4" s="17">
        <v>2.52</v>
      </c>
      <c r="H4" s="36" t="s">
        <v>24</v>
      </c>
      <c r="I4" s="38" t="s">
        <v>122</v>
      </c>
      <c r="P4" s="23"/>
    </row>
    <row r="5" spans="1:16" ht="20" customHeight="1">
      <c r="B5" s="22"/>
      <c r="E5" s="17">
        <v>2.68</v>
      </c>
      <c r="F5" s="17">
        <v>2.4700000000000002</v>
      </c>
      <c r="G5" s="17">
        <v>2.86</v>
      </c>
      <c r="H5" s="17" t="s">
        <v>25</v>
      </c>
      <c r="I5" s="38" t="s">
        <v>122</v>
      </c>
      <c r="P5" s="23"/>
    </row>
    <row r="6" spans="1:16" ht="20" customHeight="1">
      <c r="B6" s="22"/>
      <c r="E6" s="17">
        <v>6.49</v>
      </c>
      <c r="F6" s="17">
        <v>6.31</v>
      </c>
      <c r="G6" s="17">
        <v>6.66</v>
      </c>
      <c r="H6" s="17" t="s">
        <v>26</v>
      </c>
      <c r="I6" s="38" t="s">
        <v>122</v>
      </c>
      <c r="P6" s="23"/>
    </row>
    <row r="7" spans="1:16" ht="20" customHeight="1">
      <c r="B7" s="22"/>
      <c r="E7" s="17">
        <v>2.9</v>
      </c>
      <c r="F7" s="17">
        <v>2.3199999999999998</v>
      </c>
      <c r="G7" s="17">
        <v>3.63</v>
      </c>
      <c r="H7" s="17" t="s">
        <v>27</v>
      </c>
      <c r="I7" s="38" t="s">
        <v>122</v>
      </c>
      <c r="P7" s="23"/>
    </row>
    <row r="8" spans="1:16" ht="20" customHeight="1">
      <c r="B8" s="22"/>
      <c r="E8" s="17">
        <v>2.92</v>
      </c>
      <c r="F8" s="17">
        <v>2.2799999999999998</v>
      </c>
      <c r="G8" s="17">
        <v>3.67</v>
      </c>
      <c r="H8" s="17" t="s">
        <v>27</v>
      </c>
      <c r="I8" s="38" t="s">
        <v>122</v>
      </c>
      <c r="P8" s="23"/>
    </row>
    <row r="9" spans="1:16" ht="20" customHeight="1">
      <c r="B9" s="22"/>
      <c r="E9" s="17">
        <v>3.11</v>
      </c>
      <c r="F9" s="17">
        <v>2.39</v>
      </c>
      <c r="G9" s="17">
        <v>4.13</v>
      </c>
      <c r="H9" s="17" t="s">
        <v>28</v>
      </c>
      <c r="I9" s="38" t="s">
        <v>122</v>
      </c>
      <c r="P9" s="23"/>
    </row>
    <row r="10" spans="1:16" ht="20" customHeight="1">
      <c r="B10" s="22"/>
      <c r="E10" s="17">
        <v>2.5499999999999998</v>
      </c>
      <c r="F10" s="17">
        <v>2</v>
      </c>
      <c r="G10" s="17">
        <v>3.1</v>
      </c>
      <c r="H10" s="17" t="s">
        <v>25</v>
      </c>
      <c r="I10" s="38" t="s">
        <v>122</v>
      </c>
      <c r="P10" s="23"/>
    </row>
    <row r="11" spans="1:16" ht="20" customHeight="1">
      <c r="B11" s="22"/>
      <c r="E11" s="17">
        <v>1.95</v>
      </c>
      <c r="F11" s="17">
        <v>1.4</v>
      </c>
      <c r="G11" s="17">
        <v>2.5</v>
      </c>
      <c r="H11" s="17" t="s">
        <v>28</v>
      </c>
      <c r="I11" s="38" t="s">
        <v>122</v>
      </c>
      <c r="P11" s="23"/>
    </row>
    <row r="12" spans="1:16" ht="20" customHeight="1">
      <c r="B12" s="22"/>
      <c r="E12" s="17">
        <v>4.08</v>
      </c>
      <c r="H12" s="17" t="s">
        <v>28</v>
      </c>
      <c r="I12" s="38" t="s">
        <v>122</v>
      </c>
      <c r="P12" s="23"/>
    </row>
    <row r="13" spans="1:16" ht="20" customHeight="1">
      <c r="B13" s="22"/>
      <c r="E13" s="17">
        <v>2.2400000000000002</v>
      </c>
      <c r="F13" s="17">
        <v>1.96</v>
      </c>
      <c r="G13" s="17">
        <v>2.5499999999999998</v>
      </c>
      <c r="H13" s="17" t="s">
        <v>28</v>
      </c>
      <c r="I13" s="38" t="s">
        <v>122</v>
      </c>
      <c r="P13" s="23"/>
    </row>
    <row r="14" spans="1:16" ht="20" customHeight="1">
      <c r="B14" s="22"/>
      <c r="E14" s="17">
        <v>3.58</v>
      </c>
      <c r="F14" s="17">
        <v>2.89</v>
      </c>
      <c r="G14" s="17">
        <v>4.3899999999999997</v>
      </c>
      <c r="H14" s="17" t="s">
        <v>28</v>
      </c>
      <c r="I14" s="38" t="s">
        <v>122</v>
      </c>
      <c r="P14" s="23"/>
    </row>
    <row r="15" spans="1:16" ht="20" customHeight="1">
      <c r="B15" s="22"/>
      <c r="E15" s="17">
        <v>2.5</v>
      </c>
      <c r="F15" s="17">
        <v>1.5</v>
      </c>
      <c r="G15" s="17">
        <v>3.5</v>
      </c>
      <c r="H15" s="17" t="s">
        <v>25</v>
      </c>
      <c r="I15" s="38" t="s">
        <v>122</v>
      </c>
      <c r="P15" s="23"/>
    </row>
    <row r="16" spans="1:16" ht="20" customHeight="1">
      <c r="B16" s="22"/>
      <c r="E16" s="17">
        <v>2.2000000000000002</v>
      </c>
      <c r="H16" s="17" t="s">
        <v>27</v>
      </c>
      <c r="I16" s="38" t="s">
        <v>122</v>
      </c>
      <c r="P16" s="23"/>
    </row>
    <row r="17" spans="1:16" ht="20" customHeight="1">
      <c r="B17" s="22"/>
      <c r="E17" s="17">
        <v>6.47</v>
      </c>
      <c r="F17" s="17">
        <v>5.71</v>
      </c>
      <c r="G17" s="17">
        <v>7.23</v>
      </c>
      <c r="H17" s="17" t="s">
        <v>28</v>
      </c>
      <c r="I17" s="38" t="s">
        <v>122</v>
      </c>
      <c r="P17" s="23"/>
    </row>
    <row r="18" spans="1:16" ht="20" customHeight="1">
      <c r="B18" s="22"/>
      <c r="E18" s="17">
        <v>2.2000000000000002</v>
      </c>
      <c r="F18" s="17">
        <v>1.4</v>
      </c>
      <c r="G18" s="17">
        <v>3.9</v>
      </c>
      <c r="H18" s="17" t="s">
        <v>28</v>
      </c>
      <c r="I18" s="38" t="s">
        <v>122</v>
      </c>
      <c r="P18" s="23"/>
    </row>
    <row r="19" spans="1:16" ht="20" customHeight="1">
      <c r="B19" s="22"/>
      <c r="E19" s="17">
        <v>3.28</v>
      </c>
      <c r="H19" s="17" t="s">
        <v>28</v>
      </c>
      <c r="I19" s="38" t="s">
        <v>122</v>
      </c>
      <c r="P19" s="23"/>
    </row>
    <row r="20" spans="1:16" ht="20" customHeight="1">
      <c r="B20" s="22"/>
      <c r="E20" s="17">
        <v>5.7</v>
      </c>
      <c r="F20" s="17">
        <v>3.8</v>
      </c>
      <c r="G20" s="17">
        <v>8.9</v>
      </c>
      <c r="H20" s="17" t="s">
        <v>29</v>
      </c>
      <c r="I20" s="17" t="s">
        <v>35</v>
      </c>
      <c r="P20" s="23"/>
    </row>
    <row r="21" spans="1:16" ht="20" customHeight="1">
      <c r="B21" s="22"/>
      <c r="E21" s="19">
        <v>2.2000000000000002</v>
      </c>
      <c r="H21" s="17" t="s">
        <v>28</v>
      </c>
      <c r="I21" s="17" t="s">
        <v>36</v>
      </c>
      <c r="P21" s="23"/>
    </row>
    <row r="22" spans="1:16" ht="20" customHeight="1">
      <c r="B22" s="22"/>
      <c r="E22" s="19">
        <v>6.3</v>
      </c>
      <c r="H22" s="17" t="s">
        <v>28</v>
      </c>
      <c r="I22" s="17" t="s">
        <v>37</v>
      </c>
      <c r="P22" s="23"/>
    </row>
    <row r="23" spans="1:16" ht="20" customHeight="1">
      <c r="B23" s="22"/>
      <c r="E23" s="19">
        <v>4.9000000000000004</v>
      </c>
      <c r="H23" s="17" t="s">
        <v>28</v>
      </c>
      <c r="I23" s="17" t="s">
        <v>37</v>
      </c>
      <c r="P23" s="23"/>
    </row>
    <row r="24" spans="1:16" ht="20" customHeight="1">
      <c r="B24" s="22"/>
      <c r="E24" s="19">
        <v>1.94</v>
      </c>
      <c r="H24" s="17" t="s">
        <v>28</v>
      </c>
      <c r="I24" s="17" t="s">
        <v>38</v>
      </c>
      <c r="P24" s="23"/>
    </row>
    <row r="25" spans="1:16" ht="20" customHeight="1">
      <c r="B25" s="22"/>
      <c r="E25" s="19"/>
      <c r="P25" s="23"/>
    </row>
    <row r="26" spans="1:16" ht="20" customHeight="1">
      <c r="B26" s="37" t="s">
        <v>108</v>
      </c>
      <c r="C26" s="36" t="s">
        <v>5</v>
      </c>
      <c r="D26" s="36"/>
      <c r="E26" s="17">
        <v>1.1200000000000001</v>
      </c>
      <c r="F26" s="17">
        <v>1.04</v>
      </c>
      <c r="G26" s="17">
        <v>1.18</v>
      </c>
      <c r="H26" s="17" t="s">
        <v>28</v>
      </c>
      <c r="I26" s="38" t="s">
        <v>122</v>
      </c>
      <c r="P26" s="23"/>
    </row>
    <row r="27" spans="1:16" ht="20" customHeight="1">
      <c r="B27" s="22"/>
      <c r="E27" s="17">
        <v>0.52</v>
      </c>
      <c r="F27" s="17">
        <v>0.39</v>
      </c>
      <c r="G27" s="17">
        <v>0.71</v>
      </c>
      <c r="H27" s="17" t="s">
        <v>28</v>
      </c>
      <c r="I27" s="38" t="s">
        <v>122</v>
      </c>
      <c r="P27" s="23"/>
    </row>
    <row r="28" spans="1:16" ht="20" customHeight="1">
      <c r="B28" s="22"/>
      <c r="E28" s="17">
        <v>0.35</v>
      </c>
      <c r="F28" s="17">
        <v>0.27</v>
      </c>
      <c r="G28" s="17">
        <v>0.5</v>
      </c>
      <c r="H28" s="17" t="s">
        <v>28</v>
      </c>
      <c r="I28" s="38" t="s">
        <v>122</v>
      </c>
      <c r="P28" s="23"/>
    </row>
    <row r="29" spans="1:16" ht="20" customHeight="1">
      <c r="B29" s="24"/>
      <c r="E29" s="20">
        <v>0.315</v>
      </c>
      <c r="H29" s="17" t="s">
        <v>30</v>
      </c>
      <c r="I29" s="38" t="s">
        <v>122</v>
      </c>
      <c r="P29" s="23"/>
    </row>
    <row r="30" spans="1:16" ht="20" customHeight="1">
      <c r="B30" s="24"/>
      <c r="E30" s="20"/>
      <c r="I30" s="38"/>
      <c r="P30" s="23"/>
    </row>
    <row r="31" spans="1:16" ht="20" customHeight="1">
      <c r="A31" s="17" t="s">
        <v>116</v>
      </c>
      <c r="B31" s="22" t="s">
        <v>278</v>
      </c>
      <c r="C31" s="17" t="s">
        <v>280</v>
      </c>
      <c r="E31" s="20">
        <v>0</v>
      </c>
      <c r="I31" s="38"/>
      <c r="P31" s="23"/>
    </row>
    <row r="32" spans="1:16" ht="20" customHeight="1">
      <c r="B32" s="24"/>
      <c r="E32" s="20"/>
      <c r="I32" s="38"/>
      <c r="P32" s="23"/>
    </row>
    <row r="33" spans="1:16" ht="20" customHeight="1">
      <c r="A33" s="17" t="s">
        <v>117</v>
      </c>
      <c r="B33" s="22" t="s">
        <v>279</v>
      </c>
      <c r="C33" s="58" t="s">
        <v>281</v>
      </c>
      <c r="E33" s="20">
        <v>0</v>
      </c>
      <c r="H33" s="17" t="s">
        <v>285</v>
      </c>
      <c r="I33" s="60" t="s">
        <v>276</v>
      </c>
      <c r="P33" s="23"/>
    </row>
    <row r="34" spans="1:16" ht="20" customHeight="1">
      <c r="B34" s="22"/>
      <c r="P34" s="23"/>
    </row>
    <row r="35" spans="1:16" ht="20" customHeight="1">
      <c r="B35" s="24" t="s">
        <v>137</v>
      </c>
      <c r="C35" s="46"/>
      <c r="D35" s="46"/>
      <c r="P35" s="23"/>
    </row>
    <row r="36" spans="1:16" ht="51" customHeight="1">
      <c r="A36" s="17" t="s">
        <v>127</v>
      </c>
      <c r="B36" s="22" t="s">
        <v>282</v>
      </c>
      <c r="C36" s="17" t="s">
        <v>106</v>
      </c>
      <c r="E36" s="17">
        <v>2.52</v>
      </c>
      <c r="F36" s="17">
        <v>0</v>
      </c>
      <c r="G36" s="17">
        <v>5</v>
      </c>
      <c r="H36" s="36" t="s">
        <v>22</v>
      </c>
      <c r="I36" s="38" t="s">
        <v>39</v>
      </c>
      <c r="P36" s="23"/>
    </row>
    <row r="37" spans="1:16" ht="20" customHeight="1">
      <c r="B37" s="22"/>
      <c r="P37" s="23"/>
    </row>
    <row r="38" spans="1:16" ht="20" customHeight="1">
      <c r="B38" s="24" t="s">
        <v>110</v>
      </c>
      <c r="C38" s="46"/>
      <c r="D38" s="46"/>
      <c r="P38" s="23"/>
    </row>
    <row r="39" spans="1:16" ht="20" customHeight="1">
      <c r="B39" s="22" t="s">
        <v>283</v>
      </c>
      <c r="C39" s="17" t="s">
        <v>140</v>
      </c>
      <c r="D39" s="46"/>
      <c r="E39" s="21">
        <v>3.5</v>
      </c>
      <c r="H39" s="26" t="s">
        <v>28</v>
      </c>
      <c r="I39" s="26" t="s">
        <v>36</v>
      </c>
      <c r="P39" s="23"/>
    </row>
    <row r="40" spans="1:16" ht="20" customHeight="1">
      <c r="B40" s="22"/>
      <c r="C40" s="46"/>
      <c r="D40" s="46"/>
      <c r="E40" s="17">
        <v>2.5</v>
      </c>
      <c r="I40" s="17" t="s">
        <v>40</v>
      </c>
      <c r="P40" s="23"/>
    </row>
    <row r="41" spans="1:16" ht="20" customHeight="1">
      <c r="B41" s="22"/>
      <c r="C41" s="46"/>
      <c r="D41" s="46"/>
      <c r="P41" s="23"/>
    </row>
    <row r="42" spans="1:16" ht="20" customHeight="1">
      <c r="A42" s="17" t="s">
        <v>134</v>
      </c>
      <c r="B42" s="22" t="s">
        <v>284</v>
      </c>
      <c r="C42" s="17" t="s">
        <v>141</v>
      </c>
      <c r="E42" s="17">
        <v>5.4</v>
      </c>
      <c r="F42" s="17">
        <v>3.8</v>
      </c>
      <c r="G42" s="17">
        <v>9</v>
      </c>
      <c r="H42" s="17" t="s">
        <v>286</v>
      </c>
      <c r="I42" s="17" t="s">
        <v>13</v>
      </c>
      <c r="P42" s="23"/>
    </row>
    <row r="43" spans="1:16" ht="20" customHeight="1">
      <c r="B43" s="24"/>
      <c r="E43" s="17">
        <v>4.8</v>
      </c>
      <c r="H43" s="17" t="s">
        <v>28</v>
      </c>
      <c r="I43" s="17" t="s">
        <v>111</v>
      </c>
      <c r="P43" s="23"/>
    </row>
    <row r="44" spans="1:16" ht="20" customHeight="1">
      <c r="B44" s="24"/>
      <c r="E44" s="17">
        <v>4</v>
      </c>
      <c r="H44" s="17" t="s">
        <v>28</v>
      </c>
      <c r="I44" s="17" t="s">
        <v>144</v>
      </c>
      <c r="P44" s="23"/>
    </row>
    <row r="45" spans="1:16" ht="20" customHeight="1">
      <c r="B45" s="24"/>
      <c r="E45" s="17">
        <v>5.2</v>
      </c>
      <c r="H45" s="17" t="s">
        <v>28</v>
      </c>
      <c r="I45" s="17" t="s">
        <v>147</v>
      </c>
      <c r="P45" s="23"/>
    </row>
    <row r="46" spans="1:16" ht="20" customHeight="1">
      <c r="B46" s="24"/>
      <c r="E46" s="17">
        <v>5</v>
      </c>
      <c r="I46" s="17" t="s">
        <v>13</v>
      </c>
      <c r="P46" s="23"/>
    </row>
    <row r="47" spans="1:16" ht="20" customHeight="1">
      <c r="B47" s="24"/>
      <c r="P47" s="23"/>
    </row>
    <row r="48" spans="1:16" ht="70" customHeight="1">
      <c r="A48" s="17" t="s">
        <v>135</v>
      </c>
      <c r="B48" s="22" t="s">
        <v>156</v>
      </c>
      <c r="C48" s="17" t="s">
        <v>6</v>
      </c>
      <c r="E48" s="21">
        <v>0</v>
      </c>
      <c r="F48" s="17">
        <v>0.2</v>
      </c>
      <c r="G48" s="17">
        <v>0.4</v>
      </c>
      <c r="H48" s="17" t="s">
        <v>286</v>
      </c>
      <c r="I48" s="17" t="s">
        <v>13</v>
      </c>
      <c r="P48" s="23"/>
    </row>
    <row r="49" spans="1:16" ht="20" customHeight="1">
      <c r="B49" s="22"/>
      <c r="F49" s="17">
        <v>0.2</v>
      </c>
      <c r="G49" s="17">
        <v>0.8</v>
      </c>
      <c r="I49" s="17" t="s">
        <v>122</v>
      </c>
      <c r="P49" s="23"/>
    </row>
    <row r="50" spans="1:16" ht="20" customHeight="1">
      <c r="B50" s="22"/>
      <c r="E50" s="21">
        <v>0.2</v>
      </c>
      <c r="H50" s="26" t="s">
        <v>31</v>
      </c>
      <c r="I50" s="26" t="s">
        <v>111</v>
      </c>
      <c r="P50" s="23"/>
    </row>
    <row r="51" spans="1:16" ht="20" customHeight="1">
      <c r="B51" s="22"/>
      <c r="E51" s="21">
        <v>0.4</v>
      </c>
      <c r="H51" s="26" t="s">
        <v>32</v>
      </c>
      <c r="I51" s="26" t="s">
        <v>149</v>
      </c>
      <c r="P51" s="23"/>
    </row>
    <row r="52" spans="1:16" ht="20" customHeight="1">
      <c r="B52" s="22"/>
      <c r="E52" s="21">
        <v>0.34</v>
      </c>
      <c r="H52" s="26" t="s">
        <v>33</v>
      </c>
      <c r="I52" s="26" t="s">
        <v>150</v>
      </c>
      <c r="P52" s="23"/>
    </row>
    <row r="53" spans="1:16" ht="20" customHeight="1">
      <c r="B53" s="22"/>
      <c r="E53" s="21">
        <v>0.01</v>
      </c>
      <c r="H53" s="26" t="s">
        <v>28</v>
      </c>
      <c r="I53" s="26" t="s">
        <v>152</v>
      </c>
      <c r="P53" s="23"/>
    </row>
    <row r="54" spans="1:16" ht="20" customHeight="1">
      <c r="B54" s="22"/>
      <c r="E54" s="21">
        <v>0.04</v>
      </c>
      <c r="H54" s="26" t="s">
        <v>34</v>
      </c>
      <c r="I54" s="26" t="s">
        <v>154</v>
      </c>
      <c r="P54" s="23"/>
    </row>
    <row r="55" spans="1:16" ht="20" customHeight="1">
      <c r="B55" s="22"/>
      <c r="E55" s="21">
        <v>0.3</v>
      </c>
      <c r="H55" s="26"/>
      <c r="I55" s="26" t="s">
        <v>13</v>
      </c>
      <c r="P55" s="23"/>
    </row>
    <row r="56" spans="1:16" ht="20" customHeight="1">
      <c r="B56" s="22"/>
      <c r="P56" s="23"/>
    </row>
    <row r="57" spans="1:16" ht="44" customHeight="1">
      <c r="B57" s="22" t="s">
        <v>157</v>
      </c>
      <c r="E57" s="17">
        <v>6</v>
      </c>
      <c r="F57" s="17">
        <v>3.5</v>
      </c>
      <c r="G57" s="17">
        <v>9.5</v>
      </c>
      <c r="H57" s="17" t="s">
        <v>28</v>
      </c>
      <c r="I57" s="17" t="s">
        <v>160</v>
      </c>
      <c r="J57" s="52" t="s">
        <v>52</v>
      </c>
      <c r="P57" s="23"/>
    </row>
    <row r="58" spans="1:16" ht="20" customHeight="1">
      <c r="B58" s="22"/>
      <c r="J58" s="53"/>
      <c r="P58" s="23"/>
    </row>
    <row r="59" spans="1:16" ht="20" customHeight="1">
      <c r="B59" s="24" t="s">
        <v>158</v>
      </c>
      <c r="P59" s="23"/>
    </row>
    <row r="60" spans="1:16" ht="20" customHeight="1">
      <c r="A60" s="17" t="s">
        <v>133</v>
      </c>
      <c r="B60" s="22" t="s">
        <v>233</v>
      </c>
      <c r="E60" s="51">
        <v>0.14000000000000001</v>
      </c>
      <c r="F60" s="26"/>
      <c r="H60" s="17" t="s">
        <v>28</v>
      </c>
      <c r="I60" s="26" t="s">
        <v>152</v>
      </c>
      <c r="P60" s="23"/>
    </row>
    <row r="61" spans="1:16" ht="20" customHeight="1">
      <c r="B61" s="22"/>
      <c r="E61" s="51"/>
      <c r="F61" s="26"/>
      <c r="I61" s="26"/>
      <c r="P61" s="23"/>
    </row>
    <row r="62" spans="1:16" ht="20" customHeight="1">
      <c r="A62" s="17" t="s">
        <v>128</v>
      </c>
      <c r="B62" s="22" t="s">
        <v>234</v>
      </c>
      <c r="C62" s="17" t="s">
        <v>7</v>
      </c>
      <c r="E62" s="17">
        <v>7</v>
      </c>
      <c r="F62" s="17">
        <v>3.5</v>
      </c>
      <c r="G62" s="17">
        <v>10</v>
      </c>
      <c r="I62" s="17" t="s">
        <v>13</v>
      </c>
      <c r="P62" s="23"/>
    </row>
    <row r="63" spans="1:16" ht="20" customHeight="1">
      <c r="B63" s="22"/>
      <c r="E63" s="26">
        <v>7</v>
      </c>
      <c r="F63" s="26"/>
      <c r="G63" s="26"/>
      <c r="H63" s="26" t="s">
        <v>90</v>
      </c>
      <c r="I63" s="26" t="s">
        <v>162</v>
      </c>
      <c r="P63" s="23"/>
    </row>
    <row r="64" spans="1:16" ht="43" customHeight="1">
      <c r="B64" s="22"/>
      <c r="E64" s="26"/>
      <c r="F64" s="26"/>
      <c r="G64" s="26"/>
      <c r="I64" s="17" t="s">
        <v>13</v>
      </c>
      <c r="J64" s="26"/>
      <c r="P64" s="23"/>
    </row>
    <row r="65" spans="2:16" ht="20" customHeight="1">
      <c r="B65" s="22"/>
      <c r="E65" s="26">
        <v>10</v>
      </c>
      <c r="F65" s="26"/>
      <c r="G65" s="26"/>
      <c r="H65" s="26" t="s">
        <v>89</v>
      </c>
      <c r="I65" s="26" t="s">
        <v>163</v>
      </c>
      <c r="P65" s="23"/>
    </row>
    <row r="66" spans="2:16" ht="40" customHeight="1">
      <c r="B66" s="22"/>
      <c r="E66" s="26"/>
      <c r="F66" s="26"/>
      <c r="I66" s="17" t="s">
        <v>13</v>
      </c>
      <c r="J66" s="26"/>
      <c r="P66" s="23"/>
    </row>
    <row r="67" spans="2:16" ht="20" customHeight="1">
      <c r="B67" s="22"/>
      <c r="E67" s="17">
        <v>20.3</v>
      </c>
      <c r="F67" s="17">
        <v>19.399999999999999</v>
      </c>
      <c r="G67" s="17">
        <v>21.3</v>
      </c>
      <c r="H67" s="17" t="s">
        <v>28</v>
      </c>
      <c r="I67" s="17" t="s">
        <v>122</v>
      </c>
      <c r="P67" s="23"/>
    </row>
    <row r="68" spans="2:16" ht="20" customHeight="1">
      <c r="B68" s="22"/>
      <c r="E68" s="17">
        <v>21.2</v>
      </c>
      <c r="F68" s="17">
        <v>20.2</v>
      </c>
      <c r="G68" s="17">
        <v>22.3</v>
      </c>
      <c r="H68" s="17" t="s">
        <v>28</v>
      </c>
      <c r="I68" s="17" t="s">
        <v>122</v>
      </c>
      <c r="P68" s="23"/>
    </row>
    <row r="69" spans="2:16" ht="20" customHeight="1">
      <c r="B69" s="22"/>
      <c r="E69" s="17">
        <v>17.5</v>
      </c>
      <c r="F69" s="17">
        <v>15.3</v>
      </c>
      <c r="G69" s="17">
        <v>20</v>
      </c>
      <c r="H69" s="17" t="s">
        <v>28</v>
      </c>
      <c r="I69" s="17" t="s">
        <v>122</v>
      </c>
      <c r="P69" s="23"/>
    </row>
    <row r="70" spans="2:16" ht="20" customHeight="1">
      <c r="B70" s="22"/>
      <c r="E70" s="17">
        <v>19.100000000000001</v>
      </c>
      <c r="F70" s="17">
        <v>15.8</v>
      </c>
      <c r="G70" s="17">
        <v>22.9</v>
      </c>
      <c r="H70" s="17" t="s">
        <v>28</v>
      </c>
      <c r="I70" s="17" t="s">
        <v>122</v>
      </c>
      <c r="P70" s="23"/>
    </row>
    <row r="71" spans="2:16" ht="20" customHeight="1">
      <c r="B71" s="22"/>
      <c r="E71" s="17">
        <v>19.2</v>
      </c>
      <c r="F71" s="17">
        <v>17.5</v>
      </c>
      <c r="G71" s="17">
        <v>21</v>
      </c>
      <c r="H71" s="17" t="s">
        <v>28</v>
      </c>
      <c r="I71" s="17" t="s">
        <v>122</v>
      </c>
      <c r="P71" s="23"/>
    </row>
    <row r="72" spans="2:16" ht="20" customHeight="1">
      <c r="B72" s="22"/>
      <c r="E72" s="17">
        <v>19.2</v>
      </c>
      <c r="F72" s="17">
        <v>18</v>
      </c>
      <c r="G72" s="17">
        <v>20.5</v>
      </c>
      <c r="H72" s="17" t="s">
        <v>28</v>
      </c>
      <c r="I72" s="17" t="s">
        <v>122</v>
      </c>
      <c r="P72" s="23"/>
    </row>
    <row r="73" spans="2:16" ht="20" customHeight="1">
      <c r="B73" s="22"/>
      <c r="E73" s="17">
        <v>21.6</v>
      </c>
      <c r="F73" s="17">
        <v>20</v>
      </c>
      <c r="G73" s="17">
        <v>23.4</v>
      </c>
      <c r="H73" s="17" t="s">
        <v>28</v>
      </c>
      <c r="I73" s="17" t="s">
        <v>122</v>
      </c>
      <c r="P73" s="23"/>
    </row>
    <row r="74" spans="2:16" ht="20" customHeight="1">
      <c r="B74" s="22"/>
      <c r="E74" s="17">
        <v>22.4</v>
      </c>
      <c r="F74" s="17">
        <v>20.8</v>
      </c>
      <c r="G74" s="17">
        <v>24.1</v>
      </c>
      <c r="H74" s="17" t="s">
        <v>28</v>
      </c>
      <c r="I74" s="17" t="s">
        <v>122</v>
      </c>
      <c r="P74" s="23"/>
    </row>
    <row r="75" spans="2:16" ht="20" customHeight="1">
      <c r="B75" s="22"/>
      <c r="E75" s="17">
        <v>22.9</v>
      </c>
      <c r="F75" s="17">
        <v>21.2</v>
      </c>
      <c r="G75" s="17">
        <v>24.7</v>
      </c>
      <c r="H75" s="17" t="s">
        <v>28</v>
      </c>
      <c r="I75" s="17" t="s">
        <v>122</v>
      </c>
      <c r="P75" s="23"/>
    </row>
    <row r="76" spans="2:16" ht="20" customHeight="1">
      <c r="B76" s="22"/>
      <c r="E76" s="17">
        <v>22.5</v>
      </c>
      <c r="F76" s="17">
        <v>19.100000000000001</v>
      </c>
      <c r="G76" s="17">
        <v>26.3</v>
      </c>
      <c r="H76" s="17" t="s">
        <v>28</v>
      </c>
      <c r="I76" s="17" t="s">
        <v>122</v>
      </c>
      <c r="P76" s="23"/>
    </row>
    <row r="77" spans="2:16" ht="20" customHeight="1">
      <c r="B77" s="22"/>
      <c r="E77" s="17">
        <v>20.100000000000001</v>
      </c>
      <c r="F77" s="17">
        <v>19</v>
      </c>
      <c r="G77" s="17">
        <v>21.3</v>
      </c>
      <c r="H77" s="17" t="s">
        <v>28</v>
      </c>
      <c r="I77" s="17" t="s">
        <v>122</v>
      </c>
      <c r="P77" s="23"/>
    </row>
    <row r="78" spans="2:16" ht="20" customHeight="1">
      <c r="B78" s="22"/>
      <c r="E78" s="17">
        <v>20.3</v>
      </c>
      <c r="F78" s="17">
        <v>19.5</v>
      </c>
      <c r="G78" s="17">
        <v>21.1</v>
      </c>
      <c r="H78" s="17" t="s">
        <v>28</v>
      </c>
      <c r="I78" s="17" t="s">
        <v>122</v>
      </c>
      <c r="P78" s="23"/>
    </row>
    <row r="79" spans="2:16" ht="20" customHeight="1">
      <c r="B79" s="22"/>
      <c r="E79" s="17">
        <v>28.3</v>
      </c>
      <c r="F79" s="17">
        <v>25.3</v>
      </c>
      <c r="G79" s="17">
        <v>31.6</v>
      </c>
      <c r="H79" s="17" t="s">
        <v>28</v>
      </c>
      <c r="I79" s="17" t="s">
        <v>122</v>
      </c>
      <c r="P79" s="23"/>
    </row>
    <row r="80" spans="2:16" ht="20" customHeight="1">
      <c r="B80" s="22"/>
      <c r="E80" s="17">
        <v>19.3</v>
      </c>
      <c r="F80" s="17">
        <v>17.899999999999999</v>
      </c>
      <c r="G80" s="17">
        <v>20.9</v>
      </c>
      <c r="H80" s="17" t="s">
        <v>28</v>
      </c>
      <c r="I80" s="17" t="s">
        <v>122</v>
      </c>
      <c r="P80" s="23"/>
    </row>
    <row r="81" spans="1:16" ht="20" customHeight="1">
      <c r="B81" s="22"/>
      <c r="E81" s="17">
        <v>21.2</v>
      </c>
      <c r="F81" s="17">
        <v>20.399999999999999</v>
      </c>
      <c r="G81" s="17">
        <v>22</v>
      </c>
      <c r="H81" s="17" t="s">
        <v>28</v>
      </c>
      <c r="I81" s="17" t="s">
        <v>122</v>
      </c>
      <c r="P81" s="23"/>
    </row>
    <row r="82" spans="1:16" ht="20" customHeight="1">
      <c r="B82" s="22"/>
      <c r="E82" s="17">
        <v>21.2</v>
      </c>
      <c r="F82" s="17">
        <v>18</v>
      </c>
      <c r="G82" s="17">
        <v>24.9</v>
      </c>
      <c r="H82" s="17" t="s">
        <v>28</v>
      </c>
      <c r="I82" s="17" t="s">
        <v>122</v>
      </c>
      <c r="P82" s="23"/>
    </row>
    <row r="83" spans="1:16" ht="20" customHeight="1">
      <c r="B83" s="22"/>
      <c r="P83" s="23"/>
    </row>
    <row r="84" spans="1:16" ht="20" customHeight="1">
      <c r="B84" s="24" t="s">
        <v>277</v>
      </c>
      <c r="P84" s="23"/>
    </row>
    <row r="85" spans="1:16" ht="77" customHeight="1">
      <c r="A85" s="17" t="s">
        <v>118</v>
      </c>
      <c r="B85" s="22" t="s">
        <v>288</v>
      </c>
      <c r="C85" s="36" t="s">
        <v>299</v>
      </c>
      <c r="E85" s="17">
        <v>0.2</v>
      </c>
      <c r="H85" s="17" t="s">
        <v>286</v>
      </c>
      <c r="I85" s="17" t="s">
        <v>302</v>
      </c>
      <c r="P85" s="23"/>
    </row>
    <row r="86" spans="1:16" ht="20" customHeight="1">
      <c r="B86" s="22"/>
      <c r="P86" s="23"/>
    </row>
    <row r="87" spans="1:16" ht="20" customHeight="1">
      <c r="B87" s="24" t="s">
        <v>8</v>
      </c>
      <c r="C87" s="46"/>
      <c r="D87" s="46"/>
      <c r="P87" s="23"/>
    </row>
    <row r="88" spans="1:16" ht="39" customHeight="1">
      <c r="A88" s="17" t="s">
        <v>129</v>
      </c>
      <c r="B88" s="22" t="s">
        <v>289</v>
      </c>
      <c r="C88" s="17" t="s">
        <v>9</v>
      </c>
      <c r="E88" s="17">
        <v>3.5</v>
      </c>
      <c r="F88" s="17">
        <v>0</v>
      </c>
      <c r="G88" s="17">
        <v>14</v>
      </c>
      <c r="I88" s="17" t="s">
        <v>122</v>
      </c>
      <c r="P88" s="23"/>
    </row>
    <row r="89" spans="1:16" ht="20" customHeight="1">
      <c r="B89" s="22" t="s">
        <v>290</v>
      </c>
      <c r="P89" s="23"/>
    </row>
    <row r="90" spans="1:16" ht="20" customHeight="1">
      <c r="A90" s="17" t="s">
        <v>130</v>
      </c>
      <c r="C90" s="17" t="s">
        <v>10</v>
      </c>
      <c r="E90" s="17">
        <v>3.5</v>
      </c>
      <c r="F90" s="17">
        <v>0</v>
      </c>
      <c r="G90" s="17">
        <v>14</v>
      </c>
      <c r="I90" s="17" t="s">
        <v>122</v>
      </c>
      <c r="P90" s="23"/>
    </row>
    <row r="91" spans="1:16" ht="20" customHeight="1">
      <c r="B91" s="22"/>
      <c r="P91" s="23"/>
    </row>
    <row r="92" spans="1:16" ht="20" customHeight="1">
      <c r="A92" s="17" t="s">
        <v>132</v>
      </c>
      <c r="B92" s="22" t="s">
        <v>291</v>
      </c>
      <c r="P92" s="23"/>
    </row>
    <row r="93" spans="1:16" ht="33" customHeight="1">
      <c r="A93" s="36" t="s">
        <v>261</v>
      </c>
      <c r="B93" s="22"/>
      <c r="H93" s="17" t="s">
        <v>287</v>
      </c>
      <c r="I93" s="17" t="s">
        <v>165</v>
      </c>
      <c r="J93" s="17" t="s">
        <v>84</v>
      </c>
      <c r="K93" s="17" t="s">
        <v>109</v>
      </c>
      <c r="L93" s="17" t="s">
        <v>83</v>
      </c>
      <c r="M93" s="16" t="s">
        <v>85</v>
      </c>
      <c r="N93" s="16" t="s">
        <v>86</v>
      </c>
      <c r="O93" s="16" t="s">
        <v>87</v>
      </c>
      <c r="P93" s="23"/>
    </row>
    <row r="94" spans="1:16" s="36" customFormat="1" ht="20" customHeight="1">
      <c r="B94" s="37"/>
      <c r="D94" s="36" t="s">
        <v>75</v>
      </c>
      <c r="E94" s="27">
        <f t="shared" ref="E94:E100" si="0">L94/J94</f>
        <v>4.1300813008130079E-2</v>
      </c>
      <c r="F94" s="17" t="s">
        <v>53</v>
      </c>
      <c r="J94" s="36">
        <v>123</v>
      </c>
      <c r="K94" s="39">
        <v>0.01</v>
      </c>
      <c r="L94" s="40">
        <f t="shared" ref="L94:L100" si="1">K94*$K$101</f>
        <v>5.08</v>
      </c>
      <c r="M94" s="17" t="s">
        <v>53</v>
      </c>
      <c r="N94" s="17">
        <v>0</v>
      </c>
      <c r="O94" s="36">
        <v>0</v>
      </c>
      <c r="P94" s="25"/>
    </row>
    <row r="95" spans="1:16" s="36" customFormat="1" ht="20" customHeight="1">
      <c r="B95" s="37"/>
      <c r="D95" s="36" t="s">
        <v>76</v>
      </c>
      <c r="E95" s="27">
        <f t="shared" si="0"/>
        <v>0.14411347517730497</v>
      </c>
      <c r="F95" s="17" t="s">
        <v>54</v>
      </c>
      <c r="J95" s="36">
        <v>705</v>
      </c>
      <c r="K95" s="39">
        <v>0.2</v>
      </c>
      <c r="L95" s="40">
        <f t="shared" si="1"/>
        <v>101.60000000000001</v>
      </c>
      <c r="M95" s="17" t="s">
        <v>54</v>
      </c>
      <c r="N95" s="17" t="s">
        <v>55</v>
      </c>
      <c r="O95" s="36" t="s">
        <v>56</v>
      </c>
      <c r="P95" s="25"/>
    </row>
    <row r="96" spans="1:16" s="36" customFormat="1" ht="20" customHeight="1">
      <c r="B96" s="37"/>
      <c r="D96" s="36" t="s">
        <v>77</v>
      </c>
      <c r="E96" s="27">
        <f t="shared" si="0"/>
        <v>0.21314685314685314</v>
      </c>
      <c r="F96" s="17" t="s">
        <v>57</v>
      </c>
      <c r="J96" s="36">
        <v>429</v>
      </c>
      <c r="K96" s="39">
        <v>0.18</v>
      </c>
      <c r="L96" s="40">
        <f t="shared" si="1"/>
        <v>91.44</v>
      </c>
      <c r="M96" s="17" t="s">
        <v>57</v>
      </c>
      <c r="N96" s="17" t="s">
        <v>58</v>
      </c>
      <c r="O96" s="36" t="s">
        <v>59</v>
      </c>
      <c r="P96" s="25"/>
    </row>
    <row r="97" spans="1:16" s="36" customFormat="1" ht="20" customHeight="1">
      <c r="B97" s="37"/>
      <c r="D97" s="36" t="s">
        <v>78</v>
      </c>
      <c r="E97" s="27">
        <f t="shared" si="0"/>
        <v>0.20130536130536131</v>
      </c>
      <c r="F97" s="17" t="s">
        <v>60</v>
      </c>
      <c r="J97" s="36">
        <v>429</v>
      </c>
      <c r="K97" s="39">
        <v>0.17</v>
      </c>
      <c r="L97" s="40">
        <f t="shared" si="1"/>
        <v>86.36</v>
      </c>
      <c r="M97" s="17" t="s">
        <v>60</v>
      </c>
      <c r="N97" s="17" t="s">
        <v>61</v>
      </c>
      <c r="O97" s="36" t="s">
        <v>62</v>
      </c>
      <c r="P97" s="25"/>
    </row>
    <row r="98" spans="1:16" s="36" customFormat="1" ht="20" customHeight="1">
      <c r="B98" s="37"/>
      <c r="D98" s="36" t="s">
        <v>79</v>
      </c>
      <c r="E98" s="27">
        <f t="shared" si="0"/>
        <v>0.22356968215158923</v>
      </c>
      <c r="F98" s="17" t="s">
        <v>63</v>
      </c>
      <c r="J98" s="36">
        <v>409</v>
      </c>
      <c r="K98" s="39">
        <f>36%/2</f>
        <v>0.18</v>
      </c>
      <c r="L98" s="40">
        <f t="shared" si="1"/>
        <v>91.44</v>
      </c>
      <c r="M98" s="17" t="s">
        <v>63</v>
      </c>
      <c r="N98" s="17" t="s">
        <v>64</v>
      </c>
      <c r="O98" s="36" t="s">
        <v>65</v>
      </c>
      <c r="P98" s="25"/>
    </row>
    <row r="99" spans="1:16" s="36" customFormat="1" ht="20" customHeight="1">
      <c r="B99" s="37"/>
      <c r="D99" s="36" t="s">
        <v>80</v>
      </c>
      <c r="E99" s="27">
        <f t="shared" si="0"/>
        <v>0.43542857142857144</v>
      </c>
      <c r="F99" s="17" t="s">
        <v>66</v>
      </c>
      <c r="J99" s="36">
        <v>210</v>
      </c>
      <c r="K99" s="39">
        <f>36%/2</f>
        <v>0.18</v>
      </c>
      <c r="L99" s="40">
        <f t="shared" si="1"/>
        <v>91.44</v>
      </c>
      <c r="M99" s="17" t="s">
        <v>66</v>
      </c>
      <c r="N99" s="17" t="s">
        <v>67</v>
      </c>
      <c r="O99" s="36" t="s">
        <v>68</v>
      </c>
      <c r="P99" s="25"/>
    </row>
    <row r="100" spans="1:16" s="36" customFormat="1" ht="20" customHeight="1">
      <c r="B100" s="37"/>
      <c r="D100" s="36" t="s">
        <v>81</v>
      </c>
      <c r="E100" s="27">
        <f t="shared" si="0"/>
        <v>0.3175</v>
      </c>
      <c r="F100" s="17" t="s">
        <v>69</v>
      </c>
      <c r="J100" s="36">
        <v>144</v>
      </c>
      <c r="K100" s="39">
        <v>0.09</v>
      </c>
      <c r="L100" s="40">
        <f t="shared" si="1"/>
        <v>45.72</v>
      </c>
      <c r="M100" s="17" t="s">
        <v>69</v>
      </c>
      <c r="N100" s="17" t="s">
        <v>70</v>
      </c>
      <c r="O100" s="36" t="s">
        <v>71</v>
      </c>
      <c r="P100" s="25"/>
    </row>
    <row r="101" spans="1:16" s="36" customFormat="1" ht="20" customHeight="1">
      <c r="B101" s="37"/>
      <c r="D101" s="41" t="s">
        <v>82</v>
      </c>
      <c r="E101" s="27">
        <v>0.12</v>
      </c>
      <c r="F101" s="46" t="s">
        <v>72</v>
      </c>
      <c r="J101" s="54">
        <v>2449</v>
      </c>
      <c r="K101" s="42">
        <v>508</v>
      </c>
      <c r="L101" s="40"/>
      <c r="M101" s="16" t="s">
        <v>72</v>
      </c>
      <c r="N101" s="16" t="s">
        <v>73</v>
      </c>
      <c r="O101" s="41" t="s">
        <v>74</v>
      </c>
      <c r="P101" s="25"/>
    </row>
    <row r="102" spans="1:16" s="36" customFormat="1" ht="20" customHeight="1">
      <c r="B102" s="37"/>
      <c r="D102" s="41"/>
      <c r="E102" s="27"/>
      <c r="F102" s="46"/>
      <c r="J102" s="54"/>
      <c r="K102" s="42"/>
      <c r="L102" s="40"/>
      <c r="M102" s="16"/>
      <c r="N102" s="16"/>
      <c r="O102" s="41"/>
      <c r="P102" s="25"/>
    </row>
    <row r="103" spans="1:16" ht="20" customHeight="1">
      <c r="B103" s="24" t="s">
        <v>11</v>
      </c>
      <c r="C103" s="46"/>
      <c r="D103" s="46"/>
      <c r="E103" s="46"/>
      <c r="F103" s="46"/>
      <c r="G103" s="46"/>
      <c r="H103" s="46"/>
      <c r="I103" s="46"/>
      <c r="P103" s="23"/>
    </row>
    <row r="104" spans="1:16" ht="20" customHeight="1">
      <c r="A104" s="17" t="s">
        <v>265</v>
      </c>
      <c r="B104" s="22" t="s">
        <v>292</v>
      </c>
      <c r="C104" s="17" t="s">
        <v>12</v>
      </c>
      <c r="H104" s="17" t="s">
        <v>287</v>
      </c>
      <c r="I104" s="17" t="s">
        <v>167</v>
      </c>
      <c r="K104" s="16"/>
      <c r="L104" s="93" t="s">
        <v>100</v>
      </c>
      <c r="M104" s="93"/>
      <c r="N104" s="16"/>
      <c r="O104" s="93" t="s">
        <v>97</v>
      </c>
      <c r="P104" s="94"/>
    </row>
    <row r="105" spans="1:16" ht="42" customHeight="1">
      <c r="A105" s="36" t="s">
        <v>266</v>
      </c>
      <c r="B105" s="22"/>
      <c r="C105" s="17" t="s">
        <v>91</v>
      </c>
      <c r="D105" s="17" t="s">
        <v>92</v>
      </c>
      <c r="E105" s="17" t="s">
        <v>94</v>
      </c>
      <c r="F105" s="1"/>
      <c r="J105" s="46" t="s">
        <v>91</v>
      </c>
      <c r="K105" s="16" t="s">
        <v>92</v>
      </c>
      <c r="L105" s="16" t="s">
        <v>95</v>
      </c>
      <c r="M105" s="16" t="s">
        <v>96</v>
      </c>
      <c r="N105" s="16" t="s">
        <v>93</v>
      </c>
      <c r="O105" s="16" t="s">
        <v>98</v>
      </c>
      <c r="P105" s="43" t="s">
        <v>99</v>
      </c>
    </row>
    <row r="106" spans="1:16" ht="20" customHeight="1">
      <c r="B106" s="22"/>
      <c r="C106" s="17">
        <v>0</v>
      </c>
      <c r="D106" s="17">
        <v>9</v>
      </c>
      <c r="E106" s="17">
        <v>2</v>
      </c>
      <c r="F106" s="1"/>
      <c r="J106" s="17">
        <v>0</v>
      </c>
      <c r="K106" s="17">
        <v>9</v>
      </c>
      <c r="L106" s="17">
        <v>0</v>
      </c>
      <c r="M106" s="17">
        <v>0</v>
      </c>
      <c r="N106" s="17">
        <v>2</v>
      </c>
      <c r="O106" s="17">
        <v>13</v>
      </c>
      <c r="P106" s="23">
        <v>13</v>
      </c>
    </row>
    <row r="107" spans="1:16" ht="20" customHeight="1">
      <c r="B107" s="22"/>
      <c r="C107" s="17">
        <v>10</v>
      </c>
      <c r="D107" s="17">
        <v>19</v>
      </c>
      <c r="E107" s="17">
        <v>1.8</v>
      </c>
      <c r="F107" s="1"/>
      <c r="J107" s="17">
        <v>10</v>
      </c>
      <c r="K107" s="17">
        <v>19</v>
      </c>
      <c r="L107" s="17">
        <v>0</v>
      </c>
      <c r="M107" s="17">
        <v>0</v>
      </c>
      <c r="N107" s="17">
        <v>1.8</v>
      </c>
      <c r="O107" s="17">
        <v>1</v>
      </c>
      <c r="P107" s="23">
        <v>7</v>
      </c>
    </row>
    <row r="108" spans="1:16" ht="20" customHeight="1">
      <c r="B108" s="22"/>
      <c r="C108" s="17">
        <v>20</v>
      </c>
      <c r="D108" s="17">
        <v>29</v>
      </c>
      <c r="E108" s="17">
        <v>2.5</v>
      </c>
      <c r="F108" s="1"/>
      <c r="J108" s="17">
        <v>20</v>
      </c>
      <c r="K108" s="17">
        <v>29</v>
      </c>
      <c r="L108" s="17">
        <v>3</v>
      </c>
      <c r="M108" s="17">
        <v>1</v>
      </c>
      <c r="N108" s="17">
        <v>2.5</v>
      </c>
      <c r="O108" s="17">
        <v>42</v>
      </c>
      <c r="P108" s="23">
        <v>55</v>
      </c>
    </row>
    <row r="109" spans="1:16" ht="20" customHeight="1">
      <c r="B109" s="22"/>
      <c r="C109" s="17">
        <v>30</v>
      </c>
      <c r="D109" s="17">
        <v>39</v>
      </c>
      <c r="E109" s="17">
        <v>3.7</v>
      </c>
      <c r="F109" s="1"/>
      <c r="J109" s="17">
        <v>30</v>
      </c>
      <c r="K109" s="17">
        <v>39</v>
      </c>
      <c r="L109" s="17">
        <v>6</v>
      </c>
      <c r="M109" s="17">
        <v>2</v>
      </c>
      <c r="N109" s="17">
        <v>3.7</v>
      </c>
      <c r="O109" s="17">
        <v>130</v>
      </c>
      <c r="P109" s="23">
        <v>81</v>
      </c>
    </row>
    <row r="110" spans="1:16" ht="20" customHeight="1">
      <c r="B110" s="22"/>
      <c r="C110" s="17">
        <v>40</v>
      </c>
      <c r="D110" s="17">
        <v>49</v>
      </c>
      <c r="E110" s="17">
        <v>3.9</v>
      </c>
      <c r="F110" s="1"/>
      <c r="J110" s="17">
        <v>40</v>
      </c>
      <c r="K110" s="17">
        <v>49</v>
      </c>
      <c r="L110" s="17">
        <v>19</v>
      </c>
      <c r="M110" s="17">
        <v>3</v>
      </c>
      <c r="N110" s="17">
        <v>3.9</v>
      </c>
      <c r="O110" s="17">
        <v>233</v>
      </c>
      <c r="P110" s="23">
        <v>119</v>
      </c>
    </row>
    <row r="111" spans="1:16" ht="20" customHeight="1">
      <c r="B111" s="22"/>
      <c r="C111" s="17">
        <v>50</v>
      </c>
      <c r="D111" s="17">
        <v>59</v>
      </c>
      <c r="E111" s="17">
        <v>3.8</v>
      </c>
      <c r="F111" s="1"/>
      <c r="J111" s="17">
        <v>50</v>
      </c>
      <c r="K111" s="17">
        <v>59</v>
      </c>
      <c r="L111" s="17">
        <v>40</v>
      </c>
      <c r="M111" s="17">
        <v>13</v>
      </c>
      <c r="N111" s="17">
        <v>3.8</v>
      </c>
      <c r="O111" s="17">
        <v>327</v>
      </c>
      <c r="P111" s="23">
        <v>188</v>
      </c>
    </row>
    <row r="112" spans="1:16" ht="20" customHeight="1">
      <c r="B112" s="22"/>
      <c r="C112" s="17">
        <v>60</v>
      </c>
      <c r="D112" s="17">
        <v>69</v>
      </c>
      <c r="E112" s="17">
        <v>4.3</v>
      </c>
      <c r="F112" s="1"/>
      <c r="J112" s="17">
        <v>60</v>
      </c>
      <c r="K112" s="17">
        <v>69</v>
      </c>
      <c r="L112" s="17">
        <v>56</v>
      </c>
      <c r="M112" s="17">
        <v>28</v>
      </c>
      <c r="N112" s="17">
        <v>4.3</v>
      </c>
      <c r="O112" s="17">
        <v>300</v>
      </c>
      <c r="P112" s="23">
        <v>233</v>
      </c>
    </row>
    <row r="113" spans="1:16" ht="20" customHeight="1">
      <c r="B113" s="22"/>
      <c r="C113" s="17">
        <v>70</v>
      </c>
      <c r="D113" s="17">
        <v>79</v>
      </c>
      <c r="E113" s="17">
        <v>4.5999999999999996</v>
      </c>
      <c r="F113" s="1"/>
      <c r="J113" s="17">
        <v>70</v>
      </c>
      <c r="K113" s="17">
        <v>79</v>
      </c>
      <c r="L113" s="17">
        <v>91</v>
      </c>
      <c r="M113" s="17">
        <v>54</v>
      </c>
      <c r="N113" s="17">
        <v>4.5999999999999996</v>
      </c>
      <c r="O113" s="17">
        <v>254</v>
      </c>
      <c r="P113" s="23">
        <v>197</v>
      </c>
    </row>
    <row r="114" spans="1:16" ht="20" customHeight="1">
      <c r="B114" s="22"/>
      <c r="C114" s="17">
        <v>80</v>
      </c>
      <c r="D114" s="17">
        <v>89</v>
      </c>
      <c r="E114" s="17">
        <v>4.4000000000000004</v>
      </c>
      <c r="F114" s="1"/>
      <c r="J114" s="17">
        <v>80</v>
      </c>
      <c r="K114" s="17">
        <v>89</v>
      </c>
      <c r="L114" s="17">
        <v>94</v>
      </c>
      <c r="M114" s="17">
        <v>76</v>
      </c>
      <c r="N114" s="17">
        <v>4.4000000000000004</v>
      </c>
      <c r="O114" s="17">
        <v>155</v>
      </c>
      <c r="P114" s="23">
        <v>158</v>
      </c>
    </row>
    <row r="115" spans="1:16" ht="20" customHeight="1">
      <c r="B115" s="22"/>
      <c r="C115" s="17">
        <v>90</v>
      </c>
      <c r="D115" s="17">
        <v>100</v>
      </c>
      <c r="E115" s="17">
        <v>4.8</v>
      </c>
      <c r="J115" s="17">
        <v>90</v>
      </c>
      <c r="K115" s="17">
        <v>100</v>
      </c>
      <c r="L115" s="17">
        <v>28</v>
      </c>
      <c r="M115" s="17">
        <v>39</v>
      </c>
      <c r="N115" s="17">
        <v>4.8</v>
      </c>
      <c r="O115" s="17">
        <v>44</v>
      </c>
      <c r="P115" s="23">
        <v>84</v>
      </c>
    </row>
    <row r="116" spans="1:16" ht="20" customHeight="1">
      <c r="B116" s="22"/>
      <c r="C116" s="17" t="s">
        <v>104</v>
      </c>
      <c r="E116" s="17">
        <v>3.9</v>
      </c>
      <c r="F116" s="17">
        <v>2.4</v>
      </c>
      <c r="G116" s="17">
        <v>6.7</v>
      </c>
      <c r="P116" s="23"/>
    </row>
    <row r="117" spans="1:16" ht="20" customHeight="1">
      <c r="B117" s="22"/>
      <c r="P117" s="23"/>
    </row>
    <row r="118" spans="1:16" ht="20" customHeight="1">
      <c r="A118" s="17" t="s">
        <v>131</v>
      </c>
      <c r="B118" s="22" t="s">
        <v>293</v>
      </c>
      <c r="C118" s="17" t="s">
        <v>14</v>
      </c>
      <c r="H118" s="17" t="s">
        <v>287</v>
      </c>
      <c r="I118" s="17" t="s">
        <v>167</v>
      </c>
      <c r="P118" s="23"/>
    </row>
    <row r="119" spans="1:16" ht="38" customHeight="1">
      <c r="A119" s="36" t="s">
        <v>266</v>
      </c>
      <c r="B119" s="22"/>
      <c r="C119" s="17" t="s">
        <v>91</v>
      </c>
      <c r="D119" s="17" t="s">
        <v>92</v>
      </c>
      <c r="E119" s="46" t="str">
        <f>L120</f>
        <v>Male</v>
      </c>
      <c r="L119" s="93" t="s">
        <v>101</v>
      </c>
      <c r="M119" s="93"/>
      <c r="P119" s="23"/>
    </row>
    <row r="120" spans="1:16" ht="20" customHeight="1">
      <c r="B120" s="22"/>
      <c r="C120" s="17">
        <v>0</v>
      </c>
      <c r="D120" s="17">
        <v>9</v>
      </c>
      <c r="E120" s="28">
        <f t="shared" ref="E120:E128" si="2">L121</f>
        <v>1</v>
      </c>
      <c r="J120" s="46" t="s">
        <v>91</v>
      </c>
      <c r="K120" s="16" t="s">
        <v>92</v>
      </c>
      <c r="L120" s="16" t="s">
        <v>95</v>
      </c>
      <c r="M120" s="16" t="s">
        <v>96</v>
      </c>
      <c r="P120" s="23"/>
    </row>
    <row r="121" spans="1:16" ht="20" customHeight="1">
      <c r="B121" s="22"/>
      <c r="C121" s="17">
        <v>10</v>
      </c>
      <c r="D121" s="17">
        <v>19</v>
      </c>
      <c r="E121" s="28">
        <f t="shared" si="2"/>
        <v>1</v>
      </c>
      <c r="J121" s="17">
        <v>0</v>
      </c>
      <c r="K121" s="17">
        <v>9</v>
      </c>
      <c r="L121" s="28">
        <f>1-L106/O106</f>
        <v>1</v>
      </c>
      <c r="M121" s="28">
        <f>1-M106/P106</f>
        <v>1</v>
      </c>
      <c r="P121" s="23"/>
    </row>
    <row r="122" spans="1:16" ht="20" customHeight="1">
      <c r="B122" s="22"/>
      <c r="C122" s="17">
        <v>20</v>
      </c>
      <c r="D122" s="17">
        <v>29</v>
      </c>
      <c r="E122" s="28">
        <f t="shared" si="2"/>
        <v>0.9285714285714286</v>
      </c>
      <c r="J122" s="17">
        <v>10</v>
      </c>
      <c r="K122" s="17">
        <v>19</v>
      </c>
      <c r="L122" s="28">
        <f t="shared" ref="L122:M122" si="3">1-L107/O107</f>
        <v>1</v>
      </c>
      <c r="M122" s="28">
        <f t="shared" si="3"/>
        <v>1</v>
      </c>
      <c r="P122" s="23"/>
    </row>
    <row r="123" spans="1:16" ht="20" customHeight="1">
      <c r="B123" s="22"/>
      <c r="C123" s="17">
        <v>30</v>
      </c>
      <c r="D123" s="17">
        <v>39</v>
      </c>
      <c r="E123" s="28">
        <f t="shared" si="2"/>
        <v>0.95384615384615379</v>
      </c>
      <c r="J123" s="17">
        <v>20</v>
      </c>
      <c r="K123" s="17">
        <v>29</v>
      </c>
      <c r="L123" s="28">
        <f t="shared" ref="L123:M123" si="4">1-L108/O108</f>
        <v>0.9285714285714286</v>
      </c>
      <c r="M123" s="28">
        <f t="shared" si="4"/>
        <v>0.98181818181818181</v>
      </c>
      <c r="P123" s="23"/>
    </row>
    <row r="124" spans="1:16" ht="20" customHeight="1">
      <c r="B124" s="22"/>
      <c r="C124" s="17">
        <v>40</v>
      </c>
      <c r="D124" s="17">
        <v>49</v>
      </c>
      <c r="E124" s="28">
        <f t="shared" si="2"/>
        <v>0.91845493562231761</v>
      </c>
      <c r="J124" s="17">
        <v>30</v>
      </c>
      <c r="K124" s="17">
        <v>39</v>
      </c>
      <c r="L124" s="28">
        <f t="shared" ref="L124:M124" si="5">1-L109/O109</f>
        <v>0.95384615384615379</v>
      </c>
      <c r="M124" s="28">
        <f t="shared" si="5"/>
        <v>0.97530864197530864</v>
      </c>
      <c r="P124" s="23"/>
    </row>
    <row r="125" spans="1:16" ht="20" customHeight="1">
      <c r="B125" s="22"/>
      <c r="C125" s="17">
        <v>50</v>
      </c>
      <c r="D125" s="17">
        <v>59</v>
      </c>
      <c r="E125" s="28">
        <f t="shared" si="2"/>
        <v>0.8776758409785933</v>
      </c>
      <c r="J125" s="17">
        <v>40</v>
      </c>
      <c r="K125" s="17">
        <v>49</v>
      </c>
      <c r="L125" s="28">
        <f t="shared" ref="L125:M125" si="6">1-L110/O110</f>
        <v>0.91845493562231761</v>
      </c>
      <c r="M125" s="28">
        <f t="shared" si="6"/>
        <v>0.97478991596638653</v>
      </c>
      <c r="P125" s="23"/>
    </row>
    <row r="126" spans="1:16" ht="20" customHeight="1">
      <c r="B126" s="22"/>
      <c r="C126" s="17">
        <v>60</v>
      </c>
      <c r="D126" s="17">
        <v>69</v>
      </c>
      <c r="E126" s="28">
        <f t="shared" si="2"/>
        <v>0.81333333333333335</v>
      </c>
      <c r="J126" s="17">
        <v>50</v>
      </c>
      <c r="K126" s="17">
        <v>59</v>
      </c>
      <c r="L126" s="28">
        <f t="shared" ref="L126:M126" si="7">1-L111/O111</f>
        <v>0.8776758409785933</v>
      </c>
      <c r="M126" s="28">
        <f t="shared" si="7"/>
        <v>0.93085106382978722</v>
      </c>
      <c r="P126" s="23"/>
    </row>
    <row r="127" spans="1:16" ht="20" customHeight="1">
      <c r="B127" s="22"/>
      <c r="C127" s="17">
        <v>70</v>
      </c>
      <c r="D127" s="17">
        <v>79</v>
      </c>
      <c r="E127" s="28">
        <f t="shared" si="2"/>
        <v>0.6417322834645669</v>
      </c>
      <c r="J127" s="17">
        <v>60</v>
      </c>
      <c r="K127" s="17">
        <v>69</v>
      </c>
      <c r="L127" s="28">
        <f t="shared" ref="L127:M127" si="8">1-L112/O112</f>
        <v>0.81333333333333335</v>
      </c>
      <c r="M127" s="28">
        <f t="shared" si="8"/>
        <v>0.87982832618025753</v>
      </c>
      <c r="P127" s="23"/>
    </row>
    <row r="128" spans="1:16" ht="20" customHeight="1">
      <c r="B128" s="22"/>
      <c r="C128" s="17">
        <v>80</v>
      </c>
      <c r="D128" s="17">
        <v>89</v>
      </c>
      <c r="E128" s="28">
        <f t="shared" si="2"/>
        <v>0.3935483870967742</v>
      </c>
      <c r="J128" s="17">
        <v>70</v>
      </c>
      <c r="K128" s="17">
        <v>79</v>
      </c>
      <c r="L128" s="28">
        <f t="shared" ref="L128:M128" si="9">1-L113/O113</f>
        <v>0.6417322834645669</v>
      </c>
      <c r="M128" s="28">
        <f t="shared" si="9"/>
        <v>0.72588832487309651</v>
      </c>
      <c r="P128" s="23"/>
    </row>
    <row r="129" spans="1:16" ht="20" customHeight="1">
      <c r="B129" s="22"/>
      <c r="C129" s="17">
        <v>90</v>
      </c>
      <c r="D129" s="17">
        <v>100</v>
      </c>
      <c r="E129" s="28">
        <f>L130</f>
        <v>0.36363636363636365</v>
      </c>
      <c r="J129" s="17">
        <v>80</v>
      </c>
      <c r="K129" s="17">
        <v>89</v>
      </c>
      <c r="L129" s="28">
        <f t="shared" ref="L129:M129" si="10">1-L114/O114</f>
        <v>0.3935483870967742</v>
      </c>
      <c r="M129" s="28">
        <f t="shared" si="10"/>
        <v>0.51898734177215189</v>
      </c>
      <c r="P129" s="23"/>
    </row>
    <row r="130" spans="1:16" ht="20" customHeight="1">
      <c r="B130" s="22"/>
      <c r="E130" s="28"/>
      <c r="J130" s="17">
        <v>90</v>
      </c>
      <c r="K130" s="17">
        <v>100</v>
      </c>
      <c r="L130" s="28">
        <f>1-L115/O115</f>
        <v>0.36363636363636365</v>
      </c>
      <c r="M130" s="28">
        <f>1-M115/P115</f>
        <v>0.5357142857142857</v>
      </c>
      <c r="P130" s="23"/>
    </row>
    <row r="131" spans="1:16" ht="20" customHeight="1">
      <c r="B131" s="22"/>
      <c r="C131" s="17" t="s">
        <v>91</v>
      </c>
      <c r="D131" s="17" t="s">
        <v>92</v>
      </c>
      <c r="E131" s="29" t="str">
        <f t="shared" ref="E131:E140" si="11">M120</f>
        <v>Female</v>
      </c>
      <c r="H131" s="17" t="s">
        <v>287</v>
      </c>
      <c r="I131" s="17" t="s">
        <v>167</v>
      </c>
      <c r="P131" s="23"/>
    </row>
    <row r="132" spans="1:16" ht="20" customHeight="1">
      <c r="B132" s="22"/>
      <c r="C132" s="17">
        <v>0</v>
      </c>
      <c r="D132" s="17">
        <v>9</v>
      </c>
      <c r="E132" s="28">
        <f t="shared" si="11"/>
        <v>1</v>
      </c>
      <c r="P132" s="23"/>
    </row>
    <row r="133" spans="1:16" ht="20" customHeight="1">
      <c r="B133" s="22"/>
      <c r="C133" s="17">
        <v>10</v>
      </c>
      <c r="D133" s="17">
        <v>19</v>
      </c>
      <c r="E133" s="28">
        <f t="shared" si="11"/>
        <v>1</v>
      </c>
      <c r="P133" s="23"/>
    </row>
    <row r="134" spans="1:16" ht="20" customHeight="1">
      <c r="B134" s="22"/>
      <c r="C134" s="17">
        <v>20</v>
      </c>
      <c r="D134" s="17">
        <v>29</v>
      </c>
      <c r="E134" s="28">
        <f t="shared" si="11"/>
        <v>0.98181818181818181</v>
      </c>
      <c r="P134" s="23"/>
    </row>
    <row r="135" spans="1:16" ht="20" customHeight="1">
      <c r="B135" s="22"/>
      <c r="C135" s="17">
        <v>30</v>
      </c>
      <c r="D135" s="17">
        <v>39</v>
      </c>
      <c r="E135" s="28">
        <f t="shared" si="11"/>
        <v>0.97530864197530864</v>
      </c>
      <c r="P135" s="23"/>
    </row>
    <row r="136" spans="1:16" ht="20" customHeight="1">
      <c r="B136" s="22"/>
      <c r="C136" s="17">
        <v>40</v>
      </c>
      <c r="D136" s="17">
        <v>49</v>
      </c>
      <c r="E136" s="28">
        <f t="shared" si="11"/>
        <v>0.97478991596638653</v>
      </c>
      <c r="P136" s="23"/>
    </row>
    <row r="137" spans="1:16" ht="20" customHeight="1">
      <c r="B137" s="22"/>
      <c r="C137" s="17">
        <v>50</v>
      </c>
      <c r="D137" s="17">
        <v>59</v>
      </c>
      <c r="E137" s="28">
        <f t="shared" si="11"/>
        <v>0.93085106382978722</v>
      </c>
      <c r="P137" s="23"/>
    </row>
    <row r="138" spans="1:16" ht="20" customHeight="1">
      <c r="B138" s="22"/>
      <c r="C138" s="17">
        <v>60</v>
      </c>
      <c r="D138" s="17">
        <v>69</v>
      </c>
      <c r="E138" s="28">
        <f t="shared" si="11"/>
        <v>0.87982832618025753</v>
      </c>
      <c r="P138" s="23"/>
    </row>
    <row r="139" spans="1:16" ht="20" customHeight="1">
      <c r="B139" s="22"/>
      <c r="C139" s="17">
        <v>70</v>
      </c>
      <c r="D139" s="17">
        <v>79</v>
      </c>
      <c r="E139" s="28">
        <f t="shared" si="11"/>
        <v>0.72588832487309651</v>
      </c>
      <c r="P139" s="23"/>
    </row>
    <row r="140" spans="1:16" ht="20" customHeight="1">
      <c r="B140" s="22"/>
      <c r="C140" s="17">
        <v>80</v>
      </c>
      <c r="D140" s="17">
        <v>89</v>
      </c>
      <c r="E140" s="28">
        <f t="shared" si="11"/>
        <v>0.51898734177215189</v>
      </c>
      <c r="P140" s="23"/>
    </row>
    <row r="141" spans="1:16" ht="20" customHeight="1">
      <c r="B141" s="22"/>
      <c r="C141" s="17">
        <v>90</v>
      </c>
      <c r="D141" s="17">
        <v>100</v>
      </c>
      <c r="E141" s="28">
        <f t="shared" ref="E141" si="12">M130</f>
        <v>0.5357142857142857</v>
      </c>
      <c r="P141" s="23"/>
    </row>
    <row r="142" spans="1:16" ht="20" customHeight="1">
      <c r="B142" s="22"/>
      <c r="E142" s="28"/>
      <c r="P142" s="23"/>
    </row>
    <row r="143" spans="1:16" ht="20" customHeight="1">
      <c r="A143" s="17" t="s">
        <v>136</v>
      </c>
      <c r="B143" s="22" t="s">
        <v>294</v>
      </c>
      <c r="C143" s="17" t="s">
        <v>15</v>
      </c>
      <c r="H143" s="17" t="s">
        <v>287</v>
      </c>
      <c r="I143" s="17" t="s">
        <v>167</v>
      </c>
      <c r="P143" s="23"/>
    </row>
    <row r="144" spans="1:16" ht="39" customHeight="1">
      <c r="A144" s="36" t="s">
        <v>266</v>
      </c>
      <c r="B144" s="22"/>
      <c r="C144" s="17" t="s">
        <v>91</v>
      </c>
      <c r="D144" s="17" t="s">
        <v>92</v>
      </c>
      <c r="E144" s="17" t="s">
        <v>93</v>
      </c>
      <c r="P144" s="23"/>
    </row>
    <row r="145" spans="1:16" ht="20" customHeight="1">
      <c r="B145" s="22"/>
      <c r="C145" s="17">
        <v>0</v>
      </c>
      <c r="D145" s="17">
        <v>9</v>
      </c>
      <c r="E145" s="17" t="s">
        <v>102</v>
      </c>
      <c r="P145" s="23"/>
    </row>
    <row r="146" spans="1:16" ht="20" customHeight="1">
      <c r="B146" s="22"/>
      <c r="C146" s="17">
        <v>10</v>
      </c>
      <c r="D146" s="17">
        <v>19</v>
      </c>
      <c r="E146" s="17" t="s">
        <v>102</v>
      </c>
      <c r="P146" s="23"/>
    </row>
    <row r="147" spans="1:16" ht="20" customHeight="1">
      <c r="B147" s="22"/>
      <c r="C147" s="17">
        <v>20</v>
      </c>
      <c r="D147" s="17">
        <v>29</v>
      </c>
      <c r="E147" s="17">
        <v>4</v>
      </c>
      <c r="P147" s="23"/>
    </row>
    <row r="148" spans="1:16" ht="20" customHeight="1">
      <c r="B148" s="22"/>
      <c r="C148" s="17">
        <v>30</v>
      </c>
      <c r="D148" s="17">
        <v>39</v>
      </c>
      <c r="E148" s="17">
        <v>2.8</v>
      </c>
      <c r="P148" s="23"/>
    </row>
    <row r="149" spans="1:16" ht="20" customHeight="1">
      <c r="B149" s="22"/>
      <c r="C149" s="17">
        <v>40</v>
      </c>
      <c r="D149" s="17">
        <v>49</v>
      </c>
      <c r="E149" s="17">
        <v>5.6</v>
      </c>
      <c r="P149" s="23"/>
    </row>
    <row r="150" spans="1:16" ht="20" customHeight="1">
      <c r="B150" s="22"/>
      <c r="C150" s="17">
        <v>50</v>
      </c>
      <c r="D150" s="17">
        <v>59</v>
      </c>
      <c r="E150" s="17">
        <v>5.9</v>
      </c>
      <c r="P150" s="23"/>
    </row>
    <row r="151" spans="1:16" ht="20" customHeight="1">
      <c r="B151" s="22"/>
      <c r="C151" s="17">
        <v>60</v>
      </c>
      <c r="D151" s="17">
        <v>69</v>
      </c>
      <c r="E151" s="17">
        <v>5.7</v>
      </c>
      <c r="P151" s="23"/>
    </row>
    <row r="152" spans="1:16" ht="20" customHeight="1">
      <c r="B152" s="22"/>
      <c r="C152" s="17">
        <v>70</v>
      </c>
      <c r="D152" s="17">
        <v>79</v>
      </c>
      <c r="E152" s="17">
        <v>5</v>
      </c>
      <c r="P152" s="23"/>
    </row>
    <row r="153" spans="1:16" ht="20" customHeight="1">
      <c r="B153" s="22"/>
      <c r="C153" s="17">
        <v>80</v>
      </c>
      <c r="D153" s="17">
        <v>89</v>
      </c>
      <c r="E153" s="17">
        <v>3.9</v>
      </c>
      <c r="P153" s="23"/>
    </row>
    <row r="154" spans="1:16" ht="20" customHeight="1">
      <c r="B154" s="22"/>
      <c r="C154" s="17">
        <v>90</v>
      </c>
      <c r="D154" s="17">
        <v>100</v>
      </c>
      <c r="E154" s="17">
        <v>3</v>
      </c>
      <c r="P154" s="23"/>
    </row>
    <row r="155" spans="1:16" ht="20" customHeight="1">
      <c r="B155" s="22"/>
      <c r="C155" s="17" t="s">
        <v>103</v>
      </c>
      <c r="E155" s="17">
        <v>4.8</v>
      </c>
      <c r="F155" s="17">
        <v>2.2999999999999998</v>
      </c>
      <c r="G155" s="17">
        <v>7.4</v>
      </c>
      <c r="P155" s="23"/>
    </row>
    <row r="156" spans="1:16" ht="20" customHeight="1">
      <c r="B156" s="22"/>
      <c r="P156" s="23"/>
    </row>
    <row r="157" spans="1:16" ht="20" customHeight="1">
      <c r="A157" s="17" t="s">
        <v>264</v>
      </c>
      <c r="B157" s="22" t="s">
        <v>295</v>
      </c>
      <c r="C157" s="17" t="s">
        <v>16</v>
      </c>
      <c r="E157" s="17" t="s">
        <v>105</v>
      </c>
      <c r="H157" s="17" t="s">
        <v>287</v>
      </c>
      <c r="I157" s="17" t="s">
        <v>167</v>
      </c>
      <c r="P157" s="23"/>
    </row>
    <row r="158" spans="1:16" ht="41" customHeight="1">
      <c r="A158" s="36" t="s">
        <v>266</v>
      </c>
      <c r="B158" s="22"/>
      <c r="P158" s="23"/>
    </row>
    <row r="159" spans="1:16" ht="20" customHeight="1">
      <c r="B159" s="22"/>
      <c r="P159" s="23"/>
    </row>
    <row r="160" spans="1:16" ht="20" customHeight="1">
      <c r="B160" s="24" t="s">
        <v>268</v>
      </c>
      <c r="P160" s="23"/>
    </row>
    <row r="161" spans="1:16" ht="51" customHeight="1" thickBot="1">
      <c r="A161" s="17" t="s">
        <v>267</v>
      </c>
      <c r="B161" s="44" t="s">
        <v>296</v>
      </c>
      <c r="C161" s="55" t="s">
        <v>269</v>
      </c>
      <c r="D161" s="95" t="s">
        <v>270</v>
      </c>
      <c r="E161" s="95"/>
      <c r="F161" s="95"/>
      <c r="G161" s="95"/>
      <c r="H161" s="95"/>
      <c r="I161" s="30" t="s">
        <v>271</v>
      </c>
      <c r="J161" s="30"/>
      <c r="K161" s="30"/>
      <c r="L161" s="30"/>
      <c r="M161" s="30"/>
      <c r="N161" s="30"/>
      <c r="O161" s="30"/>
      <c r="P161" s="45"/>
    </row>
  </sheetData>
  <mergeCells count="4">
    <mergeCell ref="O104:P104"/>
    <mergeCell ref="L104:M104"/>
    <mergeCell ref="L119:M119"/>
    <mergeCell ref="D161:H161"/>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E7823-795D-8146-A750-9E6B10545672}">
  <dimension ref="A1:J11"/>
  <sheetViews>
    <sheetView workbookViewId="0">
      <selection activeCell="F34" sqref="F34"/>
    </sheetView>
  </sheetViews>
  <sheetFormatPr baseColWidth="10" defaultColWidth="11.5" defaultRowHeight="15"/>
  <sheetData>
    <row r="1" spans="1:10" ht="16" thickBot="1">
      <c r="A1" t="s">
        <v>42</v>
      </c>
      <c r="B1" t="s">
        <v>43</v>
      </c>
      <c r="C1" t="s">
        <v>44</v>
      </c>
      <c r="D1" t="s">
        <v>45</v>
      </c>
      <c r="E1" t="s">
        <v>46</v>
      </c>
      <c r="F1" t="s">
        <v>47</v>
      </c>
      <c r="G1" t="s">
        <v>48</v>
      </c>
      <c r="H1" t="s">
        <v>49</v>
      </c>
      <c r="I1" t="s">
        <v>50</v>
      </c>
      <c r="J1" t="s">
        <v>51</v>
      </c>
    </row>
    <row r="2" spans="1:10">
      <c r="A2" s="4">
        <v>0</v>
      </c>
      <c r="B2" s="5">
        <v>1</v>
      </c>
      <c r="C2" s="5">
        <v>0</v>
      </c>
      <c r="D2" s="5">
        <v>0</v>
      </c>
      <c r="E2" s="5">
        <v>0</v>
      </c>
      <c r="F2" s="5">
        <v>0</v>
      </c>
      <c r="G2" s="5">
        <v>0</v>
      </c>
      <c r="H2" s="5">
        <v>0</v>
      </c>
      <c r="I2" s="5">
        <v>0</v>
      </c>
      <c r="J2" s="6">
        <v>0</v>
      </c>
    </row>
    <row r="3" spans="1:10">
      <c r="A3" s="7">
        <v>0</v>
      </c>
      <c r="B3" s="2">
        <v>0</v>
      </c>
      <c r="C3" s="2">
        <v>1</v>
      </c>
      <c r="D3" s="2">
        <v>0</v>
      </c>
      <c r="E3" s="2">
        <v>1</v>
      </c>
      <c r="F3" s="2">
        <v>0</v>
      </c>
      <c r="G3" s="2">
        <v>0</v>
      </c>
      <c r="H3" s="2">
        <v>0</v>
      </c>
      <c r="I3" s="2">
        <v>0</v>
      </c>
      <c r="J3" s="8">
        <v>0</v>
      </c>
    </row>
    <row r="4" spans="1:10">
      <c r="A4" s="7">
        <v>0</v>
      </c>
      <c r="B4" s="2">
        <v>0</v>
      </c>
      <c r="C4" s="2">
        <v>0</v>
      </c>
      <c r="D4" s="2">
        <v>1</v>
      </c>
      <c r="E4" s="2">
        <v>0</v>
      </c>
      <c r="F4" s="2">
        <v>1</v>
      </c>
      <c r="G4" s="2">
        <v>1</v>
      </c>
      <c r="H4" s="2">
        <v>0</v>
      </c>
      <c r="I4" s="2">
        <v>1</v>
      </c>
      <c r="J4" s="8">
        <v>0</v>
      </c>
    </row>
    <row r="5" spans="1:10">
      <c r="A5" s="7">
        <v>0</v>
      </c>
      <c r="B5" s="2">
        <v>0</v>
      </c>
      <c r="C5" s="2">
        <v>0</v>
      </c>
      <c r="D5" s="2">
        <v>0</v>
      </c>
      <c r="E5" s="2">
        <v>0</v>
      </c>
      <c r="F5" s="2">
        <v>0</v>
      </c>
      <c r="G5" s="2">
        <v>1</v>
      </c>
      <c r="H5" s="2">
        <v>0</v>
      </c>
      <c r="I5" s="2">
        <v>1</v>
      </c>
      <c r="J5" s="8">
        <v>0</v>
      </c>
    </row>
    <row r="6" spans="1:10">
      <c r="A6" s="7">
        <v>0</v>
      </c>
      <c r="B6" s="2">
        <v>0</v>
      </c>
      <c r="C6" s="2">
        <v>0</v>
      </c>
      <c r="D6" s="2">
        <v>0</v>
      </c>
      <c r="E6" s="2">
        <v>0</v>
      </c>
      <c r="F6" s="2">
        <v>1</v>
      </c>
      <c r="G6" s="2">
        <v>0</v>
      </c>
      <c r="H6" s="2">
        <v>0</v>
      </c>
      <c r="I6" s="2">
        <v>0</v>
      </c>
      <c r="J6" s="8">
        <v>0</v>
      </c>
    </row>
    <row r="7" spans="1:10">
      <c r="A7" s="7">
        <v>0</v>
      </c>
      <c r="B7" s="2">
        <v>0</v>
      </c>
      <c r="C7" s="2">
        <v>0</v>
      </c>
      <c r="D7" s="2">
        <v>0</v>
      </c>
      <c r="E7" s="2">
        <v>0</v>
      </c>
      <c r="F7" s="2">
        <v>0</v>
      </c>
      <c r="G7" s="2">
        <v>1</v>
      </c>
      <c r="H7" s="2">
        <v>0</v>
      </c>
      <c r="I7" s="2">
        <v>1</v>
      </c>
      <c r="J7" s="8">
        <v>0</v>
      </c>
    </row>
    <row r="8" spans="1:10">
      <c r="A8" s="7">
        <v>0</v>
      </c>
      <c r="B8" s="2">
        <v>0</v>
      </c>
      <c r="C8" s="2">
        <v>0</v>
      </c>
      <c r="D8" s="2">
        <v>0</v>
      </c>
      <c r="E8" s="2">
        <v>0</v>
      </c>
      <c r="F8" s="2">
        <v>0</v>
      </c>
      <c r="G8" s="2">
        <v>0</v>
      </c>
      <c r="H8" s="2">
        <v>1</v>
      </c>
      <c r="I8" s="2">
        <v>1</v>
      </c>
      <c r="J8" s="8">
        <v>0</v>
      </c>
    </row>
    <row r="9" spans="1:10">
      <c r="A9" s="7">
        <v>0</v>
      </c>
      <c r="B9" s="2">
        <v>0</v>
      </c>
      <c r="C9" s="2">
        <v>0</v>
      </c>
      <c r="D9" s="2">
        <v>0</v>
      </c>
      <c r="E9" s="2">
        <v>0</v>
      </c>
      <c r="F9" s="2">
        <v>0</v>
      </c>
      <c r="G9" s="2">
        <v>0</v>
      </c>
      <c r="H9" s="2">
        <v>0</v>
      </c>
      <c r="I9" s="1">
        <v>1</v>
      </c>
      <c r="J9" s="1">
        <v>1</v>
      </c>
    </row>
    <row r="10" spans="1:10">
      <c r="A10" s="7">
        <v>0</v>
      </c>
      <c r="B10" s="2">
        <v>0</v>
      </c>
      <c r="C10" s="2">
        <v>0</v>
      </c>
      <c r="D10" s="2">
        <v>0</v>
      </c>
      <c r="E10" s="2">
        <v>0</v>
      </c>
      <c r="F10" s="2">
        <v>0</v>
      </c>
      <c r="G10" s="2">
        <v>0</v>
      </c>
      <c r="H10" s="2">
        <v>0</v>
      </c>
      <c r="I10" s="2">
        <v>0</v>
      </c>
      <c r="J10" s="3">
        <v>0</v>
      </c>
    </row>
    <row r="11" spans="1:10">
      <c r="A11" s="7">
        <v>0</v>
      </c>
      <c r="B11" s="2">
        <v>0</v>
      </c>
      <c r="C11" s="2">
        <v>0</v>
      </c>
      <c r="D11" s="2">
        <v>0</v>
      </c>
      <c r="E11" s="2">
        <v>0</v>
      </c>
      <c r="F11" s="2">
        <v>0</v>
      </c>
      <c r="G11" s="2">
        <v>0</v>
      </c>
      <c r="H11" s="2">
        <v>0</v>
      </c>
      <c r="I11" s="2">
        <v>0</v>
      </c>
      <c r="J11" s="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06EAA-DD57-CD41-99C7-E054165F9535}">
  <dimension ref="A1:B17"/>
  <sheetViews>
    <sheetView tabSelected="1" zoomScale="178" workbookViewId="0">
      <selection activeCell="B17" sqref="A16:B17"/>
    </sheetView>
  </sheetViews>
  <sheetFormatPr baseColWidth="10" defaultColWidth="10.83203125" defaultRowHeight="15"/>
  <cols>
    <col min="1" max="16384" width="10.83203125" style="9"/>
  </cols>
  <sheetData>
    <row r="1" spans="1:2">
      <c r="A1" s="48" t="s">
        <v>112</v>
      </c>
      <c r="B1" s="48" t="s">
        <v>113</v>
      </c>
    </row>
    <row r="2" spans="1:2">
      <c r="A2" s="48" t="s">
        <v>4</v>
      </c>
      <c r="B2" s="48">
        <v>2.82</v>
      </c>
    </row>
    <row r="3" spans="1:2">
      <c r="A3" s="48" t="s">
        <v>114</v>
      </c>
      <c r="B3" s="48">
        <v>0</v>
      </c>
    </row>
    <row r="4" spans="1:2">
      <c r="A4" s="48" t="s">
        <v>115</v>
      </c>
      <c r="B4" s="48">
        <v>0</v>
      </c>
    </row>
    <row r="5" spans="1:2">
      <c r="A5" s="48" t="s">
        <v>116</v>
      </c>
      <c r="B5" s="48">
        <v>0</v>
      </c>
    </row>
    <row r="6" spans="1:2">
      <c r="A6" s="48" t="s">
        <v>117</v>
      </c>
      <c r="B6" s="48">
        <v>0</v>
      </c>
    </row>
    <row r="7" spans="1:2">
      <c r="A7" s="48" t="s">
        <v>127</v>
      </c>
      <c r="B7" s="49">
        <v>2.52</v>
      </c>
    </row>
    <row r="8" spans="1:2">
      <c r="A8" s="48" t="s">
        <v>118</v>
      </c>
      <c r="B8" s="49">
        <v>0.2</v>
      </c>
    </row>
    <row r="9" spans="1:2">
      <c r="A9" s="48" t="s">
        <v>119</v>
      </c>
      <c r="B9" s="48">
        <v>0</v>
      </c>
    </row>
    <row r="10" spans="1:2">
      <c r="A10" s="48" t="s">
        <v>120</v>
      </c>
      <c r="B10" s="48">
        <v>0</v>
      </c>
    </row>
    <row r="11" spans="1:2">
      <c r="A11" s="48" t="s">
        <v>135</v>
      </c>
      <c r="B11" s="48">
        <v>0</v>
      </c>
    </row>
    <row r="12" spans="1:2">
      <c r="A12" s="48" t="s">
        <v>134</v>
      </c>
      <c r="B12" s="17">
        <v>5.4</v>
      </c>
    </row>
    <row r="13" spans="1:2">
      <c r="A13" s="48" t="s">
        <v>128</v>
      </c>
      <c r="B13" s="17">
        <v>7</v>
      </c>
    </row>
    <row r="14" spans="1:2">
      <c r="A14" s="48" t="s">
        <v>129</v>
      </c>
      <c r="B14" s="49">
        <v>3.5</v>
      </c>
    </row>
    <row r="15" spans="1:2">
      <c r="A15" s="48" t="s">
        <v>130</v>
      </c>
      <c r="B15" s="49">
        <v>3.5</v>
      </c>
    </row>
    <row r="16" spans="1:2">
      <c r="A16" s="48"/>
      <c r="B16" s="17"/>
    </row>
    <row r="17" spans="1:2">
      <c r="A17" s="48"/>
      <c r="B17" s="1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D877F-90D7-AC42-AE98-4669C451F9AC}">
  <dimension ref="A1:G10"/>
  <sheetViews>
    <sheetView workbookViewId="0">
      <selection activeCell="H19" sqref="H19"/>
    </sheetView>
  </sheetViews>
  <sheetFormatPr baseColWidth="10" defaultColWidth="11.5" defaultRowHeight="15"/>
  <cols>
    <col min="3" max="3" width="12.1640625" bestFit="1" customWidth="1"/>
    <col min="4" max="4" width="12.1640625" customWidth="1"/>
  </cols>
  <sheetData>
    <row r="1" spans="1:7">
      <c r="A1" t="s">
        <v>169</v>
      </c>
      <c r="B1" t="s">
        <v>170</v>
      </c>
      <c r="C1" t="s">
        <v>171</v>
      </c>
    </row>
    <row r="2" spans="1:7">
      <c r="A2" s="92">
        <v>0</v>
      </c>
      <c r="B2" s="92">
        <v>9</v>
      </c>
      <c r="C2">
        <v>4.0999999999999995E-2</v>
      </c>
      <c r="D2" s="14"/>
      <c r="F2" s="14"/>
      <c r="G2" s="14"/>
    </row>
    <row r="3" spans="1:7">
      <c r="A3" s="92">
        <v>10</v>
      </c>
      <c r="B3" s="92">
        <v>19</v>
      </c>
      <c r="C3">
        <v>2.5000000000000001E-2</v>
      </c>
      <c r="D3" s="14"/>
      <c r="G3" s="14"/>
    </row>
    <row r="4" spans="1:7">
      <c r="A4" s="92">
        <v>20</v>
      </c>
      <c r="B4" s="92">
        <v>29</v>
      </c>
      <c r="C4">
        <v>0.08</v>
      </c>
      <c r="D4" s="14"/>
      <c r="G4" s="14"/>
    </row>
    <row r="5" spans="1:7">
      <c r="A5" s="92">
        <v>30</v>
      </c>
      <c r="B5" s="92">
        <v>44</v>
      </c>
      <c r="C5">
        <v>0.17499999999999999</v>
      </c>
      <c r="D5" s="14"/>
      <c r="G5" s="14"/>
    </row>
    <row r="6" spans="1:7">
      <c r="A6" s="92">
        <v>45</v>
      </c>
      <c r="B6" s="92">
        <v>54</v>
      </c>
      <c r="C6">
        <v>0.24</v>
      </c>
      <c r="D6" s="14"/>
      <c r="G6" s="14"/>
    </row>
    <row r="7" spans="1:7">
      <c r="A7" s="92">
        <v>55</v>
      </c>
      <c r="B7" s="92">
        <v>64</v>
      </c>
      <c r="C7">
        <v>0.25</v>
      </c>
      <c r="D7" s="14"/>
      <c r="G7" s="14"/>
    </row>
    <row r="8" spans="1:7">
      <c r="A8" s="92">
        <v>65</v>
      </c>
      <c r="B8" s="92">
        <v>74</v>
      </c>
      <c r="C8">
        <v>0.35</v>
      </c>
    </row>
    <row r="9" spans="1:7">
      <c r="A9" s="92">
        <v>75</v>
      </c>
      <c r="B9" s="92">
        <v>84</v>
      </c>
      <c r="C9">
        <v>0.435</v>
      </c>
    </row>
    <row r="10" spans="1:7">
      <c r="A10" s="92">
        <v>85</v>
      </c>
      <c r="B10" s="92">
        <v>100</v>
      </c>
      <c r="C10">
        <v>0.318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39784-BE45-0345-97F0-C9ABCF921BE4}">
  <dimension ref="A1:F11"/>
  <sheetViews>
    <sheetView workbookViewId="0">
      <selection activeCell="H6" sqref="H6"/>
    </sheetView>
  </sheetViews>
  <sheetFormatPr baseColWidth="10" defaultColWidth="11.5" defaultRowHeight="15"/>
  <cols>
    <col min="3" max="3" width="11" customWidth="1"/>
    <col min="4" max="4" width="19.1640625" bestFit="1" customWidth="1"/>
    <col min="5" max="5" width="9.83203125" bestFit="1" customWidth="1"/>
  </cols>
  <sheetData>
    <row r="1" spans="1:6">
      <c r="A1" t="s">
        <v>172</v>
      </c>
      <c r="B1" t="s">
        <v>173</v>
      </c>
      <c r="C1" t="s">
        <v>174</v>
      </c>
      <c r="D1" t="s">
        <v>175</v>
      </c>
      <c r="E1" t="s">
        <v>176</v>
      </c>
      <c r="F1" t="s">
        <v>177</v>
      </c>
    </row>
    <row r="2" spans="1:6">
      <c r="A2">
        <v>0</v>
      </c>
      <c r="B2">
        <v>9</v>
      </c>
      <c r="C2">
        <v>1.5499999999999972</v>
      </c>
      <c r="D2">
        <v>1.5499999999999972</v>
      </c>
      <c r="E2">
        <v>2</v>
      </c>
      <c r="F2">
        <v>2</v>
      </c>
    </row>
    <row r="3" spans="1:6">
      <c r="A3">
        <v>10</v>
      </c>
      <c r="B3">
        <v>19</v>
      </c>
      <c r="C3">
        <v>2.6800000000000068</v>
      </c>
      <c r="D3">
        <v>2.6800000000000068</v>
      </c>
      <c r="E3">
        <v>1.8</v>
      </c>
      <c r="F3">
        <v>1.8</v>
      </c>
    </row>
    <row r="4" spans="1:6">
      <c r="A4">
        <v>20</v>
      </c>
      <c r="B4">
        <v>29</v>
      </c>
      <c r="C4">
        <v>4.0400000000000063</v>
      </c>
      <c r="D4">
        <v>4.0400000000000063</v>
      </c>
      <c r="E4">
        <v>4</v>
      </c>
      <c r="F4">
        <v>2.5</v>
      </c>
    </row>
    <row r="5" spans="1:6">
      <c r="A5">
        <v>30</v>
      </c>
      <c r="B5">
        <v>39</v>
      </c>
      <c r="C5">
        <v>6.7199999999999989</v>
      </c>
      <c r="D5">
        <v>6.7199999999999989</v>
      </c>
      <c r="E5">
        <v>2.8</v>
      </c>
      <c r="F5">
        <v>3.7</v>
      </c>
    </row>
    <row r="6" spans="1:6">
      <c r="A6">
        <v>40</v>
      </c>
      <c r="B6">
        <v>49</v>
      </c>
      <c r="C6">
        <v>10.799999999999997</v>
      </c>
      <c r="D6">
        <v>10.799999999999997</v>
      </c>
      <c r="E6">
        <v>5.6</v>
      </c>
      <c r="F6">
        <v>3.9</v>
      </c>
    </row>
    <row r="7" spans="1:6">
      <c r="A7">
        <v>50</v>
      </c>
      <c r="B7">
        <v>59</v>
      </c>
      <c r="C7">
        <v>17.849999999999994</v>
      </c>
      <c r="D7">
        <v>17.849999999999994</v>
      </c>
      <c r="E7">
        <v>5.9</v>
      </c>
      <c r="F7">
        <v>3.8</v>
      </c>
    </row>
    <row r="8" spans="1:6">
      <c r="A8">
        <v>60</v>
      </c>
      <c r="B8">
        <v>69</v>
      </c>
      <c r="C8">
        <v>30.340000000000003</v>
      </c>
      <c r="D8">
        <v>30.340000000000003</v>
      </c>
      <c r="E8">
        <v>5.7</v>
      </c>
      <c r="F8">
        <v>4.3</v>
      </c>
    </row>
    <row r="9" spans="1:6">
      <c r="A9">
        <v>70</v>
      </c>
      <c r="B9">
        <v>79</v>
      </c>
      <c r="C9">
        <v>48.79</v>
      </c>
      <c r="D9">
        <v>48.79</v>
      </c>
      <c r="E9">
        <v>5</v>
      </c>
      <c r="F9">
        <v>4.5999999999999996</v>
      </c>
    </row>
    <row r="10" spans="1:6">
      <c r="A10">
        <v>80</v>
      </c>
      <c r="B10">
        <v>89</v>
      </c>
      <c r="C10">
        <v>88.210000000000008</v>
      </c>
      <c r="D10">
        <v>88.210000000000008</v>
      </c>
      <c r="E10">
        <v>3.9</v>
      </c>
      <c r="F10">
        <v>4.4000000000000004</v>
      </c>
    </row>
    <row r="11" spans="1:6">
      <c r="A11">
        <v>90</v>
      </c>
      <c r="B11">
        <v>100</v>
      </c>
      <c r="C11">
        <v>88.210000000000008</v>
      </c>
      <c r="D11">
        <v>88.210000000000008</v>
      </c>
      <c r="E11">
        <v>3</v>
      </c>
      <c r="F11">
        <v>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26F3C-8CA7-F349-A44D-CAA6F9BEBB9E}">
  <dimension ref="A1:C54"/>
  <sheetViews>
    <sheetView topLeftCell="A40" workbookViewId="0">
      <selection activeCell="D43" sqref="D43"/>
    </sheetView>
  </sheetViews>
  <sheetFormatPr baseColWidth="10" defaultColWidth="11.5" defaultRowHeight="15"/>
  <cols>
    <col min="2" max="2" width="13.5" bestFit="1" customWidth="1"/>
  </cols>
  <sheetData>
    <row r="1" spans="1:3">
      <c r="A1" t="s">
        <v>178</v>
      </c>
      <c r="B1" t="s">
        <v>179</v>
      </c>
      <c r="C1" t="s">
        <v>180</v>
      </c>
    </row>
    <row r="2" spans="1:3">
      <c r="A2" t="s">
        <v>181</v>
      </c>
      <c r="B2" s="15">
        <v>43926</v>
      </c>
      <c r="C2" s="15">
        <v>43952</v>
      </c>
    </row>
    <row r="3" spans="1:3">
      <c r="A3" t="s">
        <v>182</v>
      </c>
      <c r="B3" s="15">
        <v>43919</v>
      </c>
      <c r="C3" s="15">
        <v>43942</v>
      </c>
    </row>
    <row r="4" spans="1:3">
      <c r="A4" t="s">
        <v>183</v>
      </c>
      <c r="B4" s="15">
        <v>43922</v>
      </c>
      <c r="C4" s="15">
        <v>43967</v>
      </c>
    </row>
    <row r="5" spans="1:3">
      <c r="A5" t="s">
        <v>184</v>
      </c>
      <c r="B5" t="s">
        <v>102</v>
      </c>
      <c r="C5" t="s">
        <v>102</v>
      </c>
    </row>
    <row r="6" spans="1:3">
      <c r="A6" t="s">
        <v>185</v>
      </c>
      <c r="B6" s="15">
        <v>43909</v>
      </c>
      <c r="C6" t="s">
        <v>102</v>
      </c>
    </row>
    <row r="7" spans="1:3">
      <c r="A7" t="s">
        <v>186</v>
      </c>
      <c r="B7" s="15">
        <v>43916</v>
      </c>
      <c r="C7" s="15">
        <v>43947</v>
      </c>
    </row>
    <row r="8" spans="1:3">
      <c r="A8" t="s">
        <v>187</v>
      </c>
      <c r="B8" s="15">
        <v>43914</v>
      </c>
      <c r="C8" s="15">
        <v>43971</v>
      </c>
    </row>
    <row r="9" spans="1:3">
      <c r="A9" t="s">
        <v>188</v>
      </c>
      <c r="B9" s="15">
        <v>43914</v>
      </c>
      <c r="C9" s="15">
        <v>43966</v>
      </c>
    </row>
    <row r="10" spans="1:3">
      <c r="A10" t="s">
        <v>189</v>
      </c>
      <c r="B10" s="15">
        <v>43922</v>
      </c>
      <c r="C10" s="15">
        <v>43966</v>
      </c>
    </row>
    <row r="11" spans="1:3">
      <c r="A11" t="s">
        <v>190</v>
      </c>
      <c r="B11" s="15">
        <v>43924</v>
      </c>
      <c r="C11" s="15">
        <v>43951</v>
      </c>
    </row>
    <row r="12" spans="1:3">
      <c r="A12" t="s">
        <v>191</v>
      </c>
      <c r="B12" s="15">
        <v>43925</v>
      </c>
      <c r="C12" s="15">
        <v>43952</v>
      </c>
    </row>
    <row r="13" spans="1:3">
      <c r="A13" t="s">
        <v>192</v>
      </c>
      <c r="B13" s="15">
        <v>43915</v>
      </c>
      <c r="C13" s="15">
        <v>43983</v>
      </c>
    </row>
    <row r="14" spans="1:3">
      <c r="A14" t="s">
        <v>193</v>
      </c>
      <c r="B14" s="15">
        <v>43915</v>
      </c>
      <c r="C14" s="15">
        <v>43951</v>
      </c>
    </row>
    <row r="15" spans="1:3">
      <c r="A15" t="s">
        <v>194</v>
      </c>
      <c r="B15" s="15">
        <v>43912</v>
      </c>
      <c r="C15" s="15">
        <v>43981</v>
      </c>
    </row>
    <row r="16" spans="1:3">
      <c r="A16" t="s">
        <v>195</v>
      </c>
      <c r="B16" s="15">
        <v>43915</v>
      </c>
      <c r="C16" s="15">
        <v>43953</v>
      </c>
    </row>
    <row r="17" spans="1:3">
      <c r="A17" t="s">
        <v>196</v>
      </c>
      <c r="B17" t="s">
        <v>102</v>
      </c>
      <c r="C17" t="s">
        <v>102</v>
      </c>
    </row>
    <row r="18" spans="1:3">
      <c r="A18" t="s">
        <v>197</v>
      </c>
      <c r="B18" s="15">
        <v>43920</v>
      </c>
      <c r="C18" s="15">
        <v>43954</v>
      </c>
    </row>
    <row r="19" spans="1:3">
      <c r="A19" t="s">
        <v>198</v>
      </c>
      <c r="B19" s="15">
        <v>43917</v>
      </c>
      <c r="C19" t="s">
        <v>102</v>
      </c>
    </row>
    <row r="20" spans="1:3">
      <c r="A20" t="s">
        <v>199</v>
      </c>
      <c r="B20" s="15">
        <v>43914</v>
      </c>
      <c r="C20" s="15">
        <v>43966</v>
      </c>
    </row>
    <row r="21" spans="1:3">
      <c r="A21" t="s">
        <v>200</v>
      </c>
      <c r="B21" s="15">
        <v>43923</v>
      </c>
      <c r="C21" s="15">
        <v>43982</v>
      </c>
    </row>
    <row r="22" spans="1:3">
      <c r="A22" t="s">
        <v>201</v>
      </c>
      <c r="B22" s="15">
        <v>43921</v>
      </c>
      <c r="C22" t="s">
        <v>102</v>
      </c>
    </row>
    <row r="23" spans="1:3">
      <c r="A23" t="s">
        <v>202</v>
      </c>
      <c r="B23" s="15">
        <v>43914</v>
      </c>
      <c r="C23" s="15">
        <v>43969</v>
      </c>
    </row>
    <row r="24" spans="1:3">
      <c r="A24" t="s">
        <v>203</v>
      </c>
      <c r="B24" s="15">
        <v>43914</v>
      </c>
      <c r="C24" s="15">
        <v>43967</v>
      </c>
    </row>
    <row r="25" spans="1:3">
      <c r="A25" t="s">
        <v>204</v>
      </c>
      <c r="B25" s="15">
        <v>43918</v>
      </c>
      <c r="C25" s="15">
        <v>43954</v>
      </c>
    </row>
    <row r="26" spans="1:3">
      <c r="A26" t="s">
        <v>205</v>
      </c>
      <c r="B26" s="15">
        <v>43925</v>
      </c>
      <c r="C26" s="15">
        <v>43948</v>
      </c>
    </row>
    <row r="27" spans="1:3">
      <c r="A27" t="s">
        <v>206</v>
      </c>
      <c r="B27" s="15">
        <v>43927</v>
      </c>
      <c r="C27" s="15">
        <v>43954</v>
      </c>
    </row>
    <row r="28" spans="1:3">
      <c r="A28" t="s">
        <v>207</v>
      </c>
      <c r="B28" s="15">
        <v>43918</v>
      </c>
      <c r="C28" s="15">
        <v>43947</v>
      </c>
    </row>
    <row r="29" spans="1:3">
      <c r="A29" t="s">
        <v>208</v>
      </c>
      <c r="B29" t="s">
        <v>102</v>
      </c>
      <c r="C29" t="s">
        <v>102</v>
      </c>
    </row>
    <row r="30" spans="1:3">
      <c r="A30" t="s">
        <v>209</v>
      </c>
      <c r="B30" s="15">
        <v>43922</v>
      </c>
      <c r="C30" s="15">
        <v>43966</v>
      </c>
    </row>
    <row r="31" spans="1:3">
      <c r="A31" t="s">
        <v>210</v>
      </c>
      <c r="B31" s="15">
        <v>43918</v>
      </c>
      <c r="C31" s="15">
        <v>43955</v>
      </c>
    </row>
    <row r="32" spans="1:3">
      <c r="A32" t="s">
        <v>211</v>
      </c>
      <c r="B32" s="15">
        <v>43912</v>
      </c>
      <c r="C32" t="s">
        <v>102</v>
      </c>
    </row>
    <row r="33" spans="1:3">
      <c r="A33" t="s">
        <v>212</v>
      </c>
      <c r="B33" s="15">
        <v>43913</v>
      </c>
      <c r="C33" t="s">
        <v>102</v>
      </c>
    </row>
    <row r="34" spans="1:3">
      <c r="A34" t="s">
        <v>213</v>
      </c>
      <c r="B34" s="15">
        <v>43912</v>
      </c>
      <c r="C34" s="15">
        <v>43966</v>
      </c>
    </row>
    <row r="35" spans="1:3">
      <c r="A35" t="s">
        <v>214</v>
      </c>
      <c r="B35" s="15">
        <v>43921</v>
      </c>
      <c r="C35" s="15">
        <v>43960</v>
      </c>
    </row>
    <row r="36" spans="1:3">
      <c r="A36" t="s">
        <v>215</v>
      </c>
      <c r="B36" t="s">
        <v>102</v>
      </c>
      <c r="C36" t="s">
        <v>102</v>
      </c>
    </row>
    <row r="37" spans="1:3">
      <c r="A37" t="s">
        <v>216</v>
      </c>
      <c r="B37" s="15">
        <v>43914</v>
      </c>
      <c r="C37" s="15">
        <v>43953</v>
      </c>
    </row>
    <row r="38" spans="1:3">
      <c r="A38" t="s">
        <v>217</v>
      </c>
      <c r="B38" s="15">
        <v>43914</v>
      </c>
      <c r="C38" s="15">
        <v>43957</v>
      </c>
    </row>
    <row r="39" spans="1:3">
      <c r="A39" t="s">
        <v>218</v>
      </c>
      <c r="B39" s="15">
        <v>43913</v>
      </c>
      <c r="C39" t="s">
        <v>102</v>
      </c>
    </row>
    <row r="40" spans="1:3">
      <c r="A40" t="s">
        <v>219</v>
      </c>
      <c r="B40" s="15">
        <v>43905</v>
      </c>
      <c r="C40" s="15">
        <v>43954</v>
      </c>
    </row>
    <row r="41" spans="1:3">
      <c r="A41" t="s">
        <v>220</v>
      </c>
      <c r="B41" s="15">
        <v>43923</v>
      </c>
      <c r="C41" s="15">
        <v>43959</v>
      </c>
    </row>
    <row r="42" spans="1:3">
      <c r="A42" t="s">
        <v>221</v>
      </c>
      <c r="B42" s="15">
        <v>43918</v>
      </c>
      <c r="C42" s="15">
        <v>43959</v>
      </c>
    </row>
    <row r="43" spans="1:3">
      <c r="A43" t="s">
        <v>222</v>
      </c>
      <c r="B43" s="15">
        <v>43929</v>
      </c>
      <c r="C43" t="s">
        <v>102</v>
      </c>
    </row>
    <row r="44" spans="1:3">
      <c r="A44" t="s">
        <v>223</v>
      </c>
      <c r="B44" t="s">
        <v>102</v>
      </c>
      <c r="C44" t="s">
        <v>102</v>
      </c>
    </row>
    <row r="45" spans="1:3">
      <c r="A45" t="s">
        <v>224</v>
      </c>
      <c r="B45" s="15">
        <v>43922</v>
      </c>
      <c r="C45" s="15">
        <v>43952</v>
      </c>
    </row>
    <row r="46" spans="1:3">
      <c r="A46" t="s">
        <v>225</v>
      </c>
      <c r="B46" s="15">
        <v>43923</v>
      </c>
      <c r="C46" s="15">
        <v>43951</v>
      </c>
    </row>
    <row r="47" spans="1:3">
      <c r="A47" t="s">
        <v>226</v>
      </c>
      <c r="B47" t="s">
        <v>102</v>
      </c>
      <c r="C47" t="s">
        <v>102</v>
      </c>
    </row>
    <row r="48" spans="1:3">
      <c r="A48" t="s">
        <v>227</v>
      </c>
      <c r="B48" s="15">
        <v>43916</v>
      </c>
      <c r="C48" s="15">
        <v>43966</v>
      </c>
    </row>
    <row r="49" spans="1:3">
      <c r="A49" t="s">
        <v>228</v>
      </c>
      <c r="B49" s="15">
        <v>43920</v>
      </c>
      <c r="C49" s="15">
        <v>43992</v>
      </c>
    </row>
    <row r="50" spans="1:3">
      <c r="A50" t="s">
        <v>229</v>
      </c>
      <c r="B50" s="15">
        <v>43913</v>
      </c>
      <c r="C50" s="15">
        <v>43955</v>
      </c>
    </row>
    <row r="51" spans="1:3">
      <c r="A51" t="s">
        <v>230</v>
      </c>
      <c r="B51" s="15">
        <v>43915</v>
      </c>
      <c r="C51" t="s">
        <v>102</v>
      </c>
    </row>
    <row r="52" spans="1:3">
      <c r="A52" t="s">
        <v>231</v>
      </c>
      <c r="B52" s="15">
        <v>43915</v>
      </c>
      <c r="C52" s="15">
        <v>43977</v>
      </c>
    </row>
    <row r="53" spans="1:3">
      <c r="A53" t="s">
        <v>232</v>
      </c>
      <c r="B53" t="s">
        <v>102</v>
      </c>
      <c r="C53" t="s">
        <v>102</v>
      </c>
    </row>
    <row r="54" spans="1:3">
      <c r="A54" t="s">
        <v>303</v>
      </c>
      <c r="B54" s="15">
        <v>43990</v>
      </c>
      <c r="C54" s="15">
        <v>43969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31592-1077-9942-9A90-D21B632320FA}">
  <dimension ref="A1:B30"/>
  <sheetViews>
    <sheetView topLeftCell="A16" zoomScale="150" workbookViewId="0">
      <selection activeCell="A27" sqref="A27"/>
    </sheetView>
  </sheetViews>
  <sheetFormatPr baseColWidth="10" defaultColWidth="10.83203125" defaultRowHeight="15"/>
  <cols>
    <col min="1" max="16384" width="10.83203125" style="13"/>
  </cols>
  <sheetData>
    <row r="1" spans="1:2" ht="16">
      <c r="A1" s="13" t="s">
        <v>122</v>
      </c>
      <c r="B1" s="11" t="s">
        <v>121</v>
      </c>
    </row>
    <row r="2" spans="1:2" ht="16">
      <c r="A2" s="13" t="s">
        <v>35</v>
      </c>
      <c r="B2" s="11" t="s">
        <v>123</v>
      </c>
    </row>
    <row r="3" spans="1:2" ht="16">
      <c r="A3" s="13" t="s">
        <v>36</v>
      </c>
      <c r="B3" s="12" t="s">
        <v>125</v>
      </c>
    </row>
    <row r="4" spans="1:2" ht="16">
      <c r="A4" s="13" t="s">
        <v>37</v>
      </c>
      <c r="B4" s="11" t="s">
        <v>124</v>
      </c>
    </row>
    <row r="5" spans="1:2" ht="16">
      <c r="A5" s="13" t="s">
        <v>38</v>
      </c>
      <c r="B5" s="11" t="s">
        <v>126</v>
      </c>
    </row>
    <row r="6" spans="1:2" ht="16">
      <c r="A6" s="13" t="s">
        <v>39</v>
      </c>
      <c r="B6" s="62" t="s">
        <v>138</v>
      </c>
    </row>
    <row r="7" spans="1:2" ht="16">
      <c r="A7" s="13" t="s">
        <v>40</v>
      </c>
      <c r="B7" s="62" t="s">
        <v>139</v>
      </c>
    </row>
    <row r="8" spans="1:2" ht="16">
      <c r="A8" s="13" t="s">
        <v>13</v>
      </c>
      <c r="B8" s="62" t="s">
        <v>142</v>
      </c>
    </row>
    <row r="9" spans="1:2" ht="16">
      <c r="A9" s="13" t="s">
        <v>111</v>
      </c>
      <c r="B9" s="10" t="s">
        <v>143</v>
      </c>
    </row>
    <row r="10" spans="1:2" ht="16">
      <c r="A10" s="13" t="s">
        <v>144</v>
      </c>
      <c r="B10" s="12" t="s">
        <v>145</v>
      </c>
    </row>
    <row r="11" spans="1:2" ht="16">
      <c r="A11" s="13" t="s">
        <v>147</v>
      </c>
      <c r="B11" s="12" t="s">
        <v>146</v>
      </c>
    </row>
    <row r="12" spans="1:2" ht="16">
      <c r="A12" s="13" t="s">
        <v>149</v>
      </c>
      <c r="B12" s="12" t="s">
        <v>148</v>
      </c>
    </row>
    <row r="13" spans="1:2" ht="16">
      <c r="A13" s="13" t="s">
        <v>150</v>
      </c>
      <c r="B13" s="12" t="s">
        <v>151</v>
      </c>
    </row>
    <row r="14" spans="1:2" ht="16">
      <c r="A14" s="13" t="s">
        <v>152</v>
      </c>
      <c r="B14" s="12" t="s">
        <v>153</v>
      </c>
    </row>
    <row r="15" spans="1:2" ht="16">
      <c r="A15" s="13" t="s">
        <v>154</v>
      </c>
      <c r="B15" s="10" t="s">
        <v>155</v>
      </c>
    </row>
    <row r="16" spans="1:2" ht="16">
      <c r="A16" s="13" t="s">
        <v>160</v>
      </c>
      <c r="B16" s="12" t="s">
        <v>159</v>
      </c>
    </row>
    <row r="17" spans="1:2" ht="16">
      <c r="A17" s="13" t="s">
        <v>162</v>
      </c>
      <c r="B17" s="12" t="s">
        <v>161</v>
      </c>
    </row>
    <row r="18" spans="1:2" ht="16">
      <c r="A18" s="13" t="s">
        <v>163</v>
      </c>
      <c r="B18" s="10" t="s">
        <v>164</v>
      </c>
    </row>
    <row r="19" spans="1:2" ht="16">
      <c r="A19" s="13" t="s">
        <v>165</v>
      </c>
      <c r="B19" s="10" t="s">
        <v>166</v>
      </c>
    </row>
    <row r="20" spans="1:2" ht="16">
      <c r="A20" s="13" t="s">
        <v>167</v>
      </c>
      <c r="B20" s="12" t="s">
        <v>168</v>
      </c>
    </row>
    <row r="21" spans="1:2" ht="16">
      <c r="A21" s="13" t="s">
        <v>271</v>
      </c>
      <c r="B21" s="56" t="s">
        <v>272</v>
      </c>
    </row>
    <row r="22" spans="1:2" ht="16">
      <c r="A22" s="13" t="s">
        <v>276</v>
      </c>
      <c r="B22" s="59" t="s">
        <v>275</v>
      </c>
    </row>
    <row r="23" spans="1:2" ht="16">
      <c r="A23" s="13" t="s">
        <v>300</v>
      </c>
      <c r="B23" s="61" t="s">
        <v>301</v>
      </c>
    </row>
    <row r="24" spans="1:2" ht="16">
      <c r="A24" s="13" t="s">
        <v>311</v>
      </c>
      <c r="B24" s="63" t="s">
        <v>312</v>
      </c>
    </row>
    <row r="25" spans="1:2" ht="16">
      <c r="A25" s="13" t="s">
        <v>313</v>
      </c>
      <c r="B25" s="63" t="s">
        <v>314</v>
      </c>
    </row>
    <row r="26" spans="1:2" ht="16">
      <c r="A26" s="13" t="s">
        <v>316</v>
      </c>
      <c r="B26" s="63" t="s">
        <v>317</v>
      </c>
    </row>
    <row r="27" spans="1:2">
      <c r="A27" s="76" t="s">
        <v>326</v>
      </c>
      <c r="B27" t="s">
        <v>327</v>
      </c>
    </row>
    <row r="28" spans="1:2" ht="16">
      <c r="A28" s="13" t="s">
        <v>338</v>
      </c>
      <c r="B28" s="63" t="s">
        <v>339</v>
      </c>
    </row>
    <row r="29" spans="1:2" ht="16">
      <c r="A29" s="13" t="s">
        <v>340</v>
      </c>
      <c r="B29" s="63" t="s">
        <v>341</v>
      </c>
    </row>
    <row r="30" spans="1:2" ht="16">
      <c r="A30" s="13" t="s">
        <v>342</v>
      </c>
      <c r="B30" s="63" t="s">
        <v>343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vt:lpstr>
      <vt:lpstr>sensitvity_analysis</vt:lpstr>
      <vt:lpstr>Parameter List</vt:lpstr>
      <vt:lpstr>q-mat_blank</vt:lpstr>
      <vt:lpstr>input_list_const</vt:lpstr>
      <vt:lpstr>symp_hospitalization</vt:lpstr>
      <vt:lpstr>percent_dead_recover_days</vt:lpstr>
      <vt:lpstr>sd_date</vt:lpstr>
      <vt:lpstr>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Sonza Sonza</dc:creator>
  <cp:lastModifiedBy>Microsoft Office User</cp:lastModifiedBy>
  <dcterms:created xsi:type="dcterms:W3CDTF">2020-04-30T13:47:42Z</dcterms:created>
  <dcterms:modified xsi:type="dcterms:W3CDTF">2020-07-18T00:39:17Z</dcterms:modified>
</cp:coreProperties>
</file>