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apudi/Desktop/COVID/SIMULATION/CODE/"/>
    </mc:Choice>
  </mc:AlternateContent>
  <xr:revisionPtr revIDLastSave="0" documentId="13_ncr:1_{F56D98FE-3016-8248-8E62-E126D6F5AFAA}" xr6:coauthVersionLast="45" xr6:coauthVersionMax="45" xr10:uidLastSave="{00000000-0000-0000-0000-000000000000}"/>
  <bookViews>
    <workbookView xWindow="0" yWindow="460" windowWidth="28800" windowHeight="15940" xr2:uid="{00000000-000D-0000-FFFF-FFFF00000000}"/>
  </bookViews>
  <sheets>
    <sheet name="input_list_const original" sheetId="7" r:id="rId1"/>
    <sheet name="Parameter List" sheetId="1" r:id="rId2"/>
    <sheet name="initial_state_calc" sheetId="6" r:id="rId3"/>
    <sheet name="Equations" sheetId="3" r:id="rId4"/>
    <sheet name="q-mat_blank" sheetId="4" r:id="rId5"/>
    <sheet name="Source List" sheetId="2" r:id="rId6"/>
    <sheet name="input_list_const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6" l="1"/>
  <c r="D23" i="3" l="1"/>
  <c r="D22" i="3" l="1"/>
  <c r="E119" i="1" l="1"/>
  <c r="E107" i="1"/>
  <c r="M110" i="1"/>
  <c r="E109" i="1" s="1"/>
  <c r="N110" i="1"/>
  <c r="E121" i="1" s="1"/>
  <c r="M111" i="1"/>
  <c r="E110" i="1" s="1"/>
  <c r="N111" i="1"/>
  <c r="E122" i="1" s="1"/>
  <c r="M112" i="1"/>
  <c r="E111" i="1" s="1"/>
  <c r="N112" i="1"/>
  <c r="E123" i="1" s="1"/>
  <c r="M113" i="1"/>
  <c r="E112" i="1" s="1"/>
  <c r="N113" i="1"/>
  <c r="E124" i="1" s="1"/>
  <c r="M114" i="1"/>
  <c r="E113" i="1" s="1"/>
  <c r="N114" i="1"/>
  <c r="E125" i="1" s="1"/>
  <c r="M115" i="1"/>
  <c r="E114" i="1" s="1"/>
  <c r="N115" i="1"/>
  <c r="E126" i="1" s="1"/>
  <c r="M116" i="1"/>
  <c r="E115" i="1" s="1"/>
  <c r="N116" i="1"/>
  <c r="E127" i="1" s="1"/>
  <c r="M117" i="1"/>
  <c r="E116" i="1" s="1"/>
  <c r="N117" i="1"/>
  <c r="E128" i="1" s="1"/>
  <c r="M118" i="1"/>
  <c r="E117" i="1" s="1"/>
  <c r="N118" i="1"/>
  <c r="E129" i="1" s="1"/>
  <c r="N109" i="1"/>
  <c r="E120" i="1" s="1"/>
  <c r="M109" i="1"/>
  <c r="E108" i="1" s="1"/>
  <c r="M85" i="1"/>
  <c r="E85" i="1" s="1"/>
  <c r="M86" i="1"/>
  <c r="E86" i="1" s="1"/>
  <c r="M87" i="1"/>
  <c r="E87" i="1" s="1"/>
  <c r="M90" i="1"/>
  <c r="E90" i="1" s="1"/>
  <c r="M84" i="1"/>
  <c r="E84" i="1" s="1"/>
  <c r="L89" i="1"/>
  <c r="M89" i="1" s="1"/>
  <c r="E89" i="1" s="1"/>
  <c r="L88" i="1"/>
  <c r="M88" i="1" s="1"/>
  <c r="E88" i="1" s="1"/>
</calcChain>
</file>

<file path=xl/sharedStrings.xml><?xml version="1.0" encoding="utf-8"?>
<sst xmlns="http://schemas.openxmlformats.org/spreadsheetml/2006/main" count="546" uniqueCount="293">
  <si>
    <t>Parameter</t>
  </si>
  <si>
    <t>Description</t>
  </si>
  <si>
    <t>Source</t>
  </si>
  <si>
    <t xml:space="preserve">Transmission related </t>
  </si>
  <si>
    <t>R0</t>
  </si>
  <si>
    <t>Midas Github [4]</t>
  </si>
  <si>
    <t>Beta</t>
  </si>
  <si>
    <t>Contacts (c)</t>
  </si>
  <si>
    <t>Epidemiological</t>
  </si>
  <si>
    <t>Duration in E (and Q_E)</t>
  </si>
  <si>
    <t>https://www.hiqa.ie/sites/default/files/2020-04/Evidence-Summary_COVID-19_duration-of-infectivity-viral-load.pdf</t>
  </si>
  <si>
    <t>Proportion go direct E to R (Q_E to R)</t>
  </si>
  <si>
    <t xml:space="preserve">Related to I </t>
  </si>
  <si>
    <t>(I to R )</t>
  </si>
  <si>
    <t>Related  to Q_I</t>
  </si>
  <si>
    <t>Infectious and symptomatic (Q_I to R )</t>
  </si>
  <si>
    <t>Infectious and symptomatic (Q_I to H )</t>
  </si>
  <si>
    <t>Related  to H</t>
  </si>
  <si>
    <t>Days from hospitalization to recovery</t>
  </si>
  <si>
    <t>[8]</t>
  </si>
  <si>
    <t>Proportion of hospitalized that recover</t>
  </si>
  <si>
    <t>Table 4 in source</t>
  </si>
  <si>
    <t>Days from hospitalization to death</t>
  </si>
  <si>
    <t>Proportion of hospitalized cases that die</t>
  </si>
  <si>
    <t>Median</t>
  </si>
  <si>
    <t>Range (LB)</t>
  </si>
  <si>
    <t>Range (UB)</t>
  </si>
  <si>
    <t>Notes</t>
  </si>
  <si>
    <t>Country of Study</t>
  </si>
  <si>
    <t>https://www.medrxiv.org/content/10.1101/2020.03.21.20040329v1.full.pdf</t>
  </si>
  <si>
    <t>China, Japan, Singapore, South Korea, Vietnam, Germany and Malaysia</t>
  </si>
  <si>
    <t>USA (DC)</t>
  </si>
  <si>
    <t>2.47–</t>
  </si>
  <si>
    <t>Diamond Princess Cruise Ship (Japan)</t>
  </si>
  <si>
    <t xml:space="preserve">Wuhan, China </t>
  </si>
  <si>
    <t>Hubei province, China</t>
  </si>
  <si>
    <t>China and overseas</t>
  </si>
  <si>
    <t>China</t>
  </si>
  <si>
    <t>Global</t>
  </si>
  <si>
    <t>Wuhan, China (But published by American CDC)</t>
  </si>
  <si>
    <t>https://en.wikipedia.org/wiki/Basic_reproduction_number</t>
  </si>
  <si>
    <t>https://wwwnc.cdc.gov/eid/article/26/7/20-0282_article#suggestedcitation</t>
  </si>
  <si>
    <t xml:space="preserve"> </t>
  </si>
  <si>
    <t>Brazil</t>
  </si>
  <si>
    <t>https://www.medrxiv.org/content/10.1101/2020.02.14.20023127v1</t>
  </si>
  <si>
    <t>https://www.medrxiv.org/content/10.1101/2020.02.07.20021154v1</t>
  </si>
  <si>
    <t>https://www.nature.com/articles/s41591-020-0822-7</t>
  </si>
  <si>
    <t>https://www.medrxiv.org/content/10.1101/2020.03.03.20028423v1</t>
  </si>
  <si>
    <t>https://www.medrxiv.org/content/10.1101/2020.02.03.20020248v2</t>
  </si>
  <si>
    <t>https://www.medrxiv.org/content/10.1101/2020.02.20.20025866v1</t>
  </si>
  <si>
    <t>https://poseidon01.ssrn.com/delivery.php?ID=569083126081090020082009022115066069033048040012083025025103007016052011000061126055013088112007116122003063000097027011119115003087119110099095084027103067002047002080112099002123080114068123065123121073071123082075005068108084066106105065&amp;EXT=pdf</t>
  </si>
  <si>
    <t>https://jamanetwork.com/journals/jama/fullarticle/2762130</t>
  </si>
  <si>
    <t>https://www.medrxiv.org/content/10.1101/2020.03.10.20032136v1.full.pdf</t>
  </si>
  <si>
    <t>Shenzhen</t>
  </si>
  <si>
    <t>Japan</t>
  </si>
  <si>
    <t>Diamond Princess</t>
  </si>
  <si>
    <t>Wuhan</t>
  </si>
  <si>
    <t>Chongquing, China</t>
  </si>
  <si>
    <t>Best Estimate</t>
  </si>
  <si>
    <t>https://doi.org/10.1056/NEJMoa2002032</t>
  </si>
  <si>
    <t>https://www.medrxiv.org/content/10.1101/2020.02.02.20020016v1</t>
  </si>
  <si>
    <t>Unknown</t>
  </si>
  <si>
    <t>https://doi.org/10.1007/s11427-020-1661-4</t>
  </si>
  <si>
    <t>This value is the duration of asymptomatic infection</t>
  </si>
  <si>
    <t xml:space="preserve">[1] </t>
  </si>
  <si>
    <r>
      <t xml:space="preserve">M. L. Holshue, C. DeBolt, S. Lindquist, K. H. Lofy and J. Wiesman, "First Case of 2019 Novel Coronavirus in the United States," </t>
    </r>
    <r>
      <rPr>
        <i/>
        <sz val="11"/>
        <color theme="1"/>
        <rFont val="Calibri"/>
        <family val="2"/>
        <scheme val="minor"/>
      </rPr>
      <t xml:space="preserve">NJEM, </t>
    </r>
    <r>
      <rPr>
        <sz val="11"/>
        <color theme="1"/>
        <rFont val="Calibri"/>
        <family val="2"/>
        <scheme val="minor"/>
      </rPr>
      <t>vol. 382, pp. 929-936, 2020.</t>
    </r>
  </si>
  <si>
    <t>[2]</t>
  </si>
  <si>
    <t>J. H. U. o. M. -. C. R. Center, "COVID-19 Dashboard by the Center for Systems Science and Engineering (CSSE) at Johns Hopkins University (JHU)," [Online]. Available: https://coronavirus.jhu.edu/map.html. [Accessed 21 April 2020].</t>
  </si>
  <si>
    <t>[3]</t>
  </si>
  <si>
    <t>J. Holland, "Notes on R_0," 1 May 2007. [Online]. [Accessed 24 Apr 2020].</t>
  </si>
  <si>
    <t>[4]</t>
  </si>
  <si>
    <t>M. Network, "MIDAS 2019 Novel Coronavirus Repository," [Online]. Available: https://github.com/midas-network/COVID-19. [Accessed 24 04 2020].</t>
  </si>
  <si>
    <t>[5]</t>
  </si>
  <si>
    <r>
      <t xml:space="preserve">S. Y. D. Valle, Hyman, J. M, H. W. Hethcote and S. G. Eubank, "Mixing patterns between age groups in social networks," </t>
    </r>
    <r>
      <rPr>
        <i/>
        <sz val="11"/>
        <color theme="1"/>
        <rFont val="Calibri"/>
        <family val="2"/>
        <scheme val="minor"/>
      </rPr>
      <t xml:space="preserve">Social Networks, </t>
    </r>
    <r>
      <rPr>
        <sz val="11"/>
        <color theme="1"/>
        <rFont val="Calibri"/>
        <family val="2"/>
        <scheme val="minor"/>
      </rPr>
      <t>vol. 29, no. 4, pp. 539-554 , 2007.</t>
    </r>
  </si>
  <si>
    <t>[6]</t>
  </si>
  <si>
    <t>CDC, "Discontinuation of Isolation for Persons with COVID-19 Not in Healthcare Settings (Interim Guidance)," 10 Apr 2020. [Online]. Available: https://www.cdc.gov/coronavirus/2019-ncov/hcp/disposition-in-home-patients.html. [Accessed 24 Apr 2020].</t>
  </si>
  <si>
    <t>[7]</t>
  </si>
  <si>
    <r>
      <t xml:space="preserve">S. Garg, L. Kim, M. Whitaker and e. al., "Hospitalization Rates and Characteristics of Patients Hospitalized with Laboratory-Confirmed Coronavirus Disease 2019 — COVID-NET, 14 States," </t>
    </r>
    <r>
      <rPr>
        <i/>
        <sz val="11"/>
        <color theme="1"/>
        <rFont val="Calibri"/>
        <family val="2"/>
        <scheme val="minor"/>
      </rPr>
      <t xml:space="preserve">MMWR Morb Mortal Wkly Rep, </t>
    </r>
    <r>
      <rPr>
        <sz val="11"/>
        <color theme="1"/>
        <rFont val="Calibri"/>
        <family val="2"/>
        <scheme val="minor"/>
      </rPr>
      <t>vol. 69, p. 458–464, 2020.</t>
    </r>
  </si>
  <si>
    <r>
      <t xml:space="preserve">S. Richardson, J. Hirsch and M. Narsimhan, "Presenting Characteristics, Comorbidities, and Outcomes Among 5700 Patients Hospitalized With COVID-19 in the New York City Area," </t>
    </r>
    <r>
      <rPr>
        <i/>
        <sz val="11"/>
        <color theme="1"/>
        <rFont val="Calibri"/>
        <family val="2"/>
        <scheme val="minor"/>
      </rPr>
      <t xml:space="preserve">JAMA, </t>
    </r>
    <r>
      <rPr>
        <sz val="11"/>
        <color theme="1"/>
        <rFont val="Calibri"/>
        <family val="2"/>
        <scheme val="minor"/>
      </rPr>
      <t>2020.</t>
    </r>
  </si>
  <si>
    <t>Age Range</t>
  </si>
  <si>
    <t>Already present in Hanisha's input file</t>
  </si>
  <si>
    <t>https://alhill.shinyapps.io/COVID19seir/</t>
  </si>
  <si>
    <t>S</t>
  </si>
  <si>
    <t>L</t>
  </si>
  <si>
    <t>E</t>
  </si>
  <si>
    <t>I</t>
  </si>
  <si>
    <t>Q_L</t>
  </si>
  <si>
    <t>Q_E</t>
  </si>
  <si>
    <t>Q_I</t>
  </si>
  <si>
    <t>H</t>
  </si>
  <si>
    <t>R</t>
  </si>
  <si>
    <t>D</t>
  </si>
  <si>
    <t>hospitalization rates (per 100k population) ARE NOT THE SAME Proportion of cases that are hospitalized</t>
  </si>
  <si>
    <t>11.   Proportion of cases that are hospitalized</t>
  </si>
  <si>
    <t>6.       Proportion of cases that never show symptoms</t>
  </si>
  <si>
    <t xml:space="preserve"> Proportion of cases that never show symptoms</t>
  </si>
  <si>
    <t>Range from</t>
  </si>
  <si>
    <t>Duration of mild/moderate/asymptomatic infections</t>
  </si>
  <si>
    <t>1.6–2.5</t>
  </si>
  <si>
    <t>14.3–20.8</t>
  </si>
  <si>
    <t>2.0–4.2</t>
  </si>
  <si>
    <t>0.1–0.2</t>
  </si>
  <si>
    <t>21.2–28.3</t>
  </si>
  <si>
    <t>5.4–10.4</t>
  </si>
  <si>
    <t>0.5–0.8</t>
  </si>
  <si>
    <t>20.5–30.1</t>
  </si>
  <si>
    <t>4.7–11.2</t>
  </si>
  <si>
    <t>1.4–2.6</t>
  </si>
  <si>
    <t>28.6–43.5</t>
  </si>
  <si>
    <t>8.1–18.8</t>
  </si>
  <si>
    <t>2.7–4.9</t>
  </si>
  <si>
    <t>30.5–58.7</t>
  </si>
  <si>
    <t>10.5–31.0</t>
  </si>
  <si>
    <t>4.3–10.5</t>
  </si>
  <si>
    <t>31.3–70.3</t>
  </si>
  <si>
    <t>6.3–29.0</t>
  </si>
  <si>
    <t>10.4–27.3</t>
  </si>
  <si>
    <t>20.7–31.4</t>
  </si>
  <si>
    <t>4.9–11.5</t>
  </si>
  <si>
    <t>1.8–3.4</t>
  </si>
  <si>
    <t xml:space="preserve">0–19 </t>
  </si>
  <si>
    <t xml:space="preserve">20–44 </t>
  </si>
  <si>
    <t xml:space="preserve">45–54 </t>
  </si>
  <si>
    <t xml:space="preserve">55–64 </t>
  </si>
  <si>
    <t xml:space="preserve">65–74 </t>
  </si>
  <si>
    <t xml:space="preserve">75–84 </t>
  </si>
  <si>
    <t xml:space="preserve">≥85 </t>
  </si>
  <si>
    <t xml:space="preserve">Total </t>
  </si>
  <si>
    <t>Number hospitalized</t>
  </si>
  <si>
    <t>Number of reported cases</t>
  </si>
  <si>
    <t>Hospitalization</t>
  </si>
  <si>
    <t>ICU admission</t>
  </si>
  <si>
    <t>Case-fatality</t>
  </si>
  <si>
    <t>https://www.cdc.gov/mmwr/volumes/69/wr/mm6912e2.htm#T1_down</t>
  </si>
  <si>
    <t>Estimations</t>
  </si>
  <si>
    <t>To the rght combination f estimation from data in text and Table</t>
  </si>
  <si>
    <t>Li et a</t>
  </si>
  <si>
    <t>China- Infectious period</t>
  </si>
  <si>
    <r>
      <t xml:space="preserve">                       (  ' </t>
    </r>
    <r>
      <rPr>
        <b/>
        <sz val="11"/>
        <rFont val="Calibri"/>
        <family val="2"/>
        <scheme val="minor"/>
      </rPr>
      <t>Infectious'</t>
    </r>
    <r>
      <rPr>
        <sz val="11"/>
        <rFont val="Calibri"/>
        <family val="2"/>
        <scheme val="minor"/>
      </rPr>
      <t xml:space="preserve"> Incubation period)</t>
    </r>
  </si>
  <si>
    <t>NOT USED</t>
  </si>
  <si>
    <t>Yang et al</t>
  </si>
  <si>
    <t>https://www.medrxiv.org/content/10.1101/2020.02.28.20028068v1</t>
  </si>
  <si>
    <t>Beijing</t>
  </si>
  <si>
    <t>Woelfel et al</t>
  </si>
  <si>
    <t>https://www.medrxiv.org/content/10.1101/2020.03.05.20030502v1</t>
  </si>
  <si>
    <t>Germany</t>
  </si>
  <si>
    <t>https://alhill.shinyapps.io/COVID19seir</t>
  </si>
  <si>
    <t xml:space="preserve">Duration of viral shedding: 9 patients in cluster in Germany, testing started on first day of symptoms. 95% of patients are not detectable by 10 days, 50% by 7 days </t>
  </si>
  <si>
    <t>Duration of viral shedding:55 patients. Everyone is hospitalized, even without pneumonia</t>
  </si>
  <si>
    <t xml:space="preserve">  </t>
  </si>
  <si>
    <t>Taking from Woelfel et al (germany) and Yang et al(Beijing)</t>
  </si>
  <si>
    <t>Age start</t>
  </si>
  <si>
    <t>Age end</t>
  </si>
  <si>
    <t>Length of stay</t>
  </si>
  <si>
    <t>12.   Duration of hospitalization for those who recover</t>
  </si>
  <si>
    <t>Length of stay (days)</t>
  </si>
  <si>
    <t>USING above table from [8]</t>
  </si>
  <si>
    <t>Male</t>
  </si>
  <si>
    <t>Female</t>
  </si>
  <si>
    <t>Admitted</t>
  </si>
  <si>
    <t>male</t>
  </si>
  <si>
    <t>female</t>
  </si>
  <si>
    <t>Died</t>
  </si>
  <si>
    <t>Propotion recovered</t>
  </si>
  <si>
    <t>NA</t>
  </si>
  <si>
    <t xml:space="preserve">Overall </t>
  </si>
  <si>
    <t>Overall</t>
  </si>
  <si>
    <t>By age- see above</t>
  </si>
  <si>
    <t>(1- proportion that recover)</t>
  </si>
  <si>
    <t>4.       Latent period duration (days)</t>
  </si>
  <si>
    <t>Not infectious; not symptomatic</t>
  </si>
  <si>
    <t>Related to L Latent (Not infectious and asymptomatic)</t>
  </si>
  <si>
    <t>New York city (US)</t>
  </si>
  <si>
    <t>1.       Reproduction number</t>
  </si>
  <si>
    <t>2.       Transmission rate</t>
  </si>
  <si>
    <t xml:space="preserve">3.       Mixing </t>
  </si>
  <si>
    <t>5.       incubation period  duration (days)</t>
  </si>
  <si>
    <t>7.       Duration of infectious incubation period for those who never show symptoms</t>
  </si>
  <si>
    <t xml:space="preserve">8.       Time from onset of symptoms to recovery </t>
  </si>
  <si>
    <t>10.   Time from onset of symptoms to hospitalization</t>
  </si>
  <si>
    <t>13.   Proportion of cases that recover</t>
  </si>
  <si>
    <t>14.   Duration of hospitalization for deaths</t>
  </si>
  <si>
    <t>15.   Proportion of cases that die</t>
  </si>
  <si>
    <r>
      <t>(</t>
    </r>
    <r>
      <rPr>
        <sz val="11"/>
        <color theme="1"/>
        <rFont val="Calibri"/>
        <family val="2"/>
        <scheme val="minor"/>
      </rPr>
      <t>Infectious and symptomatic)</t>
    </r>
  </si>
  <si>
    <t>r[S,L]</t>
  </si>
  <si>
    <t>r[E,I]</t>
  </si>
  <si>
    <t>r[L,E]</t>
  </si>
  <si>
    <t>r[E,Q_E]</t>
  </si>
  <si>
    <t>r[L,Q_L]</t>
  </si>
  <si>
    <t>r[I,Q_I]</t>
  </si>
  <si>
    <t>r[I,R]</t>
  </si>
  <si>
    <t>r[E,R]</t>
  </si>
  <si>
    <t>r[Q_L, Q_E]</t>
  </si>
  <si>
    <t>r[Q_E, R]</t>
  </si>
  <si>
    <t>r[Q_E, Q_I]</t>
  </si>
  <si>
    <t>r[Q_I, R]</t>
  </si>
  <si>
    <t>r[H, R]</t>
  </si>
  <si>
    <t>Ldays</t>
  </si>
  <si>
    <t>IncubDays</t>
  </si>
  <si>
    <t>IRdays</t>
  </si>
  <si>
    <t>QiRdays</t>
  </si>
  <si>
    <t>QiHdays</t>
  </si>
  <si>
    <t>propHosp</t>
  </si>
  <si>
    <t>propRecover</t>
  </si>
  <si>
    <t>HDdays</t>
  </si>
  <si>
    <t>aU + (1 - aU)aC</t>
  </si>
  <si>
    <t>aU</t>
  </si>
  <si>
    <t>aC</t>
  </si>
  <si>
    <t>contact tracing and testing rate</t>
  </si>
  <si>
    <t>1 / Ldays</t>
  </si>
  <si>
    <t>(1 - propAsymp) / (IncubDays - Ldays )</t>
  </si>
  <si>
    <t>(propAsymp) / (IncubDays - Ldays )</t>
  </si>
  <si>
    <t>propAsymp</t>
  </si>
  <si>
    <t>8.       Time from onset of symptoms to recovery (I to R)</t>
  </si>
  <si>
    <t>r[H, D]</t>
  </si>
  <si>
    <t>(1 - propRecover)/HospDays</t>
  </si>
  <si>
    <t>HospDays</t>
  </si>
  <si>
    <t>(propRecover)/HospDays</t>
  </si>
  <si>
    <t>Percent of hospitalizations</t>
  </si>
  <si>
    <t>7.      Proportion symptomatic infections that are severe</t>
  </si>
  <si>
    <t>Wu et al JAMA</t>
  </si>
  <si>
    <t>propSympSevere</t>
  </si>
  <si>
    <t>r[E,Q_I]</t>
  </si>
  <si>
    <t>(1-propSympSevere)(1 - propAsymp) / (IncubDays - Ldays )</t>
  </si>
  <si>
    <t>(propSympSevere)(1 - propAsymp) / (IncubDays - Ldays )</t>
  </si>
  <si>
    <t>r[Q_I, H]</t>
  </si>
  <si>
    <t>propHosp/QiHDays</t>
  </si>
  <si>
    <t>(propHosp)(1 - propAsymp) / (IncubDays - Ldays )</t>
  </si>
  <si>
    <t>(1 - propHosp)(1 - propAsymp) / (IncubDays - Ldays )</t>
  </si>
  <si>
    <t>aU + (1 - aU)aC+ aB ( 1 - (aU + (1 - aU)aC)</t>
  </si>
  <si>
    <t xml:space="preserve">9.      Time from diagnosis to recovery </t>
  </si>
  <si>
    <t>Assume same as 'Time from onset of symptoms to hospitalization'</t>
  </si>
  <si>
    <t xml:space="preserve">9.     Time from diagnosis to recovery </t>
  </si>
  <si>
    <t>1/Irdays</t>
  </si>
  <si>
    <t>beta</t>
  </si>
  <si>
    <t>R0/(IncubDays - Ldays + IRdays)</t>
  </si>
  <si>
    <t>ASSUMING SAME AS PROPORTION ASUMPTOMATIC-  NOT SURE IF THEY EVNTUALLY SHOW SYMPTOMS (best estimate from link; range are assumptions )</t>
  </si>
  <si>
    <t>EQUATION 1</t>
  </si>
  <si>
    <t>aSD</t>
  </si>
  <si>
    <t xml:space="preserve">Related to E </t>
  </si>
  <si>
    <t>betaQ</t>
  </si>
  <si>
    <t xml:space="preserve">betaH </t>
  </si>
  <si>
    <t>assume 0</t>
  </si>
  <si>
    <t>beta under hospitalization</t>
  </si>
  <si>
    <t>(1-aSD) [beta(E + I) + betaQ(Q_E + Q_I)+ betaH(H)] / N</t>
  </si>
  <si>
    <t>Universal testing rate</t>
  </si>
  <si>
    <t xml:space="preserve"> = aU + (1 - aU)aC+ aB ( 1 - aU - aC + aUaC)</t>
  </si>
  <si>
    <t>INTERVENTION</t>
  </si>
  <si>
    <r>
      <t xml:space="preserve">aB </t>
    </r>
    <r>
      <rPr>
        <sz val="11"/>
        <color rgb="FFFF0000"/>
        <rFont val="Calibri"/>
        <family val="2"/>
        <scheme val="minor"/>
      </rPr>
      <t>(UNKNOWN-Solve for aB by matching to Q_I or H or?)</t>
    </r>
  </si>
  <si>
    <t>ADDITIONAL</t>
  </si>
  <si>
    <t>EPIDEMIOLOGY</t>
  </si>
  <si>
    <t>FALL _BACK EQUATION</t>
  </si>
  <si>
    <t>COLLECT OUTPUT</t>
  </si>
  <si>
    <t>R_E (Effective reproduction number)</t>
  </si>
  <si>
    <t>(r[S,L] N /[E  + I + Q_E + Q_I + H])(IncubDays - Ldays + IRdays)</t>
  </si>
  <si>
    <t>*</t>
  </si>
  <si>
    <t xml:space="preserve">*NOTE: AS duration of infection is shorter for severe cases, going from E to Q_I allows to model the two different times </t>
  </si>
  <si>
    <t xml:space="preserve">This would make 2 assumptions- 1)  all severe cases get diagnosed right away; 2) cases that go from I to Q_I from diagnosis are infectious for a shorter period that actual- which would be ok because we assume those quanratined will not transmit </t>
  </si>
  <si>
    <t>**</t>
  </si>
  <si>
    <t>** This assume duration is same for persons dying or recovering - differnces in time are minor so should be ok</t>
  </si>
  <si>
    <t>assume 0 (9: https://www.cdc.gov/mmwr/volumes/69/wr/mm6915e5.htm?s_cid=mm6915e5_x)</t>
  </si>
  <si>
    <t>[9]</t>
  </si>
  <si>
    <t xml:space="preserve">  https://www.cdc.gov/mmwr/volumes/69/wr/mm6915e5.htm?s_cid=mm6915e5_x)</t>
  </si>
  <si>
    <t>(1 - propHosp)/QiRDays</t>
  </si>
  <si>
    <t>beta under quanrantine (set to 0)</t>
  </si>
  <si>
    <t xml:space="preserve">beta = pc (c for betaQ = 0, betaH = 0) </t>
  </si>
  <si>
    <t>proportion social distancing (0%-53%)</t>
  </si>
  <si>
    <t>basecase testingRate (can be assume 20% based on CDC study, 20% CASE are tested)</t>
  </si>
  <si>
    <t>Parameters to calibrated</t>
  </si>
  <si>
    <t>ab</t>
  </si>
  <si>
    <t>start off by assuming 0.2</t>
  </si>
  <si>
    <t>start off by assuming 0</t>
  </si>
  <si>
    <t>initial state</t>
  </si>
  <si>
    <t xml:space="preserve">contacts </t>
  </si>
  <si>
    <t xml:space="preserve">list </t>
  </si>
  <si>
    <t>value</t>
  </si>
  <si>
    <t>lb</t>
  </si>
  <si>
    <t>ub</t>
  </si>
  <si>
    <t>r0</t>
  </si>
  <si>
    <t>a_sd</t>
  </si>
  <si>
    <t>c</t>
  </si>
  <si>
    <t>beta_q</t>
  </si>
  <si>
    <t>beta_h</t>
  </si>
  <si>
    <t>l_days</t>
  </si>
  <si>
    <t>a_b</t>
  </si>
  <si>
    <t>a_u</t>
  </si>
  <si>
    <t>a_c</t>
  </si>
  <si>
    <t>prop_asymp</t>
  </si>
  <si>
    <t>incub_days</t>
  </si>
  <si>
    <t>ir_days</t>
  </si>
  <si>
    <t>qih_days</t>
  </si>
  <si>
    <t>qir_days</t>
  </si>
  <si>
    <t>vary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</si>
</sst>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24292E"/>
      <name val="Calibri"/>
      <family val="2"/>
      <scheme val="minor"/>
    </font>
    <font>
      <u/>
      <sz val="10"/>
      <color rgb="FF1155CC"/>
      <name val="Arial"/>
      <family val="2"/>
    </font>
    <font>
      <sz val="10"/>
      <name val="Arial"/>
      <family val="2"/>
    </font>
    <font>
      <u/>
      <sz val="9"/>
      <color rgb="FF1155CC"/>
      <name val="Helvetica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0" borderId="0" xfId="0" applyFont="1" applyBorder="1" applyAlignment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/>
    <xf numFmtId="0" fontId="0" fillId="0" borderId="0" xfId="0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5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Border="1" applyAlignment="1"/>
    <xf numFmtId="0" fontId="0" fillId="0" borderId="0" xfId="0" applyFont="1" applyBorder="1" applyAlignment="1">
      <alignment wrapText="1"/>
    </xf>
    <xf numFmtId="0" fontId="11" fillId="0" borderId="0" xfId="0" applyFont="1" applyBorder="1" applyAlignment="1"/>
    <xf numFmtId="0" fontId="3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4" fontId="7" fillId="0" borderId="0" xfId="0" applyNumberFormat="1" applyFont="1" applyFill="1" applyBorder="1" applyAlignment="1">
      <alignment horizontal="right"/>
    </xf>
    <xf numFmtId="4" fontId="7" fillId="2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 vertical="top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8" fillId="0" borderId="0" xfId="0" applyFont="1" applyBorder="1"/>
    <xf numFmtId="0" fontId="0" fillId="2" borderId="0" xfId="0" applyFont="1" applyFill="1" applyBorder="1" applyAlignment="1">
      <alignment horizontal="right"/>
    </xf>
    <xf numFmtId="0" fontId="0" fillId="2" borderId="0" xfId="0" applyFont="1" applyFill="1" applyBorder="1"/>
    <xf numFmtId="0" fontId="8" fillId="2" borderId="0" xfId="0" applyFont="1" applyFill="1" applyBorder="1"/>
    <xf numFmtId="0" fontId="6" fillId="0" borderId="0" xfId="0" applyFont="1" applyFill="1" applyBorder="1" applyAlignment="1">
      <alignment horizontal="right" wrapText="1"/>
    </xf>
    <xf numFmtId="0" fontId="5" fillId="4" borderId="0" xfId="1" applyFill="1" applyBorder="1" applyAlignment="1"/>
    <xf numFmtId="0" fontId="9" fillId="0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>
      <alignment vertical="center"/>
    </xf>
    <xf numFmtId="0" fontId="0" fillId="3" borderId="0" xfId="0" applyFont="1" applyFill="1" applyBorder="1"/>
    <xf numFmtId="0" fontId="5" fillId="0" borderId="0" xfId="1" applyFont="1" applyBorder="1"/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1" fillId="0" borderId="0" xfId="0" applyNumberFormat="1" applyFont="1" applyFill="1" applyBorder="1" applyAlignment="1">
      <alignment horizontal="right"/>
    </xf>
    <xf numFmtId="0" fontId="0" fillId="0" borderId="0" xfId="0" applyFont="1" applyFill="1" applyBorder="1"/>
    <xf numFmtId="0" fontId="10" fillId="0" borderId="0" xfId="0" applyFont="1" applyBorder="1" applyAlignment="1"/>
    <xf numFmtId="0" fontId="14" fillId="0" borderId="0" xfId="0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5" fillId="0" borderId="0" xfId="1" applyFill="1" applyBorder="1"/>
    <xf numFmtId="0" fontId="10" fillId="7" borderId="0" xfId="0" applyFont="1" applyFill="1" applyBorder="1"/>
    <xf numFmtId="0" fontId="0" fillId="5" borderId="0" xfId="0" applyFont="1" applyFill="1" applyBorder="1"/>
    <xf numFmtId="0" fontId="11" fillId="5" borderId="0" xfId="0" applyFont="1" applyFill="1" applyBorder="1"/>
    <xf numFmtId="0" fontId="10" fillId="5" borderId="0" xfId="0" applyFont="1" applyFill="1" applyBorder="1"/>
    <xf numFmtId="0" fontId="11" fillId="6" borderId="0" xfId="0" applyFont="1" applyFill="1" applyBorder="1"/>
    <xf numFmtId="0" fontId="12" fillId="6" borderId="0" xfId="0" applyFont="1" applyFill="1" applyBorder="1"/>
    <xf numFmtId="0" fontId="10" fillId="6" borderId="0" xfId="0" applyFont="1" applyFill="1" applyBorder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horizontal="right"/>
    </xf>
    <xf numFmtId="0" fontId="9" fillId="0" borderId="0" xfId="0" applyFont="1" applyFill="1" applyBorder="1"/>
    <xf numFmtId="0" fontId="0" fillId="0" borderId="0" xfId="0" applyBorder="1" applyAlignment="1">
      <alignment horizontal="left" vertical="top" wrapText="1"/>
    </xf>
    <xf numFmtId="9" fontId="0" fillId="0" borderId="0" xfId="2" applyFont="1" applyFill="1" applyBorder="1" applyAlignment="1">
      <alignment wrapText="1"/>
    </xf>
    <xf numFmtId="0" fontId="0" fillId="0" borderId="0" xfId="0" applyBorder="1" applyAlignment="1">
      <alignment horizontal="right"/>
    </xf>
    <xf numFmtId="9" fontId="0" fillId="0" borderId="0" xfId="0" applyNumberFormat="1" applyFont="1" applyBorder="1" applyAlignment="1">
      <alignment wrapText="1"/>
    </xf>
    <xf numFmtId="2" fontId="0" fillId="0" borderId="0" xfId="0" applyNumberFormat="1" applyFont="1" applyBorder="1" applyAlignment="1">
      <alignment wrapText="1"/>
    </xf>
    <xf numFmtId="0" fontId="0" fillId="0" borderId="0" xfId="0" applyBorder="1" applyAlignment="1">
      <alignment horizontal="right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2" fontId="3" fillId="0" borderId="0" xfId="0" applyNumberFormat="1" applyFont="1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0" fillId="0" borderId="0" xfId="0" applyBorder="1"/>
    <xf numFmtId="0" fontId="3" fillId="0" borderId="0" xfId="0" applyFont="1" applyBorder="1"/>
    <xf numFmtId="0" fontId="0" fillId="0" borderId="0" xfId="0" applyFill="1" applyBorder="1"/>
    <xf numFmtId="9" fontId="0" fillId="0" borderId="0" xfId="2" applyFont="1" applyFill="1" applyBorder="1" applyAlignment="1">
      <alignment vertical="center"/>
    </xf>
    <xf numFmtId="9" fontId="0" fillId="0" borderId="0" xfId="2" applyFont="1" applyBorder="1"/>
    <xf numFmtId="0" fontId="3" fillId="0" borderId="0" xfId="0" applyFont="1" applyBorder="1" applyAlignment="1">
      <alignment horizont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/>
    <xf numFmtId="0" fontId="0" fillId="0" borderId="8" xfId="0" applyFont="1" applyBorder="1" applyAlignment="1"/>
    <xf numFmtId="0" fontId="0" fillId="0" borderId="8" xfId="0" applyFont="1" applyBorder="1" applyAlignment="1">
      <alignment horizontal="left" vertical="center"/>
    </xf>
    <xf numFmtId="0" fontId="0" fillId="0" borderId="8" xfId="0" applyFont="1" applyBorder="1" applyAlignment="1">
      <alignment vertical="center" wrapText="1"/>
    </xf>
    <xf numFmtId="0" fontId="0" fillId="3" borderId="8" xfId="0" applyFont="1" applyFill="1" applyBorder="1" applyAlignment="1">
      <alignment horizontal="left" vertical="center"/>
    </xf>
    <xf numFmtId="0" fontId="0" fillId="3" borderId="9" xfId="0" applyFont="1" applyFill="1" applyBorder="1"/>
    <xf numFmtId="0" fontId="3" fillId="0" borderId="8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1" fillId="0" borderId="9" xfId="0" applyFont="1" applyBorder="1" applyAlignment="1"/>
    <xf numFmtId="0" fontId="0" fillId="0" borderId="8" xfId="0" applyFont="1" applyFill="1" applyBorder="1" applyAlignment="1">
      <alignment horizontal="left" vertical="center"/>
    </xf>
    <xf numFmtId="0" fontId="0" fillId="0" borderId="9" xfId="0" applyFont="1" applyFill="1" applyBorder="1" applyAlignment="1"/>
    <xf numFmtId="0" fontId="3" fillId="0" borderId="8" xfId="0" applyFont="1" applyFill="1" applyBorder="1" applyAlignment="1">
      <alignment horizontal="left" vertical="center"/>
    </xf>
    <xf numFmtId="0" fontId="0" fillId="5" borderId="8" xfId="0" applyFont="1" applyFill="1" applyBorder="1"/>
    <xf numFmtId="0" fontId="0" fillId="5" borderId="9" xfId="0" applyFont="1" applyFill="1" applyBorder="1"/>
    <xf numFmtId="0" fontId="0" fillId="0" borderId="9" xfId="0" applyFont="1" applyFill="1" applyBorder="1"/>
    <xf numFmtId="164" fontId="11" fillId="0" borderId="9" xfId="0" applyNumberFormat="1" applyFont="1" applyBorder="1" applyAlignment="1">
      <alignment horizontal="right"/>
    </xf>
    <xf numFmtId="0" fontId="0" fillId="0" borderId="8" xfId="0" applyFont="1" applyBorder="1"/>
    <xf numFmtId="0" fontId="0" fillId="0" borderId="8" xfId="0" applyFont="1" applyFill="1" applyBorder="1"/>
    <xf numFmtId="0" fontId="0" fillId="0" borderId="8" xfId="0" applyFont="1" applyFill="1" applyBorder="1" applyAlignment="1"/>
    <xf numFmtId="0" fontId="0" fillId="0" borderId="9" xfId="0" applyFont="1" applyBorder="1" applyAlignment="1"/>
    <xf numFmtId="0" fontId="0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wrapText="1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11" xfId="0" applyFont="1" applyBorder="1" applyAlignment="1"/>
    <xf numFmtId="0" fontId="0" fillId="0" borderId="4" xfId="0" applyFont="1" applyBorder="1"/>
    <xf numFmtId="0" fontId="2" fillId="0" borderId="9" xfId="0" applyFont="1" applyFill="1" applyBorder="1" applyAlignment="1">
      <alignment wrapText="1"/>
    </xf>
    <xf numFmtId="0" fontId="0" fillId="3" borderId="8" xfId="0" applyFont="1" applyFill="1" applyBorder="1"/>
    <xf numFmtId="0" fontId="15" fillId="0" borderId="8" xfId="0" applyFont="1" applyBorder="1" applyAlignment="1"/>
    <xf numFmtId="0" fontId="11" fillId="0" borderId="8" xfId="0" applyFont="1" applyBorder="1" applyAlignment="1"/>
    <xf numFmtId="0" fontId="0" fillId="0" borderId="8" xfId="0" applyFont="1" applyBorder="1" applyAlignment="1">
      <alignment wrapText="1"/>
    </xf>
    <xf numFmtId="3" fontId="3" fillId="0" borderId="8" xfId="0" applyNumberFormat="1" applyFont="1" applyBorder="1" applyAlignment="1">
      <alignment wrapText="1"/>
    </xf>
    <xf numFmtId="0" fontId="3" fillId="0" borderId="8" xfId="0" applyFont="1" applyBorder="1"/>
    <xf numFmtId="0" fontId="3" fillId="0" borderId="9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Font="1" applyBorder="1"/>
    <xf numFmtId="0" fontId="0" fillId="0" borderId="11" xfId="0" applyFont="1" applyBorder="1"/>
    <xf numFmtId="0" fontId="2" fillId="0" borderId="8" xfId="0" applyFont="1" applyFill="1" applyBorder="1" applyAlignment="1">
      <alignment horizontal="left" vertical="center"/>
    </xf>
    <xf numFmtId="0" fontId="3" fillId="8" borderId="8" xfId="0" applyFont="1" applyFill="1" applyBorder="1" applyAlignment="1">
      <alignment vertical="center"/>
    </xf>
    <xf numFmtId="0" fontId="3" fillId="8" borderId="0" xfId="0" applyFont="1" applyFill="1" applyBorder="1" applyAlignment="1">
      <alignment vertical="center"/>
    </xf>
    <xf numFmtId="0" fontId="0" fillId="8" borderId="0" xfId="0" applyFont="1" applyFill="1" applyBorder="1" applyAlignment="1">
      <alignment vertical="center"/>
    </xf>
    <xf numFmtId="0" fontId="0" fillId="8" borderId="9" xfId="0" applyFont="1" applyFill="1" applyBorder="1"/>
    <xf numFmtId="0" fontId="0" fillId="8" borderId="0" xfId="0" applyFont="1" applyFill="1" applyBorder="1"/>
    <xf numFmtId="0" fontId="0" fillId="8" borderId="8" xfId="0" applyFont="1" applyFill="1" applyBorder="1"/>
    <xf numFmtId="0" fontId="2" fillId="8" borderId="0" xfId="0" applyFont="1" applyFill="1" applyBorder="1" applyAlignment="1">
      <alignment vertical="center"/>
    </xf>
    <xf numFmtId="0" fontId="4" fillId="8" borderId="0" xfId="0" applyFont="1" applyFill="1" applyBorder="1" applyAlignment="1">
      <alignment vertical="center"/>
    </xf>
    <xf numFmtId="0" fontId="3" fillId="8" borderId="5" xfId="0" applyFont="1" applyFill="1" applyBorder="1" applyAlignment="1">
      <alignment vertical="center"/>
    </xf>
    <xf numFmtId="0" fontId="3" fillId="8" borderId="6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7" xfId="0" applyFont="1" applyFill="1" applyBorder="1"/>
    <xf numFmtId="0" fontId="0" fillId="8" borderId="5" xfId="0" applyFont="1" applyFill="1" applyBorder="1"/>
    <xf numFmtId="0" fontId="0" fillId="8" borderId="6" xfId="0" applyFont="1" applyFill="1" applyBorder="1"/>
    <xf numFmtId="0" fontId="0" fillId="8" borderId="0" xfId="0" applyFont="1" applyFill="1" applyBorder="1" applyAlignment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9" fontId="3" fillId="0" borderId="0" xfId="2" applyFont="1" applyFill="1" applyBorder="1" applyAlignment="1">
      <alignment vertical="center"/>
    </xf>
    <xf numFmtId="0" fontId="11" fillId="2" borderId="0" xfId="0" applyFont="1" applyFill="1" applyAlignment="1"/>
    <xf numFmtId="0" fontId="10" fillId="2" borderId="0" xfId="0" applyFont="1" applyFill="1" applyAlignment="1"/>
    <xf numFmtId="0" fontId="2" fillId="0" borderId="0" xfId="0" applyFont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3" fillId="0" borderId="2" xfId="0" applyFont="1" applyBorder="1"/>
    <xf numFmtId="0" fontId="3" fillId="0" borderId="1" xfId="0" applyFont="1" applyBorder="1"/>
    <xf numFmtId="9" fontId="11" fillId="0" borderId="0" xfId="0" applyNumberFormat="1" applyFont="1" applyFill="1" applyAlignment="1">
      <alignment horizontal="right"/>
    </xf>
    <xf numFmtId="0" fontId="11" fillId="0" borderId="0" xfId="0" applyFont="1" applyFill="1" applyAlignment="1"/>
    <xf numFmtId="0" fontId="0" fillId="0" borderId="8" xfId="0" applyBorder="1" applyAlignment="1">
      <alignment wrapText="1"/>
    </xf>
    <xf numFmtId="0" fontId="0" fillId="0" borderId="13" xfId="0" applyFont="1" applyBorder="1"/>
    <xf numFmtId="0" fontId="16" fillId="0" borderId="0" xfId="0" applyFont="1"/>
    <xf numFmtId="0" fontId="0" fillId="0" borderId="13" xfId="0" applyFill="1" applyBorder="1" applyAlignment="1"/>
    <xf numFmtId="0" fontId="0" fillId="0" borderId="0" xfId="0" applyFill="1" applyBorder="1" applyAlignment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9" fontId="0" fillId="0" borderId="0" xfId="0" applyNumberFormat="1"/>
    <xf numFmtId="0" fontId="0" fillId="9" borderId="0" xfId="0" applyFill="1"/>
    <xf numFmtId="0" fontId="0" fillId="9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19</xdr:row>
      <xdr:rowOff>24467</xdr:rowOff>
    </xdr:from>
    <xdr:to>
      <xdr:col>18</xdr:col>
      <xdr:colOff>7821</xdr:colOff>
      <xdr:row>36</xdr:row>
      <xdr:rowOff>1622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4075" y="3663017"/>
          <a:ext cx="6494346" cy="3234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ature.com/articles/s41591-020-0822-7" TargetMode="External"/><Relationship Id="rId13" Type="http://schemas.openxmlformats.org/officeDocument/2006/relationships/hyperlink" Target="https://jamanetwork.com/journals/jama/fullarticle/2762130" TargetMode="External"/><Relationship Id="rId18" Type="http://schemas.openxmlformats.org/officeDocument/2006/relationships/hyperlink" Target="https://doi.org/10.1007/s11427-020-1661-4" TargetMode="External"/><Relationship Id="rId26" Type="http://schemas.openxmlformats.org/officeDocument/2006/relationships/hyperlink" Target="https://alhill.shinyapps.io/COVID19seir/" TargetMode="External"/><Relationship Id="rId3" Type="http://schemas.openxmlformats.org/officeDocument/2006/relationships/hyperlink" Target="https://en.wikipedia.org/wiki/Basic_reproduction_number" TargetMode="External"/><Relationship Id="rId21" Type="http://schemas.openxmlformats.org/officeDocument/2006/relationships/hyperlink" Target="https://alhill.shinyapps.io/COVID19seir/" TargetMode="External"/><Relationship Id="rId7" Type="http://schemas.openxmlformats.org/officeDocument/2006/relationships/hyperlink" Target="https://www.medrxiv.org/content/10.1101/2020.02.07.20021154v1" TargetMode="External"/><Relationship Id="rId12" Type="http://schemas.openxmlformats.org/officeDocument/2006/relationships/hyperlink" Target="https://poseidon01.ssrn.com/delivery.php?ID=569083126081090020082009022115066069033048040012083025025103007016052011000061126055013088112007116122003063000097027011119115003087119110099095084027103067002047002080112099002123080114068123065123121073071123082075005068108084066106105065&amp;EXT=pdf" TargetMode="External"/><Relationship Id="rId17" Type="http://schemas.openxmlformats.org/officeDocument/2006/relationships/hyperlink" Target="https://www.medrxiv.org/content/10.1101/2020.02.02.20020016v1" TargetMode="External"/><Relationship Id="rId25" Type="http://schemas.openxmlformats.org/officeDocument/2006/relationships/hyperlink" Target="https://alhill.shinyapps.io/COVID19seir/" TargetMode="External"/><Relationship Id="rId2" Type="http://schemas.openxmlformats.org/officeDocument/2006/relationships/hyperlink" Target="https://www.medrxiv.org/content/10.1101/2020.03.21.20040329v1.full.pdf" TargetMode="External"/><Relationship Id="rId16" Type="http://schemas.openxmlformats.org/officeDocument/2006/relationships/hyperlink" Target="https://doi.org/10.1056/NEJMoa2002032" TargetMode="External"/><Relationship Id="rId20" Type="http://schemas.openxmlformats.org/officeDocument/2006/relationships/hyperlink" Target="https://alhill.shinyapps.io/COVID19seir/" TargetMode="External"/><Relationship Id="rId1" Type="http://schemas.openxmlformats.org/officeDocument/2006/relationships/hyperlink" Target="https://www.hiqa.ie/sites/default/files/2020-04/Evidence-Summary_COVID-19_duration-of-infectivity-viral-load.pdf" TargetMode="External"/><Relationship Id="rId6" Type="http://schemas.openxmlformats.org/officeDocument/2006/relationships/hyperlink" Target="https://www.medrxiv.org/content/10.1101/2020.02.07.20021154v1" TargetMode="External"/><Relationship Id="rId11" Type="http://schemas.openxmlformats.org/officeDocument/2006/relationships/hyperlink" Target="https://www.medrxiv.org/content/10.1101/2020.02.20.20025866v1" TargetMode="External"/><Relationship Id="rId24" Type="http://schemas.openxmlformats.org/officeDocument/2006/relationships/hyperlink" Target="https://www.medrxiv.org/content/10.1101/2020.03.05.20030502v1" TargetMode="External"/><Relationship Id="rId5" Type="http://schemas.openxmlformats.org/officeDocument/2006/relationships/hyperlink" Target="https://www.medrxiv.org/content/10.1101/2020.02.14.20023127v1" TargetMode="External"/><Relationship Id="rId15" Type="http://schemas.openxmlformats.org/officeDocument/2006/relationships/hyperlink" Target="https://www.medrxiv.org/content/10.1101/2020.03.03.20028423v1" TargetMode="External"/><Relationship Id="rId23" Type="http://schemas.openxmlformats.org/officeDocument/2006/relationships/hyperlink" Target="https://www.medrxiv.org/content/10.1101/2020.02.28.20028068v1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medrxiv.org/content/10.1101/2020.02.03.20020248v2" TargetMode="External"/><Relationship Id="rId19" Type="http://schemas.openxmlformats.org/officeDocument/2006/relationships/hyperlink" Target="https://alhill.shinyapps.io/COVID19seir/" TargetMode="External"/><Relationship Id="rId4" Type="http://schemas.openxmlformats.org/officeDocument/2006/relationships/hyperlink" Target="https://wwwnc.cdc.gov/eid/article/26/7/20-0282_article" TargetMode="External"/><Relationship Id="rId9" Type="http://schemas.openxmlformats.org/officeDocument/2006/relationships/hyperlink" Target="https://www.medrxiv.org/content/10.1101/2020.03.03.20028423v1" TargetMode="External"/><Relationship Id="rId14" Type="http://schemas.openxmlformats.org/officeDocument/2006/relationships/hyperlink" Target="https://www.medrxiv.org/content/10.1101/2020.03.10.20032136v1.full.pdf" TargetMode="External"/><Relationship Id="rId22" Type="http://schemas.openxmlformats.org/officeDocument/2006/relationships/hyperlink" Target="https://www.medrxiv.org/content/10.1101/2020.02.14.20023127v1" TargetMode="External"/><Relationship Id="rId27" Type="http://schemas.openxmlformats.org/officeDocument/2006/relationships/hyperlink" Target="https://jamanetwork.com/journals/jama/fullarticle/276213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E8283-3E7D-5847-B910-B41B81EE9030}">
  <dimension ref="A1:D15"/>
  <sheetViews>
    <sheetView tabSelected="1" workbookViewId="0">
      <selection activeCell="I14" sqref="I14"/>
    </sheetView>
  </sheetViews>
  <sheetFormatPr baseColWidth="10" defaultRowHeight="15" x14ac:dyDescent="0.2"/>
  <sheetData>
    <row r="1" spans="1:4" x14ac:dyDescent="0.2">
      <c r="A1" t="s">
        <v>274</v>
      </c>
      <c r="B1" t="s">
        <v>275</v>
      </c>
      <c r="C1" t="s">
        <v>276</v>
      </c>
      <c r="D1" t="s">
        <v>277</v>
      </c>
    </row>
    <row r="2" spans="1:4" s="152" customFormat="1" x14ac:dyDescent="0.2">
      <c r="A2" s="152" t="s">
        <v>278</v>
      </c>
      <c r="B2" s="152">
        <v>2.82</v>
      </c>
      <c r="C2" s="152">
        <v>2</v>
      </c>
      <c r="D2" s="152">
        <v>3</v>
      </c>
    </row>
    <row r="3" spans="1:4" x14ac:dyDescent="0.2">
      <c r="A3" t="s">
        <v>279</v>
      </c>
      <c r="B3">
        <v>0</v>
      </c>
      <c r="C3">
        <v>0</v>
      </c>
      <c r="D3" s="151">
        <v>0.53</v>
      </c>
    </row>
    <row r="4" spans="1:4" x14ac:dyDescent="0.2">
      <c r="A4" t="s">
        <v>280</v>
      </c>
      <c r="B4">
        <v>21</v>
      </c>
      <c r="C4">
        <v>21</v>
      </c>
      <c r="D4">
        <v>21</v>
      </c>
    </row>
    <row r="5" spans="1:4" x14ac:dyDescent="0.2">
      <c r="A5" t="s">
        <v>281</v>
      </c>
      <c r="B5">
        <v>0</v>
      </c>
      <c r="C5">
        <v>0</v>
      </c>
      <c r="D5">
        <v>0</v>
      </c>
    </row>
    <row r="6" spans="1:4" x14ac:dyDescent="0.2">
      <c r="A6" t="s">
        <v>282</v>
      </c>
      <c r="B6">
        <v>0</v>
      </c>
      <c r="C6">
        <v>0</v>
      </c>
      <c r="D6">
        <v>0</v>
      </c>
    </row>
    <row r="7" spans="1:4" x14ac:dyDescent="0.2">
      <c r="A7" t="s">
        <v>283</v>
      </c>
      <c r="B7" s="8">
        <v>2.52</v>
      </c>
      <c r="C7" s="3">
        <v>0</v>
      </c>
      <c r="D7" s="3">
        <v>5</v>
      </c>
    </row>
    <row r="8" spans="1:4" s="152" customFormat="1" x14ac:dyDescent="0.2">
      <c r="A8" s="152" t="s">
        <v>284</v>
      </c>
      <c r="B8" s="153">
        <v>0.2</v>
      </c>
      <c r="C8" s="153">
        <v>0</v>
      </c>
      <c r="D8" s="153">
        <v>0.5</v>
      </c>
    </row>
    <row r="9" spans="1:4" x14ac:dyDescent="0.2">
      <c r="A9" t="s">
        <v>285</v>
      </c>
      <c r="B9">
        <v>0</v>
      </c>
      <c r="C9">
        <v>0</v>
      </c>
      <c r="D9">
        <v>0</v>
      </c>
    </row>
    <row r="10" spans="1:4" x14ac:dyDescent="0.2">
      <c r="A10" t="s">
        <v>286</v>
      </c>
      <c r="B10">
        <v>0</v>
      </c>
      <c r="C10">
        <v>0</v>
      </c>
      <c r="D10">
        <v>0</v>
      </c>
    </row>
    <row r="11" spans="1:4" s="152" customFormat="1" x14ac:dyDescent="0.2">
      <c r="A11" s="152" t="s">
        <v>287</v>
      </c>
      <c r="B11" s="152">
        <v>0</v>
      </c>
      <c r="C11" s="152">
        <v>0</v>
      </c>
      <c r="D11" s="152">
        <v>0.4</v>
      </c>
    </row>
    <row r="12" spans="1:4" x14ac:dyDescent="0.2">
      <c r="A12" t="s">
        <v>288</v>
      </c>
      <c r="B12" s="4">
        <v>5.4</v>
      </c>
      <c r="C12" s="8">
        <v>3.8</v>
      </c>
      <c r="D12" s="8">
        <v>9</v>
      </c>
    </row>
    <row r="13" spans="1:4" x14ac:dyDescent="0.2">
      <c r="A13" t="s">
        <v>289</v>
      </c>
      <c r="B13" s="37">
        <v>7</v>
      </c>
      <c r="C13" s="37">
        <v>3.5</v>
      </c>
      <c r="D13" s="2">
        <v>10</v>
      </c>
    </row>
    <row r="14" spans="1:4" x14ac:dyDescent="0.2">
      <c r="A14" t="s">
        <v>290</v>
      </c>
      <c r="B14" s="8">
        <v>3.5</v>
      </c>
      <c r="C14" s="3">
        <v>0</v>
      </c>
      <c r="D14" s="3">
        <v>14</v>
      </c>
    </row>
    <row r="15" spans="1:4" x14ac:dyDescent="0.2">
      <c r="A15" t="s">
        <v>291</v>
      </c>
      <c r="B15" s="8">
        <v>3.5</v>
      </c>
      <c r="C15" s="3">
        <v>0</v>
      </c>
      <c r="D15" s="3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3"/>
  <sheetViews>
    <sheetView zoomScale="115" workbookViewId="0">
      <pane ySplit="1" topLeftCell="A2" activePane="bottomLeft" state="frozen"/>
      <selection pane="bottomLeft" activeCell="E91" sqref="E91"/>
    </sheetView>
  </sheetViews>
  <sheetFormatPr baseColWidth="10" defaultColWidth="8.6640625" defaultRowHeight="15" x14ac:dyDescent="0.2"/>
  <cols>
    <col min="1" max="1" width="17.33203125" style="2" bestFit="1" customWidth="1"/>
    <col min="2" max="2" width="76.33203125" style="1" bestFit="1" customWidth="1"/>
    <col min="3" max="3" width="34.33203125" style="1" customWidth="1"/>
    <col min="4" max="4" width="10.33203125" style="1" bestFit="1" customWidth="1"/>
    <col min="5" max="5" width="15.83203125" style="4" bestFit="1" customWidth="1"/>
    <col min="6" max="6" width="10.5" style="1" customWidth="1"/>
    <col min="7" max="7" width="11.5" style="1" customWidth="1"/>
    <col min="8" max="8" width="19.5" style="1" customWidth="1"/>
    <col min="9" max="9" width="15.83203125" style="1" customWidth="1"/>
    <col min="10" max="10" width="37.6640625" style="2" customWidth="1"/>
    <col min="11" max="11" width="23.5" style="2" customWidth="1"/>
    <col min="12" max="12" width="8.6640625" style="2"/>
    <col min="13" max="13" width="10.83203125" style="2" customWidth="1"/>
    <col min="14" max="14" width="11.83203125" style="2" customWidth="1"/>
    <col min="15" max="15" width="12.1640625" style="2" customWidth="1"/>
    <col min="16" max="16" width="8.6640625" style="2"/>
    <col min="17" max="17" width="16.33203125" style="2" bestFit="1" customWidth="1"/>
    <col min="18" max="16384" width="8.6640625" style="2"/>
  </cols>
  <sheetData>
    <row r="1" spans="1:17" ht="16" thickBot="1" x14ac:dyDescent="0.25">
      <c r="B1" s="13" t="s">
        <v>0</v>
      </c>
      <c r="C1" s="13" t="s">
        <v>1</v>
      </c>
      <c r="D1" s="13" t="s">
        <v>79</v>
      </c>
      <c r="E1" s="14" t="s">
        <v>24</v>
      </c>
      <c r="F1" s="13" t="s">
        <v>25</v>
      </c>
      <c r="G1" s="13" t="s">
        <v>26</v>
      </c>
      <c r="H1" s="13" t="s">
        <v>28</v>
      </c>
      <c r="I1" s="13" t="s">
        <v>2</v>
      </c>
      <c r="J1" s="14" t="s">
        <v>27</v>
      </c>
      <c r="K1" s="14" t="s">
        <v>134</v>
      </c>
    </row>
    <row r="2" spans="1:17" s="115" customFormat="1" x14ac:dyDescent="0.2">
      <c r="B2" s="119" t="s">
        <v>3</v>
      </c>
      <c r="C2" s="120"/>
      <c r="D2" s="120"/>
      <c r="E2" s="120"/>
      <c r="F2" s="120"/>
      <c r="G2" s="120"/>
      <c r="H2" s="120"/>
      <c r="I2" s="121"/>
      <c r="J2" s="122"/>
      <c r="K2" s="123"/>
      <c r="L2" s="124"/>
      <c r="M2" s="124"/>
      <c r="N2" s="124"/>
      <c r="O2" s="124"/>
      <c r="P2" s="124"/>
      <c r="Q2" s="122"/>
    </row>
    <row r="3" spans="1:17" ht="15" customHeight="1" x14ac:dyDescent="0.2">
      <c r="A3" s="2" t="s">
        <v>4</v>
      </c>
      <c r="B3" s="69" t="s">
        <v>173</v>
      </c>
      <c r="C3" s="6" t="s">
        <v>4</v>
      </c>
      <c r="D3" s="6"/>
      <c r="E3" s="8">
        <v>2.82</v>
      </c>
      <c r="F3" s="3">
        <v>2</v>
      </c>
      <c r="G3" s="3">
        <v>3</v>
      </c>
      <c r="H3" s="3" t="s">
        <v>31</v>
      </c>
      <c r="I3" s="3" t="s">
        <v>5</v>
      </c>
      <c r="J3" s="70" t="s">
        <v>42</v>
      </c>
      <c r="K3" s="86"/>
      <c r="Q3" s="70"/>
    </row>
    <row r="4" spans="1:17" hidden="1" x14ac:dyDescent="0.2">
      <c r="B4" s="71"/>
      <c r="E4" s="15">
        <v>2.2799999999999998</v>
      </c>
      <c r="F4" s="16">
        <v>2.06</v>
      </c>
      <c r="G4" s="3">
        <v>2.52</v>
      </c>
      <c r="H4" s="2" t="s">
        <v>33</v>
      </c>
      <c r="I4" s="3" t="s">
        <v>5</v>
      </c>
      <c r="J4" s="70" t="s">
        <v>42</v>
      </c>
      <c r="K4" s="86"/>
      <c r="Q4" s="70"/>
    </row>
    <row r="5" spans="1:17" hidden="1" x14ac:dyDescent="0.2">
      <c r="B5" s="72"/>
      <c r="C5" s="3"/>
      <c r="D5" s="3"/>
      <c r="E5" s="17">
        <v>2.68</v>
      </c>
      <c r="F5" s="18" t="s">
        <v>32</v>
      </c>
      <c r="G5" s="3">
        <v>2.86</v>
      </c>
      <c r="H5" s="19" t="s">
        <v>34</v>
      </c>
      <c r="I5" s="3" t="s">
        <v>5</v>
      </c>
      <c r="J5" s="70" t="s">
        <v>42</v>
      </c>
      <c r="K5" s="86"/>
      <c r="Q5" s="70"/>
    </row>
    <row r="6" spans="1:17" hidden="1" x14ac:dyDescent="0.2">
      <c r="B6" s="72"/>
      <c r="C6" s="3"/>
      <c r="D6" s="3"/>
      <c r="E6" s="17">
        <v>6.49</v>
      </c>
      <c r="F6" s="18">
        <v>6.31</v>
      </c>
      <c r="G6" s="3">
        <v>6.66</v>
      </c>
      <c r="H6" s="19" t="s">
        <v>35</v>
      </c>
      <c r="I6" s="3" t="s">
        <v>5</v>
      </c>
      <c r="J6" s="70" t="s">
        <v>42</v>
      </c>
      <c r="K6" s="86"/>
      <c r="Q6" s="70"/>
    </row>
    <row r="7" spans="1:17" hidden="1" x14ac:dyDescent="0.2">
      <c r="B7" s="72"/>
      <c r="C7" s="3"/>
      <c r="D7" s="3"/>
      <c r="E7" s="17">
        <v>2.9</v>
      </c>
      <c r="F7" s="18">
        <v>2.3199999999999998</v>
      </c>
      <c r="G7" s="3">
        <v>3.63</v>
      </c>
      <c r="H7" s="19" t="s">
        <v>36</v>
      </c>
      <c r="I7" s="3" t="s">
        <v>5</v>
      </c>
      <c r="J7" s="70" t="s">
        <v>42</v>
      </c>
      <c r="K7" s="86"/>
      <c r="Q7" s="70"/>
    </row>
    <row r="8" spans="1:17" hidden="1" x14ac:dyDescent="0.2">
      <c r="B8" s="72"/>
      <c r="C8" s="3"/>
      <c r="D8" s="3"/>
      <c r="E8" s="17">
        <v>2.92</v>
      </c>
      <c r="F8" s="18">
        <v>2.2799999999999998</v>
      </c>
      <c r="G8" s="3">
        <v>3.67</v>
      </c>
      <c r="H8" s="19" t="s">
        <v>36</v>
      </c>
      <c r="I8" s="3" t="s">
        <v>5</v>
      </c>
      <c r="J8" s="70" t="s">
        <v>42</v>
      </c>
      <c r="K8" s="86"/>
      <c r="Q8" s="70"/>
    </row>
    <row r="9" spans="1:17" hidden="1" x14ac:dyDescent="0.2">
      <c r="B9" s="72"/>
      <c r="C9" s="3"/>
      <c r="D9" s="3"/>
      <c r="E9" s="17">
        <v>3.11</v>
      </c>
      <c r="F9" s="18">
        <v>2.39</v>
      </c>
      <c r="G9" s="3">
        <v>4.13</v>
      </c>
      <c r="H9" s="19" t="s">
        <v>37</v>
      </c>
      <c r="I9" s="3" t="s">
        <v>5</v>
      </c>
      <c r="J9" s="70" t="s">
        <v>42</v>
      </c>
      <c r="K9" s="86"/>
      <c r="Q9" s="70"/>
    </row>
    <row r="10" spans="1:17" hidden="1" x14ac:dyDescent="0.2">
      <c r="B10" s="72"/>
      <c r="C10" s="3"/>
      <c r="D10" s="3"/>
      <c r="E10" s="17">
        <v>2.5499999999999998</v>
      </c>
      <c r="F10" s="18">
        <v>2</v>
      </c>
      <c r="G10" s="3">
        <v>3.1</v>
      </c>
      <c r="H10" s="19" t="s">
        <v>34</v>
      </c>
      <c r="I10" s="3" t="s">
        <v>5</v>
      </c>
      <c r="J10" s="70" t="s">
        <v>42</v>
      </c>
      <c r="K10" s="86"/>
      <c r="Q10" s="70"/>
    </row>
    <row r="11" spans="1:17" hidden="1" x14ac:dyDescent="0.2">
      <c r="B11" s="72"/>
      <c r="C11" s="3"/>
      <c r="D11" s="3"/>
      <c r="E11" s="17">
        <v>1.95</v>
      </c>
      <c r="F11" s="18">
        <v>1.4</v>
      </c>
      <c r="G11" s="3">
        <v>2.5</v>
      </c>
      <c r="H11" s="19" t="s">
        <v>37</v>
      </c>
      <c r="I11" s="3" t="s">
        <v>5</v>
      </c>
      <c r="J11" s="70" t="s">
        <v>42</v>
      </c>
      <c r="K11" s="86"/>
      <c r="Q11" s="70"/>
    </row>
    <row r="12" spans="1:17" hidden="1" x14ac:dyDescent="0.2">
      <c r="B12" s="72"/>
      <c r="C12" s="3"/>
      <c r="D12" s="3"/>
      <c r="E12" s="17">
        <v>4.08</v>
      </c>
      <c r="F12" s="18"/>
      <c r="G12" s="3"/>
      <c r="H12" s="19" t="s">
        <v>37</v>
      </c>
      <c r="I12" s="3" t="s">
        <v>5</v>
      </c>
      <c r="J12" s="70" t="s">
        <v>42</v>
      </c>
      <c r="K12" s="86"/>
      <c r="Q12" s="70"/>
    </row>
    <row r="13" spans="1:17" hidden="1" x14ac:dyDescent="0.2">
      <c r="B13" s="72"/>
      <c r="C13" s="3"/>
      <c r="D13" s="3"/>
      <c r="E13" s="17">
        <v>2.2400000000000002</v>
      </c>
      <c r="F13" s="18">
        <v>1.96</v>
      </c>
      <c r="G13" s="3">
        <v>2.5499999999999998</v>
      </c>
      <c r="H13" s="19" t="s">
        <v>37</v>
      </c>
      <c r="I13" s="3" t="s">
        <v>5</v>
      </c>
      <c r="J13" s="70" t="s">
        <v>42</v>
      </c>
      <c r="K13" s="86"/>
      <c r="Q13" s="70"/>
    </row>
    <row r="14" spans="1:17" hidden="1" x14ac:dyDescent="0.2">
      <c r="B14" s="72"/>
      <c r="C14" s="3"/>
      <c r="D14" s="3"/>
      <c r="E14" s="17">
        <v>3.58</v>
      </c>
      <c r="F14" s="18">
        <v>2.89</v>
      </c>
      <c r="G14" s="3">
        <v>4.3899999999999997</v>
      </c>
      <c r="H14" s="19" t="s">
        <v>37</v>
      </c>
      <c r="I14" s="3" t="s">
        <v>5</v>
      </c>
      <c r="J14" s="70" t="s">
        <v>42</v>
      </c>
      <c r="K14" s="86"/>
      <c r="Q14" s="70"/>
    </row>
    <row r="15" spans="1:17" hidden="1" x14ac:dyDescent="0.2">
      <c r="B15" s="72"/>
      <c r="C15" s="3"/>
      <c r="D15" s="3"/>
      <c r="E15" s="17">
        <v>2.5</v>
      </c>
      <c r="F15" s="18">
        <v>1.5</v>
      </c>
      <c r="G15" s="3">
        <v>3.5</v>
      </c>
      <c r="H15" s="19" t="s">
        <v>34</v>
      </c>
      <c r="I15" s="3" t="s">
        <v>5</v>
      </c>
      <c r="J15" s="70" t="s">
        <v>42</v>
      </c>
      <c r="K15" s="86"/>
      <c r="Q15" s="70"/>
    </row>
    <row r="16" spans="1:17" hidden="1" x14ac:dyDescent="0.2">
      <c r="B16" s="72"/>
      <c r="C16" s="3"/>
      <c r="D16" s="3"/>
      <c r="E16" s="17">
        <v>2.2000000000000002</v>
      </c>
      <c r="F16" s="18"/>
      <c r="G16" s="3"/>
      <c r="H16" s="19" t="s">
        <v>36</v>
      </c>
      <c r="I16" s="3" t="s">
        <v>5</v>
      </c>
      <c r="J16" s="70" t="s">
        <v>42</v>
      </c>
      <c r="K16" s="86"/>
      <c r="Q16" s="70"/>
    </row>
    <row r="17" spans="2:17" hidden="1" x14ac:dyDescent="0.2">
      <c r="B17" s="72"/>
      <c r="C17" s="3"/>
      <c r="D17" s="3"/>
      <c r="E17" s="17">
        <v>6.47</v>
      </c>
      <c r="F17" s="18">
        <v>5.71</v>
      </c>
      <c r="G17" s="3">
        <v>7.23</v>
      </c>
      <c r="H17" s="19" t="s">
        <v>37</v>
      </c>
      <c r="I17" s="3" t="s">
        <v>5</v>
      </c>
      <c r="J17" s="70" t="s">
        <v>42</v>
      </c>
      <c r="K17" s="86"/>
      <c r="Q17" s="70"/>
    </row>
    <row r="18" spans="2:17" hidden="1" x14ac:dyDescent="0.2">
      <c r="B18" s="72"/>
      <c r="C18" s="3"/>
      <c r="D18" s="3"/>
      <c r="E18" s="17">
        <v>2.2000000000000002</v>
      </c>
      <c r="F18" s="18">
        <v>1.4</v>
      </c>
      <c r="G18" s="3">
        <v>3.9</v>
      </c>
      <c r="H18" s="19" t="s">
        <v>37</v>
      </c>
      <c r="I18" s="3" t="s">
        <v>5</v>
      </c>
      <c r="J18" s="70" t="s">
        <v>42</v>
      </c>
      <c r="K18" s="86"/>
      <c r="Q18" s="70"/>
    </row>
    <row r="19" spans="2:17" hidden="1" x14ac:dyDescent="0.2">
      <c r="B19" s="71"/>
      <c r="E19" s="17">
        <v>3.28</v>
      </c>
      <c r="F19" s="20"/>
      <c r="G19" s="3"/>
      <c r="H19" s="2" t="s">
        <v>37</v>
      </c>
      <c r="I19" s="3" t="s">
        <v>5</v>
      </c>
      <c r="J19" s="70" t="s">
        <v>42</v>
      </c>
      <c r="K19" s="86"/>
      <c r="Q19" s="70"/>
    </row>
    <row r="20" spans="2:17" hidden="1" x14ac:dyDescent="0.2">
      <c r="B20" s="72"/>
      <c r="C20" s="3"/>
      <c r="D20" s="3"/>
      <c r="E20" s="21">
        <v>3.55</v>
      </c>
      <c r="F20" s="20">
        <v>1.4</v>
      </c>
      <c r="G20" s="3">
        <v>5.7</v>
      </c>
      <c r="H20" s="2" t="s">
        <v>38</v>
      </c>
      <c r="I20" s="22" t="s">
        <v>40</v>
      </c>
      <c r="J20" s="70" t="s">
        <v>42</v>
      </c>
      <c r="K20" s="86"/>
      <c r="Q20" s="70"/>
    </row>
    <row r="21" spans="2:17" hidden="1" x14ac:dyDescent="0.2">
      <c r="B21" s="72"/>
      <c r="C21" s="3"/>
      <c r="D21" s="3"/>
      <c r="E21" s="21">
        <v>5.7</v>
      </c>
      <c r="F21" s="23">
        <v>3.8</v>
      </c>
      <c r="G21" s="3">
        <v>8.9</v>
      </c>
      <c r="H21" s="24" t="s">
        <v>39</v>
      </c>
      <c r="I21" s="25" t="s">
        <v>41</v>
      </c>
      <c r="J21" s="70" t="s">
        <v>42</v>
      </c>
      <c r="K21" s="86"/>
      <c r="Q21" s="70"/>
    </row>
    <row r="22" spans="2:17" hidden="1" x14ac:dyDescent="0.2">
      <c r="B22" s="72"/>
      <c r="C22" s="3"/>
      <c r="D22" s="3"/>
      <c r="E22" s="26">
        <v>2.2000000000000002</v>
      </c>
      <c r="F22" s="23"/>
      <c r="G22" s="3"/>
      <c r="H22" s="19" t="s">
        <v>37</v>
      </c>
      <c r="I22" s="27" t="s">
        <v>44</v>
      </c>
      <c r="J22" s="70" t="s">
        <v>42</v>
      </c>
      <c r="K22" s="86"/>
      <c r="Q22" s="70"/>
    </row>
    <row r="23" spans="2:17" hidden="1" x14ac:dyDescent="0.2">
      <c r="B23" s="72"/>
      <c r="C23" s="3"/>
      <c r="D23" s="3"/>
      <c r="E23" s="26">
        <v>6.3</v>
      </c>
      <c r="F23" s="23"/>
      <c r="G23" s="3"/>
      <c r="H23" s="19" t="s">
        <v>37</v>
      </c>
      <c r="I23" s="27" t="s">
        <v>45</v>
      </c>
      <c r="J23" s="70" t="s">
        <v>42</v>
      </c>
      <c r="K23" s="86"/>
      <c r="Q23" s="70"/>
    </row>
    <row r="24" spans="2:17" hidden="1" x14ac:dyDescent="0.2">
      <c r="B24" s="72"/>
      <c r="C24" s="3"/>
      <c r="D24" s="3"/>
      <c r="E24" s="26">
        <v>4.9000000000000004</v>
      </c>
      <c r="F24" s="23"/>
      <c r="G24" s="3"/>
      <c r="H24" s="2" t="s">
        <v>37</v>
      </c>
      <c r="I24" s="27" t="s">
        <v>45</v>
      </c>
      <c r="J24" s="70" t="s">
        <v>42</v>
      </c>
      <c r="K24" s="86"/>
      <c r="Q24" s="70"/>
    </row>
    <row r="25" spans="2:17" hidden="1" x14ac:dyDescent="0.2">
      <c r="B25" s="72"/>
      <c r="C25" s="3"/>
      <c r="D25" s="3"/>
      <c r="E25" s="26">
        <v>1.94</v>
      </c>
      <c r="F25" s="23"/>
      <c r="G25" s="3"/>
      <c r="H25" s="19" t="s">
        <v>37</v>
      </c>
      <c r="I25" s="27" t="s">
        <v>46</v>
      </c>
      <c r="J25" s="70" t="s">
        <v>42</v>
      </c>
      <c r="K25" s="86"/>
      <c r="Q25" s="70"/>
    </row>
    <row r="26" spans="2:17" ht="16" hidden="1" x14ac:dyDescent="0.2">
      <c r="B26" s="73" t="s">
        <v>174</v>
      </c>
      <c r="C26" s="6" t="s">
        <v>6</v>
      </c>
      <c r="D26" s="6"/>
      <c r="E26" s="8">
        <v>1.1200000000000001</v>
      </c>
      <c r="F26" s="3">
        <v>1.04</v>
      </c>
      <c r="G26" s="3">
        <v>1.18</v>
      </c>
      <c r="H26" s="3" t="s">
        <v>37</v>
      </c>
      <c r="I26" s="3" t="s">
        <v>5</v>
      </c>
      <c r="J26" s="70"/>
      <c r="K26" s="86"/>
      <c r="Q26" s="70"/>
    </row>
    <row r="27" spans="2:17" hidden="1" x14ac:dyDescent="0.2">
      <c r="B27" s="69"/>
      <c r="C27" s="3"/>
      <c r="D27" s="3"/>
      <c r="E27" s="8">
        <v>0.52</v>
      </c>
      <c r="F27" s="3">
        <v>0.39</v>
      </c>
      <c r="G27" s="3">
        <v>0.71</v>
      </c>
      <c r="H27" s="3" t="s">
        <v>37</v>
      </c>
      <c r="I27" s="3" t="s">
        <v>5</v>
      </c>
      <c r="J27" s="70"/>
      <c r="K27" s="86"/>
      <c r="Q27" s="70"/>
    </row>
    <row r="28" spans="2:17" hidden="1" x14ac:dyDescent="0.2">
      <c r="B28" s="69"/>
      <c r="C28" s="3"/>
      <c r="D28" s="3"/>
      <c r="E28" s="8">
        <v>0.35</v>
      </c>
      <c r="F28" s="3">
        <v>0.27</v>
      </c>
      <c r="G28" s="3">
        <v>0.5</v>
      </c>
      <c r="H28" s="3" t="s">
        <v>37</v>
      </c>
      <c r="I28" s="3" t="s">
        <v>5</v>
      </c>
      <c r="J28" s="70"/>
      <c r="K28" s="86"/>
      <c r="Q28" s="70"/>
    </row>
    <row r="29" spans="2:17" hidden="1" x14ac:dyDescent="0.2">
      <c r="B29" s="72"/>
      <c r="C29" s="3"/>
      <c r="D29" s="3"/>
      <c r="E29" s="28">
        <v>0.315</v>
      </c>
      <c r="F29" s="3"/>
      <c r="G29" s="3"/>
      <c r="H29" s="3" t="s">
        <v>43</v>
      </c>
      <c r="I29" s="3" t="s">
        <v>5</v>
      </c>
      <c r="J29" s="70"/>
      <c r="K29" s="86"/>
      <c r="Q29" s="70"/>
    </row>
    <row r="30" spans="2:17" s="30" customFormat="1" hidden="1" x14ac:dyDescent="0.2">
      <c r="B30" s="74" t="s">
        <v>175</v>
      </c>
      <c r="C30" s="29" t="s">
        <v>7</v>
      </c>
      <c r="D30" s="29"/>
      <c r="E30" s="8"/>
      <c r="F30" s="29"/>
      <c r="G30" s="29"/>
      <c r="H30" s="29"/>
      <c r="I30" s="29"/>
      <c r="J30" s="75" t="s">
        <v>61</v>
      </c>
      <c r="K30" s="99"/>
      <c r="Q30" s="75"/>
    </row>
    <row r="31" spans="2:17" x14ac:dyDescent="0.2">
      <c r="B31" s="76" t="s">
        <v>8</v>
      </c>
      <c r="C31" s="3"/>
      <c r="D31" s="3"/>
      <c r="E31" s="8"/>
      <c r="F31" s="3"/>
      <c r="G31" s="3"/>
      <c r="H31" s="3"/>
      <c r="I31" s="3"/>
      <c r="J31" s="70"/>
      <c r="K31" s="86"/>
      <c r="Q31" s="70"/>
    </row>
    <row r="32" spans="2:17" s="115" customFormat="1" x14ac:dyDescent="0.2">
      <c r="B32" s="111" t="s">
        <v>171</v>
      </c>
      <c r="C32" s="118"/>
      <c r="D32" s="118"/>
      <c r="E32" s="113"/>
      <c r="F32" s="113"/>
      <c r="G32" s="113"/>
      <c r="H32" s="113"/>
      <c r="I32" s="113"/>
      <c r="J32" s="114"/>
      <c r="K32" s="116"/>
      <c r="Q32" s="114"/>
    </row>
    <row r="33" spans="1:17" x14ac:dyDescent="0.2">
      <c r="A33" s="2" t="s">
        <v>197</v>
      </c>
      <c r="B33" s="72" t="s">
        <v>169</v>
      </c>
      <c r="C33" s="3" t="s">
        <v>170</v>
      </c>
      <c r="D33" s="3"/>
      <c r="E33" s="8">
        <v>2.52</v>
      </c>
      <c r="F33" s="3">
        <v>0</v>
      </c>
      <c r="G33" s="3">
        <v>5</v>
      </c>
      <c r="H33" s="2" t="s">
        <v>30</v>
      </c>
      <c r="I33" s="31" t="s">
        <v>29</v>
      </c>
      <c r="J33" s="70" t="s">
        <v>42</v>
      </c>
      <c r="K33" s="86"/>
      <c r="Q33" s="70"/>
    </row>
    <row r="34" spans="1:17" x14ac:dyDescent="0.2">
      <c r="B34" s="72"/>
      <c r="C34" s="3"/>
      <c r="D34" s="3"/>
      <c r="E34" s="8"/>
      <c r="F34" s="3"/>
      <c r="G34" s="3"/>
      <c r="H34" s="2"/>
      <c r="I34" s="31"/>
      <c r="J34" s="70"/>
      <c r="K34" s="86"/>
      <c r="Q34" s="70"/>
    </row>
    <row r="35" spans="1:17" s="115" customFormat="1" x14ac:dyDescent="0.2">
      <c r="B35" s="111" t="s">
        <v>239</v>
      </c>
      <c r="C35" s="112"/>
      <c r="D35" s="112"/>
      <c r="E35" s="117"/>
      <c r="F35" s="117"/>
      <c r="G35" s="117"/>
      <c r="H35" s="117"/>
      <c r="I35" s="117"/>
      <c r="J35" s="114"/>
      <c r="K35" s="116"/>
      <c r="Q35" s="114"/>
    </row>
    <row r="36" spans="1:17" hidden="1" x14ac:dyDescent="0.2">
      <c r="B36" s="77" t="s">
        <v>138</v>
      </c>
      <c r="C36" s="35"/>
      <c r="D36" s="35"/>
      <c r="E36" s="36">
        <v>3.5</v>
      </c>
      <c r="F36" s="37"/>
      <c r="G36" s="37"/>
      <c r="H36" s="11" t="s">
        <v>136</v>
      </c>
      <c r="I36" s="38" t="s">
        <v>44</v>
      </c>
      <c r="J36" s="78" t="s">
        <v>137</v>
      </c>
      <c r="K36" s="86"/>
      <c r="Q36" s="70"/>
    </row>
    <row r="37" spans="1:17" hidden="1" x14ac:dyDescent="0.2">
      <c r="B37" s="77" t="s">
        <v>138</v>
      </c>
      <c r="C37" s="35"/>
      <c r="D37" s="35"/>
      <c r="E37" s="39">
        <v>2.5</v>
      </c>
      <c r="F37" s="33"/>
      <c r="G37" s="33"/>
      <c r="H37" s="33"/>
      <c r="I37" s="40" t="s">
        <v>10</v>
      </c>
      <c r="J37" s="70"/>
      <c r="K37" s="86"/>
      <c r="Q37" s="70"/>
    </row>
    <row r="38" spans="1:17" s="4" customFormat="1" ht="15" customHeight="1" x14ac:dyDescent="0.2">
      <c r="A38" s="4" t="s">
        <v>198</v>
      </c>
      <c r="B38" s="79" t="s">
        <v>176</v>
      </c>
      <c r="C38" s="8" t="s">
        <v>9</v>
      </c>
      <c r="D38" s="8"/>
      <c r="E38" s="4">
        <v>5.4</v>
      </c>
      <c r="F38" s="8">
        <v>3.8</v>
      </c>
      <c r="G38" s="8">
        <v>9</v>
      </c>
      <c r="H38" s="8"/>
      <c r="I38" s="41" t="s">
        <v>81</v>
      </c>
      <c r="J38" s="80" t="s">
        <v>96</v>
      </c>
      <c r="K38" s="88"/>
      <c r="Q38" s="80"/>
    </row>
    <row r="39" spans="1:17" s="4" customFormat="1" ht="15" hidden="1" customHeight="1" x14ac:dyDescent="0.2">
      <c r="B39" s="81"/>
      <c r="C39" s="8"/>
      <c r="D39" s="8"/>
      <c r="E39" s="8">
        <v>4.8</v>
      </c>
      <c r="F39" s="8"/>
      <c r="G39" s="8"/>
      <c r="H39" s="8" t="s">
        <v>37</v>
      </c>
      <c r="I39" s="42" t="s">
        <v>47</v>
      </c>
      <c r="J39" s="80" t="s">
        <v>42</v>
      </c>
      <c r="K39" s="88"/>
      <c r="Q39" s="80"/>
    </row>
    <row r="40" spans="1:17" s="4" customFormat="1" ht="15" hidden="1" customHeight="1" x14ac:dyDescent="0.2">
      <c r="B40" s="81"/>
      <c r="C40" s="8"/>
      <c r="D40" s="8"/>
      <c r="E40" s="8">
        <v>4</v>
      </c>
      <c r="F40" s="8"/>
      <c r="G40" s="8"/>
      <c r="H40" s="8" t="s">
        <v>37</v>
      </c>
      <c r="I40" s="42" t="s">
        <v>59</v>
      </c>
      <c r="J40" s="80" t="s">
        <v>42</v>
      </c>
      <c r="K40" s="88"/>
      <c r="Q40" s="80"/>
    </row>
    <row r="41" spans="1:17" s="4" customFormat="1" ht="15" hidden="1" customHeight="1" x14ac:dyDescent="0.2">
      <c r="B41" s="81"/>
      <c r="C41" s="8"/>
      <c r="D41" s="8"/>
      <c r="E41" s="8">
        <v>5.2</v>
      </c>
      <c r="F41" s="8"/>
      <c r="G41" s="8"/>
      <c r="H41" s="8" t="s">
        <v>37</v>
      </c>
      <c r="I41" s="42" t="s">
        <v>60</v>
      </c>
      <c r="J41" s="80" t="s">
        <v>42</v>
      </c>
      <c r="K41" s="88"/>
      <c r="Q41" s="80"/>
    </row>
    <row r="42" spans="1:17" s="4" customFormat="1" ht="15" hidden="1" customHeight="1" x14ac:dyDescent="0.2">
      <c r="B42" s="81"/>
      <c r="C42" s="8"/>
      <c r="D42" s="8"/>
      <c r="E42" s="39">
        <v>5</v>
      </c>
      <c r="F42" s="8"/>
      <c r="G42" s="8"/>
      <c r="H42" s="8"/>
      <c r="I42" s="41" t="s">
        <v>81</v>
      </c>
      <c r="J42" s="80" t="s">
        <v>58</v>
      </c>
      <c r="K42" s="88"/>
      <c r="Q42" s="80"/>
    </row>
    <row r="43" spans="1:17" s="4" customFormat="1" ht="44.25" customHeight="1" x14ac:dyDescent="0.2">
      <c r="A43" s="4" t="s">
        <v>212</v>
      </c>
      <c r="B43" s="110" t="s">
        <v>94</v>
      </c>
      <c r="C43" s="32" t="s">
        <v>11</v>
      </c>
      <c r="D43" s="8"/>
      <c r="E43" s="36">
        <v>0.3</v>
      </c>
      <c r="F43" s="8">
        <v>0.2</v>
      </c>
      <c r="G43" s="8">
        <v>0.4</v>
      </c>
      <c r="H43" s="8"/>
      <c r="I43" s="41" t="s">
        <v>81</v>
      </c>
      <c r="J43" s="98" t="s">
        <v>236</v>
      </c>
      <c r="K43" s="88"/>
      <c r="Q43" s="80"/>
    </row>
    <row r="44" spans="1:17" s="43" customFormat="1" hidden="1" x14ac:dyDescent="0.2">
      <c r="B44" s="87"/>
      <c r="C44" s="37"/>
      <c r="D44" s="8"/>
      <c r="E44" s="8"/>
      <c r="F44" s="7">
        <v>0.2</v>
      </c>
      <c r="G44" s="7">
        <v>0.8</v>
      </c>
      <c r="H44" s="7"/>
      <c r="I44" s="7" t="s">
        <v>5</v>
      </c>
      <c r="J44" s="83"/>
      <c r="K44" s="82"/>
      <c r="Q44" s="83"/>
    </row>
    <row r="45" spans="1:17" s="43" customFormat="1" hidden="1" x14ac:dyDescent="0.2">
      <c r="B45" s="79"/>
      <c r="C45" s="8"/>
      <c r="D45" s="8"/>
      <c r="E45" s="36">
        <v>0.2</v>
      </c>
      <c r="F45" s="7"/>
      <c r="G45" s="7"/>
      <c r="H45" s="44" t="s">
        <v>53</v>
      </c>
      <c r="I45" s="45" t="s">
        <v>47</v>
      </c>
      <c r="J45" s="83" t="s">
        <v>42</v>
      </c>
      <c r="K45" s="82"/>
      <c r="Q45" s="83"/>
    </row>
    <row r="46" spans="1:17" s="43" customFormat="1" hidden="1" x14ac:dyDescent="0.2">
      <c r="B46" s="79"/>
      <c r="C46" s="8"/>
      <c r="D46" s="8"/>
      <c r="E46" s="36">
        <v>0.4</v>
      </c>
      <c r="F46" s="7"/>
      <c r="G46" s="7"/>
      <c r="H46" s="44" t="s">
        <v>54</v>
      </c>
      <c r="I46" s="45" t="s">
        <v>48</v>
      </c>
      <c r="J46" s="83" t="s">
        <v>42</v>
      </c>
      <c r="K46" s="82"/>
      <c r="Q46" s="83"/>
    </row>
    <row r="47" spans="1:17" s="43" customFormat="1" hidden="1" x14ac:dyDescent="0.2">
      <c r="B47" s="79"/>
      <c r="C47" s="8"/>
      <c r="D47" s="8"/>
      <c r="E47" s="36">
        <v>0.34</v>
      </c>
      <c r="F47" s="7"/>
      <c r="G47" s="7"/>
      <c r="H47" s="44" t="s">
        <v>55</v>
      </c>
      <c r="I47" s="45" t="s">
        <v>49</v>
      </c>
      <c r="J47" s="83" t="s">
        <v>42</v>
      </c>
      <c r="K47" s="82"/>
      <c r="Q47" s="83"/>
    </row>
    <row r="48" spans="1:17" s="43" customFormat="1" hidden="1" x14ac:dyDescent="0.2">
      <c r="B48" s="79"/>
      <c r="C48" s="8"/>
      <c r="D48" s="8"/>
      <c r="E48" s="36">
        <v>0.04</v>
      </c>
      <c r="F48" s="7"/>
      <c r="G48" s="7"/>
      <c r="H48" s="46" t="s">
        <v>56</v>
      </c>
      <c r="I48" s="47" t="s">
        <v>50</v>
      </c>
      <c r="J48" s="83" t="s">
        <v>42</v>
      </c>
      <c r="K48" s="82"/>
      <c r="Q48" s="83"/>
    </row>
    <row r="49" spans="1:17" s="43" customFormat="1" hidden="1" x14ac:dyDescent="0.2">
      <c r="B49" s="79"/>
      <c r="C49" s="8"/>
      <c r="D49" s="8"/>
      <c r="E49" s="36">
        <v>0.01</v>
      </c>
      <c r="F49" s="7"/>
      <c r="G49" s="7"/>
      <c r="H49" s="46" t="s">
        <v>37</v>
      </c>
      <c r="I49" s="48" t="s">
        <v>51</v>
      </c>
      <c r="J49" s="83" t="s">
        <v>42</v>
      </c>
      <c r="K49" s="82"/>
      <c r="Q49" s="83"/>
    </row>
    <row r="50" spans="1:17" s="43" customFormat="1" hidden="1" x14ac:dyDescent="0.2">
      <c r="B50" s="79"/>
      <c r="C50" s="8"/>
      <c r="D50" s="8"/>
      <c r="E50" s="36">
        <v>0.04</v>
      </c>
      <c r="F50" s="7"/>
      <c r="G50" s="7"/>
      <c r="H50" s="46" t="s">
        <v>57</v>
      </c>
      <c r="I50" s="48" t="s">
        <v>52</v>
      </c>
      <c r="J50" s="83" t="s">
        <v>42</v>
      </c>
      <c r="K50" s="82"/>
      <c r="Q50" s="83"/>
    </row>
    <row r="51" spans="1:17" s="37" customFormat="1" hidden="1" x14ac:dyDescent="0.2">
      <c r="B51" s="79"/>
      <c r="C51" s="8"/>
      <c r="D51" s="8"/>
      <c r="E51" s="36">
        <v>0.3</v>
      </c>
      <c r="F51" s="8"/>
      <c r="G51" s="8"/>
      <c r="H51" s="49"/>
      <c r="I51" s="41" t="s">
        <v>81</v>
      </c>
      <c r="J51" s="84" t="s">
        <v>58</v>
      </c>
      <c r="K51" s="87"/>
      <c r="Q51" s="84"/>
    </row>
    <row r="52" spans="1:17" s="37" customFormat="1" hidden="1" x14ac:dyDescent="0.2">
      <c r="B52" s="79" t="s">
        <v>177</v>
      </c>
      <c r="C52" s="8"/>
      <c r="D52" s="8"/>
      <c r="E52" s="37" t="s">
        <v>139</v>
      </c>
      <c r="J52" s="84"/>
      <c r="K52" s="87"/>
      <c r="Q52" s="84"/>
    </row>
    <row r="53" spans="1:17" s="37" customFormat="1" hidden="1" x14ac:dyDescent="0.2">
      <c r="B53" s="79"/>
      <c r="C53" s="8"/>
      <c r="D53" s="8"/>
      <c r="E53" s="8">
        <v>6</v>
      </c>
      <c r="F53" s="3">
        <v>3.5</v>
      </c>
      <c r="G53" s="8">
        <v>9.5</v>
      </c>
      <c r="H53" s="8" t="s">
        <v>37</v>
      </c>
      <c r="I53" s="50" t="s">
        <v>62</v>
      </c>
      <c r="J53" s="84" t="s">
        <v>63</v>
      </c>
      <c r="K53" s="100" t="s">
        <v>97</v>
      </c>
      <c r="Q53" s="84"/>
    </row>
    <row r="54" spans="1:17" s="115" customFormat="1" x14ac:dyDescent="0.2">
      <c r="B54" s="111" t="s">
        <v>12</v>
      </c>
      <c r="C54" s="113"/>
      <c r="D54" s="113"/>
      <c r="E54" s="125"/>
      <c r="F54" s="125"/>
      <c r="G54" s="125"/>
      <c r="H54" s="125"/>
      <c r="I54" s="125"/>
      <c r="J54" s="114"/>
      <c r="K54" s="116"/>
      <c r="Q54" s="114"/>
    </row>
    <row r="55" spans="1:17" x14ac:dyDescent="0.2">
      <c r="B55" s="76" t="s">
        <v>183</v>
      </c>
      <c r="C55" s="3"/>
      <c r="D55" s="3"/>
      <c r="F55" s="4"/>
      <c r="J55" s="70"/>
      <c r="K55" s="86"/>
      <c r="Q55" s="70"/>
    </row>
    <row r="56" spans="1:17" x14ac:dyDescent="0.2">
      <c r="A56" s="2" t="s">
        <v>221</v>
      </c>
      <c r="B56" s="69" t="s">
        <v>219</v>
      </c>
      <c r="C56" s="3"/>
      <c r="D56" s="3"/>
      <c r="E56" s="139">
        <v>0.14000000000000001</v>
      </c>
      <c r="F56" s="140"/>
      <c r="G56" s="2"/>
      <c r="H56" s="2" t="s">
        <v>37</v>
      </c>
      <c r="I56" s="131" t="s">
        <v>220</v>
      </c>
      <c r="J56" s="132" t="s">
        <v>51</v>
      </c>
      <c r="K56" s="86"/>
      <c r="Q56" s="70"/>
    </row>
    <row r="57" spans="1:17" x14ac:dyDescent="0.2">
      <c r="A57" s="2" t="s">
        <v>199</v>
      </c>
      <c r="B57" s="72" t="s">
        <v>178</v>
      </c>
      <c r="C57" s="3" t="s">
        <v>13</v>
      </c>
      <c r="D57" s="3"/>
      <c r="E57" s="37">
        <v>7</v>
      </c>
      <c r="F57" s="37">
        <v>3.5</v>
      </c>
      <c r="G57" s="2">
        <v>10</v>
      </c>
      <c r="I57" s="41" t="s">
        <v>81</v>
      </c>
      <c r="J57" s="70" t="s">
        <v>150</v>
      </c>
      <c r="K57" s="86"/>
      <c r="Q57" s="70"/>
    </row>
    <row r="58" spans="1:17" hidden="1" x14ac:dyDescent="0.2">
      <c r="B58" s="72"/>
      <c r="C58" s="3"/>
      <c r="D58" s="3"/>
      <c r="E58" s="51">
        <v>7</v>
      </c>
      <c r="F58" s="11"/>
      <c r="G58" s="11" t="s">
        <v>143</v>
      </c>
      <c r="H58" s="11" t="s">
        <v>145</v>
      </c>
      <c r="I58" s="38" t="s">
        <v>144</v>
      </c>
      <c r="J58" s="70"/>
      <c r="K58" s="86"/>
      <c r="Q58" s="70"/>
    </row>
    <row r="59" spans="1:17" hidden="1" x14ac:dyDescent="0.2">
      <c r="B59" s="72"/>
      <c r="C59" s="3"/>
      <c r="D59" s="3"/>
      <c r="E59" s="51"/>
      <c r="F59" s="11"/>
      <c r="G59" s="11"/>
      <c r="I59" s="1" t="s">
        <v>146</v>
      </c>
      <c r="J59" s="85" t="s">
        <v>147</v>
      </c>
      <c r="K59" s="101"/>
      <c r="Q59" s="70"/>
    </row>
    <row r="60" spans="1:17" hidden="1" x14ac:dyDescent="0.2">
      <c r="B60" s="72"/>
      <c r="C60" s="3"/>
      <c r="D60" s="3"/>
      <c r="E60" s="51">
        <v>10</v>
      </c>
      <c r="F60" s="11"/>
      <c r="G60" s="11" t="s">
        <v>140</v>
      </c>
      <c r="H60" s="11" t="s">
        <v>142</v>
      </c>
      <c r="I60" s="38" t="s">
        <v>141</v>
      </c>
      <c r="J60" s="70"/>
      <c r="K60" s="86"/>
      <c r="Q60" s="70"/>
    </row>
    <row r="61" spans="1:17" hidden="1" x14ac:dyDescent="0.2">
      <c r="B61" s="72"/>
      <c r="C61" s="3"/>
      <c r="D61" s="3"/>
      <c r="E61" s="51"/>
      <c r="F61" s="11"/>
      <c r="I61" s="2" t="s">
        <v>146</v>
      </c>
      <c r="J61" s="85" t="s">
        <v>148</v>
      </c>
      <c r="K61" s="101"/>
      <c r="Q61" s="70"/>
    </row>
    <row r="62" spans="1:17" hidden="1" x14ac:dyDescent="0.2">
      <c r="B62" s="86"/>
      <c r="C62" s="2"/>
      <c r="D62" s="3"/>
      <c r="E62" s="52">
        <v>20.3</v>
      </c>
      <c r="F62" s="52">
        <v>19.399999999999999</v>
      </c>
      <c r="G62" s="52">
        <v>21.3</v>
      </c>
      <c r="H62" s="52" t="s">
        <v>37</v>
      </c>
      <c r="I62" s="3" t="s">
        <v>5</v>
      </c>
      <c r="J62" s="70"/>
      <c r="K62" s="86"/>
      <c r="Q62" s="70"/>
    </row>
    <row r="63" spans="1:17" hidden="1" x14ac:dyDescent="0.2">
      <c r="B63" s="86"/>
      <c r="C63" s="2"/>
      <c r="D63" s="2"/>
      <c r="E63" s="52">
        <v>21.2</v>
      </c>
      <c r="F63" s="52">
        <v>20.2</v>
      </c>
      <c r="G63" s="52">
        <v>22.3</v>
      </c>
      <c r="H63" s="52" t="s">
        <v>37</v>
      </c>
      <c r="I63" s="3" t="s">
        <v>5</v>
      </c>
      <c r="J63" s="70"/>
      <c r="K63" s="86"/>
      <c r="Q63" s="70"/>
    </row>
    <row r="64" spans="1:17" s="37" customFormat="1" hidden="1" x14ac:dyDescent="0.2">
      <c r="B64" s="87"/>
      <c r="E64" s="52">
        <v>17.5</v>
      </c>
      <c r="F64" s="52">
        <v>15.3</v>
      </c>
      <c r="G64" s="52">
        <v>20</v>
      </c>
      <c r="H64" s="52" t="s">
        <v>37</v>
      </c>
      <c r="I64" s="3" t="s">
        <v>5</v>
      </c>
      <c r="J64" s="84"/>
      <c r="K64" s="87"/>
      <c r="Q64" s="84"/>
    </row>
    <row r="65" spans="1:17" s="37" customFormat="1" hidden="1" x14ac:dyDescent="0.2">
      <c r="B65" s="88"/>
      <c r="C65" s="4"/>
      <c r="D65" s="4"/>
      <c r="E65" s="52">
        <v>19.100000000000001</v>
      </c>
      <c r="F65" s="52">
        <v>15.8</v>
      </c>
      <c r="G65" s="52">
        <v>22.9</v>
      </c>
      <c r="H65" s="52" t="s">
        <v>37</v>
      </c>
      <c r="I65" s="3" t="s">
        <v>5</v>
      </c>
      <c r="J65" s="84"/>
      <c r="K65" s="87"/>
      <c r="Q65" s="84"/>
    </row>
    <row r="66" spans="1:17" s="37" customFormat="1" hidden="1" x14ac:dyDescent="0.2">
      <c r="B66" s="88"/>
      <c r="C66" s="4"/>
      <c r="D66" s="4"/>
      <c r="E66" s="52">
        <v>19.2</v>
      </c>
      <c r="F66" s="52">
        <v>17.5</v>
      </c>
      <c r="G66" s="52">
        <v>21</v>
      </c>
      <c r="H66" s="52" t="s">
        <v>37</v>
      </c>
      <c r="I66" s="3" t="s">
        <v>5</v>
      </c>
      <c r="J66" s="84"/>
      <c r="K66" s="87"/>
      <c r="Q66" s="84"/>
    </row>
    <row r="67" spans="1:17" s="37" customFormat="1" hidden="1" x14ac:dyDescent="0.2">
      <c r="B67" s="88"/>
      <c r="C67" s="4"/>
      <c r="D67" s="4"/>
      <c r="E67" s="52">
        <v>19.2</v>
      </c>
      <c r="F67" s="52">
        <v>18</v>
      </c>
      <c r="G67" s="52">
        <v>20.5</v>
      </c>
      <c r="H67" s="52" t="s">
        <v>37</v>
      </c>
      <c r="I67" s="3" t="s">
        <v>5</v>
      </c>
      <c r="J67" s="84"/>
      <c r="K67" s="87"/>
      <c r="Q67" s="84"/>
    </row>
    <row r="68" spans="1:17" s="37" customFormat="1" hidden="1" x14ac:dyDescent="0.2">
      <c r="B68" s="88"/>
      <c r="C68" s="4"/>
      <c r="D68" s="4"/>
      <c r="E68" s="52">
        <v>21.6</v>
      </c>
      <c r="F68" s="52">
        <v>20</v>
      </c>
      <c r="G68" s="52">
        <v>23.4</v>
      </c>
      <c r="H68" s="52" t="s">
        <v>37</v>
      </c>
      <c r="I68" s="3" t="s">
        <v>5</v>
      </c>
      <c r="J68" s="84"/>
      <c r="K68" s="87"/>
      <c r="Q68" s="84"/>
    </row>
    <row r="69" spans="1:17" s="37" customFormat="1" hidden="1" x14ac:dyDescent="0.2">
      <c r="B69" s="88"/>
      <c r="C69" s="4"/>
      <c r="D69" s="4"/>
      <c r="E69" s="52">
        <v>22.4</v>
      </c>
      <c r="F69" s="52">
        <v>20.8</v>
      </c>
      <c r="G69" s="52">
        <v>24.1</v>
      </c>
      <c r="H69" s="52" t="s">
        <v>37</v>
      </c>
      <c r="I69" s="3" t="s">
        <v>5</v>
      </c>
      <c r="J69" s="84"/>
      <c r="K69" s="87"/>
      <c r="Q69" s="84"/>
    </row>
    <row r="70" spans="1:17" s="37" customFormat="1" hidden="1" x14ac:dyDescent="0.2">
      <c r="B70" s="88"/>
      <c r="C70" s="4"/>
      <c r="D70" s="4"/>
      <c r="E70" s="52">
        <v>22.9</v>
      </c>
      <c r="F70" s="52">
        <v>21.2</v>
      </c>
      <c r="G70" s="52">
        <v>24.7</v>
      </c>
      <c r="H70" s="52" t="s">
        <v>37</v>
      </c>
      <c r="I70" s="3" t="s">
        <v>5</v>
      </c>
      <c r="J70" s="84"/>
      <c r="K70" s="87"/>
      <c r="Q70" s="84"/>
    </row>
    <row r="71" spans="1:17" s="37" customFormat="1" hidden="1" x14ac:dyDescent="0.2">
      <c r="B71" s="88"/>
      <c r="C71" s="4"/>
      <c r="D71" s="4"/>
      <c r="E71" s="52">
        <v>22.5</v>
      </c>
      <c r="F71" s="52">
        <v>19.100000000000001</v>
      </c>
      <c r="G71" s="52">
        <v>26.3</v>
      </c>
      <c r="H71" s="52" t="s">
        <v>37</v>
      </c>
      <c r="I71" s="3" t="s">
        <v>5</v>
      </c>
      <c r="J71" s="84"/>
      <c r="K71" s="87"/>
      <c r="Q71" s="84"/>
    </row>
    <row r="72" spans="1:17" s="37" customFormat="1" hidden="1" x14ac:dyDescent="0.2">
      <c r="B72" s="88"/>
      <c r="C72" s="4"/>
      <c r="D72" s="4"/>
      <c r="E72" s="52">
        <v>20.100000000000001</v>
      </c>
      <c r="F72" s="52">
        <v>19</v>
      </c>
      <c r="G72" s="52">
        <v>21.3</v>
      </c>
      <c r="H72" s="52" t="s">
        <v>37</v>
      </c>
      <c r="I72" s="3" t="s">
        <v>5</v>
      </c>
      <c r="J72" s="84"/>
      <c r="K72" s="87"/>
      <c r="Q72" s="84"/>
    </row>
    <row r="73" spans="1:17" s="37" customFormat="1" hidden="1" x14ac:dyDescent="0.2">
      <c r="B73" s="88"/>
      <c r="C73" s="4"/>
      <c r="D73" s="4"/>
      <c r="E73" s="52">
        <v>20.3</v>
      </c>
      <c r="F73" s="52">
        <v>19.5</v>
      </c>
      <c r="G73" s="52">
        <v>21.1</v>
      </c>
      <c r="H73" s="52" t="s">
        <v>37</v>
      </c>
      <c r="I73" s="3" t="s">
        <v>5</v>
      </c>
      <c r="J73" s="84"/>
      <c r="K73" s="87"/>
      <c r="Q73" s="84"/>
    </row>
    <row r="74" spans="1:17" s="37" customFormat="1" ht="15" hidden="1" customHeight="1" x14ac:dyDescent="0.2">
      <c r="B74" s="88"/>
      <c r="C74" s="4"/>
      <c r="D74" s="4"/>
      <c r="E74" s="52">
        <v>28.3</v>
      </c>
      <c r="F74" s="52">
        <v>25.3</v>
      </c>
      <c r="G74" s="52">
        <v>31.6</v>
      </c>
      <c r="H74" s="52" t="s">
        <v>37</v>
      </c>
      <c r="I74" s="3" t="s">
        <v>5</v>
      </c>
      <c r="J74" s="84"/>
      <c r="K74" s="87"/>
      <c r="Q74" s="84"/>
    </row>
    <row r="75" spans="1:17" s="37" customFormat="1" hidden="1" x14ac:dyDescent="0.2">
      <c r="B75" s="88"/>
      <c r="C75" s="4"/>
      <c r="D75" s="4"/>
      <c r="E75" s="52">
        <v>19.3</v>
      </c>
      <c r="F75" s="52">
        <v>17.899999999999999</v>
      </c>
      <c r="G75" s="52">
        <v>20.9</v>
      </c>
      <c r="H75" s="52" t="s">
        <v>37</v>
      </c>
      <c r="I75" s="3" t="s">
        <v>5</v>
      </c>
      <c r="J75" s="84"/>
      <c r="K75" s="87"/>
      <c r="Q75" s="84"/>
    </row>
    <row r="76" spans="1:17" s="37" customFormat="1" hidden="1" x14ac:dyDescent="0.2">
      <c r="B76" s="88"/>
      <c r="C76" s="4"/>
      <c r="D76" s="4"/>
      <c r="E76" s="52">
        <v>21.2</v>
      </c>
      <c r="F76" s="52">
        <v>20.399999999999999</v>
      </c>
      <c r="G76" s="52">
        <v>22</v>
      </c>
      <c r="H76" s="52" t="s">
        <v>37</v>
      </c>
      <c r="I76" s="3" t="s">
        <v>5</v>
      </c>
      <c r="J76" s="84"/>
      <c r="K76" s="87"/>
      <c r="Q76" s="84"/>
    </row>
    <row r="77" spans="1:17" s="37" customFormat="1" hidden="1" x14ac:dyDescent="0.2">
      <c r="B77" s="88"/>
      <c r="C77" s="4"/>
      <c r="D77" s="4"/>
      <c r="E77" s="52">
        <v>21.2</v>
      </c>
      <c r="F77" s="52">
        <v>18</v>
      </c>
      <c r="G77" s="52">
        <v>24.9</v>
      </c>
      <c r="H77" s="52" t="s">
        <v>37</v>
      </c>
      <c r="I77" s="3" t="s">
        <v>5</v>
      </c>
      <c r="J77" s="84"/>
      <c r="K77" s="87"/>
      <c r="Q77" s="84"/>
    </row>
    <row r="78" spans="1:17" s="37" customFormat="1" x14ac:dyDescent="0.2">
      <c r="B78" s="88"/>
      <c r="C78" s="4"/>
      <c r="D78" s="4"/>
      <c r="E78" s="52"/>
      <c r="F78" s="52"/>
      <c r="G78" s="52"/>
      <c r="H78" s="52"/>
      <c r="I78" s="3"/>
      <c r="J78" s="84"/>
      <c r="K78" s="87"/>
      <c r="Q78" s="84"/>
    </row>
    <row r="79" spans="1:17" s="115" customFormat="1" x14ac:dyDescent="0.2">
      <c r="B79" s="111" t="s">
        <v>14</v>
      </c>
      <c r="C79" s="112"/>
      <c r="D79" s="112"/>
      <c r="J79" s="114"/>
      <c r="K79" s="116"/>
      <c r="Q79" s="114"/>
    </row>
    <row r="80" spans="1:17" s="37" customFormat="1" x14ac:dyDescent="0.2">
      <c r="A80" s="2" t="s">
        <v>200</v>
      </c>
      <c r="B80" s="79" t="s">
        <v>230</v>
      </c>
      <c r="C80" s="8" t="s">
        <v>15</v>
      </c>
      <c r="D80" s="8"/>
      <c r="E80" s="8">
        <v>3.5</v>
      </c>
      <c r="F80" s="3">
        <v>0</v>
      </c>
      <c r="G80" s="3">
        <v>14</v>
      </c>
      <c r="J80" s="84" t="s">
        <v>231</v>
      </c>
      <c r="K80" s="87"/>
      <c r="Q80" s="84"/>
    </row>
    <row r="81" spans="1:17" x14ac:dyDescent="0.2">
      <c r="A81" s="2" t="s">
        <v>201</v>
      </c>
      <c r="B81" s="72" t="s">
        <v>179</v>
      </c>
      <c r="C81" s="3" t="s">
        <v>16</v>
      </c>
      <c r="D81" s="3"/>
      <c r="E81" s="8">
        <v>3.5</v>
      </c>
      <c r="F81" s="3">
        <v>0</v>
      </c>
      <c r="G81" s="3">
        <v>14</v>
      </c>
      <c r="H81" s="3"/>
      <c r="I81" s="3" t="s">
        <v>5</v>
      </c>
      <c r="J81" s="70" t="s">
        <v>80</v>
      </c>
      <c r="K81" s="86"/>
      <c r="Q81" s="70"/>
    </row>
    <row r="82" spans="1:17" x14ac:dyDescent="0.2">
      <c r="A82" s="2" t="s">
        <v>202</v>
      </c>
      <c r="B82" s="72" t="s">
        <v>93</v>
      </c>
      <c r="C82" s="3"/>
      <c r="D82" s="3"/>
      <c r="E82" s="8"/>
      <c r="F82" s="3"/>
      <c r="G82" s="3"/>
      <c r="H82" s="3"/>
      <c r="I82" s="3"/>
      <c r="J82" s="70"/>
      <c r="K82" s="86"/>
      <c r="Q82" s="70"/>
    </row>
    <row r="83" spans="1:17" s="1" customFormat="1" x14ac:dyDescent="0.2">
      <c r="B83" s="72"/>
      <c r="C83" s="3"/>
      <c r="E83" s="4"/>
      <c r="H83" s="1" t="s">
        <v>172</v>
      </c>
      <c r="I83" s="1" t="s">
        <v>133</v>
      </c>
      <c r="J83" s="89" t="s">
        <v>135</v>
      </c>
      <c r="K83" s="71" t="s">
        <v>129</v>
      </c>
      <c r="L83" s="1" t="s">
        <v>218</v>
      </c>
      <c r="M83" s="1" t="s">
        <v>128</v>
      </c>
      <c r="N83" s="68" t="s">
        <v>130</v>
      </c>
      <c r="O83" s="68" t="s">
        <v>131</v>
      </c>
      <c r="P83" s="68" t="s">
        <v>132</v>
      </c>
      <c r="Q83" s="89"/>
    </row>
    <row r="84" spans="1:17" s="10" customFormat="1" ht="16" x14ac:dyDescent="0.2">
      <c r="B84" s="90"/>
      <c r="C84" s="6"/>
      <c r="D84" s="53" t="s">
        <v>120</v>
      </c>
      <c r="E84" s="54">
        <f t="shared" ref="E84:E90" si="0">M84/K84</f>
        <v>4.1300813008130079E-2</v>
      </c>
      <c r="F84" s="55" t="s">
        <v>98</v>
      </c>
      <c r="J84" s="91"/>
      <c r="K84" s="102">
        <v>123</v>
      </c>
      <c r="L84" s="56">
        <v>0.01</v>
      </c>
      <c r="M84" s="57">
        <f t="shared" ref="M84:M90" si="1">L84*$L$91</f>
        <v>5.08</v>
      </c>
      <c r="N84" s="55" t="s">
        <v>98</v>
      </c>
      <c r="O84" s="55">
        <v>0</v>
      </c>
      <c r="P84" s="58">
        <v>0</v>
      </c>
      <c r="Q84" s="91"/>
    </row>
    <row r="85" spans="1:17" s="10" customFormat="1" ht="16" x14ac:dyDescent="0.2">
      <c r="B85" s="90"/>
      <c r="C85" s="6"/>
      <c r="D85" s="53" t="s">
        <v>121</v>
      </c>
      <c r="E85" s="54">
        <f t="shared" si="0"/>
        <v>0.14411347517730497</v>
      </c>
      <c r="F85" s="55" t="s">
        <v>99</v>
      </c>
      <c r="J85" s="91"/>
      <c r="K85" s="102">
        <v>705</v>
      </c>
      <c r="L85" s="56">
        <v>0.2</v>
      </c>
      <c r="M85" s="57">
        <f t="shared" si="1"/>
        <v>101.60000000000001</v>
      </c>
      <c r="N85" s="55" t="s">
        <v>99</v>
      </c>
      <c r="O85" s="55" t="s">
        <v>100</v>
      </c>
      <c r="P85" s="58" t="s">
        <v>101</v>
      </c>
      <c r="Q85" s="91"/>
    </row>
    <row r="86" spans="1:17" s="10" customFormat="1" ht="16" x14ac:dyDescent="0.2">
      <c r="B86" s="90"/>
      <c r="C86" s="6"/>
      <c r="D86" s="53" t="s">
        <v>122</v>
      </c>
      <c r="E86" s="54">
        <f t="shared" si="0"/>
        <v>0.21314685314685314</v>
      </c>
      <c r="F86" s="55" t="s">
        <v>102</v>
      </c>
      <c r="J86" s="91"/>
      <c r="K86" s="102">
        <v>429</v>
      </c>
      <c r="L86" s="56">
        <v>0.18</v>
      </c>
      <c r="M86" s="57">
        <f t="shared" si="1"/>
        <v>91.44</v>
      </c>
      <c r="N86" s="55" t="s">
        <v>102</v>
      </c>
      <c r="O86" s="55" t="s">
        <v>103</v>
      </c>
      <c r="P86" s="58" t="s">
        <v>104</v>
      </c>
      <c r="Q86" s="91"/>
    </row>
    <row r="87" spans="1:17" s="10" customFormat="1" ht="16" x14ac:dyDescent="0.2">
      <c r="B87" s="90"/>
      <c r="C87" s="6"/>
      <c r="D87" s="53" t="s">
        <v>123</v>
      </c>
      <c r="E87" s="54">
        <f t="shared" si="0"/>
        <v>0.20130536130536131</v>
      </c>
      <c r="F87" s="55" t="s">
        <v>105</v>
      </c>
      <c r="J87" s="91"/>
      <c r="K87" s="102">
        <v>429</v>
      </c>
      <c r="L87" s="56">
        <v>0.17</v>
      </c>
      <c r="M87" s="57">
        <f t="shared" si="1"/>
        <v>86.36</v>
      </c>
      <c r="N87" s="55" t="s">
        <v>105</v>
      </c>
      <c r="O87" s="55" t="s">
        <v>106</v>
      </c>
      <c r="P87" s="58" t="s">
        <v>107</v>
      </c>
      <c r="Q87" s="91"/>
    </row>
    <row r="88" spans="1:17" s="10" customFormat="1" ht="16" x14ac:dyDescent="0.2">
      <c r="B88" s="90"/>
      <c r="C88" s="6"/>
      <c r="D88" s="53" t="s">
        <v>124</v>
      </c>
      <c r="E88" s="54">
        <f t="shared" si="0"/>
        <v>0.22356968215158923</v>
      </c>
      <c r="F88" s="55" t="s">
        <v>108</v>
      </c>
      <c r="J88" s="91"/>
      <c r="K88" s="102">
        <v>409</v>
      </c>
      <c r="L88" s="56">
        <f>36%/2</f>
        <v>0.18</v>
      </c>
      <c r="M88" s="57">
        <f t="shared" si="1"/>
        <v>91.44</v>
      </c>
      <c r="N88" s="55" t="s">
        <v>108</v>
      </c>
      <c r="O88" s="55" t="s">
        <v>109</v>
      </c>
      <c r="P88" s="58" t="s">
        <v>110</v>
      </c>
      <c r="Q88" s="91"/>
    </row>
    <row r="89" spans="1:17" s="10" customFormat="1" ht="16" x14ac:dyDescent="0.2">
      <c r="B89" s="90"/>
      <c r="C89" s="6"/>
      <c r="D89" s="53" t="s">
        <v>125</v>
      </c>
      <c r="E89" s="54">
        <f t="shared" si="0"/>
        <v>0.43542857142857144</v>
      </c>
      <c r="F89" s="55" t="s">
        <v>111</v>
      </c>
      <c r="J89" s="91"/>
      <c r="K89" s="102">
        <v>210</v>
      </c>
      <c r="L89" s="56">
        <f>36%/2</f>
        <v>0.18</v>
      </c>
      <c r="M89" s="57">
        <f t="shared" si="1"/>
        <v>91.44</v>
      </c>
      <c r="N89" s="55" t="s">
        <v>111</v>
      </c>
      <c r="O89" s="55" t="s">
        <v>112</v>
      </c>
      <c r="P89" s="58" t="s">
        <v>113</v>
      </c>
      <c r="Q89" s="91"/>
    </row>
    <row r="90" spans="1:17" s="10" customFormat="1" ht="32" x14ac:dyDescent="0.2">
      <c r="B90" s="90"/>
      <c r="C90" s="6"/>
      <c r="D90" s="53" t="s">
        <v>126</v>
      </c>
      <c r="E90" s="54">
        <f t="shared" si="0"/>
        <v>0.3175</v>
      </c>
      <c r="F90" s="55" t="s">
        <v>114</v>
      </c>
      <c r="J90" s="91"/>
      <c r="K90" s="102">
        <v>144</v>
      </c>
      <c r="L90" s="56">
        <v>0.09</v>
      </c>
      <c r="M90" s="57">
        <f t="shared" si="1"/>
        <v>45.72</v>
      </c>
      <c r="N90" s="55" t="s">
        <v>114</v>
      </c>
      <c r="O90" s="55" t="s">
        <v>115</v>
      </c>
      <c r="P90" s="58" t="s">
        <v>116</v>
      </c>
      <c r="Q90" s="91"/>
    </row>
    <row r="91" spans="1:17" s="10" customFormat="1" ht="16" x14ac:dyDescent="0.2">
      <c r="B91" s="90"/>
      <c r="C91" s="6"/>
      <c r="D91" s="59" t="s">
        <v>127</v>
      </c>
      <c r="E91" s="54">
        <v>0.12</v>
      </c>
      <c r="F91" s="60" t="s">
        <v>117</v>
      </c>
      <c r="J91" s="91"/>
      <c r="K91" s="103">
        <v>2449</v>
      </c>
      <c r="L91" s="61">
        <v>508</v>
      </c>
      <c r="M91" s="57"/>
      <c r="N91" s="60" t="s">
        <v>117</v>
      </c>
      <c r="O91" s="60" t="s">
        <v>118</v>
      </c>
      <c r="P91" s="62" t="s">
        <v>119</v>
      </c>
      <c r="Q91" s="91"/>
    </row>
    <row r="92" spans="1:17" x14ac:dyDescent="0.2">
      <c r="B92" s="111" t="s">
        <v>17</v>
      </c>
      <c r="C92" s="112"/>
      <c r="D92" s="112"/>
      <c r="E92" s="112"/>
      <c r="F92" s="112"/>
      <c r="G92" s="112"/>
      <c r="H92" s="112"/>
      <c r="I92" s="113"/>
      <c r="J92" s="114"/>
      <c r="K92" s="116"/>
      <c r="L92" s="115"/>
      <c r="M92" s="115"/>
      <c r="N92" s="115"/>
      <c r="O92" s="115"/>
      <c r="P92" s="115"/>
      <c r="Q92" s="114"/>
    </row>
    <row r="93" spans="1:17" ht="18" customHeight="1" x14ac:dyDescent="0.2">
      <c r="A93" s="2" t="s">
        <v>216</v>
      </c>
      <c r="B93" s="72" t="s">
        <v>154</v>
      </c>
      <c r="C93" s="3" t="s">
        <v>18</v>
      </c>
      <c r="D93" s="3"/>
      <c r="E93" s="8"/>
      <c r="F93" s="3"/>
      <c r="G93" s="3"/>
      <c r="H93" s="1" t="s">
        <v>172</v>
      </c>
      <c r="I93" s="3" t="s">
        <v>19</v>
      </c>
      <c r="J93" s="89"/>
      <c r="K93" s="71"/>
      <c r="L93" s="9"/>
      <c r="M93" s="154" t="s">
        <v>162</v>
      </c>
      <c r="N93" s="154"/>
      <c r="O93" s="9"/>
      <c r="P93" s="154" t="s">
        <v>159</v>
      </c>
      <c r="Q93" s="155"/>
    </row>
    <row r="94" spans="1:17" x14ac:dyDescent="0.2">
      <c r="B94" s="72"/>
      <c r="C94" s="63" t="s">
        <v>151</v>
      </c>
      <c r="D94" s="63" t="s">
        <v>152</v>
      </c>
      <c r="E94" s="37" t="s">
        <v>155</v>
      </c>
      <c r="F94" s="2"/>
      <c r="G94" s="2"/>
      <c r="H94" s="2"/>
      <c r="I94" s="2"/>
      <c r="J94" s="70"/>
      <c r="K94" s="104" t="s">
        <v>151</v>
      </c>
      <c r="L94" s="64" t="s">
        <v>152</v>
      </c>
      <c r="M94" s="64" t="s">
        <v>157</v>
      </c>
      <c r="N94" s="64" t="s">
        <v>158</v>
      </c>
      <c r="O94" s="64" t="s">
        <v>153</v>
      </c>
      <c r="P94" s="64" t="s">
        <v>160</v>
      </c>
      <c r="Q94" s="105" t="s">
        <v>161</v>
      </c>
    </row>
    <row r="95" spans="1:17" x14ac:dyDescent="0.2">
      <c r="B95" s="72"/>
      <c r="C95" s="63">
        <v>0</v>
      </c>
      <c r="D95" s="63">
        <v>9</v>
      </c>
      <c r="E95" s="65">
        <v>2</v>
      </c>
      <c r="F95" s="2"/>
      <c r="G95" s="2"/>
      <c r="H95" s="2"/>
      <c r="I95" s="2"/>
      <c r="J95" s="70"/>
      <c r="K95" s="106">
        <v>0</v>
      </c>
      <c r="L95" s="63">
        <v>9</v>
      </c>
      <c r="M95" s="63">
        <v>0</v>
      </c>
      <c r="N95" s="63">
        <v>0</v>
      </c>
      <c r="O95" s="63">
        <v>2</v>
      </c>
      <c r="P95" s="63">
        <v>13</v>
      </c>
      <c r="Q95" s="107">
        <v>13</v>
      </c>
    </row>
    <row r="96" spans="1:17" x14ac:dyDescent="0.2">
      <c r="B96" s="72"/>
      <c r="C96" s="63">
        <v>10</v>
      </c>
      <c r="D96" s="63">
        <v>19</v>
      </c>
      <c r="E96" s="65">
        <v>1.8</v>
      </c>
      <c r="F96" s="2"/>
      <c r="G96" s="2"/>
      <c r="H96" s="2"/>
      <c r="I96" s="2"/>
      <c r="J96" s="70"/>
      <c r="K96" s="106">
        <v>10</v>
      </c>
      <c r="L96" s="63">
        <v>19</v>
      </c>
      <c r="M96" s="63">
        <v>0</v>
      </c>
      <c r="N96" s="63">
        <v>0</v>
      </c>
      <c r="O96" s="63">
        <v>1.8</v>
      </c>
      <c r="P96" s="63">
        <v>1</v>
      </c>
      <c r="Q96" s="107">
        <v>7</v>
      </c>
    </row>
    <row r="97" spans="1:17" x14ac:dyDescent="0.2">
      <c r="B97" s="72"/>
      <c r="C97" s="63">
        <v>20</v>
      </c>
      <c r="D97" s="63">
        <v>29</v>
      </c>
      <c r="E97" s="65">
        <v>2.5</v>
      </c>
      <c r="F97" s="2"/>
      <c r="G97" s="2"/>
      <c r="H97" s="2"/>
      <c r="I97" s="2"/>
      <c r="J97" s="70"/>
      <c r="K97" s="106">
        <v>20</v>
      </c>
      <c r="L97" s="63">
        <v>29</v>
      </c>
      <c r="M97" s="63">
        <v>3</v>
      </c>
      <c r="N97" s="63">
        <v>1</v>
      </c>
      <c r="O97" s="63">
        <v>2.5</v>
      </c>
      <c r="P97" s="63">
        <v>42</v>
      </c>
      <c r="Q97" s="107">
        <v>55</v>
      </c>
    </row>
    <row r="98" spans="1:17" x14ac:dyDescent="0.2">
      <c r="B98" s="72"/>
      <c r="C98" s="63">
        <v>30</v>
      </c>
      <c r="D98" s="63">
        <v>39</v>
      </c>
      <c r="E98" s="65">
        <v>3.7</v>
      </c>
      <c r="F98" s="2"/>
      <c r="G98" s="2"/>
      <c r="H98" s="2"/>
      <c r="I98" s="2"/>
      <c r="J98" s="70"/>
      <c r="K98" s="106">
        <v>30</v>
      </c>
      <c r="L98" s="63">
        <v>39</v>
      </c>
      <c r="M98" s="63">
        <v>6</v>
      </c>
      <c r="N98" s="63">
        <v>2</v>
      </c>
      <c r="O98" s="63">
        <v>3.7</v>
      </c>
      <c r="P98" s="63">
        <v>130</v>
      </c>
      <c r="Q98" s="107">
        <v>81</v>
      </c>
    </row>
    <row r="99" spans="1:17" x14ac:dyDescent="0.2">
      <c r="B99" s="72"/>
      <c r="C99" s="63">
        <v>40</v>
      </c>
      <c r="D99" s="63">
        <v>49</v>
      </c>
      <c r="E99" s="65">
        <v>3.9</v>
      </c>
      <c r="F99" s="2"/>
      <c r="G99" s="2"/>
      <c r="H99" s="2"/>
      <c r="I99" s="2"/>
      <c r="J99" s="70"/>
      <c r="K99" s="106">
        <v>40</v>
      </c>
      <c r="L99" s="63">
        <v>49</v>
      </c>
      <c r="M99" s="63">
        <v>19</v>
      </c>
      <c r="N99" s="63">
        <v>3</v>
      </c>
      <c r="O99" s="63">
        <v>3.9</v>
      </c>
      <c r="P99" s="63">
        <v>233</v>
      </c>
      <c r="Q99" s="107">
        <v>119</v>
      </c>
    </row>
    <row r="100" spans="1:17" x14ac:dyDescent="0.2">
      <c r="B100" s="72"/>
      <c r="C100" s="63">
        <v>50</v>
      </c>
      <c r="D100" s="63">
        <v>59</v>
      </c>
      <c r="E100" s="65">
        <v>3.8</v>
      </c>
      <c r="F100" s="2"/>
      <c r="G100" s="2"/>
      <c r="H100" s="2"/>
      <c r="I100" s="2"/>
      <c r="J100" s="70"/>
      <c r="K100" s="106">
        <v>50</v>
      </c>
      <c r="L100" s="63">
        <v>59</v>
      </c>
      <c r="M100" s="63">
        <v>40</v>
      </c>
      <c r="N100" s="63">
        <v>13</v>
      </c>
      <c r="O100" s="63">
        <v>3.8</v>
      </c>
      <c r="P100" s="63">
        <v>327</v>
      </c>
      <c r="Q100" s="107">
        <v>188</v>
      </c>
    </row>
    <row r="101" spans="1:17" x14ac:dyDescent="0.2">
      <c r="B101" s="72"/>
      <c r="C101" s="63">
        <v>60</v>
      </c>
      <c r="D101" s="63">
        <v>69</v>
      </c>
      <c r="E101" s="65">
        <v>4.3</v>
      </c>
      <c r="F101" s="2"/>
      <c r="G101" s="2"/>
      <c r="H101" s="2"/>
      <c r="I101" s="2"/>
      <c r="J101" s="70"/>
      <c r="K101" s="106">
        <v>60</v>
      </c>
      <c r="L101" s="63">
        <v>69</v>
      </c>
      <c r="M101" s="63">
        <v>56</v>
      </c>
      <c r="N101" s="63">
        <v>28</v>
      </c>
      <c r="O101" s="63">
        <v>4.3</v>
      </c>
      <c r="P101" s="63">
        <v>300</v>
      </c>
      <c r="Q101" s="107">
        <v>233</v>
      </c>
    </row>
    <row r="102" spans="1:17" x14ac:dyDescent="0.2">
      <c r="B102" s="72"/>
      <c r="C102" s="63">
        <v>70</v>
      </c>
      <c r="D102" s="63">
        <v>79</v>
      </c>
      <c r="E102" s="65">
        <v>4.5999999999999996</v>
      </c>
      <c r="F102" s="2"/>
      <c r="G102" s="2"/>
      <c r="H102" s="2"/>
      <c r="I102" s="2"/>
      <c r="J102" s="70"/>
      <c r="K102" s="106">
        <v>70</v>
      </c>
      <c r="L102" s="63">
        <v>79</v>
      </c>
      <c r="M102" s="63">
        <v>91</v>
      </c>
      <c r="N102" s="63">
        <v>54</v>
      </c>
      <c r="O102" s="63">
        <v>4.5999999999999996</v>
      </c>
      <c r="P102" s="63">
        <v>254</v>
      </c>
      <c r="Q102" s="107">
        <v>197</v>
      </c>
    </row>
    <row r="103" spans="1:17" x14ac:dyDescent="0.2">
      <c r="B103" s="72"/>
      <c r="C103" s="63">
        <v>80</v>
      </c>
      <c r="D103" s="63">
        <v>89</v>
      </c>
      <c r="E103" s="65">
        <v>4.4000000000000004</v>
      </c>
      <c r="F103" s="2"/>
      <c r="G103" s="2"/>
      <c r="H103" s="2"/>
      <c r="I103" s="2"/>
      <c r="J103" s="70"/>
      <c r="K103" s="106">
        <v>80</v>
      </c>
      <c r="L103" s="63">
        <v>89</v>
      </c>
      <c r="M103" s="63">
        <v>94</v>
      </c>
      <c r="N103" s="63">
        <v>76</v>
      </c>
      <c r="O103" s="63">
        <v>4.4000000000000004</v>
      </c>
      <c r="P103" s="63">
        <v>155</v>
      </c>
      <c r="Q103" s="107">
        <v>158</v>
      </c>
    </row>
    <row r="104" spans="1:17" x14ac:dyDescent="0.2">
      <c r="B104" s="72"/>
      <c r="C104" s="63">
        <v>90</v>
      </c>
      <c r="D104" s="63">
        <v>100</v>
      </c>
      <c r="E104" s="65">
        <v>4.8</v>
      </c>
      <c r="F104" s="2"/>
      <c r="G104" s="2"/>
      <c r="H104" s="2"/>
      <c r="I104" s="2"/>
      <c r="J104" s="70"/>
      <c r="K104" s="106">
        <v>90</v>
      </c>
      <c r="L104" s="63">
        <v>100</v>
      </c>
      <c r="M104" s="63">
        <v>28</v>
      </c>
      <c r="N104" s="63">
        <v>39</v>
      </c>
      <c r="O104" s="63">
        <v>4.8</v>
      </c>
      <c r="P104" s="63">
        <v>44</v>
      </c>
      <c r="Q104" s="107">
        <v>84</v>
      </c>
    </row>
    <row r="105" spans="1:17" x14ac:dyDescent="0.2">
      <c r="B105" s="72"/>
      <c r="C105" s="63" t="s">
        <v>166</v>
      </c>
      <c r="D105" s="63"/>
      <c r="E105" s="39">
        <v>3.9</v>
      </c>
      <c r="F105" s="34">
        <v>2.4</v>
      </c>
      <c r="G105" s="34">
        <v>6.7</v>
      </c>
      <c r="H105" s="1" t="s">
        <v>172</v>
      </c>
      <c r="I105" s="34" t="s">
        <v>19</v>
      </c>
      <c r="J105" s="70"/>
      <c r="K105" s="106"/>
      <c r="L105" s="63"/>
      <c r="M105" s="63"/>
      <c r="N105" s="63"/>
      <c r="O105" s="63"/>
      <c r="P105" s="63"/>
      <c r="Q105" s="107"/>
    </row>
    <row r="106" spans="1:17" x14ac:dyDescent="0.2">
      <c r="A106" s="2" t="s">
        <v>203</v>
      </c>
      <c r="B106" s="72" t="s">
        <v>180</v>
      </c>
      <c r="C106" s="3" t="s">
        <v>20</v>
      </c>
      <c r="D106" s="3"/>
      <c r="F106" s="3"/>
      <c r="G106" s="3"/>
      <c r="H106" s="1" t="s">
        <v>172</v>
      </c>
      <c r="I106" s="3" t="s">
        <v>19</v>
      </c>
      <c r="J106" s="92" t="s">
        <v>21</v>
      </c>
      <c r="K106" s="86"/>
      <c r="M106" s="2" t="s">
        <v>156</v>
      </c>
      <c r="Q106" s="70"/>
    </row>
    <row r="107" spans="1:17" x14ac:dyDescent="0.2">
      <c r="B107" s="72"/>
      <c r="C107" s="63" t="s">
        <v>151</v>
      </c>
      <c r="D107" s="63" t="s">
        <v>152</v>
      </c>
      <c r="E107" s="14" t="str">
        <f>M108</f>
        <v>Male</v>
      </c>
      <c r="G107" s="3"/>
      <c r="H107" s="3"/>
      <c r="I107" s="3"/>
      <c r="J107" s="70"/>
      <c r="K107" s="86"/>
      <c r="M107" s="154" t="s">
        <v>163</v>
      </c>
      <c r="N107" s="154"/>
      <c r="Q107" s="70"/>
    </row>
    <row r="108" spans="1:17" x14ac:dyDescent="0.2">
      <c r="B108" s="72"/>
      <c r="C108" s="63">
        <v>0</v>
      </c>
      <c r="D108" s="63">
        <v>9</v>
      </c>
      <c r="E108" s="66">
        <f t="shared" ref="E108:E117" si="2">M109</f>
        <v>1</v>
      </c>
      <c r="G108" s="3"/>
      <c r="H108" s="3"/>
      <c r="I108" s="3"/>
      <c r="J108" s="70"/>
      <c r="K108" s="104" t="s">
        <v>151</v>
      </c>
      <c r="L108" s="64" t="s">
        <v>152</v>
      </c>
      <c r="M108" s="64" t="s">
        <v>157</v>
      </c>
      <c r="N108" s="64" t="s">
        <v>158</v>
      </c>
      <c r="Q108" s="70"/>
    </row>
    <row r="109" spans="1:17" x14ac:dyDescent="0.2">
      <c r="B109" s="72"/>
      <c r="C109" s="63">
        <v>10</v>
      </c>
      <c r="D109" s="63">
        <v>19</v>
      </c>
      <c r="E109" s="66">
        <f t="shared" si="2"/>
        <v>1</v>
      </c>
      <c r="G109" s="3"/>
      <c r="H109" s="3"/>
      <c r="I109" s="3"/>
      <c r="J109" s="70"/>
      <c r="K109" s="106">
        <v>0</v>
      </c>
      <c r="L109" s="63">
        <v>9</v>
      </c>
      <c r="M109" s="67">
        <f>1-M95/P95</f>
        <v>1</v>
      </c>
      <c r="N109" s="67">
        <f>1-N95/Q95</f>
        <v>1</v>
      </c>
      <c r="Q109" s="70"/>
    </row>
    <row r="110" spans="1:17" x14ac:dyDescent="0.2">
      <c r="B110" s="72"/>
      <c r="C110" s="63">
        <v>20</v>
      </c>
      <c r="D110" s="63">
        <v>29</v>
      </c>
      <c r="E110" s="66">
        <f t="shared" si="2"/>
        <v>0.9285714285714286</v>
      </c>
      <c r="G110" s="3"/>
      <c r="H110" s="3"/>
      <c r="I110" s="3"/>
      <c r="J110" s="70"/>
      <c r="K110" s="106">
        <v>10</v>
      </c>
      <c r="L110" s="63">
        <v>19</v>
      </c>
      <c r="M110" s="67">
        <f t="shared" ref="M110:N110" si="3">1-M96/P96</f>
        <v>1</v>
      </c>
      <c r="N110" s="67">
        <f t="shared" si="3"/>
        <v>1</v>
      </c>
      <c r="Q110" s="70"/>
    </row>
    <row r="111" spans="1:17" x14ac:dyDescent="0.2">
      <c r="B111" s="72"/>
      <c r="C111" s="63">
        <v>30</v>
      </c>
      <c r="D111" s="63">
        <v>39</v>
      </c>
      <c r="E111" s="66">
        <f t="shared" si="2"/>
        <v>0.95384615384615379</v>
      </c>
      <c r="G111" s="3"/>
      <c r="H111" s="3"/>
      <c r="I111" s="3"/>
      <c r="J111" s="70"/>
      <c r="K111" s="106">
        <v>20</v>
      </c>
      <c r="L111" s="63">
        <v>29</v>
      </c>
      <c r="M111" s="67">
        <f t="shared" ref="M111:N111" si="4">1-M97/P97</f>
        <v>0.9285714285714286</v>
      </c>
      <c r="N111" s="67">
        <f t="shared" si="4"/>
        <v>0.98181818181818181</v>
      </c>
      <c r="Q111" s="70"/>
    </row>
    <row r="112" spans="1:17" x14ac:dyDescent="0.2">
      <c r="B112" s="72"/>
      <c r="C112" s="63">
        <v>40</v>
      </c>
      <c r="D112" s="63">
        <v>49</v>
      </c>
      <c r="E112" s="66">
        <f t="shared" si="2"/>
        <v>0.91845493562231761</v>
      </c>
      <c r="G112" s="3"/>
      <c r="H112" s="3"/>
      <c r="I112" s="3"/>
      <c r="J112" s="70"/>
      <c r="K112" s="106">
        <v>30</v>
      </c>
      <c r="L112" s="63">
        <v>39</v>
      </c>
      <c r="M112" s="67">
        <f t="shared" ref="M112:N112" si="5">1-M98/P98</f>
        <v>0.95384615384615379</v>
      </c>
      <c r="N112" s="67">
        <f t="shared" si="5"/>
        <v>0.97530864197530864</v>
      </c>
      <c r="Q112" s="70"/>
    </row>
    <row r="113" spans="2:17" x14ac:dyDescent="0.2">
      <c r="B113" s="72"/>
      <c r="C113" s="63">
        <v>50</v>
      </c>
      <c r="D113" s="63">
        <v>59</v>
      </c>
      <c r="E113" s="66">
        <f t="shared" si="2"/>
        <v>0.8776758409785933</v>
      </c>
      <c r="G113" s="3"/>
      <c r="H113" s="3"/>
      <c r="I113" s="3"/>
      <c r="J113" s="70"/>
      <c r="K113" s="106">
        <v>40</v>
      </c>
      <c r="L113" s="63">
        <v>49</v>
      </c>
      <c r="M113" s="67">
        <f t="shared" ref="M113:N113" si="6">1-M99/P99</f>
        <v>0.91845493562231761</v>
      </c>
      <c r="N113" s="67">
        <f t="shared" si="6"/>
        <v>0.97478991596638653</v>
      </c>
      <c r="Q113" s="70"/>
    </row>
    <row r="114" spans="2:17" x14ac:dyDescent="0.2">
      <c r="B114" s="72"/>
      <c r="C114" s="63">
        <v>60</v>
      </c>
      <c r="D114" s="63">
        <v>69</v>
      </c>
      <c r="E114" s="66">
        <f t="shared" si="2"/>
        <v>0.81333333333333335</v>
      </c>
      <c r="G114" s="3"/>
      <c r="H114" s="3"/>
      <c r="I114" s="3"/>
      <c r="J114" s="70"/>
      <c r="K114" s="106">
        <v>50</v>
      </c>
      <c r="L114" s="63">
        <v>59</v>
      </c>
      <c r="M114" s="67">
        <f t="shared" ref="M114:N114" si="7">1-M100/P100</f>
        <v>0.8776758409785933</v>
      </c>
      <c r="N114" s="67">
        <f t="shared" si="7"/>
        <v>0.93085106382978722</v>
      </c>
      <c r="Q114" s="70"/>
    </row>
    <row r="115" spans="2:17" x14ac:dyDescent="0.2">
      <c r="B115" s="72"/>
      <c r="C115" s="63">
        <v>70</v>
      </c>
      <c r="D115" s="63">
        <v>79</v>
      </c>
      <c r="E115" s="66">
        <f t="shared" si="2"/>
        <v>0.6417322834645669</v>
      </c>
      <c r="G115" s="3"/>
      <c r="H115" s="3"/>
      <c r="I115" s="3"/>
      <c r="J115" s="70"/>
      <c r="K115" s="106">
        <v>60</v>
      </c>
      <c r="L115" s="63">
        <v>69</v>
      </c>
      <c r="M115" s="67">
        <f t="shared" ref="M115:N115" si="8">1-M101/P101</f>
        <v>0.81333333333333335</v>
      </c>
      <c r="N115" s="67">
        <f t="shared" si="8"/>
        <v>0.87982832618025753</v>
      </c>
      <c r="Q115" s="70"/>
    </row>
    <row r="116" spans="2:17" x14ac:dyDescent="0.2">
      <c r="B116" s="72"/>
      <c r="C116" s="63">
        <v>80</v>
      </c>
      <c r="D116" s="63">
        <v>89</v>
      </c>
      <c r="E116" s="66">
        <f t="shared" si="2"/>
        <v>0.3935483870967742</v>
      </c>
      <c r="G116" s="3"/>
      <c r="H116" s="3"/>
      <c r="I116" s="3"/>
      <c r="J116" s="70"/>
      <c r="K116" s="106">
        <v>70</v>
      </c>
      <c r="L116" s="63">
        <v>79</v>
      </c>
      <c r="M116" s="67">
        <f t="shared" ref="M116:N116" si="9">1-M102/P102</f>
        <v>0.6417322834645669</v>
      </c>
      <c r="N116" s="67">
        <f t="shared" si="9"/>
        <v>0.72588832487309651</v>
      </c>
      <c r="Q116" s="70"/>
    </row>
    <row r="117" spans="2:17" x14ac:dyDescent="0.2">
      <c r="B117" s="72"/>
      <c r="C117" s="63">
        <v>90</v>
      </c>
      <c r="D117" s="63">
        <v>100</v>
      </c>
      <c r="E117" s="66">
        <f t="shared" si="2"/>
        <v>0.36363636363636365</v>
      </c>
      <c r="G117" s="3"/>
      <c r="H117" s="3"/>
      <c r="I117" s="3"/>
      <c r="J117" s="70"/>
      <c r="K117" s="106">
        <v>80</v>
      </c>
      <c r="L117" s="63">
        <v>89</v>
      </c>
      <c r="M117" s="67">
        <f t="shared" ref="M117:N117" si="10">1-M103/P103</f>
        <v>0.3935483870967742</v>
      </c>
      <c r="N117" s="67">
        <f t="shared" si="10"/>
        <v>0.51898734177215189</v>
      </c>
      <c r="Q117" s="70"/>
    </row>
    <row r="118" spans="2:17" x14ac:dyDescent="0.2">
      <c r="B118" s="72"/>
      <c r="C118" s="3"/>
      <c r="D118" s="3"/>
      <c r="E118" s="66"/>
      <c r="F118" s="3"/>
      <c r="G118" s="3"/>
      <c r="H118" s="3"/>
      <c r="I118" s="3"/>
      <c r="J118" s="70"/>
      <c r="K118" s="106">
        <v>90</v>
      </c>
      <c r="L118" s="63">
        <v>100</v>
      </c>
      <c r="M118" s="67">
        <f t="shared" ref="M118:N118" si="11">1-M104/P104</f>
        <v>0.36363636363636365</v>
      </c>
      <c r="N118" s="67">
        <f t="shared" si="11"/>
        <v>0.5357142857142857</v>
      </c>
      <c r="Q118" s="70"/>
    </row>
    <row r="119" spans="2:17" x14ac:dyDescent="0.2">
      <c r="B119" s="72"/>
      <c r="C119" s="63" t="s">
        <v>151</v>
      </c>
      <c r="D119" s="63" t="s">
        <v>152</v>
      </c>
      <c r="E119" s="130" t="str">
        <f t="shared" ref="E119:E129" si="12">N108</f>
        <v>Female</v>
      </c>
      <c r="F119" s="3"/>
      <c r="G119" s="3"/>
      <c r="H119" s="1" t="s">
        <v>172</v>
      </c>
      <c r="I119" s="3" t="s">
        <v>19</v>
      </c>
      <c r="J119" s="70"/>
      <c r="K119" s="86"/>
      <c r="Q119" s="70"/>
    </row>
    <row r="120" spans="2:17" x14ac:dyDescent="0.2">
      <c r="B120" s="72"/>
      <c r="C120" s="63">
        <v>0</v>
      </c>
      <c r="D120" s="63">
        <v>9</v>
      </c>
      <c r="E120" s="66">
        <f t="shared" si="12"/>
        <v>1</v>
      </c>
      <c r="F120" s="3"/>
      <c r="G120" s="3"/>
      <c r="H120" s="3"/>
      <c r="I120" s="3"/>
      <c r="J120" s="70"/>
      <c r="K120" s="86"/>
      <c r="Q120" s="70"/>
    </row>
    <row r="121" spans="2:17" x14ac:dyDescent="0.2">
      <c r="B121" s="72"/>
      <c r="C121" s="63">
        <v>10</v>
      </c>
      <c r="D121" s="63">
        <v>19</v>
      </c>
      <c r="E121" s="66">
        <f t="shared" si="12"/>
        <v>1</v>
      </c>
      <c r="F121" s="3"/>
      <c r="G121" s="3"/>
      <c r="H121" s="3"/>
      <c r="I121" s="3"/>
      <c r="J121" s="70"/>
      <c r="K121" s="86"/>
      <c r="Q121" s="70"/>
    </row>
    <row r="122" spans="2:17" x14ac:dyDescent="0.2">
      <c r="B122" s="72"/>
      <c r="C122" s="63">
        <v>20</v>
      </c>
      <c r="D122" s="63">
        <v>29</v>
      </c>
      <c r="E122" s="66">
        <f t="shared" si="12"/>
        <v>0.98181818181818181</v>
      </c>
      <c r="F122" s="3"/>
      <c r="G122" s="3"/>
      <c r="H122" s="3"/>
      <c r="I122" s="3"/>
      <c r="J122" s="70"/>
      <c r="K122" s="86"/>
      <c r="Q122" s="70"/>
    </row>
    <row r="123" spans="2:17" x14ac:dyDescent="0.2">
      <c r="B123" s="72"/>
      <c r="C123" s="63">
        <v>30</v>
      </c>
      <c r="D123" s="63">
        <v>39</v>
      </c>
      <c r="E123" s="66">
        <f t="shared" si="12"/>
        <v>0.97530864197530864</v>
      </c>
      <c r="F123" s="3"/>
      <c r="G123" s="3"/>
      <c r="H123" s="3"/>
      <c r="I123" s="3"/>
      <c r="J123" s="70"/>
      <c r="K123" s="86"/>
      <c r="Q123" s="70"/>
    </row>
    <row r="124" spans="2:17" x14ac:dyDescent="0.2">
      <c r="B124" s="72"/>
      <c r="C124" s="63">
        <v>40</v>
      </c>
      <c r="D124" s="63">
        <v>49</v>
      </c>
      <c r="E124" s="66">
        <f t="shared" si="12"/>
        <v>0.97478991596638653</v>
      </c>
      <c r="F124" s="3"/>
      <c r="G124" s="3"/>
      <c r="H124" s="3"/>
      <c r="I124" s="3"/>
      <c r="J124" s="70"/>
      <c r="K124" s="86"/>
      <c r="Q124" s="70"/>
    </row>
    <row r="125" spans="2:17" x14ac:dyDescent="0.2">
      <c r="B125" s="72"/>
      <c r="C125" s="63">
        <v>50</v>
      </c>
      <c r="D125" s="63">
        <v>59</v>
      </c>
      <c r="E125" s="66">
        <f t="shared" si="12"/>
        <v>0.93085106382978722</v>
      </c>
      <c r="F125" s="3"/>
      <c r="G125" s="3"/>
      <c r="H125" s="3"/>
      <c r="I125" s="3"/>
      <c r="J125" s="70"/>
      <c r="K125" s="86"/>
      <c r="Q125" s="70"/>
    </row>
    <row r="126" spans="2:17" x14ac:dyDescent="0.2">
      <c r="B126" s="72"/>
      <c r="C126" s="63">
        <v>60</v>
      </c>
      <c r="D126" s="63">
        <v>69</v>
      </c>
      <c r="E126" s="66">
        <f t="shared" si="12"/>
        <v>0.87982832618025753</v>
      </c>
      <c r="F126" s="3"/>
      <c r="G126" s="3"/>
      <c r="H126" s="3"/>
      <c r="I126" s="3"/>
      <c r="J126" s="70"/>
      <c r="K126" s="86"/>
      <c r="Q126" s="70"/>
    </row>
    <row r="127" spans="2:17" x14ac:dyDescent="0.2">
      <c r="B127" s="72"/>
      <c r="C127" s="63">
        <v>70</v>
      </c>
      <c r="D127" s="63">
        <v>79</v>
      </c>
      <c r="E127" s="66">
        <f t="shared" si="12"/>
        <v>0.72588832487309651</v>
      </c>
      <c r="F127" s="3"/>
      <c r="G127" s="3"/>
      <c r="H127" s="3"/>
      <c r="I127" s="3"/>
      <c r="J127" s="70"/>
      <c r="K127" s="86"/>
      <c r="Q127" s="70"/>
    </row>
    <row r="128" spans="2:17" x14ac:dyDescent="0.2">
      <c r="B128" s="72"/>
      <c r="C128" s="63">
        <v>80</v>
      </c>
      <c r="D128" s="63">
        <v>89</v>
      </c>
      <c r="E128" s="66">
        <f t="shared" si="12"/>
        <v>0.51898734177215189</v>
      </c>
      <c r="F128" s="3"/>
      <c r="G128" s="3"/>
      <c r="H128" s="3"/>
      <c r="I128" s="3"/>
      <c r="J128" s="70"/>
      <c r="K128" s="86"/>
      <c r="Q128" s="70"/>
    </row>
    <row r="129" spans="1:17" x14ac:dyDescent="0.2">
      <c r="B129" s="72"/>
      <c r="C129" s="63">
        <v>90</v>
      </c>
      <c r="D129" s="63">
        <v>100</v>
      </c>
      <c r="E129" s="66">
        <f t="shared" si="12"/>
        <v>0.5357142857142857</v>
      </c>
      <c r="F129" s="3"/>
      <c r="G129" s="3"/>
      <c r="H129" s="3"/>
      <c r="I129" s="3"/>
      <c r="J129" s="70"/>
      <c r="K129" s="86"/>
      <c r="Q129" s="70"/>
    </row>
    <row r="130" spans="1:17" x14ac:dyDescent="0.2">
      <c r="A130" s="2" t="s">
        <v>204</v>
      </c>
      <c r="B130" s="72" t="s">
        <v>181</v>
      </c>
      <c r="C130" s="3" t="s">
        <v>22</v>
      </c>
      <c r="D130" s="3"/>
      <c r="E130" s="2"/>
      <c r="F130" s="2"/>
      <c r="G130" s="2"/>
      <c r="H130" s="1" t="s">
        <v>172</v>
      </c>
      <c r="I130" s="3" t="s">
        <v>19</v>
      </c>
      <c r="J130" s="70"/>
      <c r="K130" s="86"/>
      <c r="Q130" s="70"/>
    </row>
    <row r="131" spans="1:17" x14ac:dyDescent="0.2">
      <c r="B131" s="72"/>
      <c r="C131" s="63" t="s">
        <v>151</v>
      </c>
      <c r="D131" s="63" t="s">
        <v>152</v>
      </c>
      <c r="E131" s="63" t="s">
        <v>153</v>
      </c>
      <c r="F131" s="3"/>
      <c r="G131" s="3"/>
      <c r="H131" s="2"/>
      <c r="I131" s="2"/>
      <c r="J131" s="70"/>
      <c r="K131" s="86"/>
      <c r="Q131" s="70"/>
    </row>
    <row r="132" spans="1:17" x14ac:dyDescent="0.2">
      <c r="B132" s="72"/>
      <c r="C132" s="63">
        <v>0</v>
      </c>
      <c r="D132" s="63">
        <v>9</v>
      </c>
      <c r="E132" s="63" t="s">
        <v>164</v>
      </c>
      <c r="F132" s="3"/>
      <c r="G132" s="3"/>
      <c r="H132" s="3"/>
      <c r="I132" s="3"/>
      <c r="J132" s="70"/>
      <c r="K132" s="86"/>
      <c r="Q132" s="70"/>
    </row>
    <row r="133" spans="1:17" x14ac:dyDescent="0.2">
      <c r="B133" s="72"/>
      <c r="C133" s="63">
        <v>10</v>
      </c>
      <c r="D133" s="63">
        <v>19</v>
      </c>
      <c r="E133" s="63" t="s">
        <v>164</v>
      </c>
      <c r="F133" s="3"/>
      <c r="G133" s="3"/>
      <c r="H133" s="3"/>
      <c r="I133" s="3"/>
      <c r="J133" s="70"/>
      <c r="K133" s="86"/>
      <c r="Q133" s="70"/>
    </row>
    <row r="134" spans="1:17" x14ac:dyDescent="0.2">
      <c r="B134" s="72"/>
      <c r="C134" s="63">
        <v>20</v>
      </c>
      <c r="D134" s="63">
        <v>29</v>
      </c>
      <c r="E134" s="63">
        <v>4</v>
      </c>
      <c r="F134" s="3"/>
      <c r="G134" s="3"/>
      <c r="H134" s="3"/>
      <c r="I134" s="3"/>
      <c r="J134" s="70"/>
      <c r="K134" s="86"/>
      <c r="Q134" s="70"/>
    </row>
    <row r="135" spans="1:17" x14ac:dyDescent="0.2">
      <c r="B135" s="72"/>
      <c r="C135" s="63">
        <v>30</v>
      </c>
      <c r="D135" s="63">
        <v>39</v>
      </c>
      <c r="E135" s="63">
        <v>2.8</v>
      </c>
      <c r="F135" s="3"/>
      <c r="G135" s="3"/>
      <c r="H135" s="3"/>
      <c r="I135" s="3"/>
      <c r="J135" s="70"/>
      <c r="K135" s="86"/>
      <c r="Q135" s="70"/>
    </row>
    <row r="136" spans="1:17" x14ac:dyDescent="0.2">
      <c r="B136" s="72"/>
      <c r="C136" s="63">
        <v>40</v>
      </c>
      <c r="D136" s="63">
        <v>49</v>
      </c>
      <c r="E136" s="63">
        <v>5.6</v>
      </c>
      <c r="F136" s="3"/>
      <c r="G136" s="3"/>
      <c r="H136" s="3"/>
      <c r="I136" s="3"/>
      <c r="J136" s="70"/>
      <c r="K136" s="86"/>
      <c r="Q136" s="70"/>
    </row>
    <row r="137" spans="1:17" x14ac:dyDescent="0.2">
      <c r="B137" s="72"/>
      <c r="C137" s="63">
        <v>50</v>
      </c>
      <c r="D137" s="63">
        <v>59</v>
      </c>
      <c r="E137" s="63">
        <v>5.9</v>
      </c>
      <c r="F137" s="3"/>
      <c r="G137" s="3"/>
      <c r="H137" s="3"/>
      <c r="I137" s="3"/>
      <c r="J137" s="70"/>
      <c r="K137" s="86"/>
      <c r="Q137" s="70"/>
    </row>
    <row r="138" spans="1:17" x14ac:dyDescent="0.2">
      <c r="B138" s="72"/>
      <c r="C138" s="63">
        <v>60</v>
      </c>
      <c r="D138" s="63">
        <v>69</v>
      </c>
      <c r="E138" s="63">
        <v>5.7</v>
      </c>
      <c r="F138" s="3"/>
      <c r="G138" s="3"/>
      <c r="H138" s="3"/>
      <c r="I138" s="3"/>
      <c r="J138" s="70"/>
      <c r="K138" s="86"/>
      <c r="Q138" s="70"/>
    </row>
    <row r="139" spans="1:17" x14ac:dyDescent="0.2">
      <c r="B139" s="72"/>
      <c r="C139" s="63">
        <v>70</v>
      </c>
      <c r="D139" s="63">
        <v>79</v>
      </c>
      <c r="E139" s="63">
        <v>5</v>
      </c>
      <c r="F139" s="3"/>
      <c r="G139" s="3"/>
      <c r="H139" s="3"/>
      <c r="I139" s="3"/>
      <c r="J139" s="70"/>
      <c r="K139" s="86"/>
      <c r="Q139" s="70"/>
    </row>
    <row r="140" spans="1:17" x14ac:dyDescent="0.2">
      <c r="B140" s="72"/>
      <c r="C140" s="63">
        <v>80</v>
      </c>
      <c r="D140" s="63">
        <v>89</v>
      </c>
      <c r="E140" s="63">
        <v>3.9</v>
      </c>
      <c r="F140" s="3"/>
      <c r="G140" s="3"/>
      <c r="H140" s="3"/>
      <c r="I140" s="3"/>
      <c r="J140" s="70"/>
      <c r="K140" s="86"/>
      <c r="Q140" s="70"/>
    </row>
    <row r="141" spans="1:17" x14ac:dyDescent="0.2">
      <c r="B141" s="72"/>
      <c r="C141" s="63">
        <v>90</v>
      </c>
      <c r="D141" s="63">
        <v>100</v>
      </c>
      <c r="E141" s="63">
        <v>3</v>
      </c>
      <c r="F141" s="3"/>
      <c r="G141" s="3"/>
      <c r="H141" s="3"/>
      <c r="I141" s="3"/>
      <c r="J141" s="70"/>
      <c r="K141" s="86"/>
      <c r="Q141" s="70"/>
    </row>
    <row r="142" spans="1:17" x14ac:dyDescent="0.2">
      <c r="B142" s="72"/>
      <c r="C142" s="3" t="s">
        <v>165</v>
      </c>
      <c r="D142" s="3"/>
      <c r="E142" s="8">
        <v>4.8</v>
      </c>
      <c r="F142" s="3">
        <v>2.2999999999999998</v>
      </c>
      <c r="G142" s="3">
        <v>7.4</v>
      </c>
      <c r="H142" s="1" t="s">
        <v>172</v>
      </c>
      <c r="I142" s="3" t="s">
        <v>19</v>
      </c>
      <c r="J142" s="70"/>
      <c r="K142" s="86"/>
      <c r="Q142" s="70"/>
    </row>
    <row r="143" spans="1:17" ht="16" thickBot="1" x14ac:dyDescent="0.25">
      <c r="B143" s="93" t="s">
        <v>182</v>
      </c>
      <c r="C143" s="94" t="s">
        <v>23</v>
      </c>
      <c r="D143" s="94"/>
      <c r="E143" s="95" t="s">
        <v>168</v>
      </c>
      <c r="F143" s="94"/>
      <c r="G143" s="94"/>
      <c r="H143" s="96" t="s">
        <v>172</v>
      </c>
      <c r="I143" s="94" t="s">
        <v>19</v>
      </c>
      <c r="J143" s="97" t="s">
        <v>167</v>
      </c>
      <c r="K143" s="108"/>
      <c r="L143" s="109"/>
      <c r="M143" s="109"/>
      <c r="N143" s="109"/>
      <c r="O143" s="109"/>
      <c r="P143" s="109"/>
      <c r="Q143" s="97"/>
    </row>
  </sheetData>
  <mergeCells count="3">
    <mergeCell ref="P93:Q93"/>
    <mergeCell ref="M93:N93"/>
    <mergeCell ref="M107:N107"/>
  </mergeCells>
  <hyperlinks>
    <hyperlink ref="I37" r:id="rId1" xr:uid="{00000000-0004-0000-0000-000000000000}"/>
    <hyperlink ref="I33" r:id="rId2" xr:uid="{00000000-0004-0000-0000-000001000000}"/>
    <hyperlink ref="I20" r:id="rId3" xr:uid="{00000000-0004-0000-0000-000002000000}"/>
    <hyperlink ref="I21" r:id="rId4" location="suggestedcitation" xr:uid="{00000000-0004-0000-0000-000003000000}"/>
    <hyperlink ref="I22" r:id="rId5" xr:uid="{00000000-0004-0000-0000-000004000000}"/>
    <hyperlink ref="I23" r:id="rId6" xr:uid="{00000000-0004-0000-0000-000005000000}"/>
    <hyperlink ref="I24" r:id="rId7" xr:uid="{00000000-0004-0000-0000-000006000000}"/>
    <hyperlink ref="I25" r:id="rId8" xr:uid="{00000000-0004-0000-0000-000007000000}"/>
    <hyperlink ref="I45" r:id="rId9" xr:uid="{00000000-0004-0000-0000-000008000000}"/>
    <hyperlink ref="I46" r:id="rId10" xr:uid="{00000000-0004-0000-0000-000009000000}"/>
    <hyperlink ref="I47" r:id="rId11" xr:uid="{00000000-0004-0000-0000-00000A000000}"/>
    <hyperlink ref="I48" r:id="rId12" xr:uid="{00000000-0004-0000-0000-00000B000000}"/>
    <hyperlink ref="I49" r:id="rId13" xr:uid="{00000000-0004-0000-0000-00000C000000}"/>
    <hyperlink ref="I50" r:id="rId14" xr:uid="{00000000-0004-0000-0000-00000D000000}"/>
    <hyperlink ref="I39" r:id="rId15" xr:uid="{00000000-0004-0000-0000-00000E000000}"/>
    <hyperlink ref="I40" r:id="rId16" xr:uid="{00000000-0004-0000-0000-00000F000000}"/>
    <hyperlink ref="I41" r:id="rId17" xr:uid="{00000000-0004-0000-0000-000010000000}"/>
    <hyperlink ref="I53" r:id="rId18" xr:uid="{00000000-0004-0000-0000-000011000000}"/>
    <hyperlink ref="I51" r:id="rId19" xr:uid="{00000000-0004-0000-0000-000012000000}"/>
    <hyperlink ref="I42" r:id="rId20" xr:uid="{00000000-0004-0000-0000-000013000000}"/>
    <hyperlink ref="I38" r:id="rId21" xr:uid="{00000000-0004-0000-0000-000014000000}"/>
    <hyperlink ref="I36" r:id="rId22" xr:uid="{00000000-0004-0000-0000-000015000000}"/>
    <hyperlink ref="I60" r:id="rId23" xr:uid="{00000000-0004-0000-0000-000016000000}"/>
    <hyperlink ref="I58" r:id="rId24" xr:uid="{00000000-0004-0000-0000-000017000000}"/>
    <hyperlink ref="I57" r:id="rId25" xr:uid="{00000000-0004-0000-0000-000018000000}"/>
    <hyperlink ref="I43" r:id="rId26" xr:uid="{00000000-0004-0000-0000-000019000000}"/>
    <hyperlink ref="J56" r:id="rId27" xr:uid="{00000000-0004-0000-0000-00001A000000}"/>
  </hyperlinks>
  <pageMargins left="0.7" right="0.7" top="0.75" bottom="0.75" header="0.3" footer="0.3"/>
  <pageSetup orientation="portrait" horizontalDpi="1200" verticalDpi="1200"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74F8-C27D-3041-B9F0-E48409F31B9C}">
  <dimension ref="B8:K9"/>
  <sheetViews>
    <sheetView workbookViewId="0">
      <selection activeCell="E10" sqref="E10"/>
    </sheetView>
  </sheetViews>
  <sheetFormatPr baseColWidth="10" defaultRowHeight="15" x14ac:dyDescent="0.2"/>
  <sheetData>
    <row r="8" spans="2:11" x14ac:dyDescent="0.2">
      <c r="B8" t="s">
        <v>82</v>
      </c>
      <c r="C8" t="s">
        <v>83</v>
      </c>
      <c r="D8" t="s">
        <v>84</v>
      </c>
      <c r="E8" t="s">
        <v>85</v>
      </c>
      <c r="F8" t="s">
        <v>86</v>
      </c>
      <c r="G8" t="s">
        <v>87</v>
      </c>
      <c r="H8" t="s">
        <v>88</v>
      </c>
      <c r="I8" t="s">
        <v>89</v>
      </c>
      <c r="J8" t="s">
        <v>90</v>
      </c>
      <c r="K8" t="s">
        <v>91</v>
      </c>
    </row>
    <row r="9" spans="2:11" x14ac:dyDescent="0.2">
      <c r="E9">
        <f>H9/0.2</f>
        <v>10</v>
      </c>
      <c r="H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8"/>
  <sheetViews>
    <sheetView topLeftCell="A49" zoomScale="125" workbookViewId="0">
      <selection activeCell="B64" sqref="B64"/>
    </sheetView>
  </sheetViews>
  <sheetFormatPr baseColWidth="10" defaultColWidth="8.83203125" defaultRowHeight="15" x14ac:dyDescent="0.2"/>
  <cols>
    <col min="1" max="1" width="10.83203125" bestFit="1" customWidth="1"/>
    <col min="2" max="2" width="47.5" customWidth="1"/>
    <col min="3" max="3" width="51.83203125" customWidth="1"/>
    <col min="4" max="4" width="36.1640625" customWidth="1"/>
    <col min="5" max="5" width="3.1640625" customWidth="1"/>
    <col min="7" max="7" width="3.6640625" customWidth="1"/>
    <col min="8" max="8" width="5.5" bestFit="1" customWidth="1"/>
    <col min="9" max="9" width="6" customWidth="1"/>
    <col min="10" max="10" width="6.6640625" customWidth="1"/>
    <col min="13" max="13" width="10.5" bestFit="1" customWidth="1"/>
    <col min="14" max="14" width="8.5" bestFit="1" customWidth="1"/>
    <col min="15" max="15" width="8.6640625" bestFit="1" customWidth="1"/>
    <col min="16" max="16" width="6.6640625" bestFit="1" customWidth="1"/>
    <col min="17" max="17" width="14.83203125" bestFit="1" customWidth="1"/>
    <col min="20" max="20" width="17.33203125" bestFit="1" customWidth="1"/>
  </cols>
  <sheetData>
    <row r="1" spans="2:16" x14ac:dyDescent="0.2">
      <c r="B1" s="12" t="s">
        <v>250</v>
      </c>
      <c r="C1" s="12" t="s">
        <v>0</v>
      </c>
    </row>
    <row r="2" spans="2:16" x14ac:dyDescent="0.2">
      <c r="B2" t="s">
        <v>4</v>
      </c>
      <c r="C2" t="s">
        <v>173</v>
      </c>
    </row>
    <row r="3" spans="2:16" ht="16" thickBot="1" x14ac:dyDescent="0.25">
      <c r="B3" t="s">
        <v>197</v>
      </c>
      <c r="C3" t="s">
        <v>169</v>
      </c>
      <c r="G3" t="s">
        <v>82</v>
      </c>
      <c r="H3" t="s">
        <v>83</v>
      </c>
      <c r="I3" t="s">
        <v>84</v>
      </c>
      <c r="J3" t="s">
        <v>85</v>
      </c>
      <c r="K3" t="s">
        <v>86</v>
      </c>
      <c r="L3" t="s">
        <v>87</v>
      </c>
      <c r="M3" t="s">
        <v>88</v>
      </c>
      <c r="N3" t="s">
        <v>89</v>
      </c>
      <c r="O3" t="s">
        <v>90</v>
      </c>
      <c r="P3" t="s">
        <v>91</v>
      </c>
    </row>
    <row r="4" spans="2:16" x14ac:dyDescent="0.2">
      <c r="B4" t="s">
        <v>198</v>
      </c>
      <c r="C4" t="s">
        <v>176</v>
      </c>
      <c r="F4" t="s">
        <v>82</v>
      </c>
      <c r="G4" s="146"/>
      <c r="H4" s="147" t="s">
        <v>184</v>
      </c>
      <c r="I4" s="147"/>
      <c r="J4" s="147"/>
      <c r="K4" s="147"/>
      <c r="L4" s="147"/>
      <c r="M4" s="147"/>
      <c r="N4" s="147"/>
      <c r="O4" s="147"/>
      <c r="P4" s="148"/>
    </row>
    <row r="5" spans="2:16" x14ac:dyDescent="0.2">
      <c r="B5" t="s">
        <v>212</v>
      </c>
      <c r="C5" t="s">
        <v>94</v>
      </c>
      <c r="F5" t="s">
        <v>83</v>
      </c>
      <c r="G5" s="149"/>
      <c r="H5" s="65"/>
      <c r="I5" s="65" t="s">
        <v>186</v>
      </c>
      <c r="J5" s="65"/>
      <c r="K5" s="65" t="s">
        <v>188</v>
      </c>
      <c r="L5" s="65"/>
      <c r="M5" s="65"/>
      <c r="N5" s="65"/>
      <c r="O5" s="65"/>
      <c r="P5" s="150"/>
    </row>
    <row r="6" spans="2:16" x14ac:dyDescent="0.2">
      <c r="B6" s="2" t="s">
        <v>221</v>
      </c>
      <c r="C6" s="69" t="s">
        <v>219</v>
      </c>
      <c r="F6" t="s">
        <v>84</v>
      </c>
      <c r="G6" s="149"/>
      <c r="H6" s="65"/>
      <c r="I6" s="65"/>
      <c r="J6" s="65" t="s">
        <v>185</v>
      </c>
      <c r="K6" s="65"/>
      <c r="L6" s="65" t="s">
        <v>187</v>
      </c>
      <c r="M6" s="65" t="s">
        <v>222</v>
      </c>
      <c r="N6" s="65"/>
      <c r="O6" s="65" t="s">
        <v>191</v>
      </c>
      <c r="P6" s="150"/>
    </row>
    <row r="7" spans="2:16" x14ac:dyDescent="0.2">
      <c r="B7" t="s">
        <v>199</v>
      </c>
      <c r="C7" t="s">
        <v>213</v>
      </c>
      <c r="F7" t="s">
        <v>85</v>
      </c>
      <c r="G7" s="149"/>
      <c r="H7" s="65"/>
      <c r="I7" s="65"/>
      <c r="J7" s="65"/>
      <c r="K7" s="65"/>
      <c r="L7" s="65"/>
      <c r="M7" s="65" t="s">
        <v>189</v>
      </c>
      <c r="N7" s="65"/>
      <c r="O7" s="65" t="s">
        <v>190</v>
      </c>
      <c r="P7" s="150"/>
    </row>
    <row r="8" spans="2:16" x14ac:dyDescent="0.2">
      <c r="B8" t="s">
        <v>200</v>
      </c>
      <c r="C8" t="s">
        <v>232</v>
      </c>
      <c r="F8" t="s">
        <v>86</v>
      </c>
      <c r="G8" s="149"/>
      <c r="H8" s="65"/>
      <c r="I8" s="65"/>
      <c r="J8" s="65"/>
      <c r="K8" s="65"/>
      <c r="L8" s="65" t="s">
        <v>192</v>
      </c>
      <c r="M8" s="65"/>
      <c r="N8" s="65"/>
      <c r="O8" s="65"/>
      <c r="P8" s="150"/>
    </row>
    <row r="9" spans="2:16" x14ac:dyDescent="0.2">
      <c r="B9" t="s">
        <v>201</v>
      </c>
      <c r="C9" t="s">
        <v>179</v>
      </c>
      <c r="F9" t="s">
        <v>87</v>
      </c>
      <c r="G9" s="149"/>
      <c r="H9" s="65"/>
      <c r="I9" s="65"/>
      <c r="J9" s="65"/>
      <c r="K9" s="65"/>
      <c r="L9" s="65"/>
      <c r="M9" s="65" t="s">
        <v>194</v>
      </c>
      <c r="N9" s="65"/>
      <c r="O9" s="65" t="s">
        <v>193</v>
      </c>
      <c r="P9" s="150"/>
    </row>
    <row r="10" spans="2:16" x14ac:dyDescent="0.2">
      <c r="B10" t="s">
        <v>202</v>
      </c>
      <c r="C10" t="s">
        <v>93</v>
      </c>
      <c r="F10" t="s">
        <v>88</v>
      </c>
      <c r="G10" s="149"/>
      <c r="H10" s="65"/>
      <c r="I10" s="65"/>
      <c r="J10" s="65"/>
      <c r="K10" s="65"/>
      <c r="L10" s="65"/>
      <c r="M10" s="65"/>
      <c r="N10" s="65" t="s">
        <v>225</v>
      </c>
      <c r="O10" s="65" t="s">
        <v>195</v>
      </c>
      <c r="P10" s="150"/>
    </row>
    <row r="11" spans="2:16" x14ac:dyDescent="0.2">
      <c r="B11" t="s">
        <v>216</v>
      </c>
      <c r="C11" t="s">
        <v>154</v>
      </c>
      <c r="F11" t="s">
        <v>89</v>
      </c>
      <c r="G11" s="106"/>
      <c r="H11" s="63"/>
      <c r="I11" s="63"/>
      <c r="J11" s="63"/>
      <c r="K11" s="63"/>
      <c r="L11" s="63"/>
      <c r="M11" s="63"/>
      <c r="N11" s="63"/>
      <c r="O11" s="63" t="s">
        <v>196</v>
      </c>
      <c r="P11" s="63" t="s">
        <v>214</v>
      </c>
    </row>
    <row r="12" spans="2:16" x14ac:dyDescent="0.2">
      <c r="B12" t="s">
        <v>203</v>
      </c>
      <c r="C12" t="s">
        <v>180</v>
      </c>
      <c r="F12" t="s">
        <v>90</v>
      </c>
      <c r="G12" s="106"/>
      <c r="H12" s="63"/>
      <c r="I12" s="63"/>
      <c r="J12" s="63"/>
      <c r="K12" s="63"/>
      <c r="L12" s="63"/>
      <c r="M12" s="63"/>
      <c r="N12" s="63"/>
      <c r="O12" s="63"/>
      <c r="P12" s="107"/>
    </row>
    <row r="13" spans="2:16" x14ac:dyDescent="0.2">
      <c r="F13" t="s">
        <v>91</v>
      </c>
      <c r="G13" s="106"/>
      <c r="H13" s="63"/>
      <c r="I13" s="63"/>
      <c r="J13" s="63"/>
      <c r="K13" s="63"/>
      <c r="L13" s="63"/>
      <c r="M13" s="63"/>
      <c r="N13" s="63"/>
      <c r="O13" s="63"/>
      <c r="P13" s="107"/>
    </row>
    <row r="14" spans="2:16" ht="16" thickBot="1" x14ac:dyDescent="0.25">
      <c r="B14" s="12" t="s">
        <v>249</v>
      </c>
      <c r="G14" s="127"/>
      <c r="H14" s="128"/>
      <c r="I14" s="128"/>
      <c r="J14" s="128"/>
      <c r="K14" s="128"/>
      <c r="L14" s="128"/>
      <c r="M14" s="128"/>
      <c r="N14" s="128"/>
      <c r="O14" s="128"/>
      <c r="P14" s="129"/>
    </row>
    <row r="15" spans="2:16" x14ac:dyDescent="0.2">
      <c r="B15" t="s">
        <v>234</v>
      </c>
      <c r="C15" t="s">
        <v>235</v>
      </c>
      <c r="F15" s="63"/>
      <c r="G15" s="63"/>
      <c r="H15" s="63"/>
      <c r="I15" s="63"/>
      <c r="J15" s="63"/>
      <c r="K15" s="63"/>
      <c r="L15" s="63"/>
      <c r="M15" s="63"/>
      <c r="N15" s="63"/>
    </row>
    <row r="16" spans="2:16" x14ac:dyDescent="0.2">
      <c r="B16" t="s">
        <v>240</v>
      </c>
      <c r="C16" t="s">
        <v>264</v>
      </c>
      <c r="D16" t="s">
        <v>242</v>
      </c>
      <c r="F16" s="63"/>
      <c r="G16" s="63"/>
      <c r="H16" s="63"/>
      <c r="I16" s="63"/>
      <c r="J16" s="63"/>
      <c r="K16" s="63"/>
      <c r="L16" s="63"/>
      <c r="M16" s="63"/>
      <c r="N16" s="63"/>
    </row>
    <row r="17" spans="1:14" x14ac:dyDescent="0.2">
      <c r="B17" t="s">
        <v>241</v>
      </c>
      <c r="C17" t="s">
        <v>243</v>
      </c>
      <c r="D17" t="s">
        <v>260</v>
      </c>
      <c r="F17" s="63"/>
      <c r="G17" s="63"/>
      <c r="H17" s="63"/>
      <c r="I17" s="63"/>
      <c r="J17" s="63"/>
      <c r="K17" s="63"/>
      <c r="L17" s="63"/>
      <c r="M17" s="63"/>
      <c r="N17" s="63"/>
    </row>
    <row r="18" spans="1:14" x14ac:dyDescent="0.2">
      <c r="B18" s="143" t="s">
        <v>247</v>
      </c>
      <c r="F18" s="63"/>
      <c r="G18" s="63"/>
      <c r="H18" s="63"/>
      <c r="I18" s="63"/>
      <c r="J18" s="63"/>
      <c r="K18" s="63"/>
      <c r="L18" s="63"/>
      <c r="M18" s="63"/>
      <c r="N18" s="63"/>
    </row>
    <row r="19" spans="1:14" x14ac:dyDescent="0.2">
      <c r="B19" t="s">
        <v>248</v>
      </c>
      <c r="C19" t="s">
        <v>267</v>
      </c>
      <c r="D19" s="133"/>
    </row>
    <row r="20" spans="1:14" x14ac:dyDescent="0.2">
      <c r="B20" t="s">
        <v>206</v>
      </c>
      <c r="C20" t="s">
        <v>245</v>
      </c>
      <c r="D20">
        <v>0</v>
      </c>
    </row>
    <row r="21" spans="1:14" x14ac:dyDescent="0.2">
      <c r="B21" t="s">
        <v>207</v>
      </c>
      <c r="C21" t="s">
        <v>208</v>
      </c>
      <c r="D21">
        <v>0</v>
      </c>
    </row>
    <row r="22" spans="1:14" x14ac:dyDescent="0.2">
      <c r="B22" t="s">
        <v>238</v>
      </c>
      <c r="C22" t="s">
        <v>266</v>
      </c>
      <c r="D22">
        <f>1-D23</f>
        <v>0.52857142857142858</v>
      </c>
    </row>
    <row r="23" spans="1:14" x14ac:dyDescent="0.2">
      <c r="B23" s="12" t="s">
        <v>252</v>
      </c>
      <c r="D23">
        <f>9.9/21</f>
        <v>0.47142857142857142</v>
      </c>
    </row>
    <row r="24" spans="1:14" x14ac:dyDescent="0.2">
      <c r="B24" t="s">
        <v>253</v>
      </c>
      <c r="C24" t="s">
        <v>254</v>
      </c>
    </row>
    <row r="25" spans="1:14" ht="16" thickBot="1" x14ac:dyDescent="0.25"/>
    <row r="26" spans="1:14" ht="16" thickBot="1" x14ac:dyDescent="0.25">
      <c r="B26" s="138" t="s">
        <v>237</v>
      </c>
      <c r="C26" s="137" t="s">
        <v>251</v>
      </c>
    </row>
    <row r="27" spans="1:14" x14ac:dyDescent="0.2">
      <c r="A27" s="134" t="s">
        <v>184</v>
      </c>
      <c r="B27" s="126" t="s">
        <v>244</v>
      </c>
      <c r="C27" s="134" t="s">
        <v>265</v>
      </c>
    </row>
    <row r="28" spans="1:14" x14ac:dyDescent="0.2">
      <c r="A28" s="135" t="s">
        <v>186</v>
      </c>
      <c r="B28" s="106" t="s">
        <v>209</v>
      </c>
      <c r="C28" s="135"/>
      <c r="E28" s="145" t="s">
        <v>149</v>
      </c>
    </row>
    <row r="29" spans="1:14" x14ac:dyDescent="0.2">
      <c r="A29" s="135" t="s">
        <v>188</v>
      </c>
      <c r="B29" s="106" t="s">
        <v>205</v>
      </c>
      <c r="C29" s="135"/>
      <c r="E29" s="63"/>
    </row>
    <row r="30" spans="1:14" x14ac:dyDescent="0.2">
      <c r="A30" s="135" t="s">
        <v>185</v>
      </c>
      <c r="B30" s="135" t="s">
        <v>228</v>
      </c>
      <c r="C30" s="135" t="s">
        <v>223</v>
      </c>
      <c r="D30" t="s">
        <v>255</v>
      </c>
      <c r="E30" s="145" t="s">
        <v>42</v>
      </c>
    </row>
    <row r="31" spans="1:14" x14ac:dyDescent="0.2">
      <c r="A31" s="135" t="s">
        <v>222</v>
      </c>
      <c r="B31" s="135" t="s">
        <v>227</v>
      </c>
      <c r="C31" s="135" t="s">
        <v>224</v>
      </c>
    </row>
    <row r="32" spans="1:14" x14ac:dyDescent="0.2">
      <c r="A32" s="135" t="s">
        <v>187</v>
      </c>
      <c r="B32" s="106" t="s">
        <v>205</v>
      </c>
      <c r="C32" s="135"/>
    </row>
    <row r="33" spans="1:4" x14ac:dyDescent="0.2">
      <c r="A33" s="135" t="s">
        <v>191</v>
      </c>
      <c r="B33" s="106" t="s">
        <v>211</v>
      </c>
      <c r="C33" s="135"/>
    </row>
    <row r="34" spans="1:4" ht="16" x14ac:dyDescent="0.2">
      <c r="A34" s="135" t="s">
        <v>189</v>
      </c>
      <c r="B34" s="141" t="s">
        <v>229</v>
      </c>
      <c r="C34" s="142" t="s">
        <v>246</v>
      </c>
    </row>
    <row r="35" spans="1:4" x14ac:dyDescent="0.2">
      <c r="A35" s="135" t="s">
        <v>190</v>
      </c>
      <c r="B35" s="106" t="s">
        <v>233</v>
      </c>
      <c r="C35" s="135"/>
    </row>
    <row r="36" spans="1:4" x14ac:dyDescent="0.2">
      <c r="A36" s="135" t="s">
        <v>192</v>
      </c>
      <c r="B36" s="106" t="s">
        <v>209</v>
      </c>
      <c r="C36" s="135"/>
    </row>
    <row r="37" spans="1:4" x14ac:dyDescent="0.2">
      <c r="A37" s="135" t="s">
        <v>194</v>
      </c>
      <c r="B37" s="106" t="s">
        <v>210</v>
      </c>
      <c r="C37" s="135"/>
    </row>
    <row r="38" spans="1:4" x14ac:dyDescent="0.2">
      <c r="A38" s="135" t="s">
        <v>193</v>
      </c>
      <c r="B38" s="106" t="s">
        <v>211</v>
      </c>
      <c r="C38" s="135"/>
    </row>
    <row r="39" spans="1:4" x14ac:dyDescent="0.2">
      <c r="A39" s="135" t="s">
        <v>225</v>
      </c>
      <c r="B39" s="106" t="s">
        <v>226</v>
      </c>
      <c r="C39" s="135"/>
    </row>
    <row r="40" spans="1:4" x14ac:dyDescent="0.2">
      <c r="A40" s="135" t="s">
        <v>195</v>
      </c>
      <c r="B40" s="106" t="s">
        <v>263</v>
      </c>
      <c r="C40" s="135"/>
    </row>
    <row r="41" spans="1:4" x14ac:dyDescent="0.2">
      <c r="A41" s="135" t="s">
        <v>196</v>
      </c>
      <c r="B41" s="106" t="s">
        <v>217</v>
      </c>
      <c r="C41" s="135"/>
      <c r="D41" t="s">
        <v>258</v>
      </c>
    </row>
    <row r="42" spans="1:4" ht="16" thickBot="1" x14ac:dyDescent="0.25">
      <c r="A42" s="136" t="s">
        <v>214</v>
      </c>
      <c r="B42" s="127" t="s">
        <v>215</v>
      </c>
      <c r="C42" s="136"/>
    </row>
    <row r="43" spans="1:4" x14ac:dyDescent="0.2">
      <c r="B43" s="144" t="s">
        <v>256</v>
      </c>
    </row>
    <row r="44" spans="1:4" x14ac:dyDescent="0.2">
      <c r="B44" s="144" t="s">
        <v>257</v>
      </c>
    </row>
    <row r="45" spans="1:4" x14ac:dyDescent="0.2">
      <c r="B45" s="144" t="s">
        <v>259</v>
      </c>
    </row>
    <row r="49" spans="2:21" x14ac:dyDescent="0.2">
      <c r="B49" t="s">
        <v>268</v>
      </c>
      <c r="C49" t="s">
        <v>272</v>
      </c>
    </row>
    <row r="50" spans="2:21" x14ac:dyDescent="0.2">
      <c r="B50" t="s">
        <v>269</v>
      </c>
      <c r="C50" t="s">
        <v>270</v>
      </c>
    </row>
    <row r="51" spans="2:21" x14ac:dyDescent="0.2">
      <c r="B51" t="s">
        <v>238</v>
      </c>
      <c r="C51" t="s">
        <v>271</v>
      </c>
    </row>
    <row r="52" spans="2:21" x14ac:dyDescent="0.2">
      <c r="B52" t="s">
        <v>273</v>
      </c>
      <c r="C52">
        <v>21</v>
      </c>
    </row>
    <row r="63" spans="2:21" x14ac:dyDescent="0.2">
      <c r="T63" t="s">
        <v>204</v>
      </c>
      <c r="U63" t="s">
        <v>181</v>
      </c>
    </row>
    <row r="64" spans="2:21" x14ac:dyDescent="0.2">
      <c r="B64" t="s">
        <v>292</v>
      </c>
    </row>
    <row r="76" spans="21:21" x14ac:dyDescent="0.2">
      <c r="U76" t="s">
        <v>182</v>
      </c>
    </row>
    <row r="78" spans="21:21" x14ac:dyDescent="0.2">
      <c r="U78" t="s">
        <v>92</v>
      </c>
    </row>
    <row r="79" spans="21:21" x14ac:dyDescent="0.2">
      <c r="U79" t="s">
        <v>95</v>
      </c>
    </row>
    <row r="81" spans="21:21" x14ac:dyDescent="0.2">
      <c r="U81" t="s">
        <v>93</v>
      </c>
    </row>
    <row r="88" spans="21:21" x14ac:dyDescent="0.2">
      <c r="U88" t="s">
        <v>154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7823-795D-8146-A750-9E6B10545672}">
  <dimension ref="A1:J11"/>
  <sheetViews>
    <sheetView workbookViewId="0">
      <selection activeCell="E18" sqref="E18"/>
    </sheetView>
  </sheetViews>
  <sheetFormatPr baseColWidth="10" defaultRowHeight="15" x14ac:dyDescent="0.2"/>
  <sheetData>
    <row r="1" spans="1:10" ht="16" thickBot="1" x14ac:dyDescent="0.2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</row>
    <row r="2" spans="1:10" x14ac:dyDescent="0.2">
      <c r="A2" s="146">
        <v>0</v>
      </c>
      <c r="B2" s="147">
        <v>1</v>
      </c>
      <c r="C2" s="147">
        <v>0</v>
      </c>
      <c r="D2" s="147">
        <v>0</v>
      </c>
      <c r="E2" s="147">
        <v>0</v>
      </c>
      <c r="F2" s="147">
        <v>0</v>
      </c>
      <c r="G2" s="147">
        <v>0</v>
      </c>
      <c r="H2" s="147">
        <v>0</v>
      </c>
      <c r="I2" s="147">
        <v>0</v>
      </c>
      <c r="J2" s="148">
        <v>0</v>
      </c>
    </row>
    <row r="3" spans="1:10" x14ac:dyDescent="0.2">
      <c r="A3" s="149">
        <v>0</v>
      </c>
      <c r="B3" s="65">
        <v>0</v>
      </c>
      <c r="C3" s="65">
        <v>1</v>
      </c>
      <c r="D3" s="65">
        <v>0</v>
      </c>
      <c r="E3" s="65">
        <v>1</v>
      </c>
      <c r="F3" s="65">
        <v>0</v>
      </c>
      <c r="G3" s="65">
        <v>0</v>
      </c>
      <c r="H3" s="65">
        <v>0</v>
      </c>
      <c r="I3" s="65">
        <v>0</v>
      </c>
      <c r="J3" s="150">
        <v>0</v>
      </c>
    </row>
    <row r="4" spans="1:10" x14ac:dyDescent="0.2">
      <c r="A4" s="149">
        <v>0</v>
      </c>
      <c r="B4" s="65">
        <v>0</v>
      </c>
      <c r="C4" s="65">
        <v>0</v>
      </c>
      <c r="D4" s="65">
        <v>1</v>
      </c>
      <c r="E4" s="65">
        <v>0</v>
      </c>
      <c r="F4" s="65">
        <v>1</v>
      </c>
      <c r="G4" s="65">
        <v>1</v>
      </c>
      <c r="H4" s="65">
        <v>0</v>
      </c>
      <c r="I4" s="65">
        <v>1</v>
      </c>
      <c r="J4" s="150">
        <v>0</v>
      </c>
    </row>
    <row r="5" spans="1:10" x14ac:dyDescent="0.2">
      <c r="A5" s="149">
        <v>0</v>
      </c>
      <c r="B5" s="65">
        <v>0</v>
      </c>
      <c r="C5" s="65">
        <v>0</v>
      </c>
      <c r="D5" s="65">
        <v>0</v>
      </c>
      <c r="E5" s="65">
        <v>0</v>
      </c>
      <c r="F5" s="65">
        <v>0</v>
      </c>
      <c r="G5" s="65">
        <v>1</v>
      </c>
      <c r="H5" s="65">
        <v>0</v>
      </c>
      <c r="I5" s="65">
        <v>1</v>
      </c>
      <c r="J5" s="150">
        <v>0</v>
      </c>
    </row>
    <row r="6" spans="1:10" x14ac:dyDescent="0.2">
      <c r="A6" s="149">
        <v>0</v>
      </c>
      <c r="B6" s="65">
        <v>0</v>
      </c>
      <c r="C6" s="65">
        <v>0</v>
      </c>
      <c r="D6" s="65">
        <v>0</v>
      </c>
      <c r="E6" s="65">
        <v>0</v>
      </c>
      <c r="F6" s="65">
        <v>1</v>
      </c>
      <c r="G6" s="65">
        <v>0</v>
      </c>
      <c r="H6" s="65">
        <v>0</v>
      </c>
      <c r="I6" s="65">
        <v>0</v>
      </c>
      <c r="J6" s="150">
        <v>0</v>
      </c>
    </row>
    <row r="7" spans="1:10" x14ac:dyDescent="0.2">
      <c r="A7" s="149">
        <v>0</v>
      </c>
      <c r="B7" s="65">
        <v>0</v>
      </c>
      <c r="C7" s="65">
        <v>0</v>
      </c>
      <c r="D7" s="65">
        <v>0</v>
      </c>
      <c r="E7" s="65">
        <v>0</v>
      </c>
      <c r="F7" s="65">
        <v>0</v>
      </c>
      <c r="G7" s="65">
        <v>1</v>
      </c>
      <c r="H7" s="65">
        <v>0</v>
      </c>
      <c r="I7" s="65">
        <v>1</v>
      </c>
      <c r="J7" s="150">
        <v>0</v>
      </c>
    </row>
    <row r="8" spans="1:10" x14ac:dyDescent="0.2">
      <c r="A8" s="149">
        <v>0</v>
      </c>
      <c r="B8" s="65">
        <v>0</v>
      </c>
      <c r="C8" s="65">
        <v>0</v>
      </c>
      <c r="D8" s="65">
        <v>0</v>
      </c>
      <c r="E8" s="65">
        <v>0</v>
      </c>
      <c r="F8" s="65">
        <v>0</v>
      </c>
      <c r="G8" s="65">
        <v>0</v>
      </c>
      <c r="H8" s="65">
        <v>1</v>
      </c>
      <c r="I8" s="65">
        <v>1</v>
      </c>
      <c r="J8" s="150">
        <v>0</v>
      </c>
    </row>
    <row r="9" spans="1:10" x14ac:dyDescent="0.2">
      <c r="A9" s="149">
        <v>0</v>
      </c>
      <c r="B9" s="65">
        <v>0</v>
      </c>
      <c r="C9" s="65">
        <v>0</v>
      </c>
      <c r="D9" s="65">
        <v>0</v>
      </c>
      <c r="E9" s="65">
        <v>0</v>
      </c>
      <c r="F9" s="65">
        <v>0</v>
      </c>
      <c r="G9" s="65">
        <v>0</v>
      </c>
      <c r="H9" s="65">
        <v>0</v>
      </c>
      <c r="I9" s="63">
        <v>1</v>
      </c>
      <c r="J9" s="63">
        <v>1</v>
      </c>
    </row>
    <row r="10" spans="1:10" x14ac:dyDescent="0.2">
      <c r="A10" s="149">
        <v>0</v>
      </c>
      <c r="B10" s="65">
        <v>0</v>
      </c>
      <c r="C10" s="65">
        <v>0</v>
      </c>
      <c r="D10" s="65">
        <v>0</v>
      </c>
      <c r="E10" s="65">
        <v>0</v>
      </c>
      <c r="F10" s="65">
        <v>0</v>
      </c>
      <c r="G10" s="65">
        <v>0</v>
      </c>
      <c r="H10" s="65">
        <v>0</v>
      </c>
      <c r="I10" s="65">
        <v>0</v>
      </c>
      <c r="J10" s="107">
        <v>0</v>
      </c>
    </row>
    <row r="11" spans="1:10" x14ac:dyDescent="0.2">
      <c r="A11" s="149">
        <v>0</v>
      </c>
      <c r="B11" s="65">
        <v>0</v>
      </c>
      <c r="C11" s="65">
        <v>0</v>
      </c>
      <c r="D11" s="65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10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" x14ac:dyDescent="0.2">
      <c r="A1" s="5" t="s">
        <v>64</v>
      </c>
      <c r="B1" s="5" t="s">
        <v>65</v>
      </c>
    </row>
    <row r="2" spans="1:2" x14ac:dyDescent="0.2">
      <c r="A2" s="5" t="s">
        <v>66</v>
      </c>
      <c r="B2" s="5" t="s">
        <v>67</v>
      </c>
    </row>
    <row r="3" spans="1:2" x14ac:dyDescent="0.2">
      <c r="A3" s="5" t="s">
        <v>68</v>
      </c>
      <c r="B3" s="5" t="s">
        <v>69</v>
      </c>
    </row>
    <row r="4" spans="1:2" x14ac:dyDescent="0.2">
      <c r="A4" s="5" t="s">
        <v>70</v>
      </c>
      <c r="B4" s="5" t="s">
        <v>71</v>
      </c>
    </row>
    <row r="5" spans="1:2" x14ac:dyDescent="0.2">
      <c r="A5" s="5" t="s">
        <v>72</v>
      </c>
      <c r="B5" s="5" t="s">
        <v>73</v>
      </c>
    </row>
    <row r="6" spans="1:2" x14ac:dyDescent="0.2">
      <c r="A6" s="5" t="s">
        <v>74</v>
      </c>
      <c r="B6" s="5" t="s">
        <v>75</v>
      </c>
    </row>
    <row r="7" spans="1:2" x14ac:dyDescent="0.2">
      <c r="A7" s="5" t="s">
        <v>76</v>
      </c>
      <c r="B7" s="5" t="s">
        <v>77</v>
      </c>
    </row>
    <row r="8" spans="1:2" x14ac:dyDescent="0.2">
      <c r="A8" s="5" t="s">
        <v>19</v>
      </c>
      <c r="B8" s="5" t="s">
        <v>78</v>
      </c>
    </row>
    <row r="9" spans="1:2" x14ac:dyDescent="0.2">
      <c r="A9" t="s">
        <v>261</v>
      </c>
      <c r="B9" t="s">
        <v>262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06EAA-DD57-CD41-99C7-E054165F9535}">
  <dimension ref="A1:D15"/>
  <sheetViews>
    <sheetView zoomScale="178" workbookViewId="0">
      <selection activeCell="D9" sqref="D9"/>
    </sheetView>
  </sheetViews>
  <sheetFormatPr baseColWidth="10" defaultRowHeight="15" x14ac:dyDescent="0.2"/>
  <sheetData>
    <row r="1" spans="1:4" x14ac:dyDescent="0.2">
      <c r="A1" t="s">
        <v>274</v>
      </c>
      <c r="B1" t="s">
        <v>275</v>
      </c>
      <c r="C1" t="s">
        <v>276</v>
      </c>
      <c r="D1" t="s">
        <v>277</v>
      </c>
    </row>
    <row r="2" spans="1:4" s="152" customFormat="1" x14ac:dyDescent="0.2">
      <c r="A2" s="152" t="s">
        <v>278</v>
      </c>
      <c r="B2" s="152">
        <v>2.82</v>
      </c>
      <c r="C2" s="152">
        <v>2</v>
      </c>
      <c r="D2" s="152">
        <v>3</v>
      </c>
    </row>
    <row r="3" spans="1:4" x14ac:dyDescent="0.2">
      <c r="A3" t="s">
        <v>279</v>
      </c>
      <c r="B3">
        <v>0</v>
      </c>
      <c r="C3">
        <v>0</v>
      </c>
      <c r="D3" s="151">
        <v>0.53</v>
      </c>
    </row>
    <row r="4" spans="1:4" x14ac:dyDescent="0.2">
      <c r="A4" t="s">
        <v>280</v>
      </c>
      <c r="B4">
        <v>52</v>
      </c>
      <c r="C4">
        <v>52</v>
      </c>
      <c r="D4">
        <v>52</v>
      </c>
    </row>
    <row r="5" spans="1:4" x14ac:dyDescent="0.2">
      <c r="A5" t="s">
        <v>281</v>
      </c>
      <c r="B5">
        <v>0</v>
      </c>
      <c r="C5">
        <v>0</v>
      </c>
      <c r="D5">
        <v>0</v>
      </c>
    </row>
    <row r="6" spans="1:4" x14ac:dyDescent="0.2">
      <c r="A6" t="s">
        <v>282</v>
      </c>
      <c r="B6">
        <v>0</v>
      </c>
      <c r="C6">
        <v>0</v>
      </c>
      <c r="D6">
        <v>0</v>
      </c>
    </row>
    <row r="7" spans="1:4" x14ac:dyDescent="0.2">
      <c r="A7" t="s">
        <v>283</v>
      </c>
      <c r="B7" s="8">
        <v>2.52</v>
      </c>
      <c r="C7" s="3">
        <v>0</v>
      </c>
      <c r="D7" s="3">
        <v>5</v>
      </c>
    </row>
    <row r="8" spans="1:4" s="152" customFormat="1" x14ac:dyDescent="0.2">
      <c r="A8" s="152" t="s">
        <v>284</v>
      </c>
      <c r="B8" s="153">
        <v>0.2</v>
      </c>
      <c r="C8" s="153">
        <v>0</v>
      </c>
      <c r="D8" s="153">
        <v>0.5</v>
      </c>
    </row>
    <row r="9" spans="1:4" x14ac:dyDescent="0.2">
      <c r="A9" t="s">
        <v>285</v>
      </c>
      <c r="B9">
        <v>0</v>
      </c>
      <c r="C9">
        <v>0</v>
      </c>
      <c r="D9">
        <v>0</v>
      </c>
    </row>
    <row r="10" spans="1:4" x14ac:dyDescent="0.2">
      <c r="A10" t="s">
        <v>286</v>
      </c>
      <c r="B10">
        <v>0</v>
      </c>
      <c r="C10">
        <v>0</v>
      </c>
      <c r="D10">
        <v>0</v>
      </c>
    </row>
    <row r="11" spans="1:4" s="152" customFormat="1" x14ac:dyDescent="0.2">
      <c r="A11" s="152" t="s">
        <v>287</v>
      </c>
      <c r="B11" s="152">
        <v>0</v>
      </c>
      <c r="C11" s="152">
        <v>0</v>
      </c>
      <c r="D11" s="152">
        <v>0.4</v>
      </c>
    </row>
    <row r="12" spans="1:4" x14ac:dyDescent="0.2">
      <c r="A12" t="s">
        <v>288</v>
      </c>
      <c r="B12" s="4">
        <v>5.4</v>
      </c>
      <c r="C12" s="8">
        <v>3.8</v>
      </c>
      <c r="D12" s="8">
        <v>9</v>
      </c>
    </row>
    <row r="13" spans="1:4" x14ac:dyDescent="0.2">
      <c r="A13" t="s">
        <v>289</v>
      </c>
      <c r="B13" s="37">
        <v>7</v>
      </c>
      <c r="C13" s="37">
        <v>3.5</v>
      </c>
      <c r="D13" s="2">
        <v>10</v>
      </c>
    </row>
    <row r="14" spans="1:4" x14ac:dyDescent="0.2">
      <c r="A14" t="s">
        <v>290</v>
      </c>
      <c r="B14" s="8">
        <v>3.5</v>
      </c>
      <c r="C14" s="3">
        <v>0</v>
      </c>
      <c r="D14" s="3">
        <v>14</v>
      </c>
    </row>
    <row r="15" spans="1:4" x14ac:dyDescent="0.2">
      <c r="A15" t="s">
        <v>291</v>
      </c>
      <c r="B15" s="8">
        <v>3.5</v>
      </c>
      <c r="C15" s="3">
        <v>0</v>
      </c>
      <c r="D15" s="3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input_list_const original</vt:lpstr>
      <vt:lpstr>Parameter List</vt:lpstr>
      <vt:lpstr>initial_state_calc</vt:lpstr>
      <vt:lpstr>Equations</vt:lpstr>
      <vt:lpstr>q-mat_blank</vt:lpstr>
      <vt:lpstr>Source List</vt:lpstr>
      <vt:lpstr>input_list_const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Sonza Sonza</dc:creator>
  <cp:lastModifiedBy>Tatapudi, Shalome Hanisha Anand</cp:lastModifiedBy>
  <dcterms:created xsi:type="dcterms:W3CDTF">2020-04-30T13:47:42Z</dcterms:created>
  <dcterms:modified xsi:type="dcterms:W3CDTF">2020-05-07T16:48:35Z</dcterms:modified>
</cp:coreProperties>
</file>