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omments2.xml" ContentType="application/vnd.openxmlformats-officedocument.spreadsheetml.comments+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C:\Users\Disha Katare\Desktop\P315_Disha\Excel\"/>
    </mc:Choice>
  </mc:AlternateContent>
  <xr:revisionPtr revIDLastSave="0" documentId="13_ncr:1_{FC3ADE54-681D-4C8B-A625-55C2C7466DB7}" xr6:coauthVersionLast="47" xr6:coauthVersionMax="47" xr10:uidLastSave="{00000000-0000-0000-0000-000000000000}"/>
  <bookViews>
    <workbookView xWindow="-110" yWindow="-110" windowWidth="19420" windowHeight="10300" activeTab="3" xr2:uid="{B02D7328-EF46-41AE-822B-CAD65F428B85}"/>
  </bookViews>
  <sheets>
    <sheet name="Data" sheetId="1" r:id="rId1"/>
    <sheet name="DASHBOARD" sheetId="17" r:id="rId2"/>
    <sheet name="SectorYearWise" sheetId="4" r:id="rId3"/>
    <sheet name="CostSpend" sheetId="9" r:id="rId4"/>
    <sheet name="Forecast sheet" sheetId="19" r:id="rId5"/>
    <sheet name="ForecastData" sheetId="18" r:id="rId6"/>
    <sheet name="VehicleUsed" sheetId="10" r:id="rId7"/>
    <sheet name="Top5State" sheetId="13" r:id="rId8"/>
    <sheet name="KPi" sheetId="16" r:id="rId9"/>
    <sheet name="ElectricVehicleSector" sheetId="8" r:id="rId10"/>
    <sheet name="StateFuelType" sheetId="3" r:id="rId11"/>
  </sheets>
  <definedNames>
    <definedName name="_xlnm._FilterDatabase" localSheetId="0" hidden="1">Data!$A$1:$I$501</definedName>
    <definedName name="Slicer_FuelType">#N/A</definedName>
    <definedName name="Slicer_Location">#N/A</definedName>
    <definedName name="Slicer_Year">#N/A</definedName>
  </definedNames>
  <calcPr calcId="191029"/>
  <pivotCaches>
    <pivotCache cacheId="0" r:id="rId12"/>
    <pivotCache cacheId="1" r:id="rId13"/>
  </pivotCaches>
  <extLs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1" i="18" l="1"/>
  <c r="L10" i="18"/>
  <c r="L9" i="18"/>
  <c r="L8" i="18"/>
  <c r="L7" i="18"/>
  <c r="L6" i="18"/>
  <c r="H501" i="18"/>
  <c r="H501" i="18" a="1"/>
  <c r="D501" i="18"/>
  <c r="H500" i="18" a="1"/>
  <c r="H500" i="18" s="1"/>
  <c r="D500" i="18"/>
  <c r="H499" i="18" a="1"/>
  <c r="H499" i="18" s="1"/>
  <c r="D499" i="18"/>
  <c r="H498" i="18"/>
  <c r="H498" i="18" a="1"/>
  <c r="D498" i="18"/>
  <c r="H497" i="18"/>
  <c r="H497" i="18" a="1"/>
  <c r="D497" i="18"/>
  <c r="H496" i="18" a="1"/>
  <c r="H496" i="18" s="1"/>
  <c r="D496" i="18"/>
  <c r="H495" i="18"/>
  <c r="H495" i="18" a="1"/>
  <c r="D495" i="18"/>
  <c r="H494" i="18"/>
  <c r="H494" i="18" a="1"/>
  <c r="D494" i="18"/>
  <c r="H493" i="18"/>
  <c r="H493" i="18" a="1"/>
  <c r="D493" i="18"/>
  <c r="H492" i="18" a="1"/>
  <c r="H492" i="18" s="1"/>
  <c r="D492" i="18"/>
  <c r="H491" i="18"/>
  <c r="H491" i="18" a="1"/>
  <c r="D491" i="18"/>
  <c r="H490" i="18"/>
  <c r="H490" i="18" a="1"/>
  <c r="D490" i="18"/>
  <c r="H489" i="18"/>
  <c r="H489" i="18" a="1"/>
  <c r="D489" i="18"/>
  <c r="H488" i="18" a="1"/>
  <c r="H488" i="18" s="1"/>
  <c r="D488" i="18"/>
  <c r="H487" i="18"/>
  <c r="H487" i="18" a="1"/>
  <c r="D487" i="18"/>
  <c r="H486" i="18"/>
  <c r="H486" i="18" a="1"/>
  <c r="D486" i="18"/>
  <c r="H485" i="18"/>
  <c r="H485" i="18" a="1"/>
  <c r="D485" i="18"/>
  <c r="H484" i="18" a="1"/>
  <c r="H484" i="18" s="1"/>
  <c r="D484" i="18"/>
  <c r="H483" i="18"/>
  <c r="H483" i="18" a="1"/>
  <c r="D483" i="18"/>
  <c r="H482" i="18"/>
  <c r="H482" i="18" a="1"/>
  <c r="D482" i="18"/>
  <c r="H481" i="18"/>
  <c r="H481" i="18" a="1"/>
  <c r="D481" i="18"/>
  <c r="H480" i="18" a="1"/>
  <c r="H480" i="18" s="1"/>
  <c r="D480" i="18"/>
  <c r="H479" i="18"/>
  <c r="H479" i="18" a="1"/>
  <c r="D479" i="18"/>
  <c r="H478" i="18"/>
  <c r="H478" i="18" a="1"/>
  <c r="D478" i="18"/>
  <c r="H477" i="18"/>
  <c r="H477" i="18" a="1"/>
  <c r="D477" i="18"/>
  <c r="H476" i="18" a="1"/>
  <c r="H476" i="18" s="1"/>
  <c r="D476" i="18"/>
  <c r="H475" i="18"/>
  <c r="H475" i="18" a="1"/>
  <c r="D475" i="18"/>
  <c r="H474" i="18"/>
  <c r="H474" i="18" a="1"/>
  <c r="D474" i="18"/>
  <c r="H473" i="18"/>
  <c r="H473" i="18" a="1"/>
  <c r="D473" i="18"/>
  <c r="H472" i="18" a="1"/>
  <c r="H472" i="18" s="1"/>
  <c r="D472" i="18"/>
  <c r="H471" i="18"/>
  <c r="H471" i="18" a="1"/>
  <c r="D471" i="18"/>
  <c r="H470" i="18"/>
  <c r="H470" i="18" a="1"/>
  <c r="D470" i="18"/>
  <c r="H469" i="18"/>
  <c r="H469" i="18" a="1"/>
  <c r="D469" i="18"/>
  <c r="H468" i="18" a="1"/>
  <c r="H468" i="18" s="1"/>
  <c r="D468" i="18"/>
  <c r="H467" i="18"/>
  <c r="H467" i="18" a="1"/>
  <c r="D467" i="18"/>
  <c r="H466" i="18"/>
  <c r="H466" i="18" a="1"/>
  <c r="D466" i="18"/>
  <c r="H465" i="18"/>
  <c r="H465" i="18" a="1"/>
  <c r="D465" i="18"/>
  <c r="H464" i="18" a="1"/>
  <c r="H464" i="18" s="1"/>
  <c r="D464" i="18"/>
  <c r="H463" i="18"/>
  <c r="H463" i="18" a="1"/>
  <c r="D463" i="18"/>
  <c r="H462" i="18"/>
  <c r="H462" i="18" a="1"/>
  <c r="D462" i="18"/>
  <c r="H461" i="18"/>
  <c r="H461" i="18" a="1"/>
  <c r="D461" i="18"/>
  <c r="H460" i="18" a="1"/>
  <c r="H460" i="18" s="1"/>
  <c r="D460" i="18"/>
  <c r="H459" i="18"/>
  <c r="H459" i="18" a="1"/>
  <c r="D459" i="18"/>
  <c r="H458" i="18"/>
  <c r="H458" i="18" a="1"/>
  <c r="D458" i="18"/>
  <c r="H457" i="18"/>
  <c r="H457" i="18" a="1"/>
  <c r="D457" i="18"/>
  <c r="H456" i="18" a="1"/>
  <c r="H456" i="18" s="1"/>
  <c r="D456" i="18"/>
  <c r="H455" i="18"/>
  <c r="H455" i="18" a="1"/>
  <c r="D455" i="18"/>
  <c r="H454" i="18"/>
  <c r="H454" i="18" a="1"/>
  <c r="D454" i="18"/>
  <c r="H453" i="18"/>
  <c r="H453" i="18" a="1"/>
  <c r="D453" i="18"/>
  <c r="H452" i="18" a="1"/>
  <c r="H452" i="18" s="1"/>
  <c r="D452" i="18"/>
  <c r="H451" i="18"/>
  <c r="H451" i="18" a="1"/>
  <c r="D451" i="18"/>
  <c r="H450" i="18"/>
  <c r="H450" i="18" a="1"/>
  <c r="D450" i="18"/>
  <c r="H449" i="18"/>
  <c r="H449" i="18" a="1"/>
  <c r="D449" i="18"/>
  <c r="H448" i="18" a="1"/>
  <c r="H448" i="18" s="1"/>
  <c r="D448" i="18"/>
  <c r="H447" i="18"/>
  <c r="H447" i="18" a="1"/>
  <c r="D447" i="18"/>
  <c r="H446" i="18"/>
  <c r="H446" i="18" a="1"/>
  <c r="D446" i="18"/>
  <c r="H445" i="18"/>
  <c r="H445" i="18" a="1"/>
  <c r="D445" i="18"/>
  <c r="H444" i="18" a="1"/>
  <c r="H444" i="18" s="1"/>
  <c r="D444" i="18"/>
  <c r="H443" i="18"/>
  <c r="H443" i="18" a="1"/>
  <c r="D443" i="18"/>
  <c r="H442" i="18"/>
  <c r="H442" i="18" a="1"/>
  <c r="D442" i="18"/>
  <c r="H441" i="18"/>
  <c r="H441" i="18" a="1"/>
  <c r="D441" i="18"/>
  <c r="H440" i="18" a="1"/>
  <c r="H440" i="18" s="1"/>
  <c r="D440" i="18"/>
  <c r="H439" i="18"/>
  <c r="H439" i="18" a="1"/>
  <c r="D439" i="18"/>
  <c r="H438" i="18"/>
  <c r="H438" i="18" a="1"/>
  <c r="D438" i="18"/>
  <c r="H437" i="18"/>
  <c r="H437" i="18" a="1"/>
  <c r="D437" i="18"/>
  <c r="H436" i="18" a="1"/>
  <c r="H436" i="18" s="1"/>
  <c r="D436" i="18"/>
  <c r="H435" i="18"/>
  <c r="H435" i="18" a="1"/>
  <c r="D435" i="18"/>
  <c r="H434" i="18"/>
  <c r="H434" i="18" a="1"/>
  <c r="D434" i="18"/>
  <c r="H433" i="18"/>
  <c r="H433" i="18" a="1"/>
  <c r="D433" i="18"/>
  <c r="H432" i="18" a="1"/>
  <c r="H432" i="18" s="1"/>
  <c r="D432" i="18"/>
  <c r="H431" i="18" a="1"/>
  <c r="H431" i="18" s="1"/>
  <c r="D431" i="18"/>
  <c r="H430" i="18"/>
  <c r="H430" i="18" a="1"/>
  <c r="D430" i="18"/>
  <c r="H429" i="18"/>
  <c r="H429" i="18" a="1"/>
  <c r="D429" i="18"/>
  <c r="H428" i="18" a="1"/>
  <c r="H428" i="18" s="1"/>
  <c r="D428" i="18"/>
  <c r="H427" i="18" a="1"/>
  <c r="H427" i="18" s="1"/>
  <c r="D427" i="18"/>
  <c r="H426" i="18"/>
  <c r="H426" i="18" a="1"/>
  <c r="D426" i="18"/>
  <c r="H425" i="18"/>
  <c r="H425" i="18" a="1"/>
  <c r="D425" i="18"/>
  <c r="H424" i="18" a="1"/>
  <c r="H424" i="18" s="1"/>
  <c r="D424" i="18"/>
  <c r="H423" i="18" a="1"/>
  <c r="H423" i="18" s="1"/>
  <c r="D423" i="18"/>
  <c r="H422" i="18"/>
  <c r="H422" i="18" a="1"/>
  <c r="D422" i="18"/>
  <c r="H421" i="18"/>
  <c r="H421" i="18" a="1"/>
  <c r="D421" i="18"/>
  <c r="H420" i="18" a="1"/>
  <c r="H420" i="18" s="1"/>
  <c r="D420" i="18"/>
  <c r="H419" i="18" a="1"/>
  <c r="H419" i="18" s="1"/>
  <c r="D419" i="18"/>
  <c r="H418" i="18"/>
  <c r="H418" i="18" a="1"/>
  <c r="D418" i="18"/>
  <c r="H417" i="18"/>
  <c r="H417" i="18" a="1"/>
  <c r="D417" i="18"/>
  <c r="H416" i="18" a="1"/>
  <c r="H416" i="18" s="1"/>
  <c r="D416" i="18"/>
  <c r="H415" i="18" a="1"/>
  <c r="H415" i="18" s="1"/>
  <c r="D415" i="18"/>
  <c r="H414" i="18"/>
  <c r="H414" i="18" a="1"/>
  <c r="D414" i="18"/>
  <c r="H413" i="18"/>
  <c r="H413" i="18" a="1"/>
  <c r="D413" i="18"/>
  <c r="H412" i="18" a="1"/>
  <c r="H412" i="18" s="1"/>
  <c r="D412" i="18"/>
  <c r="H411" i="18" a="1"/>
  <c r="H411" i="18" s="1"/>
  <c r="D411" i="18"/>
  <c r="H410" i="18"/>
  <c r="H410" i="18" a="1"/>
  <c r="D410" i="18"/>
  <c r="H409" i="18"/>
  <c r="H409" i="18" a="1"/>
  <c r="D409" i="18"/>
  <c r="H408" i="18" a="1"/>
  <c r="H408" i="18" s="1"/>
  <c r="D408" i="18"/>
  <c r="H407" i="18" a="1"/>
  <c r="H407" i="18" s="1"/>
  <c r="D407" i="18"/>
  <c r="H406" i="18"/>
  <c r="H406" i="18" a="1"/>
  <c r="D406" i="18"/>
  <c r="H405" i="18"/>
  <c r="H405" i="18" a="1"/>
  <c r="D405" i="18"/>
  <c r="H404" i="18" a="1"/>
  <c r="H404" i="18" s="1"/>
  <c r="D404" i="18"/>
  <c r="H403" i="18" a="1"/>
  <c r="H403" i="18" s="1"/>
  <c r="D403" i="18"/>
  <c r="H402" i="18"/>
  <c r="H402" i="18" a="1"/>
  <c r="D402" i="18"/>
  <c r="H401" i="18"/>
  <c r="H401" i="18" a="1"/>
  <c r="D401" i="18"/>
  <c r="H400" i="18" a="1"/>
  <c r="H400" i="18" s="1"/>
  <c r="D400" i="18"/>
  <c r="H399" i="18" a="1"/>
  <c r="H399" i="18" s="1"/>
  <c r="D399" i="18"/>
  <c r="H398" i="18"/>
  <c r="H398" i="18" a="1"/>
  <c r="D398" i="18"/>
  <c r="H397" i="18"/>
  <c r="H397" i="18" a="1"/>
  <c r="D397" i="18"/>
  <c r="H396" i="18" a="1"/>
  <c r="H396" i="18" s="1"/>
  <c r="D396" i="18"/>
  <c r="H395" i="18" a="1"/>
  <c r="H395" i="18" s="1"/>
  <c r="D395" i="18"/>
  <c r="H394" i="18"/>
  <c r="H394" i="18" a="1"/>
  <c r="D394" i="18"/>
  <c r="H393" i="18"/>
  <c r="H393" i="18" a="1"/>
  <c r="D393" i="18"/>
  <c r="H392" i="18" a="1"/>
  <c r="H392" i="18" s="1"/>
  <c r="D392" i="18"/>
  <c r="H391" i="18" a="1"/>
  <c r="H391" i="18" s="1"/>
  <c r="D391" i="18"/>
  <c r="H390" i="18"/>
  <c r="H390" i="18" a="1"/>
  <c r="D390" i="18"/>
  <c r="H389" i="18"/>
  <c r="H389" i="18" a="1"/>
  <c r="D389" i="18"/>
  <c r="H388" i="18" a="1"/>
  <c r="H388" i="18" s="1"/>
  <c r="D388" i="18"/>
  <c r="H387" i="18" a="1"/>
  <c r="H387" i="18" s="1"/>
  <c r="D387" i="18"/>
  <c r="H386" i="18"/>
  <c r="H386" i="18" a="1"/>
  <c r="D386" i="18"/>
  <c r="H385" i="18"/>
  <c r="H385" i="18" a="1"/>
  <c r="D385" i="18"/>
  <c r="H384" i="18" a="1"/>
  <c r="H384" i="18" s="1"/>
  <c r="D384" i="18"/>
  <c r="H383" i="18" a="1"/>
  <c r="H383" i="18" s="1"/>
  <c r="D383" i="18"/>
  <c r="H382" i="18"/>
  <c r="H382" i="18" a="1"/>
  <c r="D382" i="18"/>
  <c r="H381" i="18"/>
  <c r="H381" i="18" a="1"/>
  <c r="D381" i="18"/>
  <c r="H380" i="18" a="1"/>
  <c r="H380" i="18" s="1"/>
  <c r="D380" i="18"/>
  <c r="H379" i="18" a="1"/>
  <c r="H379" i="18" s="1"/>
  <c r="D379" i="18"/>
  <c r="H378" i="18"/>
  <c r="H378" i="18" a="1"/>
  <c r="D378" i="18"/>
  <c r="H377" i="18"/>
  <c r="H377" i="18" a="1"/>
  <c r="D377" i="18"/>
  <c r="H376" i="18" a="1"/>
  <c r="H376" i="18" s="1"/>
  <c r="D376" i="18"/>
  <c r="H375" i="18" a="1"/>
  <c r="H375" i="18" s="1"/>
  <c r="D375" i="18"/>
  <c r="H374" i="18"/>
  <c r="H374" i="18" a="1"/>
  <c r="D374" i="18"/>
  <c r="H373" i="18"/>
  <c r="H373" i="18" a="1"/>
  <c r="D373" i="18"/>
  <c r="H372" i="18" a="1"/>
  <c r="H372" i="18" s="1"/>
  <c r="D372" i="18"/>
  <c r="H371" i="18" a="1"/>
  <c r="H371" i="18" s="1"/>
  <c r="D371" i="18"/>
  <c r="H370" i="18"/>
  <c r="H370" i="18" a="1"/>
  <c r="D370" i="18"/>
  <c r="H369" i="18"/>
  <c r="H369" i="18" a="1"/>
  <c r="D369" i="18"/>
  <c r="H368" i="18" a="1"/>
  <c r="H368" i="18" s="1"/>
  <c r="D368" i="18"/>
  <c r="H367" i="18" a="1"/>
  <c r="H367" i="18" s="1"/>
  <c r="D367" i="18"/>
  <c r="H366" i="18"/>
  <c r="H366" i="18" a="1"/>
  <c r="D366" i="18"/>
  <c r="H365" i="18"/>
  <c r="H365" i="18" a="1"/>
  <c r="D365" i="18"/>
  <c r="H364" i="18" a="1"/>
  <c r="H364" i="18" s="1"/>
  <c r="D364" i="18"/>
  <c r="H363" i="18" a="1"/>
  <c r="H363" i="18" s="1"/>
  <c r="D363" i="18"/>
  <c r="H362" i="18"/>
  <c r="H362" i="18" a="1"/>
  <c r="D362" i="18"/>
  <c r="H361" i="18"/>
  <c r="H361" i="18" a="1"/>
  <c r="D361" i="18"/>
  <c r="H360" i="18" a="1"/>
  <c r="H360" i="18" s="1"/>
  <c r="D360" i="18"/>
  <c r="H359" i="18" a="1"/>
  <c r="H359" i="18" s="1"/>
  <c r="D359" i="18"/>
  <c r="H358" i="18"/>
  <c r="H358" i="18" a="1"/>
  <c r="D358" i="18"/>
  <c r="H357" i="18"/>
  <c r="H357" i="18" a="1"/>
  <c r="D357" i="18"/>
  <c r="H356" i="18" a="1"/>
  <c r="H356" i="18" s="1"/>
  <c r="D356" i="18"/>
  <c r="H355" i="18" a="1"/>
  <c r="H355" i="18" s="1"/>
  <c r="D355" i="18"/>
  <c r="H354" i="18"/>
  <c r="H354" i="18" a="1"/>
  <c r="D354" i="18"/>
  <c r="H353" i="18"/>
  <c r="H353" i="18" a="1"/>
  <c r="D353" i="18"/>
  <c r="H352" i="18" a="1"/>
  <c r="H352" i="18" s="1"/>
  <c r="D352" i="18"/>
  <c r="H351" i="18" a="1"/>
  <c r="H351" i="18" s="1"/>
  <c r="D351" i="18"/>
  <c r="H350" i="18"/>
  <c r="H350" i="18" a="1"/>
  <c r="D350" i="18"/>
  <c r="H349" i="18"/>
  <c r="H349" i="18" a="1"/>
  <c r="D349" i="18"/>
  <c r="H348" i="18" a="1"/>
  <c r="H348" i="18" s="1"/>
  <c r="D348" i="18"/>
  <c r="H347" i="18" a="1"/>
  <c r="H347" i="18" s="1"/>
  <c r="D347" i="18"/>
  <c r="H346" i="18"/>
  <c r="H346" i="18" a="1"/>
  <c r="D346" i="18"/>
  <c r="H345" i="18"/>
  <c r="H345" i="18" a="1"/>
  <c r="D345" i="18"/>
  <c r="H344" i="18" a="1"/>
  <c r="H344" i="18" s="1"/>
  <c r="D344" i="18"/>
  <c r="H343" i="18" a="1"/>
  <c r="H343" i="18" s="1"/>
  <c r="D343" i="18"/>
  <c r="H342" i="18"/>
  <c r="H342" i="18" a="1"/>
  <c r="D342" i="18"/>
  <c r="H341" i="18"/>
  <c r="H341" i="18" a="1"/>
  <c r="D341" i="18"/>
  <c r="H340" i="18" a="1"/>
  <c r="H340" i="18" s="1"/>
  <c r="D340" i="18"/>
  <c r="H339" i="18" a="1"/>
  <c r="H339" i="18" s="1"/>
  <c r="D339" i="18"/>
  <c r="H338" i="18"/>
  <c r="H338" i="18" a="1"/>
  <c r="D338" i="18"/>
  <c r="H337" i="18"/>
  <c r="H337" i="18" a="1"/>
  <c r="D337" i="18"/>
  <c r="H336" i="18" a="1"/>
  <c r="H336" i="18" s="1"/>
  <c r="D336" i="18"/>
  <c r="H335" i="18" a="1"/>
  <c r="H335" i="18" s="1"/>
  <c r="D335" i="18"/>
  <c r="H334" i="18"/>
  <c r="H334" i="18" a="1"/>
  <c r="D334" i="18"/>
  <c r="H333" i="18"/>
  <c r="H333" i="18" a="1"/>
  <c r="D333" i="18"/>
  <c r="H332" i="18" a="1"/>
  <c r="H332" i="18" s="1"/>
  <c r="D332" i="18"/>
  <c r="H331" i="18" a="1"/>
  <c r="H331" i="18" s="1"/>
  <c r="D331" i="18"/>
  <c r="H330" i="18"/>
  <c r="H330" i="18" a="1"/>
  <c r="D330" i="18"/>
  <c r="H329" i="18"/>
  <c r="H329" i="18" a="1"/>
  <c r="D329" i="18"/>
  <c r="H328" i="18" a="1"/>
  <c r="H328" i="18" s="1"/>
  <c r="D328" i="18"/>
  <c r="H327" i="18" a="1"/>
  <c r="H327" i="18" s="1"/>
  <c r="D327" i="18"/>
  <c r="H326" i="18"/>
  <c r="H326" i="18" a="1"/>
  <c r="D326" i="18"/>
  <c r="H325" i="18"/>
  <c r="H325" i="18" a="1"/>
  <c r="D325" i="18"/>
  <c r="H324" i="18" a="1"/>
  <c r="H324" i="18" s="1"/>
  <c r="D324" i="18"/>
  <c r="H323" i="18" a="1"/>
  <c r="H323" i="18" s="1"/>
  <c r="D323" i="18"/>
  <c r="H322" i="18"/>
  <c r="H322" i="18" a="1"/>
  <c r="D322" i="18"/>
  <c r="H321" i="18"/>
  <c r="H321" i="18" a="1"/>
  <c r="D321" i="18"/>
  <c r="H320" i="18" a="1"/>
  <c r="H320" i="18" s="1"/>
  <c r="D320" i="18"/>
  <c r="H319" i="18" a="1"/>
  <c r="H319" i="18" s="1"/>
  <c r="D319" i="18"/>
  <c r="H318" i="18"/>
  <c r="H318" i="18" a="1"/>
  <c r="D318" i="18"/>
  <c r="H317" i="18"/>
  <c r="H317" i="18" a="1"/>
  <c r="D317" i="18"/>
  <c r="H316" i="18" a="1"/>
  <c r="H316" i="18" s="1"/>
  <c r="D316" i="18"/>
  <c r="H315" i="18" a="1"/>
  <c r="H315" i="18" s="1"/>
  <c r="D315" i="18"/>
  <c r="H314" i="18"/>
  <c r="H314" i="18" a="1"/>
  <c r="D314" i="18"/>
  <c r="H313" i="18"/>
  <c r="H313" i="18" a="1"/>
  <c r="D313" i="18"/>
  <c r="H312" i="18" a="1"/>
  <c r="H312" i="18" s="1"/>
  <c r="D312" i="18"/>
  <c r="H311" i="18" a="1"/>
  <c r="H311" i="18" s="1"/>
  <c r="D311" i="18"/>
  <c r="H310" i="18"/>
  <c r="H310" i="18" a="1"/>
  <c r="D310" i="18"/>
  <c r="H309" i="18"/>
  <c r="H309" i="18" a="1"/>
  <c r="D309" i="18"/>
  <c r="H308" i="18" a="1"/>
  <c r="H308" i="18" s="1"/>
  <c r="D308" i="18"/>
  <c r="H307" i="18" a="1"/>
  <c r="H307" i="18" s="1"/>
  <c r="D307" i="18"/>
  <c r="H306" i="18"/>
  <c r="H306" i="18" a="1"/>
  <c r="D306" i="18"/>
  <c r="H305" i="18"/>
  <c r="H305" i="18" a="1"/>
  <c r="D305" i="18"/>
  <c r="H304" i="18" a="1"/>
  <c r="H304" i="18" s="1"/>
  <c r="D304" i="18"/>
  <c r="H303" i="18" a="1"/>
  <c r="H303" i="18" s="1"/>
  <c r="D303" i="18"/>
  <c r="H302" i="18"/>
  <c r="H302" i="18" a="1"/>
  <c r="D302" i="18"/>
  <c r="H301" i="18"/>
  <c r="H301" i="18" a="1"/>
  <c r="D301" i="18"/>
  <c r="H300" i="18" a="1"/>
  <c r="H300" i="18" s="1"/>
  <c r="D300" i="18"/>
  <c r="H299" i="18" a="1"/>
  <c r="H299" i="18" s="1"/>
  <c r="D299" i="18"/>
  <c r="H298" i="18"/>
  <c r="H298" i="18" a="1"/>
  <c r="D298" i="18"/>
  <c r="H297" i="18"/>
  <c r="H297" i="18" a="1"/>
  <c r="D297" i="18"/>
  <c r="H296" i="18" a="1"/>
  <c r="H296" i="18" s="1"/>
  <c r="D296" i="18"/>
  <c r="H295" i="18" a="1"/>
  <c r="H295" i="18" s="1"/>
  <c r="D295" i="18"/>
  <c r="H294" i="18"/>
  <c r="H294" i="18" a="1"/>
  <c r="D294" i="18"/>
  <c r="H293" i="18"/>
  <c r="H293" i="18" a="1"/>
  <c r="D293" i="18"/>
  <c r="H292" i="18" a="1"/>
  <c r="H292" i="18" s="1"/>
  <c r="D292" i="18"/>
  <c r="H291" i="18" a="1"/>
  <c r="H291" i="18" s="1"/>
  <c r="D291" i="18"/>
  <c r="H290" i="18"/>
  <c r="H290" i="18" a="1"/>
  <c r="D290" i="18"/>
  <c r="H289" i="18"/>
  <c r="H289" i="18" a="1"/>
  <c r="D289" i="18"/>
  <c r="H288" i="18" a="1"/>
  <c r="H288" i="18" s="1"/>
  <c r="D288" i="18"/>
  <c r="H287" i="18" a="1"/>
  <c r="H287" i="18" s="1"/>
  <c r="D287" i="18"/>
  <c r="H286" i="18"/>
  <c r="H286" i="18" a="1"/>
  <c r="D286" i="18"/>
  <c r="H285" i="18"/>
  <c r="H285" i="18" a="1"/>
  <c r="D285" i="18"/>
  <c r="H284" i="18" a="1"/>
  <c r="H284" i="18" s="1"/>
  <c r="D284" i="18"/>
  <c r="H283" i="18" a="1"/>
  <c r="H283" i="18" s="1"/>
  <c r="D283" i="18"/>
  <c r="H282" i="18"/>
  <c r="H282" i="18" a="1"/>
  <c r="D282" i="18"/>
  <c r="H281" i="18"/>
  <c r="H281" i="18" a="1"/>
  <c r="D281" i="18"/>
  <c r="H280" i="18" a="1"/>
  <c r="H280" i="18" s="1"/>
  <c r="D280" i="18"/>
  <c r="H279" i="18" a="1"/>
  <c r="H279" i="18" s="1"/>
  <c r="D279" i="18"/>
  <c r="H278" i="18"/>
  <c r="H278" i="18" a="1"/>
  <c r="D278" i="18"/>
  <c r="H277" i="18"/>
  <c r="H277" i="18" a="1"/>
  <c r="D277" i="18"/>
  <c r="H276" i="18" a="1"/>
  <c r="H276" i="18" s="1"/>
  <c r="D276" i="18"/>
  <c r="H275" i="18" a="1"/>
  <c r="H275" i="18" s="1"/>
  <c r="D275" i="18"/>
  <c r="H274" i="18"/>
  <c r="H274" i="18" a="1"/>
  <c r="D274" i="18"/>
  <c r="H273" i="18"/>
  <c r="H273" i="18" a="1"/>
  <c r="D273" i="18"/>
  <c r="H272" i="18" a="1"/>
  <c r="H272" i="18" s="1"/>
  <c r="D272" i="18"/>
  <c r="H271" i="18" a="1"/>
  <c r="H271" i="18" s="1"/>
  <c r="D271" i="18"/>
  <c r="H270" i="18"/>
  <c r="H270" i="18" a="1"/>
  <c r="D270" i="18"/>
  <c r="H269" i="18"/>
  <c r="H269" i="18" a="1"/>
  <c r="D269" i="18"/>
  <c r="H268" i="18" a="1"/>
  <c r="H268" i="18" s="1"/>
  <c r="D268" i="18"/>
  <c r="H267" i="18" a="1"/>
  <c r="H267" i="18" s="1"/>
  <c r="D267" i="18"/>
  <c r="H266" i="18"/>
  <c r="H266" i="18" a="1"/>
  <c r="D266" i="18"/>
  <c r="H265" i="18"/>
  <c r="H265" i="18" a="1"/>
  <c r="D265" i="18"/>
  <c r="H264" i="18" a="1"/>
  <c r="H264" i="18" s="1"/>
  <c r="D264" i="18"/>
  <c r="H263" i="18" a="1"/>
  <c r="H263" i="18" s="1"/>
  <c r="D263" i="18"/>
  <c r="H262" i="18"/>
  <c r="H262" i="18" a="1"/>
  <c r="D262" i="18"/>
  <c r="H261" i="18"/>
  <c r="H261" i="18" a="1"/>
  <c r="D261" i="18"/>
  <c r="H260" i="18" a="1"/>
  <c r="H260" i="18" s="1"/>
  <c r="D260" i="18"/>
  <c r="H259" i="18" a="1"/>
  <c r="H259" i="18" s="1"/>
  <c r="D259" i="18"/>
  <c r="H258" i="18"/>
  <c r="H258" i="18" a="1"/>
  <c r="D258" i="18"/>
  <c r="H257" i="18"/>
  <c r="H257" i="18" a="1"/>
  <c r="D257" i="18"/>
  <c r="H256" i="18" a="1"/>
  <c r="H256" i="18" s="1"/>
  <c r="D256" i="18"/>
  <c r="H255" i="18" a="1"/>
  <c r="H255" i="18" s="1"/>
  <c r="D255" i="18"/>
  <c r="H254" i="18"/>
  <c r="H254" i="18" a="1"/>
  <c r="D254" i="18"/>
  <c r="H253" i="18"/>
  <c r="H253" i="18" a="1"/>
  <c r="D253" i="18"/>
  <c r="H252" i="18" a="1"/>
  <c r="H252" i="18" s="1"/>
  <c r="D252" i="18"/>
  <c r="H251" i="18" a="1"/>
  <c r="H251" i="18" s="1"/>
  <c r="D251" i="18"/>
  <c r="H250" i="18"/>
  <c r="H250" i="18" a="1"/>
  <c r="D250" i="18"/>
  <c r="H249" i="18"/>
  <c r="H249" i="18" a="1"/>
  <c r="D249" i="18"/>
  <c r="H248" i="18" a="1"/>
  <c r="H248" i="18" s="1"/>
  <c r="D248" i="18"/>
  <c r="H247" i="18" a="1"/>
  <c r="H247" i="18" s="1"/>
  <c r="D247" i="18"/>
  <c r="H246" i="18"/>
  <c r="H246" i="18" a="1"/>
  <c r="D246" i="18"/>
  <c r="H245" i="18"/>
  <c r="H245" i="18" a="1"/>
  <c r="D245" i="18"/>
  <c r="H244" i="18" a="1"/>
  <c r="H244" i="18" s="1"/>
  <c r="D244" i="18"/>
  <c r="H243" i="18" a="1"/>
  <c r="H243" i="18" s="1"/>
  <c r="D243" i="18"/>
  <c r="H242" i="18"/>
  <c r="H242" i="18" a="1"/>
  <c r="D242" i="18"/>
  <c r="H241" i="18"/>
  <c r="H241" i="18" a="1"/>
  <c r="D241" i="18"/>
  <c r="H240" i="18" a="1"/>
  <c r="H240" i="18" s="1"/>
  <c r="D240" i="18"/>
  <c r="H239" i="18" a="1"/>
  <c r="H239" i="18" s="1"/>
  <c r="D239" i="18"/>
  <c r="H238" i="18"/>
  <c r="H238" i="18" a="1"/>
  <c r="D238" i="18"/>
  <c r="H237" i="18"/>
  <c r="H237" i="18" a="1"/>
  <c r="D237" i="18"/>
  <c r="H236" i="18" a="1"/>
  <c r="H236" i="18" s="1"/>
  <c r="D236" i="18"/>
  <c r="H235" i="18" a="1"/>
  <c r="H235" i="18" s="1"/>
  <c r="D235" i="18"/>
  <c r="H234" i="18"/>
  <c r="H234" i="18" a="1"/>
  <c r="D234" i="18"/>
  <c r="H233" i="18"/>
  <c r="H233" i="18" a="1"/>
  <c r="D233" i="18"/>
  <c r="H232" i="18" a="1"/>
  <c r="H232" i="18" s="1"/>
  <c r="D232" i="18"/>
  <c r="H231" i="18" a="1"/>
  <c r="H231" i="18" s="1"/>
  <c r="D231" i="18"/>
  <c r="H230" i="18"/>
  <c r="H230" i="18" a="1"/>
  <c r="D230" i="18"/>
  <c r="H229" i="18"/>
  <c r="H229" i="18" a="1"/>
  <c r="D229" i="18"/>
  <c r="H228" i="18" a="1"/>
  <c r="H228" i="18" s="1"/>
  <c r="D228" i="18"/>
  <c r="H227" i="18" a="1"/>
  <c r="H227" i="18" s="1"/>
  <c r="D227" i="18"/>
  <c r="H226" i="18"/>
  <c r="H226" i="18" a="1"/>
  <c r="D226" i="18"/>
  <c r="H225" i="18"/>
  <c r="H225" i="18" a="1"/>
  <c r="D225" i="18"/>
  <c r="H224" i="18" a="1"/>
  <c r="H224" i="18" s="1"/>
  <c r="D224" i="18"/>
  <c r="H223" i="18" a="1"/>
  <c r="H223" i="18" s="1"/>
  <c r="D223" i="18"/>
  <c r="H222" i="18"/>
  <c r="H222" i="18" a="1"/>
  <c r="D222" i="18"/>
  <c r="H221" i="18"/>
  <c r="H221" i="18" a="1"/>
  <c r="D221" i="18"/>
  <c r="H220" i="18" a="1"/>
  <c r="H220" i="18" s="1"/>
  <c r="D220" i="18"/>
  <c r="H219" i="18" a="1"/>
  <c r="H219" i="18" s="1"/>
  <c r="D219" i="18"/>
  <c r="H218" i="18"/>
  <c r="H218" i="18" a="1"/>
  <c r="D218" i="18"/>
  <c r="H217" i="18"/>
  <c r="H217" i="18" a="1"/>
  <c r="D217" i="18"/>
  <c r="H216" i="18" a="1"/>
  <c r="H216" i="18" s="1"/>
  <c r="D216" i="18"/>
  <c r="H215" i="18" a="1"/>
  <c r="H215" i="18" s="1"/>
  <c r="D215" i="18"/>
  <c r="H214" i="18"/>
  <c r="H214" i="18" a="1"/>
  <c r="D214" i="18"/>
  <c r="H213" i="18"/>
  <c r="H213" i="18" a="1"/>
  <c r="D213" i="18"/>
  <c r="H212" i="18" a="1"/>
  <c r="H212" i="18" s="1"/>
  <c r="D212" i="18"/>
  <c r="H211" i="18" a="1"/>
  <c r="H211" i="18" s="1"/>
  <c r="D211" i="18"/>
  <c r="H210" i="18"/>
  <c r="H210" i="18" a="1"/>
  <c r="D210" i="18"/>
  <c r="H209" i="18"/>
  <c r="H209" i="18" a="1"/>
  <c r="D209" i="18"/>
  <c r="H208" i="18" a="1"/>
  <c r="H208" i="18" s="1"/>
  <c r="D208" i="18"/>
  <c r="H207" i="18" a="1"/>
  <c r="H207" i="18" s="1"/>
  <c r="D207" i="18"/>
  <c r="H206" i="18"/>
  <c r="H206" i="18" a="1"/>
  <c r="D206" i="18"/>
  <c r="H205" i="18"/>
  <c r="H205" i="18" a="1"/>
  <c r="D205" i="18"/>
  <c r="H204" i="18" a="1"/>
  <c r="H204" i="18" s="1"/>
  <c r="D204" i="18"/>
  <c r="H203" i="18" a="1"/>
  <c r="H203" i="18" s="1"/>
  <c r="D203" i="18"/>
  <c r="H202" i="18"/>
  <c r="H202" i="18" a="1"/>
  <c r="D202" i="18"/>
  <c r="H201" i="18"/>
  <c r="H201" i="18" a="1"/>
  <c r="D201" i="18"/>
  <c r="H200" i="18" a="1"/>
  <c r="H200" i="18" s="1"/>
  <c r="D200" i="18"/>
  <c r="H199" i="18" a="1"/>
  <c r="H199" i="18" s="1"/>
  <c r="D199" i="18"/>
  <c r="H198" i="18"/>
  <c r="H198" i="18" a="1"/>
  <c r="D198" i="18"/>
  <c r="H197" i="18"/>
  <c r="H197" i="18" a="1"/>
  <c r="D197" i="18"/>
  <c r="H196" i="18" a="1"/>
  <c r="H196" i="18" s="1"/>
  <c r="D196" i="18"/>
  <c r="H195" i="18" a="1"/>
  <c r="H195" i="18" s="1"/>
  <c r="D195" i="18"/>
  <c r="H194" i="18"/>
  <c r="H194" i="18" a="1"/>
  <c r="D194" i="18"/>
  <c r="H193" i="18"/>
  <c r="H193" i="18" a="1"/>
  <c r="D193" i="18"/>
  <c r="H192" i="18" a="1"/>
  <c r="H192" i="18" s="1"/>
  <c r="D192" i="18"/>
  <c r="H191" i="18" a="1"/>
  <c r="H191" i="18" s="1"/>
  <c r="D191" i="18"/>
  <c r="H190" i="18"/>
  <c r="H190" i="18" a="1"/>
  <c r="D190" i="18"/>
  <c r="H189" i="18"/>
  <c r="H189" i="18" a="1"/>
  <c r="D189" i="18"/>
  <c r="H188" i="18" a="1"/>
  <c r="H188" i="18" s="1"/>
  <c r="D188" i="18"/>
  <c r="H187" i="18" a="1"/>
  <c r="H187" i="18" s="1"/>
  <c r="D187" i="18"/>
  <c r="H186" i="18"/>
  <c r="H186" i="18" a="1"/>
  <c r="D186" i="18"/>
  <c r="H185" i="18"/>
  <c r="H185" i="18" a="1"/>
  <c r="D185" i="18"/>
  <c r="H184" i="18" a="1"/>
  <c r="H184" i="18" s="1"/>
  <c r="D184" i="18"/>
  <c r="H183" i="18" a="1"/>
  <c r="H183" i="18" s="1"/>
  <c r="D183" i="18"/>
  <c r="H182" i="18"/>
  <c r="H182" i="18" a="1"/>
  <c r="D182" i="18"/>
  <c r="H181" i="18"/>
  <c r="H181" i="18" a="1"/>
  <c r="D181" i="18"/>
  <c r="H180" i="18" a="1"/>
  <c r="H180" i="18" s="1"/>
  <c r="D180" i="18"/>
  <c r="H179" i="18" a="1"/>
  <c r="H179" i="18" s="1"/>
  <c r="D179" i="18"/>
  <c r="H178" i="18"/>
  <c r="H178" i="18" a="1"/>
  <c r="D178" i="18"/>
  <c r="H177" i="18"/>
  <c r="H177" i="18" a="1"/>
  <c r="D177" i="18"/>
  <c r="H176" i="18" a="1"/>
  <c r="H176" i="18" s="1"/>
  <c r="D176" i="18"/>
  <c r="H175" i="18" a="1"/>
  <c r="H175" i="18" s="1"/>
  <c r="D175" i="18"/>
  <c r="H174" i="18"/>
  <c r="H174" i="18" a="1"/>
  <c r="D174" i="18"/>
  <c r="H173" i="18"/>
  <c r="H173" i="18" a="1"/>
  <c r="D173" i="18"/>
  <c r="H172" i="18" a="1"/>
  <c r="H172" i="18" s="1"/>
  <c r="D172" i="18"/>
  <c r="H171" i="18" a="1"/>
  <c r="H171" i="18" s="1"/>
  <c r="D171" i="18"/>
  <c r="H170" i="18"/>
  <c r="H170" i="18" a="1"/>
  <c r="D170" i="18"/>
  <c r="H169" i="18"/>
  <c r="H169" i="18" a="1"/>
  <c r="D169" i="18"/>
  <c r="H168" i="18" a="1"/>
  <c r="H168" i="18" s="1"/>
  <c r="D168" i="18"/>
  <c r="H167" i="18" a="1"/>
  <c r="H167" i="18" s="1"/>
  <c r="D167" i="18"/>
  <c r="H166" i="18"/>
  <c r="H166" i="18" a="1"/>
  <c r="D166" i="18"/>
  <c r="H165" i="18"/>
  <c r="H165" i="18" a="1"/>
  <c r="D165" i="18"/>
  <c r="H164" i="18" a="1"/>
  <c r="H164" i="18" s="1"/>
  <c r="D164" i="18"/>
  <c r="H163" i="18" a="1"/>
  <c r="H163" i="18" s="1"/>
  <c r="D163" i="18"/>
  <c r="H162" i="18"/>
  <c r="H162" i="18" a="1"/>
  <c r="D162" i="18"/>
  <c r="H161" i="18" a="1"/>
  <c r="H161" i="18" s="1"/>
  <c r="D161" i="18"/>
  <c r="H160" i="18" a="1"/>
  <c r="H160" i="18" s="1"/>
  <c r="D160" i="18"/>
  <c r="H159" i="18" a="1"/>
  <c r="H159" i="18" s="1"/>
  <c r="D159" i="18"/>
  <c r="H158" i="18"/>
  <c r="H158" i="18" a="1"/>
  <c r="D158" i="18"/>
  <c r="H157" i="18" a="1"/>
  <c r="H157" i="18" s="1"/>
  <c r="D157" i="18"/>
  <c r="H156" i="18"/>
  <c r="H156" i="18" a="1"/>
  <c r="D156" i="18"/>
  <c r="H155" i="18" a="1"/>
  <c r="H155" i="18" s="1"/>
  <c r="D155" i="18"/>
  <c r="H154" i="18"/>
  <c r="H154" i="18" a="1"/>
  <c r="D154" i="18"/>
  <c r="H153" i="18"/>
  <c r="H153" i="18" a="1"/>
  <c r="D153" i="18"/>
  <c r="H152" i="18"/>
  <c r="H152" i="18" a="1"/>
  <c r="D152" i="18"/>
  <c r="H151" i="18" a="1"/>
  <c r="H151" i="18" s="1"/>
  <c r="D151" i="18"/>
  <c r="H150" i="18"/>
  <c r="H150" i="18" a="1"/>
  <c r="D150" i="18"/>
  <c r="H149" i="18"/>
  <c r="H149" i="18" a="1"/>
  <c r="D149" i="18"/>
  <c r="H148" i="18" a="1"/>
  <c r="H148" i="18" s="1"/>
  <c r="D148" i="18"/>
  <c r="H147" i="18" a="1"/>
  <c r="H147" i="18" s="1"/>
  <c r="D147" i="18"/>
  <c r="H146" i="18"/>
  <c r="H146" i="18" a="1"/>
  <c r="D146" i="18"/>
  <c r="H145" i="18" a="1"/>
  <c r="H145" i="18" s="1"/>
  <c r="D145" i="18"/>
  <c r="H144" i="18" a="1"/>
  <c r="H144" i="18" s="1"/>
  <c r="D144" i="18"/>
  <c r="H143" i="18" a="1"/>
  <c r="H143" i="18" s="1"/>
  <c r="D143" i="18"/>
  <c r="H142" i="18"/>
  <c r="H142" i="18" a="1"/>
  <c r="D142" i="18"/>
  <c r="H141" i="18" a="1"/>
  <c r="H141" i="18" s="1"/>
  <c r="D141" i="18"/>
  <c r="H140" i="18" a="1"/>
  <c r="H140" i="18" s="1"/>
  <c r="D140" i="18"/>
  <c r="H139" i="18" a="1"/>
  <c r="H139" i="18" s="1"/>
  <c r="D139" i="18"/>
  <c r="H138" i="18"/>
  <c r="H138" i="18" a="1"/>
  <c r="D138" i="18"/>
  <c r="H137" i="18" a="1"/>
  <c r="H137" i="18" s="1"/>
  <c r="D137" i="18"/>
  <c r="H136" i="18" a="1"/>
  <c r="H136" i="18" s="1"/>
  <c r="D136" i="18"/>
  <c r="H135" i="18" a="1"/>
  <c r="H135" i="18" s="1"/>
  <c r="D135" i="18"/>
  <c r="H134" i="18"/>
  <c r="H134" i="18" a="1"/>
  <c r="D134" i="18"/>
  <c r="H133" i="18" a="1"/>
  <c r="H133" i="18" s="1"/>
  <c r="D133" i="18"/>
  <c r="H132" i="18" a="1"/>
  <c r="H132" i="18" s="1"/>
  <c r="D132" i="18"/>
  <c r="H131" i="18" a="1"/>
  <c r="H131" i="18" s="1"/>
  <c r="D131" i="18"/>
  <c r="H130" i="18"/>
  <c r="H130" i="18" a="1"/>
  <c r="D130" i="18"/>
  <c r="H129" i="18" a="1"/>
  <c r="H129" i="18" s="1"/>
  <c r="D129" i="18"/>
  <c r="H128" i="18" a="1"/>
  <c r="H128" i="18" s="1"/>
  <c r="D128" i="18"/>
  <c r="H127" i="18" a="1"/>
  <c r="H127" i="18" s="1"/>
  <c r="D127" i="18"/>
  <c r="H126" i="18"/>
  <c r="H126" i="18" a="1"/>
  <c r="D126" i="18"/>
  <c r="H125" i="18" a="1"/>
  <c r="H125" i="18" s="1"/>
  <c r="D125" i="18"/>
  <c r="H124" i="18" a="1"/>
  <c r="H124" i="18" s="1"/>
  <c r="D124" i="18"/>
  <c r="H123" i="18" a="1"/>
  <c r="H123" i="18" s="1"/>
  <c r="D123" i="18"/>
  <c r="H122" i="18"/>
  <c r="H122" i="18" a="1"/>
  <c r="D122" i="18"/>
  <c r="H121" i="18" a="1"/>
  <c r="H121" i="18" s="1"/>
  <c r="D121" i="18"/>
  <c r="H120" i="18" a="1"/>
  <c r="H120" i="18" s="1"/>
  <c r="D120" i="18"/>
  <c r="H119" i="18" a="1"/>
  <c r="H119" i="18" s="1"/>
  <c r="D119" i="18"/>
  <c r="H118" i="18"/>
  <c r="H118" i="18" a="1"/>
  <c r="D118" i="18"/>
  <c r="H117" i="18" a="1"/>
  <c r="H117" i="18" s="1"/>
  <c r="D117" i="18"/>
  <c r="H116" i="18" a="1"/>
  <c r="H116" i="18" s="1"/>
  <c r="D116" i="18"/>
  <c r="H115" i="18" a="1"/>
  <c r="H115" i="18" s="1"/>
  <c r="D115" i="18"/>
  <c r="H114" i="18"/>
  <c r="H114" i="18" a="1"/>
  <c r="D114" i="18"/>
  <c r="H113" i="18" a="1"/>
  <c r="H113" i="18" s="1"/>
  <c r="D113" i="18"/>
  <c r="H112" i="18" a="1"/>
  <c r="H112" i="18" s="1"/>
  <c r="D112" i="18"/>
  <c r="H111" i="18" a="1"/>
  <c r="H111" i="18" s="1"/>
  <c r="D111" i="18"/>
  <c r="H110" i="18"/>
  <c r="H110" i="18" a="1"/>
  <c r="D110" i="18"/>
  <c r="H109" i="18" a="1"/>
  <c r="H109" i="18" s="1"/>
  <c r="D109" i="18"/>
  <c r="H108" i="18" a="1"/>
  <c r="H108" i="18" s="1"/>
  <c r="D108" i="18"/>
  <c r="H107" i="18" a="1"/>
  <c r="H107" i="18" s="1"/>
  <c r="D107" i="18"/>
  <c r="H106" i="18"/>
  <c r="H106" i="18" a="1"/>
  <c r="D106" i="18"/>
  <c r="H105" i="18" a="1"/>
  <c r="H105" i="18" s="1"/>
  <c r="D105" i="18"/>
  <c r="H104" i="18" a="1"/>
  <c r="H104" i="18" s="1"/>
  <c r="D104" i="18"/>
  <c r="H103" i="18" a="1"/>
  <c r="H103" i="18" s="1"/>
  <c r="D103" i="18"/>
  <c r="H102" i="18"/>
  <c r="H102" i="18" a="1"/>
  <c r="D102" i="18"/>
  <c r="H101" i="18" a="1"/>
  <c r="H101" i="18" s="1"/>
  <c r="D101" i="18"/>
  <c r="H100" i="18" a="1"/>
  <c r="H100" i="18" s="1"/>
  <c r="D100" i="18"/>
  <c r="H99" i="18" a="1"/>
  <c r="H99" i="18" s="1"/>
  <c r="D99" i="18"/>
  <c r="H98" i="18"/>
  <c r="H98" i="18" a="1"/>
  <c r="D98" i="18"/>
  <c r="H97" i="18" a="1"/>
  <c r="H97" i="18" s="1"/>
  <c r="D97" i="18"/>
  <c r="H96" i="18" a="1"/>
  <c r="H96" i="18" s="1"/>
  <c r="D96" i="18"/>
  <c r="H95" i="18" a="1"/>
  <c r="H95" i="18" s="1"/>
  <c r="D95" i="18"/>
  <c r="H94" i="18"/>
  <c r="H94" i="18" a="1"/>
  <c r="D94" i="18"/>
  <c r="H93" i="18" a="1"/>
  <c r="H93" i="18" s="1"/>
  <c r="D93" i="18"/>
  <c r="H92" i="18" a="1"/>
  <c r="H92" i="18" s="1"/>
  <c r="D92" i="18"/>
  <c r="H91" i="18" a="1"/>
  <c r="H91" i="18" s="1"/>
  <c r="D91" i="18"/>
  <c r="H90" i="18"/>
  <c r="H90" i="18" a="1"/>
  <c r="D90" i="18"/>
  <c r="H89" i="18" a="1"/>
  <c r="H89" i="18" s="1"/>
  <c r="D89" i="18"/>
  <c r="H88" i="18" a="1"/>
  <c r="H88" i="18" s="1"/>
  <c r="D88" i="18"/>
  <c r="H87" i="18" a="1"/>
  <c r="H87" i="18" s="1"/>
  <c r="D87" i="18"/>
  <c r="H86" i="18"/>
  <c r="H86" i="18" a="1"/>
  <c r="D86" i="18"/>
  <c r="H85" i="18" a="1"/>
  <c r="H85" i="18" s="1"/>
  <c r="D85" i="18"/>
  <c r="H84" i="18" a="1"/>
  <c r="H84" i="18" s="1"/>
  <c r="D84" i="18"/>
  <c r="H83" i="18" a="1"/>
  <c r="H83" i="18" s="1"/>
  <c r="D83" i="18"/>
  <c r="H82" i="18"/>
  <c r="H82" i="18" a="1"/>
  <c r="D82" i="18"/>
  <c r="H81" i="18" a="1"/>
  <c r="H81" i="18" s="1"/>
  <c r="D81" i="18"/>
  <c r="H80" i="18" a="1"/>
  <c r="H80" i="18" s="1"/>
  <c r="D80" i="18"/>
  <c r="H79" i="18" a="1"/>
  <c r="H79" i="18" s="1"/>
  <c r="D79" i="18"/>
  <c r="H78" i="18"/>
  <c r="H78" i="18" a="1"/>
  <c r="D78" i="18"/>
  <c r="H77" i="18" a="1"/>
  <c r="H77" i="18" s="1"/>
  <c r="D77" i="18"/>
  <c r="H76" i="18" a="1"/>
  <c r="H76" i="18" s="1"/>
  <c r="D76" i="18"/>
  <c r="H75" i="18" a="1"/>
  <c r="H75" i="18" s="1"/>
  <c r="D75" i="18"/>
  <c r="H74" i="18"/>
  <c r="H74" i="18" a="1"/>
  <c r="D74" i="18"/>
  <c r="H73" i="18" a="1"/>
  <c r="H73" i="18" s="1"/>
  <c r="D73" i="18"/>
  <c r="H72" i="18" a="1"/>
  <c r="H72" i="18" s="1"/>
  <c r="D72" i="18"/>
  <c r="H71" i="18" a="1"/>
  <c r="H71" i="18" s="1"/>
  <c r="D71" i="18"/>
  <c r="H70" i="18"/>
  <c r="H70" i="18" a="1"/>
  <c r="D70" i="18"/>
  <c r="H69" i="18" a="1"/>
  <c r="H69" i="18" s="1"/>
  <c r="D69" i="18"/>
  <c r="H68" i="18" a="1"/>
  <c r="H68" i="18" s="1"/>
  <c r="D68" i="18"/>
  <c r="H67" i="18" a="1"/>
  <c r="H67" i="18" s="1"/>
  <c r="D67" i="18"/>
  <c r="H66" i="18"/>
  <c r="H66" i="18" a="1"/>
  <c r="D66" i="18"/>
  <c r="H65" i="18" a="1"/>
  <c r="H65" i="18" s="1"/>
  <c r="D65" i="18"/>
  <c r="H64" i="18" a="1"/>
  <c r="H64" i="18" s="1"/>
  <c r="D64" i="18"/>
  <c r="H63" i="18" a="1"/>
  <c r="H63" i="18" s="1"/>
  <c r="D63" i="18"/>
  <c r="H62" i="18"/>
  <c r="H62" i="18" a="1"/>
  <c r="D62" i="18"/>
  <c r="H61" i="18" a="1"/>
  <c r="H61" i="18" s="1"/>
  <c r="D61" i="18"/>
  <c r="H60" i="18" a="1"/>
  <c r="H60" i="18" s="1"/>
  <c r="D60" i="18"/>
  <c r="H59" i="18" a="1"/>
  <c r="H59" i="18" s="1"/>
  <c r="D59" i="18"/>
  <c r="H58" i="18"/>
  <c r="H58" i="18" a="1"/>
  <c r="D58" i="18"/>
  <c r="H57" i="18" a="1"/>
  <c r="H57" i="18" s="1"/>
  <c r="D57" i="18"/>
  <c r="H56" i="18" a="1"/>
  <c r="H56" i="18" s="1"/>
  <c r="D56" i="18"/>
  <c r="H55" i="18" a="1"/>
  <c r="H55" i="18" s="1"/>
  <c r="D55" i="18"/>
  <c r="H54" i="18"/>
  <c r="H54" i="18" a="1"/>
  <c r="D54" i="18"/>
  <c r="H53" i="18" a="1"/>
  <c r="H53" i="18" s="1"/>
  <c r="D53" i="18"/>
  <c r="H52" i="18" a="1"/>
  <c r="H52" i="18" s="1"/>
  <c r="D52" i="18"/>
  <c r="H51" i="18" a="1"/>
  <c r="H51" i="18" s="1"/>
  <c r="D51" i="18"/>
  <c r="H50" i="18"/>
  <c r="H50" i="18" a="1"/>
  <c r="D50" i="18"/>
  <c r="H49" i="18" a="1"/>
  <c r="H49" i="18" s="1"/>
  <c r="D49" i="18"/>
  <c r="H48" i="18" a="1"/>
  <c r="H48" i="18" s="1"/>
  <c r="D48" i="18"/>
  <c r="H47" i="18" a="1"/>
  <c r="H47" i="18" s="1"/>
  <c r="D47" i="18"/>
  <c r="H46" i="18"/>
  <c r="H46" i="18" a="1"/>
  <c r="D46" i="18"/>
  <c r="H45" i="18" a="1"/>
  <c r="H45" i="18" s="1"/>
  <c r="D45" i="18"/>
  <c r="H44" i="18" a="1"/>
  <c r="H44" i="18" s="1"/>
  <c r="D44" i="18"/>
  <c r="H43" i="18" a="1"/>
  <c r="H43" i="18" s="1"/>
  <c r="D43" i="18"/>
  <c r="H42" i="18"/>
  <c r="H42" i="18" a="1"/>
  <c r="D42" i="18"/>
  <c r="H41" i="18" a="1"/>
  <c r="H41" i="18" s="1"/>
  <c r="D41" i="18"/>
  <c r="H40" i="18" a="1"/>
  <c r="H40" i="18" s="1"/>
  <c r="D40" i="18"/>
  <c r="H39" i="18" a="1"/>
  <c r="H39" i="18" s="1"/>
  <c r="D39" i="18"/>
  <c r="H38" i="18"/>
  <c r="H38" i="18" a="1"/>
  <c r="D38" i="18"/>
  <c r="H37" i="18" a="1"/>
  <c r="H37" i="18" s="1"/>
  <c r="D37" i="18"/>
  <c r="H36" i="18" a="1"/>
  <c r="H36" i="18" s="1"/>
  <c r="D36" i="18"/>
  <c r="H35" i="18" a="1"/>
  <c r="H35" i="18" s="1"/>
  <c r="D35" i="18"/>
  <c r="H34" i="18"/>
  <c r="H34" i="18" a="1"/>
  <c r="D34" i="18"/>
  <c r="H33" i="18" a="1"/>
  <c r="H33" i="18" s="1"/>
  <c r="D33" i="18"/>
  <c r="H32" i="18" a="1"/>
  <c r="H32" i="18" s="1"/>
  <c r="D32" i="18"/>
  <c r="H31" i="18" a="1"/>
  <c r="H31" i="18" s="1"/>
  <c r="D31" i="18"/>
  <c r="H30" i="18"/>
  <c r="H30" i="18" a="1"/>
  <c r="D30" i="18"/>
  <c r="H29" i="18" a="1"/>
  <c r="H29" i="18" s="1"/>
  <c r="D29" i="18"/>
  <c r="H28" i="18" a="1"/>
  <c r="H28" i="18" s="1"/>
  <c r="D28" i="18"/>
  <c r="H27" i="18" a="1"/>
  <c r="H27" i="18" s="1"/>
  <c r="D27" i="18"/>
  <c r="H26" i="18"/>
  <c r="H26" i="18" a="1"/>
  <c r="D26" i="18"/>
  <c r="H25" i="18" a="1"/>
  <c r="H25" i="18" s="1"/>
  <c r="D25" i="18"/>
  <c r="H24" i="18" a="1"/>
  <c r="H24" i="18" s="1"/>
  <c r="D24" i="18"/>
  <c r="H23" i="18" a="1"/>
  <c r="H23" i="18" s="1"/>
  <c r="D23" i="18"/>
  <c r="H22" i="18"/>
  <c r="H22" i="18" a="1"/>
  <c r="D22" i="18"/>
  <c r="H21" i="18" a="1"/>
  <c r="H21" i="18" s="1"/>
  <c r="D21" i="18"/>
  <c r="H20" i="18" a="1"/>
  <c r="H20" i="18" s="1"/>
  <c r="D20" i="18"/>
  <c r="H19" i="18" a="1"/>
  <c r="H19" i="18" s="1"/>
  <c r="D19" i="18"/>
  <c r="H18" i="18"/>
  <c r="H18" i="18" a="1"/>
  <c r="D18" i="18"/>
  <c r="H17" i="18" a="1"/>
  <c r="H17" i="18" s="1"/>
  <c r="D17" i="18"/>
  <c r="H16" i="18" a="1"/>
  <c r="H16" i="18" s="1"/>
  <c r="D16" i="18"/>
  <c r="H15" i="18" a="1"/>
  <c r="H15" i="18" s="1"/>
  <c r="D15" i="18"/>
  <c r="H14" i="18"/>
  <c r="H14" i="18" a="1"/>
  <c r="D14" i="18"/>
  <c r="H13" i="18" a="1"/>
  <c r="H13" i="18" s="1"/>
  <c r="D13" i="18"/>
  <c r="H12" i="18" a="1"/>
  <c r="H12" i="18" s="1"/>
  <c r="D12" i="18"/>
  <c r="H11" i="18" a="1"/>
  <c r="H11" i="18" s="1"/>
  <c r="D11" i="18"/>
  <c r="H10" i="18"/>
  <c r="H10" i="18" a="1"/>
  <c r="D10" i="18"/>
  <c r="H9" i="18" a="1"/>
  <c r="H9" i="18" s="1"/>
  <c r="D9" i="18"/>
  <c r="H8" i="18" a="1"/>
  <c r="H8" i="18" s="1"/>
  <c r="D8" i="18"/>
  <c r="H7" i="18" a="1"/>
  <c r="H7" i="18" s="1"/>
  <c r="D7" i="18"/>
  <c r="H6" i="18"/>
  <c r="H6" i="18" a="1"/>
  <c r="D6" i="18"/>
  <c r="H5" i="18" a="1"/>
  <c r="H5" i="18" s="1"/>
  <c r="D5" i="18"/>
  <c r="H4" i="18" a="1"/>
  <c r="H4" i="18" s="1"/>
  <c r="D4" i="18"/>
  <c r="H3" i="18" a="1"/>
  <c r="H3" i="18" s="1"/>
  <c r="D3" i="18"/>
  <c r="H2" i="18"/>
  <c r="H2" i="18" a="1"/>
  <c r="D2" i="18"/>
  <c r="E30" i="13"/>
  <c r="E26" i="13"/>
  <c r="E22" i="13"/>
  <c r="E23" i="13"/>
  <c r="E21" i="13"/>
  <c r="E16" i="13"/>
  <c r="E24" i="13"/>
  <c r="E27" i="13"/>
  <c r="E5" i="13"/>
  <c r="I7" i="13" s="1"/>
  <c r="E9" i="13"/>
  <c r="E29" i="13"/>
  <c r="E7" i="13"/>
  <c r="I9" i="13" s="1"/>
  <c r="E10" i="13"/>
  <c r="E15" i="13"/>
  <c r="E19" i="13"/>
  <c r="E20" i="13"/>
  <c r="E25" i="13"/>
  <c r="E28" i="13"/>
  <c r="E13" i="13"/>
  <c r="E14" i="13"/>
  <c r="E11" i="13"/>
  <c r="E31" i="13"/>
  <c r="E12" i="13"/>
  <c r="E18" i="13"/>
  <c r="E17" i="13"/>
  <c r="E8" i="13"/>
  <c r="E4" i="13"/>
  <c r="I6" i="13" s="1"/>
  <c r="E3" i="13"/>
  <c r="E6" i="13"/>
  <c r="I8" i="13" s="1"/>
  <c r="D21" i="13"/>
  <c r="D12" i="13"/>
  <c r="D13" i="13"/>
  <c r="D22" i="13"/>
  <c r="D7" i="13"/>
  <c r="H9" i="13" s="1"/>
  <c r="D14" i="13"/>
  <c r="D15" i="13"/>
  <c r="D8" i="13"/>
  <c r="D16" i="13"/>
  <c r="D17" i="13"/>
  <c r="D4" i="13"/>
  <c r="H6" i="13" s="1"/>
  <c r="D23" i="13"/>
  <c r="D24" i="13"/>
  <c r="D31" i="13"/>
  <c r="D19" i="13"/>
  <c r="D20" i="13"/>
  <c r="D28" i="13"/>
  <c r="D5" i="13"/>
  <c r="H7" i="13" s="1"/>
  <c r="D9" i="13"/>
  <c r="D29" i="13"/>
  <c r="D18" i="13"/>
  <c r="D25" i="13"/>
  <c r="D30" i="13"/>
  <c r="D26" i="13"/>
  <c r="D10" i="13"/>
  <c r="D6" i="13"/>
  <c r="H8" i="13" s="1"/>
  <c r="D11" i="13"/>
  <c r="D3" i="13"/>
  <c r="D27" i="13"/>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2" i="1"/>
  <c r="H3" i="1" a="1"/>
  <c r="H3" i="1" s="1"/>
  <c r="H4" i="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H101" i="1" a="1"/>
  <c r="H101" i="1" s="1"/>
  <c r="H102" i="1" a="1"/>
  <c r="H102" i="1" s="1"/>
  <c r="H103" i="1" a="1"/>
  <c r="H103" i="1" s="1"/>
  <c r="H104" i="1" a="1"/>
  <c r="H104" i="1" s="1"/>
  <c r="H105" i="1" a="1"/>
  <c r="H105" i="1" s="1"/>
  <c r="H106" i="1" a="1"/>
  <c r="H106" i="1" s="1"/>
  <c r="H107" i="1" a="1"/>
  <c r="H107" i="1" s="1"/>
  <c r="H108" i="1" a="1"/>
  <c r="H108" i="1" s="1"/>
  <c r="H109" i="1" a="1"/>
  <c r="H109" i="1" s="1"/>
  <c r="H110" i="1" a="1"/>
  <c r="H110" i="1" s="1"/>
  <c r="H111" i="1" a="1"/>
  <c r="H111" i="1" s="1"/>
  <c r="H112" i="1" a="1"/>
  <c r="H112" i="1" s="1"/>
  <c r="H113" i="1" a="1"/>
  <c r="H113" i="1" s="1"/>
  <c r="H114" i="1" a="1"/>
  <c r="H114" i="1" s="1"/>
  <c r="H115" i="1" a="1"/>
  <c r="H115" i="1" s="1"/>
  <c r="H116" i="1" a="1"/>
  <c r="H116" i="1" s="1"/>
  <c r="H117" i="1" a="1"/>
  <c r="H117" i="1" s="1"/>
  <c r="H118" i="1" a="1"/>
  <c r="H118" i="1" s="1"/>
  <c r="H119" i="1" a="1"/>
  <c r="H119" i="1" s="1"/>
  <c r="H120" i="1" a="1"/>
  <c r="H120" i="1" s="1"/>
  <c r="H121" i="1" a="1"/>
  <c r="H121" i="1" s="1"/>
  <c r="H122" i="1" a="1"/>
  <c r="H122" i="1" s="1"/>
  <c r="H123" i="1" a="1"/>
  <c r="H123" i="1" s="1"/>
  <c r="H124" i="1" a="1"/>
  <c r="H124" i="1" s="1"/>
  <c r="H125" i="1" a="1"/>
  <c r="H125" i="1" s="1"/>
  <c r="H126" i="1" a="1"/>
  <c r="H126" i="1" s="1"/>
  <c r="H127" i="1" a="1"/>
  <c r="H127" i="1" s="1"/>
  <c r="H128" i="1" a="1"/>
  <c r="H128" i="1" s="1"/>
  <c r="H129" i="1" a="1"/>
  <c r="H129" i="1" s="1"/>
  <c r="H130" i="1" a="1"/>
  <c r="H130" i="1" s="1"/>
  <c r="H131" i="1" a="1"/>
  <c r="H131" i="1" s="1"/>
  <c r="H132" i="1" a="1"/>
  <c r="H132" i="1" s="1"/>
  <c r="H133" i="1" a="1"/>
  <c r="H133" i="1" s="1"/>
  <c r="H134" i="1" a="1"/>
  <c r="H134" i="1" s="1"/>
  <c r="H135" i="1" a="1"/>
  <c r="H135" i="1" s="1"/>
  <c r="H136" i="1" a="1"/>
  <c r="H136" i="1" s="1"/>
  <c r="H137" i="1" a="1"/>
  <c r="H137" i="1" s="1"/>
  <c r="H138" i="1" a="1"/>
  <c r="H138" i="1" s="1"/>
  <c r="H139" i="1" a="1"/>
  <c r="H139" i="1" s="1"/>
  <c r="H140" i="1" a="1"/>
  <c r="H140" i="1" s="1"/>
  <c r="H141" i="1" a="1"/>
  <c r="H141" i="1" s="1"/>
  <c r="H142" i="1" a="1"/>
  <c r="H142" i="1" s="1"/>
  <c r="H143" i="1" a="1"/>
  <c r="H143" i="1" s="1"/>
  <c r="H144" i="1" a="1"/>
  <c r="H144" i="1" s="1"/>
  <c r="H145" i="1" a="1"/>
  <c r="H145" i="1" s="1"/>
  <c r="H146" i="1" a="1"/>
  <c r="H146" i="1" s="1"/>
  <c r="H147" i="1" a="1"/>
  <c r="H147" i="1" s="1"/>
  <c r="H148" i="1" a="1"/>
  <c r="H148" i="1" s="1"/>
  <c r="H149" i="1" a="1"/>
  <c r="H149" i="1" s="1"/>
  <c r="H150" i="1" a="1"/>
  <c r="H150" i="1" s="1"/>
  <c r="H151" i="1" a="1"/>
  <c r="H151" i="1" s="1"/>
  <c r="H152" i="1" a="1"/>
  <c r="H152" i="1" s="1"/>
  <c r="H153" i="1" a="1"/>
  <c r="H153" i="1" s="1"/>
  <c r="H154" i="1" a="1"/>
  <c r="H154" i="1" s="1"/>
  <c r="H155" i="1" a="1"/>
  <c r="H155" i="1" s="1"/>
  <c r="H156" i="1" a="1"/>
  <c r="H156" i="1" s="1"/>
  <c r="H157" i="1" a="1"/>
  <c r="H157" i="1" s="1"/>
  <c r="H158" i="1" a="1"/>
  <c r="H158" i="1" s="1"/>
  <c r="H159" i="1" a="1"/>
  <c r="H159" i="1" s="1"/>
  <c r="H160" i="1" a="1"/>
  <c r="H160" i="1" s="1"/>
  <c r="H161" i="1" a="1"/>
  <c r="H161" i="1" s="1"/>
  <c r="H162" i="1" a="1"/>
  <c r="H162" i="1" s="1"/>
  <c r="H163" i="1" a="1"/>
  <c r="H163" i="1" s="1"/>
  <c r="H164" i="1" a="1"/>
  <c r="H164" i="1" s="1"/>
  <c r="H165" i="1" a="1"/>
  <c r="H165" i="1" s="1"/>
  <c r="H166" i="1" a="1"/>
  <c r="H166" i="1" s="1"/>
  <c r="H167" i="1" a="1"/>
  <c r="H167" i="1" s="1"/>
  <c r="H168" i="1" a="1"/>
  <c r="H168" i="1" s="1"/>
  <c r="H169" i="1" a="1"/>
  <c r="H169" i="1" s="1"/>
  <c r="H170" i="1" a="1"/>
  <c r="H170" i="1" s="1"/>
  <c r="H171" i="1" a="1"/>
  <c r="H171" i="1" s="1"/>
  <c r="H172" i="1" a="1"/>
  <c r="H172" i="1" s="1"/>
  <c r="H173" i="1" a="1"/>
  <c r="H173" i="1" s="1"/>
  <c r="H174" i="1" a="1"/>
  <c r="H174" i="1" s="1"/>
  <c r="H175" i="1" a="1"/>
  <c r="H175" i="1" s="1"/>
  <c r="H176" i="1" a="1"/>
  <c r="H176" i="1" s="1"/>
  <c r="H177" i="1" a="1"/>
  <c r="H177" i="1" s="1"/>
  <c r="H178" i="1" a="1"/>
  <c r="H178" i="1" s="1"/>
  <c r="H179" i="1" a="1"/>
  <c r="H179" i="1" s="1"/>
  <c r="H180" i="1" a="1"/>
  <c r="H180" i="1" s="1"/>
  <c r="H181" i="1" a="1"/>
  <c r="H181" i="1" s="1"/>
  <c r="H182" i="1" a="1"/>
  <c r="H182" i="1" s="1"/>
  <c r="H183" i="1" a="1"/>
  <c r="H183" i="1" s="1"/>
  <c r="H184" i="1" a="1"/>
  <c r="H184" i="1" s="1"/>
  <c r="H185" i="1" a="1"/>
  <c r="H185" i="1" s="1"/>
  <c r="H186" i="1" a="1"/>
  <c r="H186" i="1" s="1"/>
  <c r="H187" i="1" a="1"/>
  <c r="H187" i="1" s="1"/>
  <c r="H188" i="1" a="1"/>
  <c r="H188" i="1" s="1"/>
  <c r="H189" i="1" a="1"/>
  <c r="H189" i="1" s="1"/>
  <c r="H190" i="1" a="1"/>
  <c r="H190" i="1" s="1"/>
  <c r="H191" i="1" a="1"/>
  <c r="H191" i="1" s="1"/>
  <c r="H192" i="1" a="1"/>
  <c r="H192" i="1" s="1"/>
  <c r="H193" i="1" a="1"/>
  <c r="H193" i="1" s="1"/>
  <c r="H194" i="1" a="1"/>
  <c r="H194" i="1" s="1"/>
  <c r="H195" i="1" a="1"/>
  <c r="H195" i="1" s="1"/>
  <c r="H196" i="1" a="1"/>
  <c r="H196" i="1" s="1"/>
  <c r="H197" i="1" a="1"/>
  <c r="H197" i="1" s="1"/>
  <c r="H198" i="1" a="1"/>
  <c r="H198" i="1" s="1"/>
  <c r="H199" i="1" a="1"/>
  <c r="H199" i="1" s="1"/>
  <c r="H200" i="1" a="1"/>
  <c r="H200" i="1" s="1"/>
  <c r="H201" i="1" a="1"/>
  <c r="H201" i="1" s="1"/>
  <c r="H202" i="1" a="1"/>
  <c r="H202" i="1" s="1"/>
  <c r="H203" i="1" a="1"/>
  <c r="H203" i="1" s="1"/>
  <c r="H204" i="1" a="1"/>
  <c r="H204" i="1" s="1"/>
  <c r="H205" i="1" a="1"/>
  <c r="H205" i="1" s="1"/>
  <c r="H206" i="1" a="1"/>
  <c r="H206" i="1" s="1"/>
  <c r="H207" i="1" a="1"/>
  <c r="H207" i="1" s="1"/>
  <c r="H208" i="1" a="1"/>
  <c r="H208" i="1" s="1"/>
  <c r="H209" i="1" a="1"/>
  <c r="H209" i="1" s="1"/>
  <c r="H210" i="1" a="1"/>
  <c r="H210" i="1" s="1"/>
  <c r="H211" i="1" a="1"/>
  <c r="H211" i="1" s="1"/>
  <c r="H212" i="1" a="1"/>
  <c r="H212" i="1" s="1"/>
  <c r="H213" i="1" a="1"/>
  <c r="H213" i="1" s="1"/>
  <c r="H214" i="1" a="1"/>
  <c r="H214" i="1" s="1"/>
  <c r="H215" i="1" a="1"/>
  <c r="H215" i="1" s="1"/>
  <c r="H216" i="1" a="1"/>
  <c r="H216" i="1" s="1"/>
  <c r="H217" i="1" a="1"/>
  <c r="H217" i="1" s="1"/>
  <c r="H218" i="1" a="1"/>
  <c r="H218" i="1" s="1"/>
  <c r="H219" i="1" a="1"/>
  <c r="H219" i="1" s="1"/>
  <c r="H220" i="1" a="1"/>
  <c r="H220" i="1" s="1"/>
  <c r="H221" i="1" a="1"/>
  <c r="H221" i="1" s="1"/>
  <c r="H222" i="1" a="1"/>
  <c r="H222" i="1" s="1"/>
  <c r="H223" i="1" a="1"/>
  <c r="H223" i="1" s="1"/>
  <c r="H224" i="1" a="1"/>
  <c r="H224" i="1" s="1"/>
  <c r="H225" i="1" a="1"/>
  <c r="H225" i="1" s="1"/>
  <c r="H226" i="1" a="1"/>
  <c r="H226" i="1" s="1"/>
  <c r="H227" i="1" a="1"/>
  <c r="H227" i="1" s="1"/>
  <c r="H228" i="1" a="1"/>
  <c r="H228" i="1" s="1"/>
  <c r="H229" i="1" a="1"/>
  <c r="H229" i="1" s="1"/>
  <c r="H230" i="1" a="1"/>
  <c r="H230" i="1" s="1"/>
  <c r="H231" i="1" a="1"/>
  <c r="H231" i="1" s="1"/>
  <c r="H232" i="1" a="1"/>
  <c r="H232" i="1" s="1"/>
  <c r="H233" i="1" a="1"/>
  <c r="H233" i="1" s="1"/>
  <c r="H234" i="1" a="1"/>
  <c r="H234" i="1" s="1"/>
  <c r="H235" i="1" a="1"/>
  <c r="H235" i="1" s="1"/>
  <c r="H236" i="1" a="1"/>
  <c r="H236" i="1" s="1"/>
  <c r="H237" i="1" a="1"/>
  <c r="H237" i="1" s="1"/>
  <c r="H238" i="1" a="1"/>
  <c r="H238" i="1" s="1"/>
  <c r="H239" i="1" a="1"/>
  <c r="H239" i="1" s="1"/>
  <c r="H240" i="1" a="1"/>
  <c r="H240" i="1" s="1"/>
  <c r="H241" i="1" a="1"/>
  <c r="H241" i="1" s="1"/>
  <c r="H242" i="1" a="1"/>
  <c r="H242" i="1" s="1"/>
  <c r="H243" i="1" a="1"/>
  <c r="H243" i="1" s="1"/>
  <c r="H244" i="1" a="1"/>
  <c r="H244" i="1" s="1"/>
  <c r="H245" i="1" a="1"/>
  <c r="H245" i="1" s="1"/>
  <c r="H246" i="1" a="1"/>
  <c r="H246" i="1" s="1"/>
  <c r="H247" i="1" a="1"/>
  <c r="H247" i="1" s="1"/>
  <c r="H248" i="1" a="1"/>
  <c r="H248" i="1" s="1"/>
  <c r="H249" i="1" a="1"/>
  <c r="H249" i="1" s="1"/>
  <c r="H250" i="1" a="1"/>
  <c r="H250" i="1" s="1"/>
  <c r="H251" i="1" a="1"/>
  <c r="H251" i="1" s="1"/>
  <c r="H252" i="1" a="1"/>
  <c r="H252" i="1" s="1"/>
  <c r="H253" i="1" a="1"/>
  <c r="H253" i="1" s="1"/>
  <c r="H254" i="1" a="1"/>
  <c r="H254" i="1" s="1"/>
  <c r="H255" i="1" a="1"/>
  <c r="H255" i="1" s="1"/>
  <c r="H256" i="1" a="1"/>
  <c r="H256" i="1" s="1"/>
  <c r="H257" i="1" a="1"/>
  <c r="H257" i="1" s="1"/>
  <c r="H258" i="1" a="1"/>
  <c r="H258" i="1" s="1"/>
  <c r="H259" i="1" a="1"/>
  <c r="H259" i="1" s="1"/>
  <c r="H260" i="1" a="1"/>
  <c r="H260" i="1" s="1"/>
  <c r="H261" i="1" a="1"/>
  <c r="H261" i="1" s="1"/>
  <c r="H262" i="1" a="1"/>
  <c r="H262" i="1" s="1"/>
  <c r="H263" i="1" a="1"/>
  <c r="H263" i="1" s="1"/>
  <c r="H264" i="1" a="1"/>
  <c r="H264" i="1" s="1"/>
  <c r="H265" i="1" a="1"/>
  <c r="H265" i="1" s="1"/>
  <c r="H266" i="1" a="1"/>
  <c r="H266" i="1" s="1"/>
  <c r="H267" i="1" a="1"/>
  <c r="H267" i="1" s="1"/>
  <c r="H268" i="1" a="1"/>
  <c r="H268" i="1" s="1"/>
  <c r="H269" i="1" a="1"/>
  <c r="H269" i="1" s="1"/>
  <c r="H270" i="1" a="1"/>
  <c r="H270" i="1" s="1"/>
  <c r="H271" i="1" a="1"/>
  <c r="H271" i="1" s="1"/>
  <c r="H272" i="1" a="1"/>
  <c r="H272" i="1" s="1"/>
  <c r="H273" i="1" a="1"/>
  <c r="H273" i="1" s="1"/>
  <c r="H274" i="1" a="1"/>
  <c r="H274" i="1" s="1"/>
  <c r="H275" i="1" a="1"/>
  <c r="H275" i="1" s="1"/>
  <c r="H276" i="1" a="1"/>
  <c r="H276" i="1" s="1"/>
  <c r="H277" i="1" a="1"/>
  <c r="H277" i="1" s="1"/>
  <c r="H278" i="1" a="1"/>
  <c r="H278" i="1" s="1"/>
  <c r="H279" i="1" a="1"/>
  <c r="H279" i="1" s="1"/>
  <c r="H280" i="1" a="1"/>
  <c r="H280" i="1" s="1"/>
  <c r="H281" i="1" a="1"/>
  <c r="H281" i="1" s="1"/>
  <c r="H282" i="1" a="1"/>
  <c r="H282" i="1" s="1"/>
  <c r="H283" i="1" a="1"/>
  <c r="H283" i="1" s="1"/>
  <c r="H284" i="1" a="1"/>
  <c r="H284" i="1" s="1"/>
  <c r="H285" i="1" a="1"/>
  <c r="H285" i="1" s="1"/>
  <c r="H286" i="1" a="1"/>
  <c r="H286" i="1" s="1"/>
  <c r="H287" i="1" a="1"/>
  <c r="H287" i="1" s="1"/>
  <c r="H288" i="1" a="1"/>
  <c r="H288" i="1" s="1"/>
  <c r="H289" i="1" a="1"/>
  <c r="H289" i="1" s="1"/>
  <c r="H290" i="1" a="1"/>
  <c r="H290" i="1" s="1"/>
  <c r="H291" i="1" a="1"/>
  <c r="H291" i="1" s="1"/>
  <c r="H292" i="1" a="1"/>
  <c r="H292" i="1" s="1"/>
  <c r="H293" i="1" a="1"/>
  <c r="H293" i="1" s="1"/>
  <c r="H294" i="1" a="1"/>
  <c r="H294" i="1" s="1"/>
  <c r="H295" i="1" a="1"/>
  <c r="H295" i="1" s="1"/>
  <c r="H296" i="1" a="1"/>
  <c r="H296" i="1" s="1"/>
  <c r="H297" i="1" a="1"/>
  <c r="H297" i="1" s="1"/>
  <c r="H298" i="1" a="1"/>
  <c r="H298" i="1" s="1"/>
  <c r="H299" i="1" a="1"/>
  <c r="H299" i="1" s="1"/>
  <c r="H300" i="1" a="1"/>
  <c r="H300" i="1" s="1"/>
  <c r="H301" i="1" a="1"/>
  <c r="H301" i="1" s="1"/>
  <c r="H302" i="1" a="1"/>
  <c r="H302" i="1" s="1"/>
  <c r="H303" i="1" a="1"/>
  <c r="H303" i="1" s="1"/>
  <c r="H304" i="1" a="1"/>
  <c r="H304" i="1" s="1"/>
  <c r="H305" i="1" a="1"/>
  <c r="H305" i="1" s="1"/>
  <c r="H306" i="1" a="1"/>
  <c r="H306" i="1" s="1"/>
  <c r="H307" i="1" a="1"/>
  <c r="H307" i="1" s="1"/>
  <c r="H308" i="1" a="1"/>
  <c r="H308" i="1" s="1"/>
  <c r="H309" i="1" a="1"/>
  <c r="H309" i="1" s="1"/>
  <c r="H310" i="1" a="1"/>
  <c r="H310" i="1" s="1"/>
  <c r="H311" i="1" a="1"/>
  <c r="H311" i="1" s="1"/>
  <c r="H312" i="1" a="1"/>
  <c r="H312" i="1" s="1"/>
  <c r="H313" i="1" a="1"/>
  <c r="H313" i="1" s="1"/>
  <c r="H314" i="1" a="1"/>
  <c r="H314" i="1" s="1"/>
  <c r="H315" i="1" a="1"/>
  <c r="H315" i="1" s="1"/>
  <c r="H316" i="1" a="1"/>
  <c r="H316" i="1" s="1"/>
  <c r="H317" i="1" a="1"/>
  <c r="H317" i="1" s="1"/>
  <c r="H318" i="1" a="1"/>
  <c r="H318" i="1" s="1"/>
  <c r="H319" i="1" a="1"/>
  <c r="H319" i="1" s="1"/>
  <c r="H320" i="1" a="1"/>
  <c r="H320" i="1" s="1"/>
  <c r="H321" i="1" a="1"/>
  <c r="H321" i="1" s="1"/>
  <c r="H322" i="1" a="1"/>
  <c r="H322" i="1" s="1"/>
  <c r="H323" i="1" a="1"/>
  <c r="H323" i="1" s="1"/>
  <c r="H324" i="1" a="1"/>
  <c r="H324" i="1" s="1"/>
  <c r="H325" i="1" a="1"/>
  <c r="H325" i="1" s="1"/>
  <c r="H326" i="1" a="1"/>
  <c r="H326" i="1" s="1"/>
  <c r="H327" i="1" a="1"/>
  <c r="H327" i="1" s="1"/>
  <c r="H328" i="1" a="1"/>
  <c r="H328" i="1" s="1"/>
  <c r="H329" i="1" a="1"/>
  <c r="H329" i="1" s="1"/>
  <c r="H330" i="1" a="1"/>
  <c r="H330" i="1" s="1"/>
  <c r="H331" i="1" a="1"/>
  <c r="H331" i="1" s="1"/>
  <c r="H332" i="1" a="1"/>
  <c r="H332" i="1" s="1"/>
  <c r="H333" i="1" a="1"/>
  <c r="H333" i="1" s="1"/>
  <c r="H334" i="1" a="1"/>
  <c r="H334" i="1" s="1"/>
  <c r="H335" i="1" a="1"/>
  <c r="H335" i="1" s="1"/>
  <c r="H336" i="1" a="1"/>
  <c r="H336" i="1" s="1"/>
  <c r="H337" i="1" a="1"/>
  <c r="H337" i="1" s="1"/>
  <c r="H338" i="1" a="1"/>
  <c r="H338" i="1" s="1"/>
  <c r="H339" i="1" a="1"/>
  <c r="H339" i="1" s="1"/>
  <c r="H340" i="1" a="1"/>
  <c r="H340" i="1" s="1"/>
  <c r="H341" i="1" a="1"/>
  <c r="H341" i="1" s="1"/>
  <c r="H342" i="1" a="1"/>
  <c r="H342" i="1" s="1"/>
  <c r="H343" i="1" a="1"/>
  <c r="H343" i="1" s="1"/>
  <c r="H344" i="1" a="1"/>
  <c r="H344" i="1" s="1"/>
  <c r="H345" i="1" a="1"/>
  <c r="H345" i="1" s="1"/>
  <c r="H346" i="1" a="1"/>
  <c r="H346" i="1" s="1"/>
  <c r="H347" i="1" a="1"/>
  <c r="H347" i="1" s="1"/>
  <c r="H348" i="1" a="1"/>
  <c r="H348" i="1" s="1"/>
  <c r="H349" i="1" a="1"/>
  <c r="H349" i="1" s="1"/>
  <c r="H350" i="1" a="1"/>
  <c r="H350" i="1" s="1"/>
  <c r="H351" i="1" a="1"/>
  <c r="H351" i="1" s="1"/>
  <c r="H352" i="1" a="1"/>
  <c r="H352" i="1" s="1"/>
  <c r="H353" i="1" a="1"/>
  <c r="H353" i="1" s="1"/>
  <c r="H354" i="1" a="1"/>
  <c r="H354" i="1" s="1"/>
  <c r="H355" i="1" a="1"/>
  <c r="H355" i="1" s="1"/>
  <c r="H356" i="1" a="1"/>
  <c r="H356" i="1" s="1"/>
  <c r="H357" i="1" a="1"/>
  <c r="H357" i="1" s="1"/>
  <c r="H358" i="1" a="1"/>
  <c r="H358" i="1" s="1"/>
  <c r="H359" i="1" a="1"/>
  <c r="H359" i="1" s="1"/>
  <c r="H360" i="1" a="1"/>
  <c r="H360" i="1" s="1"/>
  <c r="H361" i="1" a="1"/>
  <c r="H361" i="1" s="1"/>
  <c r="H362" i="1" a="1"/>
  <c r="H362" i="1" s="1"/>
  <c r="H363" i="1" a="1"/>
  <c r="H363" i="1" s="1"/>
  <c r="H364" i="1" a="1"/>
  <c r="H364" i="1" s="1"/>
  <c r="H365" i="1" a="1"/>
  <c r="H365" i="1" s="1"/>
  <c r="H366" i="1" a="1"/>
  <c r="H366" i="1" s="1"/>
  <c r="H367" i="1" a="1"/>
  <c r="H367" i="1" s="1"/>
  <c r="H368" i="1" a="1"/>
  <c r="H368" i="1" s="1"/>
  <c r="H369" i="1" a="1"/>
  <c r="H369" i="1" s="1"/>
  <c r="H370" i="1" a="1"/>
  <c r="H370" i="1" s="1"/>
  <c r="H371" i="1" a="1"/>
  <c r="H371" i="1" s="1"/>
  <c r="H372" i="1" a="1"/>
  <c r="H372" i="1" s="1"/>
  <c r="H373" i="1" a="1"/>
  <c r="H373" i="1" s="1"/>
  <c r="H374" i="1" a="1"/>
  <c r="H374" i="1" s="1"/>
  <c r="H375" i="1" a="1"/>
  <c r="H375" i="1" s="1"/>
  <c r="H376" i="1" a="1"/>
  <c r="H376" i="1" s="1"/>
  <c r="H377" i="1" a="1"/>
  <c r="H377" i="1" s="1"/>
  <c r="H378" i="1" a="1"/>
  <c r="H378" i="1" s="1"/>
  <c r="H379" i="1" a="1"/>
  <c r="H379" i="1" s="1"/>
  <c r="H380" i="1" a="1"/>
  <c r="H380" i="1" s="1"/>
  <c r="H381" i="1" a="1"/>
  <c r="H381" i="1" s="1"/>
  <c r="H382" i="1" a="1"/>
  <c r="H382" i="1" s="1"/>
  <c r="H383" i="1" a="1"/>
  <c r="H383" i="1" s="1"/>
  <c r="H384" i="1" a="1"/>
  <c r="H384" i="1" s="1"/>
  <c r="H385" i="1" a="1"/>
  <c r="H385" i="1" s="1"/>
  <c r="H386" i="1" a="1"/>
  <c r="H386" i="1" s="1"/>
  <c r="H387" i="1" a="1"/>
  <c r="H387" i="1" s="1"/>
  <c r="H388" i="1" a="1"/>
  <c r="H388" i="1" s="1"/>
  <c r="H389" i="1" a="1"/>
  <c r="H389" i="1" s="1"/>
  <c r="H390" i="1" a="1"/>
  <c r="H390" i="1" s="1"/>
  <c r="H391" i="1" a="1"/>
  <c r="H391" i="1" s="1"/>
  <c r="H392" i="1" a="1"/>
  <c r="H392" i="1" s="1"/>
  <c r="H393" i="1" a="1"/>
  <c r="H393" i="1" s="1"/>
  <c r="H394" i="1" a="1"/>
  <c r="H394" i="1" s="1"/>
  <c r="H395" i="1" a="1"/>
  <c r="H395" i="1" s="1"/>
  <c r="H396" i="1" a="1"/>
  <c r="H396" i="1" s="1"/>
  <c r="H397" i="1" a="1"/>
  <c r="H397" i="1" s="1"/>
  <c r="H398" i="1" a="1"/>
  <c r="H398" i="1" s="1"/>
  <c r="H399" i="1" a="1"/>
  <c r="H399" i="1" s="1"/>
  <c r="H400" i="1" a="1"/>
  <c r="H400" i="1" s="1"/>
  <c r="H401" i="1" a="1"/>
  <c r="H401" i="1" s="1"/>
  <c r="H402" i="1" a="1"/>
  <c r="H402" i="1" s="1"/>
  <c r="H403" i="1" a="1"/>
  <c r="H403" i="1" s="1"/>
  <c r="H404" i="1" a="1"/>
  <c r="H404" i="1" s="1"/>
  <c r="H405" i="1" a="1"/>
  <c r="H405" i="1" s="1"/>
  <c r="H406" i="1" a="1"/>
  <c r="H406" i="1" s="1"/>
  <c r="H407" i="1" a="1"/>
  <c r="H407" i="1" s="1"/>
  <c r="H408" i="1" a="1"/>
  <c r="H408" i="1" s="1"/>
  <c r="H409" i="1" a="1"/>
  <c r="H409" i="1" s="1"/>
  <c r="H410" i="1" a="1"/>
  <c r="H410" i="1" s="1"/>
  <c r="H411" i="1" a="1"/>
  <c r="H411" i="1" s="1"/>
  <c r="H412" i="1" a="1"/>
  <c r="H412" i="1" s="1"/>
  <c r="H413" i="1" a="1"/>
  <c r="H413" i="1" s="1"/>
  <c r="H414" i="1" a="1"/>
  <c r="H414" i="1" s="1"/>
  <c r="H415" i="1" a="1"/>
  <c r="H415" i="1" s="1"/>
  <c r="H416" i="1" a="1"/>
  <c r="H416" i="1" s="1"/>
  <c r="H417" i="1" a="1"/>
  <c r="H417" i="1" s="1"/>
  <c r="H418" i="1" a="1"/>
  <c r="H418" i="1" s="1"/>
  <c r="H419" i="1" a="1"/>
  <c r="H419" i="1" s="1"/>
  <c r="H420" i="1" a="1"/>
  <c r="H420" i="1" s="1"/>
  <c r="H421" i="1" a="1"/>
  <c r="H421" i="1" s="1"/>
  <c r="H422" i="1" a="1"/>
  <c r="H422" i="1" s="1"/>
  <c r="H423" i="1" a="1"/>
  <c r="H423" i="1" s="1"/>
  <c r="H424" i="1" a="1"/>
  <c r="H424" i="1" s="1"/>
  <c r="H425" i="1" a="1"/>
  <c r="H425" i="1" s="1"/>
  <c r="H426" i="1" a="1"/>
  <c r="H426" i="1" s="1"/>
  <c r="H427" i="1" a="1"/>
  <c r="H427" i="1" s="1"/>
  <c r="H428" i="1" a="1"/>
  <c r="H428" i="1" s="1"/>
  <c r="H429" i="1" a="1"/>
  <c r="H429" i="1" s="1"/>
  <c r="H430" i="1" a="1"/>
  <c r="H430" i="1" s="1"/>
  <c r="H431" i="1" a="1"/>
  <c r="H431" i="1" s="1"/>
  <c r="H432" i="1" a="1"/>
  <c r="H432" i="1" s="1"/>
  <c r="H433" i="1" a="1"/>
  <c r="H433" i="1" s="1"/>
  <c r="H434" i="1" a="1"/>
  <c r="H434" i="1" s="1"/>
  <c r="H435" i="1" a="1"/>
  <c r="H435" i="1" s="1"/>
  <c r="H436" i="1" a="1"/>
  <c r="H436" i="1" s="1"/>
  <c r="H437" i="1" a="1"/>
  <c r="H437" i="1" s="1"/>
  <c r="H438" i="1" a="1"/>
  <c r="H438" i="1" s="1"/>
  <c r="H439" i="1" a="1"/>
  <c r="H439" i="1" s="1"/>
  <c r="H440" i="1" a="1"/>
  <c r="H440" i="1" s="1"/>
  <c r="H441" i="1" a="1"/>
  <c r="H441" i="1" s="1"/>
  <c r="H442" i="1" a="1"/>
  <c r="H442" i="1" s="1"/>
  <c r="H443" i="1" a="1"/>
  <c r="H443" i="1" s="1"/>
  <c r="H444" i="1" a="1"/>
  <c r="H444" i="1" s="1"/>
  <c r="H445" i="1" a="1"/>
  <c r="H445" i="1" s="1"/>
  <c r="H446" i="1" a="1"/>
  <c r="H446" i="1" s="1"/>
  <c r="H447" i="1" a="1"/>
  <c r="H447" i="1" s="1"/>
  <c r="H448" i="1" a="1"/>
  <c r="H448" i="1" s="1"/>
  <c r="H449" i="1" a="1"/>
  <c r="H449" i="1" s="1"/>
  <c r="H450" i="1" a="1"/>
  <c r="H450" i="1" s="1"/>
  <c r="H451" i="1" a="1"/>
  <c r="H451" i="1" s="1"/>
  <c r="H452" i="1" a="1"/>
  <c r="H452" i="1" s="1"/>
  <c r="H453" i="1" a="1"/>
  <c r="H453" i="1" s="1"/>
  <c r="H454" i="1" a="1"/>
  <c r="H454" i="1" s="1"/>
  <c r="H455" i="1" a="1"/>
  <c r="H455" i="1" s="1"/>
  <c r="H456" i="1" a="1"/>
  <c r="H456" i="1" s="1"/>
  <c r="H457" i="1" a="1"/>
  <c r="H457" i="1" s="1"/>
  <c r="H458" i="1" a="1"/>
  <c r="H458" i="1" s="1"/>
  <c r="H459" i="1" a="1"/>
  <c r="H459" i="1" s="1"/>
  <c r="H460" i="1" a="1"/>
  <c r="H460" i="1" s="1"/>
  <c r="H461" i="1" a="1"/>
  <c r="H461" i="1" s="1"/>
  <c r="H462" i="1" a="1"/>
  <c r="H462" i="1" s="1"/>
  <c r="H463" i="1" a="1"/>
  <c r="H463" i="1" s="1"/>
  <c r="H464" i="1" a="1"/>
  <c r="H464" i="1" s="1"/>
  <c r="H465" i="1" a="1"/>
  <c r="H465" i="1" s="1"/>
  <c r="H466" i="1" a="1"/>
  <c r="H466" i="1" s="1"/>
  <c r="H467" i="1" a="1"/>
  <c r="H467" i="1" s="1"/>
  <c r="H468" i="1" a="1"/>
  <c r="H468" i="1" s="1"/>
  <c r="H469" i="1" a="1"/>
  <c r="H469" i="1" s="1"/>
  <c r="H470" i="1" a="1"/>
  <c r="H470" i="1" s="1"/>
  <c r="H471" i="1" a="1"/>
  <c r="H471" i="1" s="1"/>
  <c r="H472" i="1" a="1"/>
  <c r="H472" i="1" s="1"/>
  <c r="H473" i="1" a="1"/>
  <c r="H473" i="1" s="1"/>
  <c r="H474" i="1" a="1"/>
  <c r="H474" i="1" s="1"/>
  <c r="H475" i="1" a="1"/>
  <c r="H475" i="1" s="1"/>
  <c r="H476" i="1" a="1"/>
  <c r="H476" i="1" s="1"/>
  <c r="H477" i="1" a="1"/>
  <c r="H477" i="1" s="1"/>
  <c r="H478" i="1" a="1"/>
  <c r="H478" i="1" s="1"/>
  <c r="H479" i="1" a="1"/>
  <c r="H479" i="1" s="1"/>
  <c r="H480" i="1" a="1"/>
  <c r="H480" i="1" s="1"/>
  <c r="H481" i="1" a="1"/>
  <c r="H481" i="1" s="1"/>
  <c r="H482" i="1" a="1"/>
  <c r="H482" i="1" s="1"/>
  <c r="H483" i="1" a="1"/>
  <c r="H483" i="1" s="1"/>
  <c r="H484" i="1" a="1"/>
  <c r="H484" i="1" s="1"/>
  <c r="H485" i="1" a="1"/>
  <c r="H485" i="1" s="1"/>
  <c r="H486" i="1" a="1"/>
  <c r="H486" i="1" s="1"/>
  <c r="H487" i="1" a="1"/>
  <c r="H487" i="1" s="1"/>
  <c r="H488" i="1" a="1"/>
  <c r="H488" i="1" s="1"/>
  <c r="H489" i="1" a="1"/>
  <c r="H489" i="1" s="1"/>
  <c r="H490" i="1" a="1"/>
  <c r="H490" i="1" s="1"/>
  <c r="H491" i="1" a="1"/>
  <c r="H491" i="1" s="1"/>
  <c r="H492" i="1" a="1"/>
  <c r="H492" i="1" s="1"/>
  <c r="H493" i="1" a="1"/>
  <c r="H493" i="1" s="1"/>
  <c r="H494" i="1" a="1"/>
  <c r="H494" i="1" s="1"/>
  <c r="H495" i="1" a="1"/>
  <c r="H495" i="1" s="1"/>
  <c r="H496" i="1" a="1"/>
  <c r="H496" i="1" s="1"/>
  <c r="H497" i="1" a="1"/>
  <c r="H497" i="1" s="1"/>
  <c r="H498" i="1" a="1"/>
  <c r="H498" i="1" s="1"/>
  <c r="H499" i="1" a="1"/>
  <c r="H499" i="1" s="1"/>
  <c r="H500" i="1" a="1"/>
  <c r="H500" i="1" s="1"/>
  <c r="H501" i="1" a="1"/>
  <c r="H501" i="1" s="1"/>
  <c r="H2" i="1" a="1"/>
  <c r="H2" i="1" s="1"/>
  <c r="C11" i="19"/>
  <c r="C12" i="19"/>
  <c r="G6" i="16"/>
  <c r="G8" i="16"/>
  <c r="G7" i="16"/>
  <c r="G5" i="16"/>
  <c r="E11" i="19" l="1"/>
  <c r="D12" i="19"/>
  <c r="D11" i="19"/>
  <c r="E12"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Disha Katare</author>
  </authors>
  <commentList>
    <comment ref="C1" authorId="0" shapeId="0" xr:uid="{F8E3086E-4FC4-4869-B330-8F4DCAB24609}">
      <text>
        <r>
          <rPr>
            <b/>
            <sz val="9"/>
            <color indexed="81"/>
            <rFont val="Tahoma"/>
            <family val="2"/>
          </rPr>
          <t>Disha Katare:</t>
        </r>
        <r>
          <rPr>
            <sz val="9"/>
            <color indexed="81"/>
            <rFont val="Tahoma"/>
            <family val="2"/>
          </rPr>
          <t xml:space="preserve">
Date of purchase of vehicle
</t>
        </r>
      </text>
    </comment>
    <comment ref="H1" authorId="0" shapeId="0" xr:uid="{C3AD2DBF-8567-4062-8D46-227E02963369}">
      <text>
        <r>
          <rPr>
            <b/>
            <sz val="9"/>
            <color indexed="81"/>
            <rFont val="Tahoma"/>
            <family val="2"/>
          </rPr>
          <t>Disha Katare:</t>
        </r>
        <r>
          <rPr>
            <sz val="9"/>
            <color indexed="81"/>
            <rFont val="Tahoma"/>
            <family val="2"/>
          </rPr>
          <t xml:space="preserve">
Applied If Function for sorting vehicles properly according to their type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Disha Katare</author>
  </authors>
  <commentList>
    <comment ref="C1" authorId="0" shapeId="0" xr:uid="{ABD0DF30-802B-496F-85C5-01C2F1EBD6ED}">
      <text>
        <r>
          <rPr>
            <b/>
            <sz val="9"/>
            <color indexed="81"/>
            <rFont val="Tahoma"/>
            <family val="2"/>
          </rPr>
          <t>Disha Katare:</t>
        </r>
        <r>
          <rPr>
            <sz val="9"/>
            <color indexed="81"/>
            <rFont val="Tahoma"/>
            <family val="2"/>
          </rPr>
          <t xml:space="preserve">
Date of purchase of vehicle
</t>
        </r>
      </text>
    </comment>
    <comment ref="H1" authorId="0" shapeId="0" xr:uid="{9CF2B332-B1BA-4E6D-B118-8B55B87B560B}">
      <text>
        <r>
          <rPr>
            <b/>
            <sz val="9"/>
            <color indexed="81"/>
            <rFont val="Tahoma"/>
            <family val="2"/>
          </rPr>
          <t>Disha Katare:</t>
        </r>
        <r>
          <rPr>
            <sz val="9"/>
            <color indexed="81"/>
            <rFont val="Tahoma"/>
            <family val="2"/>
          </rPr>
          <t xml:space="preserve">
Applied If Function for sorting vehicles properly according to their type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<sst xmlns="http://schemas.openxmlformats.org/spreadsheetml/2006/main" count="5179" uniqueCount="584">
  <si>
    <t>CustomerId</t>
  </si>
  <si>
    <t>CustomerName</t>
  </si>
  <si>
    <t>Date</t>
  </si>
  <si>
    <t>Location</t>
  </si>
  <si>
    <t>TypeofVehicle</t>
  </si>
  <si>
    <t>FuelType</t>
  </si>
  <si>
    <t>SectorUsedIn</t>
  </si>
  <si>
    <t>CostSpend</t>
  </si>
  <si>
    <t>QW8946-JV</t>
  </si>
  <si>
    <t>Alex Rodriguez</t>
  </si>
  <si>
    <t>Tripura</t>
  </si>
  <si>
    <t>FourWheeler</t>
  </si>
  <si>
    <t>CNG</t>
  </si>
  <si>
    <t>YB4543-PK</t>
  </si>
  <si>
    <t>Kevin Martinez</t>
  </si>
  <si>
    <t>Punjab</t>
  </si>
  <si>
    <t>Bus</t>
  </si>
  <si>
    <t>Diesel</t>
  </si>
  <si>
    <t>Gov.Bus</t>
  </si>
  <si>
    <t>QS3280-VC</t>
  </si>
  <si>
    <t>Chris Wilson</t>
  </si>
  <si>
    <t>Jharkhand</t>
  </si>
  <si>
    <t>Petrol</t>
  </si>
  <si>
    <t>UR7448-ZQ</t>
  </si>
  <si>
    <t>Mike Johnson</t>
  </si>
  <si>
    <t>Madhya Pradesh</t>
  </si>
  <si>
    <t>TwoWheeler</t>
  </si>
  <si>
    <t>DY0622-DP</t>
  </si>
  <si>
    <t>Odisha</t>
  </si>
  <si>
    <t>JP7724-BO</t>
  </si>
  <si>
    <t>PrivateScooty</t>
  </si>
  <si>
    <t>VP7560-XV</t>
  </si>
  <si>
    <t>John Doe</t>
  </si>
  <si>
    <t>Assam</t>
  </si>
  <si>
    <t>Electric</t>
  </si>
  <si>
    <t>XK4410-BH</t>
  </si>
  <si>
    <t>Emily Davis</t>
  </si>
  <si>
    <t>XE9704-GO</t>
  </si>
  <si>
    <t>Gujarat</t>
  </si>
  <si>
    <t>ZH3792-VY</t>
  </si>
  <si>
    <t>Nagaland</t>
  </si>
  <si>
    <t>YT8261-SD</t>
  </si>
  <si>
    <t>Manipur</t>
  </si>
  <si>
    <t>ThreeWheeler</t>
  </si>
  <si>
    <t>Gov.Cargo</t>
  </si>
  <si>
    <t>AB8398-KG</t>
  </si>
  <si>
    <t>CP8410-HB</t>
  </si>
  <si>
    <t>Uttar Pradesh</t>
  </si>
  <si>
    <t>BO6851-SM</t>
  </si>
  <si>
    <t>Himachal Pradesh</t>
  </si>
  <si>
    <t>IQ4075-EN</t>
  </si>
  <si>
    <t>Telangana</t>
  </si>
  <si>
    <t>IM8482-WG</t>
  </si>
  <si>
    <t>Sikkim</t>
  </si>
  <si>
    <t>BT6262-FE</t>
  </si>
  <si>
    <t>Andhra Pradesh</t>
  </si>
  <si>
    <t>VE6708-PN</t>
  </si>
  <si>
    <t>Uttarakhand</t>
  </si>
  <si>
    <t>EO1574-DX</t>
  </si>
  <si>
    <t>PD7842-SI</t>
  </si>
  <si>
    <t>Meghalaya</t>
  </si>
  <si>
    <t>OJ9326-KM</t>
  </si>
  <si>
    <t>Bihar</t>
  </si>
  <si>
    <t>PW2074-TV</t>
  </si>
  <si>
    <t>Rajasthan</t>
  </si>
  <si>
    <t>ET7378-NT</t>
  </si>
  <si>
    <t>Laura Thompson</t>
  </si>
  <si>
    <t>ND1759-XC</t>
  </si>
  <si>
    <t>CL7572-NZ</t>
  </si>
  <si>
    <t>Karnataka</t>
  </si>
  <si>
    <t>CI2377-LD</t>
  </si>
  <si>
    <t>ZS7250-HC</t>
  </si>
  <si>
    <t>Kerala</t>
  </si>
  <si>
    <t>YF1019-AC</t>
  </si>
  <si>
    <t>TZ8932-PV</t>
  </si>
  <si>
    <t>Sarah Brown</t>
  </si>
  <si>
    <t>WI0096-IJ</t>
  </si>
  <si>
    <t>CT1209-BU</t>
  </si>
  <si>
    <t>XK6966-QT</t>
  </si>
  <si>
    <t>HH1836-SH</t>
  </si>
  <si>
    <t>VS8859-LI</t>
  </si>
  <si>
    <t>Haryana</t>
  </si>
  <si>
    <t>EL6095-UO</t>
  </si>
  <si>
    <t>ZF7505-PG</t>
  </si>
  <si>
    <t>RS2114-JC</t>
  </si>
  <si>
    <t>DF9698-KQ</t>
  </si>
  <si>
    <t>QB1845-IE</t>
  </si>
  <si>
    <t>SY6331-BT</t>
  </si>
  <si>
    <t>West Bengal</t>
  </si>
  <si>
    <t>HL1120-WW</t>
  </si>
  <si>
    <t>EE8170-PE</t>
  </si>
  <si>
    <t>SW6003-LJ</t>
  </si>
  <si>
    <t>QR1351-QL</t>
  </si>
  <si>
    <t>Jane Smith</t>
  </si>
  <si>
    <t>JD2324-HY</t>
  </si>
  <si>
    <t>NF1371-RL</t>
  </si>
  <si>
    <t>TG0327-HX</t>
  </si>
  <si>
    <t>SQ7138-XF</t>
  </si>
  <si>
    <t>MY2509-DG</t>
  </si>
  <si>
    <t>DV0460-NF</t>
  </si>
  <si>
    <t>JC0645-KJ</t>
  </si>
  <si>
    <t>IU4703-AB</t>
  </si>
  <si>
    <t>RE8878-LS</t>
  </si>
  <si>
    <t>QC4547-FW</t>
  </si>
  <si>
    <t>Amanda Lee</t>
  </si>
  <si>
    <t>Arunachal Pradesh</t>
  </si>
  <si>
    <t>RX5591-SA</t>
  </si>
  <si>
    <t>SC0022-OA</t>
  </si>
  <si>
    <t>LT0063-NI</t>
  </si>
  <si>
    <t>OP3570-LJ</t>
  </si>
  <si>
    <t>ZG9620-DJ</t>
  </si>
  <si>
    <t>CH5278-BB</t>
  </si>
  <si>
    <t>JZ5050-LU</t>
  </si>
  <si>
    <t>Mizoram</t>
  </si>
  <si>
    <t>XF4456-QW</t>
  </si>
  <si>
    <t>IN5868-YM</t>
  </si>
  <si>
    <t>Maharashtra</t>
  </si>
  <si>
    <t>BX0777-WE</t>
  </si>
  <si>
    <t>UZ8657-NB</t>
  </si>
  <si>
    <t>VE9129-LK</t>
  </si>
  <si>
    <t>GD0325-LA</t>
  </si>
  <si>
    <t>VY1864-SG</t>
  </si>
  <si>
    <t>RN6985-RH</t>
  </si>
  <si>
    <t>Tamil Nadu</t>
  </si>
  <si>
    <t>ZT9744-CU</t>
  </si>
  <si>
    <t>NF3932-QD</t>
  </si>
  <si>
    <t>ZM4588-XL</t>
  </si>
  <si>
    <t>Chhattisgarh</t>
  </si>
  <si>
    <t>LE2134-PL</t>
  </si>
  <si>
    <t>WI5995-IX</t>
  </si>
  <si>
    <t>KI3585-GL</t>
  </si>
  <si>
    <t>JT6019-NC</t>
  </si>
  <si>
    <t>AI8634-QA</t>
  </si>
  <si>
    <t>BZ7668-ZK</t>
  </si>
  <si>
    <t>NY8691-EM</t>
  </si>
  <si>
    <t>QQ9388-ZL</t>
  </si>
  <si>
    <t>SM7604-LK</t>
  </si>
  <si>
    <t>GE3385-ZW</t>
  </si>
  <si>
    <t>WM0147-WB</t>
  </si>
  <si>
    <t>OA2748-OE</t>
  </si>
  <si>
    <t>EN3649-WB</t>
  </si>
  <si>
    <t>DG0536-QN</t>
  </si>
  <si>
    <t>PG5740-UC</t>
  </si>
  <si>
    <t>GK5449-FY</t>
  </si>
  <si>
    <t>HC8056-TR</t>
  </si>
  <si>
    <t>BY8688-HO</t>
  </si>
  <si>
    <t>AF3082-LB</t>
  </si>
  <si>
    <t>FP8650-TZ</t>
  </si>
  <si>
    <t>MC8958-YG</t>
  </si>
  <si>
    <t>CN2392-KG</t>
  </si>
  <si>
    <t>MU7856-UL</t>
  </si>
  <si>
    <t>DJ1852-EP</t>
  </si>
  <si>
    <t>QR9660-WO</t>
  </si>
  <si>
    <t>LO8632-SJ</t>
  </si>
  <si>
    <t>DT0479-DT</t>
  </si>
  <si>
    <t>EK7407-RX</t>
  </si>
  <si>
    <t>IS5961-WE</t>
  </si>
  <si>
    <t>PN0835-KK</t>
  </si>
  <si>
    <t>HI7690-RN</t>
  </si>
  <si>
    <t>VE1431-BS</t>
  </si>
  <si>
    <t>CJ9342-DN</t>
  </si>
  <si>
    <t>XI0989-YG</t>
  </si>
  <si>
    <t>EW1705-UA</t>
  </si>
  <si>
    <t>ND4299-NM</t>
  </si>
  <si>
    <t>EA3029-LD</t>
  </si>
  <si>
    <t>OK6366-CN</t>
  </si>
  <si>
    <t>QN5243-NI</t>
  </si>
  <si>
    <t>GG6714-JG</t>
  </si>
  <si>
    <t>HG9604-HO</t>
  </si>
  <si>
    <t>HB8339-PA</t>
  </si>
  <si>
    <t>QZ7023-DB</t>
  </si>
  <si>
    <t>KL5378-IU</t>
  </si>
  <si>
    <t>EI4204-NV</t>
  </si>
  <si>
    <t>SG1649-FD</t>
  </si>
  <si>
    <t>GU8506-JQ</t>
  </si>
  <si>
    <t>ZR1289-BW</t>
  </si>
  <si>
    <t>VP4956-EJ</t>
  </si>
  <si>
    <t>RH7158-UF</t>
  </si>
  <si>
    <t>NH3549-CO</t>
  </si>
  <si>
    <t>WL3173-LV</t>
  </si>
  <si>
    <t>NC3741-XC</t>
  </si>
  <si>
    <t>UA8477-MO</t>
  </si>
  <si>
    <t>RT3137-KG</t>
  </si>
  <si>
    <t>AE1676-EZ</t>
  </si>
  <si>
    <t>QW7862-QH</t>
  </si>
  <si>
    <t>MT0757-NF</t>
  </si>
  <si>
    <t>QJ9180-XD</t>
  </si>
  <si>
    <t>KU0316-YV</t>
  </si>
  <si>
    <t>KG2492-FV</t>
  </si>
  <si>
    <t>UR9565-FK</t>
  </si>
  <si>
    <t>GU0893-UO</t>
  </si>
  <si>
    <t>TO8069-HL</t>
  </si>
  <si>
    <t>JD1557-XD</t>
  </si>
  <si>
    <t>AT2072-FE</t>
  </si>
  <si>
    <t>YI1967-IB</t>
  </si>
  <si>
    <t>UK8641-PL</t>
  </si>
  <si>
    <t>ZK6330-MF</t>
  </si>
  <si>
    <t>SJ1781-RN</t>
  </si>
  <si>
    <t>VP8771-TD</t>
  </si>
  <si>
    <t>BY3933-OT</t>
  </si>
  <si>
    <t>QO3362-CG</t>
  </si>
  <si>
    <t>AK7726-WN</t>
  </si>
  <si>
    <t>Goa</t>
  </si>
  <si>
    <t>SY1451-AN</t>
  </si>
  <si>
    <t>KT1270-VB</t>
  </si>
  <si>
    <t>WU6137-ED</t>
  </si>
  <si>
    <t>ZC9115-NY</t>
  </si>
  <si>
    <t>EA4776-DI</t>
  </si>
  <si>
    <t>TW0234-OM</t>
  </si>
  <si>
    <t>RS0678-EU</t>
  </si>
  <si>
    <t>SY1896-AW</t>
  </si>
  <si>
    <t>YK4312-SC</t>
  </si>
  <si>
    <t>YD1020-FE</t>
  </si>
  <si>
    <t>PF6857-LP</t>
  </si>
  <si>
    <t>NA6668-PV</t>
  </si>
  <si>
    <t>JA7763-FX</t>
  </si>
  <si>
    <t>RJ5537-VS</t>
  </si>
  <si>
    <t>PU7652-TD</t>
  </si>
  <si>
    <t>KX9426-VD</t>
  </si>
  <si>
    <t>JL3278-SZ</t>
  </si>
  <si>
    <t>JY0916-MR</t>
  </si>
  <si>
    <t>EZ9765-SC</t>
  </si>
  <si>
    <t>MT6857-LK</t>
  </si>
  <si>
    <t>OU9490-PB</t>
  </si>
  <si>
    <t>GE0841-OI</t>
  </si>
  <si>
    <t>ZA7684-QR</t>
  </si>
  <si>
    <t>US3270-DY</t>
  </si>
  <si>
    <t>BN6679-NQ</t>
  </si>
  <si>
    <t>UT2477-ZF</t>
  </si>
  <si>
    <t>DY7066-ZK</t>
  </si>
  <si>
    <t>NZ2291-EE</t>
  </si>
  <si>
    <t>FZ2926-CY</t>
  </si>
  <si>
    <t>GK4084-MH</t>
  </si>
  <si>
    <t>JE2189-PO</t>
  </si>
  <si>
    <t>UT4020-PM</t>
  </si>
  <si>
    <t>SR6256-BB</t>
  </si>
  <si>
    <t>VE3817-GI</t>
  </si>
  <si>
    <t>FX8403-QV</t>
  </si>
  <si>
    <t>BN5590-KO</t>
  </si>
  <si>
    <t>JD1901-VR</t>
  </si>
  <si>
    <t>UF5226-NC</t>
  </si>
  <si>
    <t>SG0502-KW</t>
  </si>
  <si>
    <t>PR9633-KM</t>
  </si>
  <si>
    <t>YI9700-KU</t>
  </si>
  <si>
    <t>QJ8710-WQ</t>
  </si>
  <si>
    <t>LO8156-IY</t>
  </si>
  <si>
    <t>NP3273-LG</t>
  </si>
  <si>
    <t>XE9710-WP</t>
  </si>
  <si>
    <t>AU5678-TV</t>
  </si>
  <si>
    <t>YX6620-BB</t>
  </si>
  <si>
    <t>UU6559-QO</t>
  </si>
  <si>
    <t>IZ1195-MC</t>
  </si>
  <si>
    <t>LK0930-MF</t>
  </si>
  <si>
    <t>FV4891-MW</t>
  </si>
  <si>
    <t>JH0398-AY</t>
  </si>
  <si>
    <t>AH1121-KP</t>
  </si>
  <si>
    <t>PG7983-XM</t>
  </si>
  <si>
    <t>PT8316-IR</t>
  </si>
  <si>
    <t>OH8163-YV</t>
  </si>
  <si>
    <t>VS9945-WJ</t>
  </si>
  <si>
    <t>PI2233-CZ</t>
  </si>
  <si>
    <t>YG7299-EW</t>
  </si>
  <si>
    <t>ZY4044-QH</t>
  </si>
  <si>
    <t>PE4011-FS</t>
  </si>
  <si>
    <t>ZQ2720-AE</t>
  </si>
  <si>
    <t>BU1851-VM</t>
  </si>
  <si>
    <t>FK4965-BP</t>
  </si>
  <si>
    <t>QK8609-IA</t>
  </si>
  <si>
    <t>PI7513-FW</t>
  </si>
  <si>
    <t>BV4920-YC</t>
  </si>
  <si>
    <t>FB6130-JU</t>
  </si>
  <si>
    <t>TT8742-ZC</t>
  </si>
  <si>
    <t>XT9133-FV</t>
  </si>
  <si>
    <t>XO9075-YH</t>
  </si>
  <si>
    <t>RT0025-IF</t>
  </si>
  <si>
    <t>TU5510-MR</t>
  </si>
  <si>
    <t>WA1454-ZR</t>
  </si>
  <si>
    <t>VZ0319-SB</t>
  </si>
  <si>
    <t>PN5516-LF</t>
  </si>
  <si>
    <t>ET8951-GQ</t>
  </si>
  <si>
    <t>SX9003-PM</t>
  </si>
  <si>
    <t>IK5762-EC</t>
  </si>
  <si>
    <t>DS1870-PO</t>
  </si>
  <si>
    <t>VC2384-RP</t>
  </si>
  <si>
    <t>CE7983-JI</t>
  </si>
  <si>
    <t>DR2371-WA</t>
  </si>
  <si>
    <t>YU9144-IP</t>
  </si>
  <si>
    <t>TJ0776-OR</t>
  </si>
  <si>
    <t>DX5266-VW</t>
  </si>
  <si>
    <t>QL1714-BW</t>
  </si>
  <si>
    <t>HK2682-FI</t>
  </si>
  <si>
    <t>CT7848-NH</t>
  </si>
  <si>
    <t>LV6885-UZ</t>
  </si>
  <si>
    <t>DD3465-AC</t>
  </si>
  <si>
    <t>ER1751-EQ</t>
  </si>
  <si>
    <t>EI5325-ID</t>
  </si>
  <si>
    <t>VE4963-MI</t>
  </si>
  <si>
    <t>GO9271-VH</t>
  </si>
  <si>
    <t>OQ7046-ZD</t>
  </si>
  <si>
    <t>XJ5921-VW</t>
  </si>
  <si>
    <t>HS8287-PN</t>
  </si>
  <si>
    <t>KM4917-PG</t>
  </si>
  <si>
    <t>KR7485-LQ</t>
  </si>
  <si>
    <t>VN5221-YW</t>
  </si>
  <si>
    <t>RS4715-UV</t>
  </si>
  <si>
    <t>AY4517-MV</t>
  </si>
  <si>
    <t>BG0281-XS</t>
  </si>
  <si>
    <t>YJ4917-FH</t>
  </si>
  <si>
    <t>GO6717-PB</t>
  </si>
  <si>
    <t>HQ8106-JJ</t>
  </si>
  <si>
    <t>QZ5336-IG</t>
  </si>
  <si>
    <t>BG0954-NQ</t>
  </si>
  <si>
    <t>SV5990-DP</t>
  </si>
  <si>
    <t>QN7414-HL</t>
  </si>
  <si>
    <t>NJ6714-CR</t>
  </si>
  <si>
    <t>PI4034-KK</t>
  </si>
  <si>
    <t>NO2175-EG</t>
  </si>
  <si>
    <t>LV2497-IJ</t>
  </si>
  <si>
    <t>LO7908-PV</t>
  </si>
  <si>
    <t>PE1924-NO</t>
  </si>
  <si>
    <t>SH2028-OP</t>
  </si>
  <si>
    <t>IU0915-FF</t>
  </si>
  <si>
    <t>UV8246-VH</t>
  </si>
  <si>
    <t>QF7043-AE</t>
  </si>
  <si>
    <t>XO9472-CY</t>
  </si>
  <si>
    <t>WD4443-DA</t>
  </si>
  <si>
    <t>LH6415-FL</t>
  </si>
  <si>
    <t>ZA7541-TJ</t>
  </si>
  <si>
    <t>BP0867-NR</t>
  </si>
  <si>
    <t>UI3523-OL</t>
  </si>
  <si>
    <t>CD0869-ER</t>
  </si>
  <si>
    <t>BP0175-TC</t>
  </si>
  <si>
    <t>IW3046-LB</t>
  </si>
  <si>
    <t>LV6728-CV</t>
  </si>
  <si>
    <t>AI0724-DY</t>
  </si>
  <si>
    <t>DW8622-ES</t>
  </si>
  <si>
    <t>AK9251-LQ</t>
  </si>
  <si>
    <t>RN5743-PJ</t>
  </si>
  <si>
    <t>VY3907-MI</t>
  </si>
  <si>
    <t>NO4237-UC</t>
  </si>
  <si>
    <t>TI4113-FQ</t>
  </si>
  <si>
    <t>LT9705-RP</t>
  </si>
  <si>
    <t>ST0036-LT</t>
  </si>
  <si>
    <t>UV7058-GT</t>
  </si>
  <si>
    <t>SR5671-YN</t>
  </si>
  <si>
    <t>MN6957-RB</t>
  </si>
  <si>
    <t>CC9672-DA</t>
  </si>
  <si>
    <t>QB3165-VD</t>
  </si>
  <si>
    <t>BM6831-ZQ</t>
  </si>
  <si>
    <t>YS4738-YA</t>
  </si>
  <si>
    <t>SM0721-MS</t>
  </si>
  <si>
    <t>DZ3392-RK</t>
  </si>
  <si>
    <t>AK4612-HX</t>
  </si>
  <si>
    <t>DH7681-GE</t>
  </si>
  <si>
    <t>AH4999-SF</t>
  </si>
  <si>
    <t>SX3346-HA</t>
  </si>
  <si>
    <t>ZW2983-RP</t>
  </si>
  <si>
    <t>XT0644-DY</t>
  </si>
  <si>
    <t>WN5914-AM</t>
  </si>
  <si>
    <t>CZ6045-OB</t>
  </si>
  <si>
    <t>BO6381-KR</t>
  </si>
  <si>
    <t>YX0295-IW</t>
  </si>
  <si>
    <t>EF3581-OF</t>
  </si>
  <si>
    <t>ZY8833-KQ</t>
  </si>
  <si>
    <t>OX1632-BP</t>
  </si>
  <si>
    <t>CH1392-ZP</t>
  </si>
  <si>
    <t>BC6749-GT</t>
  </si>
  <si>
    <t>FT5953-CM</t>
  </si>
  <si>
    <t>IM4979-JN</t>
  </si>
  <si>
    <t>OZ6577-ON</t>
  </si>
  <si>
    <t>QE8849-EC</t>
  </si>
  <si>
    <t>AZ3478-LD</t>
  </si>
  <si>
    <t>BD7875-HF</t>
  </si>
  <si>
    <t>CS4654-HS</t>
  </si>
  <si>
    <t>GL5753-DV</t>
  </si>
  <si>
    <t>WT0209-JK</t>
  </si>
  <si>
    <t>TV5087-RP</t>
  </si>
  <si>
    <t>WD4530-HV</t>
  </si>
  <si>
    <t>DV0687-NX</t>
  </si>
  <si>
    <t>FU5327-BE</t>
  </si>
  <si>
    <t>IS9378-TP</t>
  </si>
  <si>
    <t>KZ2366-KA</t>
  </si>
  <si>
    <t>AB8965-CS</t>
  </si>
  <si>
    <t>YN9404-IR</t>
  </si>
  <si>
    <t>TR3676-MP</t>
  </si>
  <si>
    <t>PE6952-OB</t>
  </si>
  <si>
    <t>XW5406-RW</t>
  </si>
  <si>
    <t>OZ7253-XY</t>
  </si>
  <si>
    <t>VE1586-DJ</t>
  </si>
  <si>
    <t>BD0148-PQ</t>
  </si>
  <si>
    <t>IH0375-SM</t>
  </si>
  <si>
    <t>AH0559-GM</t>
  </si>
  <si>
    <t>EA0522-XQ</t>
  </si>
  <si>
    <t>IP2848-IV</t>
  </si>
  <si>
    <t>NP9735-FV</t>
  </si>
  <si>
    <t>OG0916-HP</t>
  </si>
  <si>
    <t>KV7611-WV</t>
  </si>
  <si>
    <t>NP5129-ZC</t>
  </si>
  <si>
    <t>ES8744-RS</t>
  </si>
  <si>
    <t>EC7318-NW</t>
  </si>
  <si>
    <t>TU7618-TJ</t>
  </si>
  <si>
    <t>PJ0078-AR</t>
  </si>
  <si>
    <t>WK4870-TS</t>
  </si>
  <si>
    <t>OM3156-PK</t>
  </si>
  <si>
    <t>KT1201-NR</t>
  </si>
  <si>
    <t>AD4179-MQ</t>
  </si>
  <si>
    <t>SX3357-XW</t>
  </si>
  <si>
    <t>WP7877-AR</t>
  </si>
  <si>
    <t>FF7841-EN</t>
  </si>
  <si>
    <t>TW3502-TH</t>
  </si>
  <si>
    <t>TR2461-FK</t>
  </si>
  <si>
    <t>JL6465-PA</t>
  </si>
  <si>
    <t>VJ8063-OS</t>
  </si>
  <si>
    <t>KP5462-BH</t>
  </si>
  <si>
    <t>ZP9111-NH</t>
  </si>
  <si>
    <t>QY4670-IO</t>
  </si>
  <si>
    <t>IS1331-DR</t>
  </si>
  <si>
    <t>MK1026-BT</t>
  </si>
  <si>
    <t>HN1627-UK</t>
  </si>
  <si>
    <t>RD9803-XF</t>
  </si>
  <si>
    <t>OI7620-TB</t>
  </si>
  <si>
    <t>FE1383-QL</t>
  </si>
  <si>
    <t>ZT7552-GF</t>
  </si>
  <si>
    <t>RB1625-KU</t>
  </si>
  <si>
    <t>US6824-XH</t>
  </si>
  <si>
    <t>BT0308-JS</t>
  </si>
  <si>
    <t>HP3249-DE</t>
  </si>
  <si>
    <t>SV0416-IU</t>
  </si>
  <si>
    <t>OJ7100-CW</t>
  </si>
  <si>
    <t>GT6272-GJ</t>
  </si>
  <si>
    <t>ZJ0116-ZS</t>
  </si>
  <si>
    <t>QP7940-DY</t>
  </si>
  <si>
    <t>GA2718-CO</t>
  </si>
  <si>
    <t>XK5972-JC</t>
  </si>
  <si>
    <t>ZK6170-CO</t>
  </si>
  <si>
    <t>DJ9035-ZI</t>
  </si>
  <si>
    <t>EZ6561-BY</t>
  </si>
  <si>
    <t>QL1855-VB</t>
  </si>
  <si>
    <t>YG1993-OV</t>
  </si>
  <si>
    <t>AJ2082-LK</t>
  </si>
  <si>
    <t>SA0136-SA</t>
  </si>
  <si>
    <t>GY9730-UB</t>
  </si>
  <si>
    <t>SW2993-WL</t>
  </si>
  <si>
    <t>KG5930-TV</t>
  </si>
  <si>
    <t>PS1469-XA</t>
  </si>
  <si>
    <t>DV2744-DS</t>
  </si>
  <si>
    <t>GI3239-BM</t>
  </si>
  <si>
    <t>OY6771-NW</t>
  </si>
  <si>
    <t>AB8408-EP</t>
  </si>
  <si>
    <t>ZI4367-EU</t>
  </si>
  <si>
    <t>WQ5632-MY</t>
  </si>
  <si>
    <t>ZS2444-MD</t>
  </si>
  <si>
    <t>VH7585-JK</t>
  </si>
  <si>
    <t>XT0438-AT</t>
  </si>
  <si>
    <t>IA9025-OO</t>
  </si>
  <si>
    <t>XF4539-MG</t>
  </si>
  <si>
    <t>HE6337-IG</t>
  </si>
  <si>
    <t>CU8622-CF</t>
  </si>
  <si>
    <t>GV4128-ER</t>
  </si>
  <si>
    <t>VD0978-JS</t>
  </si>
  <si>
    <t>TX7492-CK</t>
  </si>
  <si>
    <t>HJ8623-YY</t>
  </si>
  <si>
    <t>OV7445-TK</t>
  </si>
  <si>
    <t>LT8989-DX</t>
  </si>
  <si>
    <t>WW1067-UV</t>
  </si>
  <si>
    <t>DV3570-YG</t>
  </si>
  <si>
    <t>PN5856-OV</t>
  </si>
  <si>
    <t>AP1402-UL</t>
  </si>
  <si>
    <t>EE2080-AC</t>
  </si>
  <si>
    <t>HB4245-AH</t>
  </si>
  <si>
    <t>EQ3517-IT</t>
  </si>
  <si>
    <t>MD9834-PR</t>
  </si>
  <si>
    <t>CL7862-KN</t>
  </si>
  <si>
    <t>QM8478-WQ</t>
  </si>
  <si>
    <t>ZY8424-TM</t>
  </si>
  <si>
    <t>DQ8191-UM</t>
  </si>
  <si>
    <t>YB5264-IY</t>
  </si>
  <si>
    <t>IM9183-QO</t>
  </si>
  <si>
    <t>KN1359-OS</t>
  </si>
  <si>
    <t>DP2206-AP</t>
  </si>
  <si>
    <t>EL0923-OE</t>
  </si>
  <si>
    <t>DM2158-XQ</t>
  </si>
  <si>
    <t>TS1443-VP</t>
  </si>
  <si>
    <t>PD0015-SM</t>
  </si>
  <si>
    <t>ZM5012-NC</t>
  </si>
  <si>
    <t>GQ0970-ZI</t>
  </si>
  <si>
    <t>FT7551-VR</t>
  </si>
  <si>
    <t>BN2571-UB</t>
  </si>
  <si>
    <t>LN1854-WH</t>
  </si>
  <si>
    <t>HA6464-QV</t>
  </si>
  <si>
    <t>UC3104-PY</t>
  </si>
  <si>
    <t>CD3720-HR</t>
  </si>
  <si>
    <t>EG1000-BP</t>
  </si>
  <si>
    <t>SD3227-JI</t>
  </si>
  <si>
    <t>QA3122-RU</t>
  </si>
  <si>
    <t>BQ4466-YJ</t>
  </si>
  <si>
    <t>OI1606-EY</t>
  </si>
  <si>
    <t>XJ6767-PU</t>
  </si>
  <si>
    <t>FP9868-WC</t>
  </si>
  <si>
    <t>MN9273-DI</t>
  </si>
  <si>
    <t>AD4767-FU</t>
  </si>
  <si>
    <t>GR8573-FK</t>
  </si>
  <si>
    <t>UA3233-PJ</t>
  </si>
  <si>
    <t>WO7017-SU</t>
  </si>
  <si>
    <t>QO1354-IP</t>
  </si>
  <si>
    <t>GO2616-BY</t>
  </si>
  <si>
    <t>OR5242-OE</t>
  </si>
  <si>
    <t>SF3308-JM</t>
  </si>
  <si>
    <t>SJ4450-FA</t>
  </si>
  <si>
    <t>HP6860-YK</t>
  </si>
  <si>
    <t>EB8687-KC</t>
  </si>
  <si>
    <t>KG7359-SB</t>
  </si>
  <si>
    <t>PA6573-XG</t>
  </si>
  <si>
    <t>XT3900-IU</t>
  </si>
  <si>
    <t>VT7524-SH</t>
  </si>
  <si>
    <t>QA9547-WZ</t>
  </si>
  <si>
    <t>UD7841-WV</t>
  </si>
  <si>
    <t>QY6409-IL</t>
  </si>
  <si>
    <t>YC8170-RO</t>
  </si>
  <si>
    <t>HK7576-WB</t>
  </si>
  <si>
    <t>TR8628-WW</t>
  </si>
  <si>
    <t>II5338-HH</t>
  </si>
  <si>
    <t>KR5409-YM</t>
  </si>
  <si>
    <t>DM1265-YD</t>
  </si>
  <si>
    <t>HK7215-IH</t>
  </si>
  <si>
    <t>UJ4227-WQ</t>
  </si>
  <si>
    <t>UK7157-CR</t>
  </si>
  <si>
    <t>BH4768-ON</t>
  </si>
  <si>
    <t>IM4804-WB</t>
  </si>
  <si>
    <t>EA4213-YE</t>
  </si>
  <si>
    <t>CB4593-VI</t>
  </si>
  <si>
    <t>PP3679-GT</t>
  </si>
  <si>
    <t>YI7270-SA</t>
  </si>
  <si>
    <t>LC0202-BU</t>
  </si>
  <si>
    <t>AY6994-SO</t>
  </si>
  <si>
    <t>GR3286-WF</t>
  </si>
  <si>
    <t>FW7867-XG</t>
  </si>
  <si>
    <t>RQ8382-GO</t>
  </si>
  <si>
    <t>GR0034-FS</t>
  </si>
  <si>
    <t>WR4438-CD</t>
  </si>
  <si>
    <t>NH2274-ST</t>
  </si>
  <si>
    <t>VM0367-CY</t>
  </si>
  <si>
    <t>SV8272-BB</t>
  </si>
  <si>
    <t>AV1029-DL</t>
  </si>
  <si>
    <t>AZ7334-HC</t>
  </si>
  <si>
    <t>IV4864-NM</t>
  </si>
  <si>
    <t>YD7230-IU</t>
  </si>
  <si>
    <t>LP9511-UH</t>
  </si>
  <si>
    <t>EO1970-JV</t>
  </si>
  <si>
    <t>IO2137-HF</t>
  </si>
  <si>
    <t>TK3143-GD</t>
  </si>
  <si>
    <t>DS7975-NV</t>
  </si>
  <si>
    <t>PE1740-VF</t>
  </si>
  <si>
    <t>PJ6655-YM</t>
  </si>
  <si>
    <t>UV7646-BA</t>
  </si>
  <si>
    <t>NF3924-BL</t>
  </si>
  <si>
    <t>UE0827-AO</t>
  </si>
  <si>
    <t>Year</t>
  </si>
  <si>
    <t>Row Labels</t>
  </si>
  <si>
    <t>Grand Total</t>
  </si>
  <si>
    <t>Column Labels</t>
  </si>
  <si>
    <t>Count of CustomerId</t>
  </si>
  <si>
    <t>State Wise Compare Vehicles on their Fuel Type</t>
  </si>
  <si>
    <t>2018</t>
  </si>
  <si>
    <t>2019</t>
  </si>
  <si>
    <t>2020</t>
  </si>
  <si>
    <t>2021</t>
  </si>
  <si>
    <t>2022</t>
  </si>
  <si>
    <t>2023</t>
  </si>
  <si>
    <t>Cab</t>
  </si>
  <si>
    <t>(All)</t>
  </si>
  <si>
    <t>Sum of CostSpend</t>
  </si>
  <si>
    <t>Electric Vehicle Used In states</t>
  </si>
  <si>
    <t>Top 5 states using Electric Vehicle</t>
  </si>
  <si>
    <t>Cng</t>
  </si>
  <si>
    <t>Count Electric Vehicle</t>
  </si>
  <si>
    <t>year</t>
  </si>
  <si>
    <t>Timeline</t>
  </si>
  <si>
    <t>Values</t>
  </si>
  <si>
    <t>Forecast</t>
  </si>
  <si>
    <t>Lower Confidence Bound</t>
  </si>
  <si>
    <t>Upper Confidence Bound</t>
  </si>
  <si>
    <t xml:space="preserve">Forecast of use of electric vehicle </t>
  </si>
  <si>
    <t>Data for forecast usimg countif()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</si>
</sst>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18"/>
      <color theme="1"/>
      <name val="Aharoni"/>
      <charset val="177"/>
    </font>
    <font>
      <sz val="18"/>
      <color theme="1"/>
      <name val="Algerian"/>
      <family val="5"/>
    </font>
    <font>
      <sz val="11"/>
      <color theme="1"/>
      <name val="Aharoni"/>
      <charset val="177"/>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10" xfId="0" applyBorder="1"/>
    <xf numFmtId="14" fontId="0" fillId="0" borderId="10" xfId="0" applyNumberFormat="1" applyBorder="1"/>
    <xf numFmtId="0" fontId="0" fillId="33" borderId="10" xfId="0" applyFill="1" applyBorder="1"/>
    <xf numFmtId="0" fontId="0" fillId="0" borderId="0" xfId="0" pivotButton="1"/>
    <xf numFmtId="0" fontId="0" fillId="0" borderId="0" xfId="0" applyAlignment="1">
      <alignment horizontal="left"/>
    </xf>
    <xf numFmtId="0" fontId="20" fillId="0" borderId="0" xfId="0" applyFont="1" applyAlignment="1">
      <alignment horizontal="center"/>
    </xf>
    <xf numFmtId="0" fontId="21" fillId="33" borderId="0" xfId="0" applyFont="1" applyFill="1"/>
    <xf numFmtId="0" fontId="0" fillId="33" borderId="0" xfId="0" applyFill="1"/>
    <xf numFmtId="2" fontId="0" fillId="0" borderId="0" xfId="0" applyNumberFormat="1"/>
    <xf numFmtId="0" fontId="22" fillId="33" borderId="0" xfId="0" applyFont="1" applyFill="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[Disha_DASHBOARD_ElectricVehicle.xlsx]StateFuelType!PivotTable1</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State Wise Comparison of Vehicles</a:t>
            </a:r>
          </a:p>
        </c:rich>
      </c:tx>
      <c:layout>
        <c:manualLayout>
          <c:xMode val="edge"/>
          <c:yMode val="edge"/>
          <c:x val="0.14863188976377953"/>
          <c:y val="3.6089238845144356E-3"/>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9525">
              <a:solidFill>
                <a:schemeClr val="accent6">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StateFuelType!$B$3:$B$4</c:f>
              <c:strCache>
                <c:ptCount val="1"/>
                <c:pt idx="0">
                  <c:v>CNG</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StateFuelType!$A$5:$A$32</c:f>
              <c:strCache>
                <c:ptCount val="28"/>
                <c:pt idx="0">
                  <c:v>Andhra Pradesh</c:v>
                </c:pt>
                <c:pt idx="1">
                  <c:v>Arunachal Pradesh</c:v>
                </c:pt>
                <c:pt idx="2">
                  <c:v>Assam</c:v>
                </c:pt>
                <c:pt idx="3">
                  <c:v>Bihar</c:v>
                </c:pt>
                <c:pt idx="4">
                  <c:v>Chhattisgarh</c:v>
                </c:pt>
                <c:pt idx="5">
                  <c:v>Goa</c:v>
                </c:pt>
                <c:pt idx="6">
                  <c:v>Gujarat</c:v>
                </c:pt>
                <c:pt idx="7">
                  <c:v>Haryana</c:v>
                </c:pt>
                <c:pt idx="8">
                  <c:v>Himachal Pradesh</c:v>
                </c:pt>
                <c:pt idx="9">
                  <c:v>Jharkhand</c:v>
                </c:pt>
                <c:pt idx="10">
                  <c:v>Karnataka</c:v>
                </c:pt>
                <c:pt idx="11">
                  <c:v>Kerala</c:v>
                </c:pt>
                <c:pt idx="12">
                  <c:v>Madhya Pradesh</c:v>
                </c:pt>
                <c:pt idx="13">
                  <c:v>Maharashtra</c:v>
                </c:pt>
                <c:pt idx="14">
                  <c:v>Manipur</c:v>
                </c:pt>
                <c:pt idx="15">
                  <c:v>Meghalaya</c:v>
                </c:pt>
                <c:pt idx="16">
                  <c:v>Mizoram</c:v>
                </c:pt>
                <c:pt idx="17">
                  <c:v>Nagaland</c:v>
                </c:pt>
                <c:pt idx="18">
                  <c:v>Odisha</c:v>
                </c:pt>
                <c:pt idx="19">
                  <c:v>Punjab</c:v>
                </c:pt>
                <c:pt idx="20">
                  <c:v>Rajasthan</c:v>
                </c:pt>
                <c:pt idx="21">
                  <c:v>Sikkim</c:v>
                </c:pt>
                <c:pt idx="22">
                  <c:v>Tamil Nadu</c:v>
                </c:pt>
                <c:pt idx="23">
                  <c:v>Telangana</c:v>
                </c:pt>
                <c:pt idx="24">
                  <c:v>Tripura</c:v>
                </c:pt>
                <c:pt idx="25">
                  <c:v>Uttar Pradesh</c:v>
                </c:pt>
                <c:pt idx="26">
                  <c:v>Uttarakhand</c:v>
                </c:pt>
                <c:pt idx="27">
                  <c:v>West Bengal</c:v>
                </c:pt>
              </c:strCache>
            </c:strRef>
          </c:cat>
          <c:val>
            <c:numRef>
              <c:f>StateFuelType!$B$5:$B$32</c:f>
              <c:numCache>
                <c:formatCode>General</c:formatCode>
                <c:ptCount val="28"/>
                <c:pt idx="2">
                  <c:v>2</c:v>
                </c:pt>
                <c:pt idx="3">
                  <c:v>2</c:v>
                </c:pt>
                <c:pt idx="9">
                  <c:v>2</c:v>
                </c:pt>
                <c:pt idx="10">
                  <c:v>1</c:v>
                </c:pt>
                <c:pt idx="12">
                  <c:v>1</c:v>
                </c:pt>
                <c:pt idx="14">
                  <c:v>2</c:v>
                </c:pt>
                <c:pt idx="15">
                  <c:v>2</c:v>
                </c:pt>
                <c:pt idx="16">
                  <c:v>2</c:v>
                </c:pt>
                <c:pt idx="18">
                  <c:v>1</c:v>
                </c:pt>
                <c:pt idx="21">
                  <c:v>1</c:v>
                </c:pt>
                <c:pt idx="24">
                  <c:v>1</c:v>
                </c:pt>
                <c:pt idx="25">
                  <c:v>1</c:v>
                </c:pt>
                <c:pt idx="27">
                  <c:v>1</c:v>
                </c:pt>
              </c:numCache>
            </c:numRef>
          </c:val>
          <c:extLst>
            <c:ext xmlns:c16="http://schemas.microsoft.com/office/drawing/2014/chart" uri="{C3380CC4-5D6E-409C-BE32-E72D297353CC}">
              <c16:uniqueId val="{00000000-7730-4331-AFDB-6CA63C1CB6CF}"/>
            </c:ext>
          </c:extLst>
        </c:ser>
        <c:ser>
          <c:idx val="1"/>
          <c:order val="1"/>
          <c:tx>
            <c:strRef>
              <c:f>StateFuelType!$C$3:$C$4</c:f>
              <c:strCache>
                <c:ptCount val="1"/>
                <c:pt idx="0">
                  <c:v>Diesel</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StateFuelType!$A$5:$A$32</c:f>
              <c:strCache>
                <c:ptCount val="28"/>
                <c:pt idx="0">
                  <c:v>Andhra Pradesh</c:v>
                </c:pt>
                <c:pt idx="1">
                  <c:v>Arunachal Pradesh</c:v>
                </c:pt>
                <c:pt idx="2">
                  <c:v>Assam</c:v>
                </c:pt>
                <c:pt idx="3">
                  <c:v>Bihar</c:v>
                </c:pt>
                <c:pt idx="4">
                  <c:v>Chhattisgarh</c:v>
                </c:pt>
                <c:pt idx="5">
                  <c:v>Goa</c:v>
                </c:pt>
                <c:pt idx="6">
                  <c:v>Gujarat</c:v>
                </c:pt>
                <c:pt idx="7">
                  <c:v>Haryana</c:v>
                </c:pt>
                <c:pt idx="8">
                  <c:v>Himachal Pradesh</c:v>
                </c:pt>
                <c:pt idx="9">
                  <c:v>Jharkhand</c:v>
                </c:pt>
                <c:pt idx="10">
                  <c:v>Karnataka</c:v>
                </c:pt>
                <c:pt idx="11">
                  <c:v>Kerala</c:v>
                </c:pt>
                <c:pt idx="12">
                  <c:v>Madhya Pradesh</c:v>
                </c:pt>
                <c:pt idx="13">
                  <c:v>Maharashtra</c:v>
                </c:pt>
                <c:pt idx="14">
                  <c:v>Manipur</c:v>
                </c:pt>
                <c:pt idx="15">
                  <c:v>Meghalaya</c:v>
                </c:pt>
                <c:pt idx="16">
                  <c:v>Mizoram</c:v>
                </c:pt>
                <c:pt idx="17">
                  <c:v>Nagaland</c:v>
                </c:pt>
                <c:pt idx="18">
                  <c:v>Odisha</c:v>
                </c:pt>
                <c:pt idx="19">
                  <c:v>Punjab</c:v>
                </c:pt>
                <c:pt idx="20">
                  <c:v>Rajasthan</c:v>
                </c:pt>
                <c:pt idx="21">
                  <c:v>Sikkim</c:v>
                </c:pt>
                <c:pt idx="22">
                  <c:v>Tamil Nadu</c:v>
                </c:pt>
                <c:pt idx="23">
                  <c:v>Telangana</c:v>
                </c:pt>
                <c:pt idx="24">
                  <c:v>Tripura</c:v>
                </c:pt>
                <c:pt idx="25">
                  <c:v>Uttar Pradesh</c:v>
                </c:pt>
                <c:pt idx="26">
                  <c:v>Uttarakhand</c:v>
                </c:pt>
                <c:pt idx="27">
                  <c:v>West Bengal</c:v>
                </c:pt>
              </c:strCache>
            </c:strRef>
          </c:cat>
          <c:val>
            <c:numRef>
              <c:f>StateFuelType!$C$5:$C$32</c:f>
              <c:numCache>
                <c:formatCode>General</c:formatCode>
                <c:ptCount val="28"/>
                <c:pt idx="0">
                  <c:v>1</c:v>
                </c:pt>
                <c:pt idx="1">
                  <c:v>1</c:v>
                </c:pt>
                <c:pt idx="3">
                  <c:v>1</c:v>
                </c:pt>
                <c:pt idx="4">
                  <c:v>1</c:v>
                </c:pt>
                <c:pt idx="7">
                  <c:v>1</c:v>
                </c:pt>
                <c:pt idx="8">
                  <c:v>2</c:v>
                </c:pt>
                <c:pt idx="10">
                  <c:v>3</c:v>
                </c:pt>
                <c:pt idx="12">
                  <c:v>1</c:v>
                </c:pt>
                <c:pt idx="20">
                  <c:v>2</c:v>
                </c:pt>
                <c:pt idx="21">
                  <c:v>2</c:v>
                </c:pt>
                <c:pt idx="22">
                  <c:v>1</c:v>
                </c:pt>
                <c:pt idx="23">
                  <c:v>2</c:v>
                </c:pt>
                <c:pt idx="26">
                  <c:v>2</c:v>
                </c:pt>
              </c:numCache>
            </c:numRef>
          </c:val>
          <c:extLst>
            <c:ext xmlns:c16="http://schemas.microsoft.com/office/drawing/2014/chart" uri="{C3380CC4-5D6E-409C-BE32-E72D297353CC}">
              <c16:uniqueId val="{00000004-48C5-46FB-8F45-85D710557D76}"/>
            </c:ext>
          </c:extLst>
        </c:ser>
        <c:ser>
          <c:idx val="2"/>
          <c:order val="2"/>
          <c:tx>
            <c:strRef>
              <c:f>StateFuelType!$D$3:$D$4</c:f>
              <c:strCache>
                <c:ptCount val="1"/>
                <c:pt idx="0">
                  <c:v>Electric</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StateFuelType!$A$5:$A$32</c:f>
              <c:strCache>
                <c:ptCount val="28"/>
                <c:pt idx="0">
                  <c:v>Andhra Pradesh</c:v>
                </c:pt>
                <c:pt idx="1">
                  <c:v>Arunachal Pradesh</c:v>
                </c:pt>
                <c:pt idx="2">
                  <c:v>Assam</c:v>
                </c:pt>
                <c:pt idx="3">
                  <c:v>Bihar</c:v>
                </c:pt>
                <c:pt idx="4">
                  <c:v>Chhattisgarh</c:v>
                </c:pt>
                <c:pt idx="5">
                  <c:v>Goa</c:v>
                </c:pt>
                <c:pt idx="6">
                  <c:v>Gujarat</c:v>
                </c:pt>
                <c:pt idx="7">
                  <c:v>Haryana</c:v>
                </c:pt>
                <c:pt idx="8">
                  <c:v>Himachal Pradesh</c:v>
                </c:pt>
                <c:pt idx="9">
                  <c:v>Jharkhand</c:v>
                </c:pt>
                <c:pt idx="10">
                  <c:v>Karnataka</c:v>
                </c:pt>
                <c:pt idx="11">
                  <c:v>Kerala</c:v>
                </c:pt>
                <c:pt idx="12">
                  <c:v>Madhya Pradesh</c:v>
                </c:pt>
                <c:pt idx="13">
                  <c:v>Maharashtra</c:v>
                </c:pt>
                <c:pt idx="14">
                  <c:v>Manipur</c:v>
                </c:pt>
                <c:pt idx="15">
                  <c:v>Meghalaya</c:v>
                </c:pt>
                <c:pt idx="16">
                  <c:v>Mizoram</c:v>
                </c:pt>
                <c:pt idx="17">
                  <c:v>Nagaland</c:v>
                </c:pt>
                <c:pt idx="18">
                  <c:v>Odisha</c:v>
                </c:pt>
                <c:pt idx="19">
                  <c:v>Punjab</c:v>
                </c:pt>
                <c:pt idx="20">
                  <c:v>Rajasthan</c:v>
                </c:pt>
                <c:pt idx="21">
                  <c:v>Sikkim</c:v>
                </c:pt>
                <c:pt idx="22">
                  <c:v>Tamil Nadu</c:v>
                </c:pt>
                <c:pt idx="23">
                  <c:v>Telangana</c:v>
                </c:pt>
                <c:pt idx="24">
                  <c:v>Tripura</c:v>
                </c:pt>
                <c:pt idx="25">
                  <c:v>Uttar Pradesh</c:v>
                </c:pt>
                <c:pt idx="26">
                  <c:v>Uttarakhand</c:v>
                </c:pt>
                <c:pt idx="27">
                  <c:v>West Bengal</c:v>
                </c:pt>
              </c:strCache>
            </c:strRef>
          </c:cat>
          <c:val>
            <c:numRef>
              <c:f>StateFuelType!$D$5:$D$32</c:f>
              <c:numCache>
                <c:formatCode>General</c:formatCode>
                <c:ptCount val="28"/>
                <c:pt idx="0">
                  <c:v>1</c:v>
                </c:pt>
                <c:pt idx="1">
                  <c:v>1</c:v>
                </c:pt>
                <c:pt idx="4">
                  <c:v>1</c:v>
                </c:pt>
                <c:pt idx="5">
                  <c:v>1</c:v>
                </c:pt>
                <c:pt idx="6">
                  <c:v>1</c:v>
                </c:pt>
                <c:pt idx="9">
                  <c:v>1</c:v>
                </c:pt>
                <c:pt idx="11">
                  <c:v>1</c:v>
                </c:pt>
                <c:pt idx="12">
                  <c:v>1</c:v>
                </c:pt>
                <c:pt idx="13">
                  <c:v>1</c:v>
                </c:pt>
                <c:pt idx="15">
                  <c:v>1</c:v>
                </c:pt>
                <c:pt idx="16">
                  <c:v>1</c:v>
                </c:pt>
                <c:pt idx="17">
                  <c:v>1</c:v>
                </c:pt>
                <c:pt idx="18">
                  <c:v>3</c:v>
                </c:pt>
                <c:pt idx="21">
                  <c:v>1</c:v>
                </c:pt>
                <c:pt idx="23">
                  <c:v>1</c:v>
                </c:pt>
                <c:pt idx="24">
                  <c:v>1</c:v>
                </c:pt>
                <c:pt idx="26">
                  <c:v>2</c:v>
                </c:pt>
                <c:pt idx="27">
                  <c:v>1</c:v>
                </c:pt>
              </c:numCache>
            </c:numRef>
          </c:val>
          <c:extLst>
            <c:ext xmlns:c16="http://schemas.microsoft.com/office/drawing/2014/chart" uri="{C3380CC4-5D6E-409C-BE32-E72D297353CC}">
              <c16:uniqueId val="{00000005-48C5-46FB-8F45-85D710557D76}"/>
            </c:ext>
          </c:extLst>
        </c:ser>
        <c:ser>
          <c:idx val="3"/>
          <c:order val="3"/>
          <c:tx>
            <c:strRef>
              <c:f>StateFuelType!$E$3:$E$4</c:f>
              <c:strCache>
                <c:ptCount val="1"/>
                <c:pt idx="0">
                  <c:v>Petrol</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StateFuelType!$A$5:$A$32</c:f>
              <c:strCache>
                <c:ptCount val="28"/>
                <c:pt idx="0">
                  <c:v>Andhra Pradesh</c:v>
                </c:pt>
                <c:pt idx="1">
                  <c:v>Arunachal Pradesh</c:v>
                </c:pt>
                <c:pt idx="2">
                  <c:v>Assam</c:v>
                </c:pt>
                <c:pt idx="3">
                  <c:v>Bihar</c:v>
                </c:pt>
                <c:pt idx="4">
                  <c:v>Chhattisgarh</c:v>
                </c:pt>
                <c:pt idx="5">
                  <c:v>Goa</c:v>
                </c:pt>
                <c:pt idx="6">
                  <c:v>Gujarat</c:v>
                </c:pt>
                <c:pt idx="7">
                  <c:v>Haryana</c:v>
                </c:pt>
                <c:pt idx="8">
                  <c:v>Himachal Pradesh</c:v>
                </c:pt>
                <c:pt idx="9">
                  <c:v>Jharkhand</c:v>
                </c:pt>
                <c:pt idx="10">
                  <c:v>Karnataka</c:v>
                </c:pt>
                <c:pt idx="11">
                  <c:v>Kerala</c:v>
                </c:pt>
                <c:pt idx="12">
                  <c:v>Madhya Pradesh</c:v>
                </c:pt>
                <c:pt idx="13">
                  <c:v>Maharashtra</c:v>
                </c:pt>
                <c:pt idx="14">
                  <c:v>Manipur</c:v>
                </c:pt>
                <c:pt idx="15">
                  <c:v>Meghalaya</c:v>
                </c:pt>
                <c:pt idx="16">
                  <c:v>Mizoram</c:v>
                </c:pt>
                <c:pt idx="17">
                  <c:v>Nagaland</c:v>
                </c:pt>
                <c:pt idx="18">
                  <c:v>Odisha</c:v>
                </c:pt>
                <c:pt idx="19">
                  <c:v>Punjab</c:v>
                </c:pt>
                <c:pt idx="20">
                  <c:v>Rajasthan</c:v>
                </c:pt>
                <c:pt idx="21">
                  <c:v>Sikkim</c:v>
                </c:pt>
                <c:pt idx="22">
                  <c:v>Tamil Nadu</c:v>
                </c:pt>
                <c:pt idx="23">
                  <c:v>Telangana</c:v>
                </c:pt>
                <c:pt idx="24">
                  <c:v>Tripura</c:v>
                </c:pt>
                <c:pt idx="25">
                  <c:v>Uttar Pradesh</c:v>
                </c:pt>
                <c:pt idx="26">
                  <c:v>Uttarakhand</c:v>
                </c:pt>
                <c:pt idx="27">
                  <c:v>West Bengal</c:v>
                </c:pt>
              </c:strCache>
            </c:strRef>
          </c:cat>
          <c:val>
            <c:numRef>
              <c:f>StateFuelType!$E$5:$E$32</c:f>
              <c:numCache>
                <c:formatCode>General</c:formatCode>
                <c:ptCount val="28"/>
                <c:pt idx="1">
                  <c:v>1</c:v>
                </c:pt>
                <c:pt idx="2">
                  <c:v>1</c:v>
                </c:pt>
                <c:pt idx="3">
                  <c:v>1</c:v>
                </c:pt>
                <c:pt idx="7">
                  <c:v>2</c:v>
                </c:pt>
                <c:pt idx="8">
                  <c:v>1</c:v>
                </c:pt>
                <c:pt idx="9">
                  <c:v>1</c:v>
                </c:pt>
                <c:pt idx="10">
                  <c:v>1</c:v>
                </c:pt>
                <c:pt idx="13">
                  <c:v>1</c:v>
                </c:pt>
                <c:pt idx="14">
                  <c:v>1</c:v>
                </c:pt>
                <c:pt idx="15">
                  <c:v>1</c:v>
                </c:pt>
                <c:pt idx="16">
                  <c:v>1</c:v>
                </c:pt>
                <c:pt idx="19">
                  <c:v>1</c:v>
                </c:pt>
                <c:pt idx="20">
                  <c:v>1</c:v>
                </c:pt>
                <c:pt idx="23">
                  <c:v>3</c:v>
                </c:pt>
                <c:pt idx="24">
                  <c:v>3</c:v>
                </c:pt>
                <c:pt idx="26">
                  <c:v>1</c:v>
                </c:pt>
                <c:pt idx="27">
                  <c:v>1</c:v>
                </c:pt>
              </c:numCache>
            </c:numRef>
          </c:val>
          <c:extLst>
            <c:ext xmlns:c16="http://schemas.microsoft.com/office/drawing/2014/chart" uri="{C3380CC4-5D6E-409C-BE32-E72D297353CC}">
              <c16:uniqueId val="{00000006-48C5-46FB-8F45-85D710557D76}"/>
            </c:ext>
          </c:extLst>
        </c:ser>
        <c:dLbls>
          <c:showLegendKey val="0"/>
          <c:showVal val="0"/>
          <c:showCatName val="0"/>
          <c:showSerName val="0"/>
          <c:showPercent val="0"/>
          <c:showBubbleSize val="0"/>
        </c:dLbls>
        <c:gapWidth val="100"/>
        <c:overlap val="-24"/>
        <c:axId val="489856159"/>
        <c:axId val="489861919"/>
      </c:barChart>
      <c:catAx>
        <c:axId val="48985615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89861919"/>
        <c:crosses val="autoZero"/>
        <c:auto val="1"/>
        <c:lblAlgn val="ctr"/>
        <c:lblOffset val="100"/>
        <c:noMultiLvlLbl val="0"/>
      </c:catAx>
      <c:valAx>
        <c:axId val="48986191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89856159"/>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[Disha_DASHBOARD_ElectricVehicle.xlsx]SectorYearWise!PivotTable2</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Vehicles</a:t>
            </a:r>
            <a:r>
              <a:rPr lang="en-US" baseline="0"/>
              <a:t> Used In Sectors YearWise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noFill/>
            <a:ln w="9525">
              <a:solidFill>
                <a:schemeClr val="accent6">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noFill/>
            <a:ln w="9525">
              <a:solidFill>
                <a:schemeClr val="accent5">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SectorYearWise!$B$4:$B$5</c:f>
              <c:strCache>
                <c:ptCount val="1"/>
                <c:pt idx="0">
                  <c:v>Cab</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SectorYearWise!$A$6</c:f>
              <c:strCache>
                <c:ptCount val="1"/>
                <c:pt idx="0">
                  <c:v>2019</c:v>
                </c:pt>
              </c:strCache>
            </c:strRef>
          </c:cat>
          <c:val>
            <c:numRef>
              <c:f>SectorYearWise!$B$6</c:f>
              <c:numCache>
                <c:formatCode>General</c:formatCode>
                <c:ptCount val="1"/>
                <c:pt idx="0">
                  <c:v>9</c:v>
                </c:pt>
              </c:numCache>
            </c:numRef>
          </c:val>
          <c:extLst>
            <c:ext xmlns:c16="http://schemas.microsoft.com/office/drawing/2014/chart" uri="{C3380CC4-5D6E-409C-BE32-E72D297353CC}">
              <c16:uniqueId val="{00000003-6614-40F5-972E-9C4626EEF2DC}"/>
            </c:ext>
          </c:extLst>
        </c:ser>
        <c:ser>
          <c:idx val="1"/>
          <c:order val="1"/>
          <c:tx>
            <c:strRef>
              <c:f>SectorYearWise!$C$4:$C$5</c:f>
              <c:strCache>
                <c:ptCount val="1"/>
                <c:pt idx="0">
                  <c:v>Gov.Bus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SectorYearWise!$A$6</c:f>
              <c:strCache>
                <c:ptCount val="1"/>
                <c:pt idx="0">
                  <c:v>2019</c:v>
                </c:pt>
              </c:strCache>
            </c:strRef>
          </c:cat>
          <c:val>
            <c:numRef>
              <c:f>SectorYearWise!$C$6</c:f>
              <c:numCache>
                <c:formatCode>General</c:formatCode>
                <c:ptCount val="1"/>
                <c:pt idx="0">
                  <c:v>6</c:v>
                </c:pt>
              </c:numCache>
            </c:numRef>
          </c:val>
          <c:extLst>
            <c:ext xmlns:c16="http://schemas.microsoft.com/office/drawing/2014/chart" uri="{C3380CC4-5D6E-409C-BE32-E72D297353CC}">
              <c16:uniqueId val="{00000004-6614-40F5-972E-9C4626EEF2DC}"/>
            </c:ext>
          </c:extLst>
        </c:ser>
        <c:ser>
          <c:idx val="2"/>
          <c:order val="2"/>
          <c:tx>
            <c:strRef>
              <c:f>SectorYearWise!$D$4:$D$5</c:f>
              <c:strCache>
                <c:ptCount val="1"/>
                <c:pt idx="0">
                  <c:v>Gov.Cargo</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SectorYearWise!$A$6</c:f>
              <c:strCache>
                <c:ptCount val="1"/>
                <c:pt idx="0">
                  <c:v>2019</c:v>
                </c:pt>
              </c:strCache>
            </c:strRef>
          </c:cat>
          <c:val>
            <c:numRef>
              <c:f>SectorYearWise!$D$6</c:f>
              <c:numCache>
                <c:formatCode>General</c:formatCode>
                <c:ptCount val="1"/>
                <c:pt idx="0">
                  <c:v>3</c:v>
                </c:pt>
              </c:numCache>
            </c:numRef>
          </c:val>
          <c:extLst>
            <c:ext xmlns:c16="http://schemas.microsoft.com/office/drawing/2014/chart" uri="{C3380CC4-5D6E-409C-BE32-E72D297353CC}">
              <c16:uniqueId val="{00000005-6614-40F5-972E-9C4626EEF2DC}"/>
            </c:ext>
          </c:extLst>
        </c:ser>
        <c:ser>
          <c:idx val="3"/>
          <c:order val="3"/>
          <c:tx>
            <c:strRef>
              <c:f>SectorYearWise!$E$4:$E$5</c:f>
              <c:strCache>
                <c:ptCount val="1"/>
                <c:pt idx="0">
                  <c:v>PrivateScooty</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SectorYearWise!$A$6</c:f>
              <c:strCache>
                <c:ptCount val="1"/>
                <c:pt idx="0">
                  <c:v>2019</c:v>
                </c:pt>
              </c:strCache>
            </c:strRef>
          </c:cat>
          <c:val>
            <c:numRef>
              <c:f>SectorYearWise!$E$6</c:f>
              <c:numCache>
                <c:formatCode>General</c:formatCode>
                <c:ptCount val="1"/>
                <c:pt idx="0">
                  <c:v>1</c:v>
                </c:pt>
              </c:numCache>
            </c:numRef>
          </c:val>
          <c:extLst>
            <c:ext xmlns:c16="http://schemas.microsoft.com/office/drawing/2014/chart" uri="{C3380CC4-5D6E-409C-BE32-E72D297353CC}">
              <c16:uniqueId val="{00000006-6614-40F5-972E-9C4626EEF2DC}"/>
            </c:ext>
          </c:extLst>
        </c:ser>
        <c:dLbls>
          <c:showLegendKey val="0"/>
          <c:showVal val="0"/>
          <c:showCatName val="0"/>
          <c:showSerName val="0"/>
          <c:showPercent val="0"/>
          <c:showBubbleSize val="0"/>
        </c:dLbls>
        <c:gapWidth val="115"/>
        <c:overlap val="-20"/>
        <c:axId val="466745359"/>
        <c:axId val="466747759"/>
      </c:barChart>
      <c:catAx>
        <c:axId val="466745359"/>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66747759"/>
        <c:crosses val="autoZero"/>
        <c:auto val="1"/>
        <c:lblAlgn val="ctr"/>
        <c:lblOffset val="100"/>
        <c:noMultiLvlLbl val="0"/>
      </c:catAx>
      <c:valAx>
        <c:axId val="466747759"/>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667453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[Disha_DASHBOARD_ElectricVehicle.xlsx]ElectricVehicleSector!PivotTable5</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Electric</a:t>
            </a:r>
            <a:r>
              <a:rPr lang="en-US" baseline="0"/>
              <a:t> Vehicle Sector Wise Comparison</a:t>
            </a:r>
          </a:p>
        </c:rich>
      </c:tx>
      <c:layout>
        <c:manualLayout>
          <c:xMode val="edge"/>
          <c:yMode val="edge"/>
          <c:x val="0.20007633420822393"/>
          <c:y val="4.990522018081073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square"/>
          <c:size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triangle"/>
          <c:size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x"/>
          <c:size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734514435695537"/>
          <c:y val="0.25388670166229216"/>
          <c:w val="0.56489960629921265"/>
          <c:h val="0.6387139107611548"/>
        </c:manualLayout>
      </c:layout>
      <c:barChart>
        <c:barDir val="bar"/>
        <c:grouping val="clustered"/>
        <c:varyColors val="0"/>
        <c:ser>
          <c:idx val="0"/>
          <c:order val="0"/>
          <c:tx>
            <c:strRef>
              <c:f>ElectricVehicleSector!$B$3:$B$4</c:f>
              <c:strCache>
                <c:ptCount val="1"/>
                <c:pt idx="0">
                  <c:v>Cab</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ElectricVehicleSector!$A$5:$A$8</c:f>
              <c:strCache>
                <c:ptCount val="4"/>
                <c:pt idx="0">
                  <c:v>Bus</c:v>
                </c:pt>
                <c:pt idx="1">
                  <c:v>FourWheeler</c:v>
                </c:pt>
                <c:pt idx="2">
                  <c:v>ThreeWheeler</c:v>
                </c:pt>
                <c:pt idx="3">
                  <c:v>TwoWheeler</c:v>
                </c:pt>
              </c:strCache>
            </c:strRef>
          </c:cat>
          <c:val>
            <c:numRef>
              <c:f>ElectricVehicleSector!$B$5:$B$8</c:f>
              <c:numCache>
                <c:formatCode>General</c:formatCode>
                <c:ptCount val="4"/>
                <c:pt idx="1">
                  <c:v>38</c:v>
                </c:pt>
              </c:numCache>
            </c:numRef>
          </c:val>
          <c:extLst>
            <c:ext xmlns:c16="http://schemas.microsoft.com/office/drawing/2014/chart" uri="{C3380CC4-5D6E-409C-BE32-E72D297353CC}">
              <c16:uniqueId val="{00000000-612E-4AEF-BED8-19AAFD2664DD}"/>
            </c:ext>
          </c:extLst>
        </c:ser>
        <c:ser>
          <c:idx val="1"/>
          <c:order val="1"/>
          <c:tx>
            <c:strRef>
              <c:f>ElectricVehicleSector!$C$3:$C$4</c:f>
              <c:strCache>
                <c:ptCount val="1"/>
                <c:pt idx="0">
                  <c:v>Gov.Bus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ElectricVehicleSector!$A$5:$A$8</c:f>
              <c:strCache>
                <c:ptCount val="4"/>
                <c:pt idx="0">
                  <c:v>Bus</c:v>
                </c:pt>
                <c:pt idx="1">
                  <c:v>FourWheeler</c:v>
                </c:pt>
                <c:pt idx="2">
                  <c:v>ThreeWheeler</c:v>
                </c:pt>
                <c:pt idx="3">
                  <c:v>TwoWheeler</c:v>
                </c:pt>
              </c:strCache>
            </c:strRef>
          </c:cat>
          <c:val>
            <c:numRef>
              <c:f>ElectricVehicleSector!$C$5:$C$8</c:f>
              <c:numCache>
                <c:formatCode>General</c:formatCode>
                <c:ptCount val="4"/>
                <c:pt idx="0">
                  <c:v>40</c:v>
                </c:pt>
              </c:numCache>
            </c:numRef>
          </c:val>
          <c:extLst>
            <c:ext xmlns:c16="http://schemas.microsoft.com/office/drawing/2014/chart" uri="{C3380CC4-5D6E-409C-BE32-E72D297353CC}">
              <c16:uniqueId val="{00000001-612E-4AEF-BED8-19AAFD2664DD}"/>
            </c:ext>
          </c:extLst>
        </c:ser>
        <c:ser>
          <c:idx val="2"/>
          <c:order val="2"/>
          <c:tx>
            <c:strRef>
              <c:f>ElectricVehicleSector!$D$3:$D$4</c:f>
              <c:strCache>
                <c:ptCount val="1"/>
                <c:pt idx="0">
                  <c:v>Gov.Cargo</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ElectricVehicleSector!$A$5:$A$8</c:f>
              <c:strCache>
                <c:ptCount val="4"/>
                <c:pt idx="0">
                  <c:v>Bus</c:v>
                </c:pt>
                <c:pt idx="1">
                  <c:v>FourWheeler</c:v>
                </c:pt>
                <c:pt idx="2">
                  <c:v>ThreeWheeler</c:v>
                </c:pt>
                <c:pt idx="3">
                  <c:v>TwoWheeler</c:v>
                </c:pt>
              </c:strCache>
            </c:strRef>
          </c:cat>
          <c:val>
            <c:numRef>
              <c:f>ElectricVehicleSector!$D$5:$D$8</c:f>
              <c:numCache>
                <c:formatCode>General</c:formatCode>
                <c:ptCount val="4"/>
                <c:pt idx="2">
                  <c:v>21</c:v>
                </c:pt>
              </c:numCache>
            </c:numRef>
          </c:val>
          <c:extLst>
            <c:ext xmlns:c16="http://schemas.microsoft.com/office/drawing/2014/chart" uri="{C3380CC4-5D6E-409C-BE32-E72D297353CC}">
              <c16:uniqueId val="{00000002-612E-4AEF-BED8-19AAFD2664DD}"/>
            </c:ext>
          </c:extLst>
        </c:ser>
        <c:ser>
          <c:idx val="3"/>
          <c:order val="3"/>
          <c:tx>
            <c:strRef>
              <c:f>ElectricVehicleSector!$E$3:$E$4</c:f>
              <c:strCache>
                <c:ptCount val="1"/>
                <c:pt idx="0">
                  <c:v>PrivateScooty</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ElectricVehicleSector!$A$5:$A$8</c:f>
              <c:strCache>
                <c:ptCount val="4"/>
                <c:pt idx="0">
                  <c:v>Bus</c:v>
                </c:pt>
                <c:pt idx="1">
                  <c:v>FourWheeler</c:v>
                </c:pt>
                <c:pt idx="2">
                  <c:v>ThreeWheeler</c:v>
                </c:pt>
                <c:pt idx="3">
                  <c:v>TwoWheeler</c:v>
                </c:pt>
              </c:strCache>
            </c:strRef>
          </c:cat>
          <c:val>
            <c:numRef>
              <c:f>ElectricVehicleSector!$E$5:$E$8</c:f>
              <c:numCache>
                <c:formatCode>General</c:formatCode>
                <c:ptCount val="4"/>
                <c:pt idx="3">
                  <c:v>27</c:v>
                </c:pt>
              </c:numCache>
            </c:numRef>
          </c:val>
          <c:extLst>
            <c:ext xmlns:c16="http://schemas.microsoft.com/office/drawing/2014/chart" uri="{C3380CC4-5D6E-409C-BE32-E72D297353CC}">
              <c16:uniqueId val="{00000003-612E-4AEF-BED8-19AAFD2664DD}"/>
            </c:ext>
          </c:extLst>
        </c:ser>
        <c:dLbls>
          <c:showLegendKey val="0"/>
          <c:showVal val="0"/>
          <c:showCatName val="0"/>
          <c:showSerName val="0"/>
          <c:showPercent val="0"/>
          <c:showBubbleSize val="0"/>
        </c:dLbls>
        <c:gapWidth val="115"/>
        <c:overlap val="-20"/>
        <c:axId val="711700639"/>
        <c:axId val="711720319"/>
      </c:barChart>
      <c:catAx>
        <c:axId val="711700639"/>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11720319"/>
        <c:crosses val="autoZero"/>
        <c:auto val="1"/>
        <c:lblAlgn val="ctr"/>
        <c:lblOffset val="100"/>
        <c:noMultiLvlLbl val="0"/>
      </c:catAx>
      <c:valAx>
        <c:axId val="711720319"/>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117006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[Disha_DASHBOARD_ElectricVehicle.xlsx]CostSpend!PivotTable7</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CostSpend</a:t>
            </a:r>
            <a:r>
              <a:rPr lang="en-US" baseline="0"/>
              <a:t> on Fuels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9525">
              <a:solidFill>
                <a:schemeClr val="accent6">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percentStacked"/>
        <c:varyColors val="0"/>
        <c:ser>
          <c:idx val="0"/>
          <c:order val="0"/>
          <c:tx>
            <c:strRef>
              <c:f>CostSpend!$B$3:$B$4</c:f>
              <c:strCache>
                <c:ptCount val="1"/>
                <c:pt idx="0">
                  <c:v>CNG</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strRef>
              <c:f>CostSpend!$A$5:$A$8</c:f>
              <c:strCache>
                <c:ptCount val="4"/>
                <c:pt idx="0">
                  <c:v>Bus</c:v>
                </c:pt>
                <c:pt idx="1">
                  <c:v>FourWheeler</c:v>
                </c:pt>
                <c:pt idx="2">
                  <c:v>ThreeWheeler</c:v>
                </c:pt>
                <c:pt idx="3">
                  <c:v>TwoWheeler</c:v>
                </c:pt>
              </c:strCache>
            </c:strRef>
          </c:cat>
          <c:val>
            <c:numRef>
              <c:f>CostSpend!$B$5:$B$8</c:f>
              <c:numCache>
                <c:formatCode>General</c:formatCode>
                <c:ptCount val="4"/>
                <c:pt idx="0">
                  <c:v>495.11</c:v>
                </c:pt>
                <c:pt idx="1">
                  <c:v>532.91999999999996</c:v>
                </c:pt>
                <c:pt idx="2">
                  <c:v>243.82999999999998</c:v>
                </c:pt>
                <c:pt idx="3">
                  <c:v>39.270000000000003</c:v>
                </c:pt>
              </c:numCache>
            </c:numRef>
          </c:val>
          <c:extLst>
            <c:ext xmlns:c16="http://schemas.microsoft.com/office/drawing/2014/chart" uri="{C3380CC4-5D6E-409C-BE32-E72D297353CC}">
              <c16:uniqueId val="{00000000-EC2B-4C45-8BCD-E5FAF722CB81}"/>
            </c:ext>
          </c:extLst>
        </c:ser>
        <c:ser>
          <c:idx val="1"/>
          <c:order val="1"/>
          <c:tx>
            <c:strRef>
              <c:f>CostSpend!$C$3:$C$4</c:f>
              <c:strCache>
                <c:ptCount val="1"/>
                <c:pt idx="0">
                  <c:v>Diesel</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cat>
            <c:strRef>
              <c:f>CostSpend!$A$5:$A$8</c:f>
              <c:strCache>
                <c:ptCount val="4"/>
                <c:pt idx="0">
                  <c:v>Bus</c:v>
                </c:pt>
                <c:pt idx="1">
                  <c:v>FourWheeler</c:v>
                </c:pt>
                <c:pt idx="2">
                  <c:v>ThreeWheeler</c:v>
                </c:pt>
                <c:pt idx="3">
                  <c:v>TwoWheeler</c:v>
                </c:pt>
              </c:strCache>
            </c:strRef>
          </c:cat>
          <c:val>
            <c:numRef>
              <c:f>CostSpend!$C$5:$C$8</c:f>
              <c:numCache>
                <c:formatCode>General</c:formatCode>
                <c:ptCount val="4"/>
                <c:pt idx="0">
                  <c:v>518.4</c:v>
                </c:pt>
                <c:pt idx="1">
                  <c:v>264.27999999999997</c:v>
                </c:pt>
                <c:pt idx="2">
                  <c:v>225.37</c:v>
                </c:pt>
                <c:pt idx="3">
                  <c:v>118.78999999999999</c:v>
                </c:pt>
              </c:numCache>
            </c:numRef>
          </c:val>
          <c:extLst>
            <c:ext xmlns:c16="http://schemas.microsoft.com/office/drawing/2014/chart" uri="{C3380CC4-5D6E-409C-BE32-E72D297353CC}">
              <c16:uniqueId val="{00000004-87C6-4E81-BC8F-FD3EC4C5537B}"/>
            </c:ext>
          </c:extLst>
        </c:ser>
        <c:ser>
          <c:idx val="2"/>
          <c:order val="2"/>
          <c:tx>
            <c:strRef>
              <c:f>CostSpend!$D$3:$D$4</c:f>
              <c:strCache>
                <c:ptCount val="1"/>
                <c:pt idx="0">
                  <c:v>Electric</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cat>
            <c:strRef>
              <c:f>CostSpend!$A$5:$A$8</c:f>
              <c:strCache>
                <c:ptCount val="4"/>
                <c:pt idx="0">
                  <c:v>Bus</c:v>
                </c:pt>
                <c:pt idx="1">
                  <c:v>FourWheeler</c:v>
                </c:pt>
                <c:pt idx="2">
                  <c:v>ThreeWheeler</c:v>
                </c:pt>
                <c:pt idx="3">
                  <c:v>TwoWheeler</c:v>
                </c:pt>
              </c:strCache>
            </c:strRef>
          </c:cat>
          <c:val>
            <c:numRef>
              <c:f>CostSpend!$D$5:$D$8</c:f>
              <c:numCache>
                <c:formatCode>General</c:formatCode>
                <c:ptCount val="4"/>
                <c:pt idx="0">
                  <c:v>402.59</c:v>
                </c:pt>
                <c:pt idx="1">
                  <c:v>329.18</c:v>
                </c:pt>
                <c:pt idx="2">
                  <c:v>207.59</c:v>
                </c:pt>
                <c:pt idx="3">
                  <c:v>468.68999999999994</c:v>
                </c:pt>
              </c:numCache>
            </c:numRef>
          </c:val>
          <c:extLst>
            <c:ext xmlns:c16="http://schemas.microsoft.com/office/drawing/2014/chart" uri="{C3380CC4-5D6E-409C-BE32-E72D297353CC}">
              <c16:uniqueId val="{00000005-87C6-4E81-BC8F-FD3EC4C5537B}"/>
            </c:ext>
          </c:extLst>
        </c:ser>
        <c:ser>
          <c:idx val="3"/>
          <c:order val="3"/>
          <c:tx>
            <c:strRef>
              <c:f>CostSpend!$E$3:$E$4</c:f>
              <c:strCache>
                <c:ptCount val="1"/>
                <c:pt idx="0">
                  <c:v>Petrol</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cat>
            <c:strRef>
              <c:f>CostSpend!$A$5:$A$8</c:f>
              <c:strCache>
                <c:ptCount val="4"/>
                <c:pt idx="0">
                  <c:v>Bus</c:v>
                </c:pt>
                <c:pt idx="1">
                  <c:v>FourWheeler</c:v>
                </c:pt>
                <c:pt idx="2">
                  <c:v>ThreeWheeler</c:v>
                </c:pt>
                <c:pt idx="3">
                  <c:v>TwoWheeler</c:v>
                </c:pt>
              </c:strCache>
            </c:strRef>
          </c:cat>
          <c:val>
            <c:numRef>
              <c:f>CostSpend!$E$5:$E$8</c:f>
              <c:numCache>
                <c:formatCode>General</c:formatCode>
                <c:ptCount val="4"/>
                <c:pt idx="0">
                  <c:v>326.60999999999996</c:v>
                </c:pt>
                <c:pt idx="1">
                  <c:v>196.56</c:v>
                </c:pt>
                <c:pt idx="2">
                  <c:v>517.92999999999995</c:v>
                </c:pt>
                <c:pt idx="3">
                  <c:v>265.89</c:v>
                </c:pt>
              </c:numCache>
            </c:numRef>
          </c:val>
          <c:extLst>
            <c:ext xmlns:c16="http://schemas.microsoft.com/office/drawing/2014/chart" uri="{C3380CC4-5D6E-409C-BE32-E72D297353CC}">
              <c16:uniqueId val="{00000006-87C6-4E81-BC8F-FD3EC4C5537B}"/>
            </c:ext>
          </c:extLst>
        </c:ser>
        <c:dLbls>
          <c:showLegendKey val="0"/>
          <c:showVal val="0"/>
          <c:showCatName val="0"/>
          <c:showSerName val="0"/>
          <c:showPercent val="0"/>
          <c:showBubbleSize val="0"/>
        </c:dLbls>
        <c:axId val="747676223"/>
        <c:axId val="747705503"/>
      </c:areaChart>
      <c:catAx>
        <c:axId val="747676223"/>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47705503"/>
        <c:crosses val="autoZero"/>
        <c:auto val="1"/>
        <c:lblAlgn val="ctr"/>
        <c:lblOffset val="100"/>
        <c:noMultiLvlLbl val="0"/>
      </c:catAx>
      <c:valAx>
        <c:axId val="747705503"/>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4767622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[Disha_DASHBOARD_ElectricVehicle.xlsx]VehicleUsed!PivotTable8</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Vehicles</a:t>
            </a:r>
            <a:r>
              <a:rPr lang="en-US" baseline="0"/>
              <a:t> Used Over Time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9525">
              <a:solidFill>
                <a:schemeClr val="accent6">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9525">
              <a:solidFill>
                <a:schemeClr val="accent6">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9525">
              <a:solidFill>
                <a:schemeClr val="accent6">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VehicleUsed!$B$3:$B$4</c:f>
              <c:strCache>
                <c:ptCount val="1"/>
                <c:pt idx="0">
                  <c:v>CNG</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cat>
            <c:strRef>
              <c:f>VehicleUsed!$A$5:$A$11</c:f>
              <c:strCache>
                <c:ptCount val="6"/>
                <c:pt idx="0">
                  <c:v>2018</c:v>
                </c:pt>
                <c:pt idx="1">
                  <c:v>2019</c:v>
                </c:pt>
                <c:pt idx="2">
                  <c:v>2020</c:v>
                </c:pt>
                <c:pt idx="3">
                  <c:v>2021</c:v>
                </c:pt>
                <c:pt idx="4">
                  <c:v>2022</c:v>
                </c:pt>
                <c:pt idx="5">
                  <c:v>2023</c:v>
                </c:pt>
              </c:strCache>
            </c:strRef>
          </c:cat>
          <c:val>
            <c:numRef>
              <c:f>VehicleUsed!$B$5:$B$11</c:f>
              <c:numCache>
                <c:formatCode>General</c:formatCode>
                <c:ptCount val="6"/>
                <c:pt idx="0">
                  <c:v>27</c:v>
                </c:pt>
                <c:pt idx="1">
                  <c:v>19</c:v>
                </c:pt>
                <c:pt idx="2">
                  <c:v>25</c:v>
                </c:pt>
                <c:pt idx="3">
                  <c:v>17</c:v>
                </c:pt>
                <c:pt idx="4">
                  <c:v>14</c:v>
                </c:pt>
                <c:pt idx="5">
                  <c:v>24</c:v>
                </c:pt>
              </c:numCache>
            </c:numRef>
          </c:val>
          <c:smooth val="0"/>
          <c:extLst>
            <c:ext xmlns:c16="http://schemas.microsoft.com/office/drawing/2014/chart" uri="{C3380CC4-5D6E-409C-BE32-E72D297353CC}">
              <c16:uniqueId val="{00000000-3D7E-45D5-8984-96A1511FD39C}"/>
            </c:ext>
          </c:extLst>
        </c:ser>
        <c:ser>
          <c:idx val="1"/>
          <c:order val="1"/>
          <c:tx>
            <c:strRef>
              <c:f>VehicleUsed!$C$3:$C$4</c:f>
              <c:strCache>
                <c:ptCount val="1"/>
                <c:pt idx="0">
                  <c:v>Diesel</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cat>
            <c:strRef>
              <c:f>VehicleUsed!$A$5:$A$11</c:f>
              <c:strCache>
                <c:ptCount val="6"/>
                <c:pt idx="0">
                  <c:v>2018</c:v>
                </c:pt>
                <c:pt idx="1">
                  <c:v>2019</c:v>
                </c:pt>
                <c:pt idx="2">
                  <c:v>2020</c:v>
                </c:pt>
                <c:pt idx="3">
                  <c:v>2021</c:v>
                </c:pt>
                <c:pt idx="4">
                  <c:v>2022</c:v>
                </c:pt>
                <c:pt idx="5">
                  <c:v>2023</c:v>
                </c:pt>
              </c:strCache>
            </c:strRef>
          </c:cat>
          <c:val>
            <c:numRef>
              <c:f>VehicleUsed!$C$5:$C$11</c:f>
              <c:numCache>
                <c:formatCode>General</c:formatCode>
                <c:ptCount val="6"/>
                <c:pt idx="0">
                  <c:v>19</c:v>
                </c:pt>
                <c:pt idx="1">
                  <c:v>20</c:v>
                </c:pt>
                <c:pt idx="2">
                  <c:v>16</c:v>
                </c:pt>
                <c:pt idx="3">
                  <c:v>19</c:v>
                </c:pt>
                <c:pt idx="4">
                  <c:v>18</c:v>
                </c:pt>
                <c:pt idx="5">
                  <c:v>25</c:v>
                </c:pt>
              </c:numCache>
            </c:numRef>
          </c:val>
          <c:smooth val="0"/>
          <c:extLst>
            <c:ext xmlns:c16="http://schemas.microsoft.com/office/drawing/2014/chart" uri="{C3380CC4-5D6E-409C-BE32-E72D297353CC}">
              <c16:uniqueId val="{00000008-3D7E-45D5-8984-96A1511FD39C}"/>
            </c:ext>
          </c:extLst>
        </c:ser>
        <c:ser>
          <c:idx val="2"/>
          <c:order val="2"/>
          <c:tx>
            <c:strRef>
              <c:f>VehicleUsed!$D$3:$D$4</c:f>
              <c:strCache>
                <c:ptCount val="1"/>
                <c:pt idx="0">
                  <c:v>Electric</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strRef>
              <c:f>VehicleUsed!$A$5:$A$11</c:f>
              <c:strCache>
                <c:ptCount val="6"/>
                <c:pt idx="0">
                  <c:v>2018</c:v>
                </c:pt>
                <c:pt idx="1">
                  <c:v>2019</c:v>
                </c:pt>
                <c:pt idx="2">
                  <c:v>2020</c:v>
                </c:pt>
                <c:pt idx="3">
                  <c:v>2021</c:v>
                </c:pt>
                <c:pt idx="4">
                  <c:v>2022</c:v>
                </c:pt>
                <c:pt idx="5">
                  <c:v>2023</c:v>
                </c:pt>
              </c:strCache>
            </c:strRef>
          </c:cat>
          <c:val>
            <c:numRef>
              <c:f>VehicleUsed!$D$5:$D$11</c:f>
              <c:numCache>
                <c:formatCode>General</c:formatCode>
                <c:ptCount val="6"/>
                <c:pt idx="0">
                  <c:v>11</c:v>
                </c:pt>
                <c:pt idx="1">
                  <c:v>21</c:v>
                </c:pt>
                <c:pt idx="2">
                  <c:v>14</c:v>
                </c:pt>
                <c:pt idx="3">
                  <c:v>28</c:v>
                </c:pt>
                <c:pt idx="4">
                  <c:v>29</c:v>
                </c:pt>
                <c:pt idx="5">
                  <c:v>20</c:v>
                </c:pt>
              </c:numCache>
            </c:numRef>
          </c:val>
          <c:smooth val="0"/>
          <c:extLst>
            <c:ext xmlns:c16="http://schemas.microsoft.com/office/drawing/2014/chart" uri="{C3380CC4-5D6E-409C-BE32-E72D297353CC}">
              <c16:uniqueId val="{00000009-3D7E-45D5-8984-96A1511FD39C}"/>
            </c:ext>
          </c:extLst>
        </c:ser>
        <c:ser>
          <c:idx val="3"/>
          <c:order val="3"/>
          <c:tx>
            <c:strRef>
              <c:f>VehicleUsed!$E$3:$E$4</c:f>
              <c:strCache>
                <c:ptCount val="1"/>
                <c:pt idx="0">
                  <c:v>Petrol</c:v>
                </c:pt>
              </c:strCache>
            </c:strRef>
          </c:tx>
          <c:spPr>
            <a:ln w="34925" cap="rnd">
              <a:solidFill>
                <a:schemeClr val="accent6">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9525">
                <a:solidFill>
                  <a:schemeClr val="accent6">
                    <a:lumMod val="60000"/>
                  </a:schemeClr>
                </a:solidFill>
                <a:round/>
              </a:ln>
              <a:effectLst>
                <a:outerShdw blurRad="57150" dist="19050" dir="5400000" algn="ctr" rotWithShape="0">
                  <a:srgbClr val="000000">
                    <a:alpha val="63000"/>
                  </a:srgbClr>
                </a:outerShdw>
              </a:effectLst>
            </c:spPr>
          </c:marker>
          <c:cat>
            <c:strRef>
              <c:f>VehicleUsed!$A$5:$A$11</c:f>
              <c:strCache>
                <c:ptCount val="6"/>
                <c:pt idx="0">
                  <c:v>2018</c:v>
                </c:pt>
                <c:pt idx="1">
                  <c:v>2019</c:v>
                </c:pt>
                <c:pt idx="2">
                  <c:v>2020</c:v>
                </c:pt>
                <c:pt idx="3">
                  <c:v>2021</c:v>
                </c:pt>
                <c:pt idx="4">
                  <c:v>2022</c:v>
                </c:pt>
                <c:pt idx="5">
                  <c:v>2023</c:v>
                </c:pt>
              </c:strCache>
            </c:strRef>
          </c:cat>
          <c:val>
            <c:numRef>
              <c:f>VehicleUsed!$E$5:$E$11</c:f>
              <c:numCache>
                <c:formatCode>General</c:formatCode>
                <c:ptCount val="6"/>
                <c:pt idx="0">
                  <c:v>22</c:v>
                </c:pt>
                <c:pt idx="1">
                  <c:v>22</c:v>
                </c:pt>
                <c:pt idx="2">
                  <c:v>28</c:v>
                </c:pt>
                <c:pt idx="3">
                  <c:v>23</c:v>
                </c:pt>
                <c:pt idx="4">
                  <c:v>25</c:v>
                </c:pt>
                <c:pt idx="5">
                  <c:v>14</c:v>
                </c:pt>
              </c:numCache>
            </c:numRef>
          </c:val>
          <c:smooth val="0"/>
          <c:extLst>
            <c:ext xmlns:c16="http://schemas.microsoft.com/office/drawing/2014/chart" uri="{C3380CC4-5D6E-409C-BE32-E72D297353CC}">
              <c16:uniqueId val="{0000000A-3D7E-45D5-8984-96A1511FD39C}"/>
            </c:ext>
          </c:extLst>
        </c:ser>
        <c:dLbls>
          <c:showLegendKey val="0"/>
          <c:showVal val="0"/>
          <c:showCatName val="0"/>
          <c:showSerName val="0"/>
          <c:showPercent val="0"/>
          <c:showBubbleSize val="0"/>
        </c:dLbls>
        <c:marker val="1"/>
        <c:smooth val="0"/>
        <c:axId val="711711199"/>
        <c:axId val="711712639"/>
      </c:lineChart>
      <c:catAx>
        <c:axId val="711711199"/>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11712639"/>
        <c:crosses val="autoZero"/>
        <c:auto val="1"/>
        <c:lblAlgn val="ctr"/>
        <c:lblOffset val="100"/>
        <c:noMultiLvlLbl val="0"/>
      </c:catAx>
      <c:valAx>
        <c:axId val="71171263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117111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a:t>
            </a:r>
            <a:r>
              <a:rPr lang="en-US" baseline="0"/>
              <a:t> 5 states Using Most Electric Vehicle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D14A-49E7-803E-67425E5E1B27}"/>
              </c:ext>
            </c:extLst>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D14A-49E7-803E-67425E5E1B27}"/>
              </c:ext>
            </c:extLst>
          </c:dPt>
          <c:dPt>
            <c:idx val="2"/>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D14A-49E7-803E-67425E5E1B27}"/>
              </c:ext>
            </c:extLst>
          </c:dPt>
          <c:dPt>
            <c:idx val="3"/>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D14A-49E7-803E-67425E5E1B27}"/>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Top5State!$H$6:$H$9</c:f>
              <c:strCache>
                <c:ptCount val="4"/>
                <c:pt idx="0">
                  <c:v>Odisha</c:v>
                </c:pt>
                <c:pt idx="1">
                  <c:v>Uttarakhand</c:v>
                </c:pt>
                <c:pt idx="2">
                  <c:v>Meghalaya</c:v>
                </c:pt>
                <c:pt idx="3">
                  <c:v>Sikkim</c:v>
                </c:pt>
              </c:strCache>
            </c:strRef>
          </c:cat>
          <c:val>
            <c:numRef>
              <c:f>Top5State!$I$6:$I$9</c:f>
              <c:numCache>
                <c:formatCode>General</c:formatCode>
                <c:ptCount val="4"/>
                <c:pt idx="0">
                  <c:v>3</c:v>
                </c:pt>
                <c:pt idx="1">
                  <c:v>2</c:v>
                </c:pt>
                <c:pt idx="2">
                  <c:v>1</c:v>
                </c:pt>
                <c:pt idx="3">
                  <c:v>1</c:v>
                </c:pt>
              </c:numCache>
            </c:numRef>
          </c:val>
          <c:extLst>
            <c:ext xmlns:c16="http://schemas.microsoft.com/office/drawing/2014/chart" uri="{C3380CC4-5D6E-409C-BE32-E72D297353CC}">
              <c16:uniqueId val="{00000008-D14A-49E7-803E-67425E5E1B27}"/>
            </c:ext>
          </c:extLst>
        </c:ser>
        <c:dLbls>
          <c:dLblPos val="bestFit"/>
          <c:showLegendKey val="0"/>
          <c:showVal val="1"/>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6182379376490983E-2"/>
          <c:y val="0.11219370305984479"/>
          <c:w val="0.95173342462626953"/>
          <c:h val="0.83528604378998084"/>
        </c:manualLayout>
      </c:layout>
      <c:lineChart>
        <c:grouping val="standard"/>
        <c:varyColors val="0"/>
        <c:ser>
          <c:idx val="0"/>
          <c:order val="0"/>
          <c:tx>
            <c:strRef>
              <c:f>'Forecast sheet'!$B$4</c:f>
              <c:strCache>
                <c:ptCount val="1"/>
                <c:pt idx="0">
                  <c:v>Values</c:v>
                </c:pt>
              </c:strCache>
            </c:strRef>
          </c:tx>
          <c:spPr>
            <a:ln w="28575" cap="rnd">
              <a:solidFill>
                <a:schemeClr val="accent1"/>
              </a:solidFill>
              <a:round/>
            </a:ln>
            <a:effectLst/>
          </c:spPr>
          <c:marker>
            <c:symbol val="none"/>
          </c:marker>
          <c:val>
            <c:numRef>
              <c:f>'Forecast sheet'!$B$5:$B$12</c:f>
              <c:numCache>
                <c:formatCode>General</c:formatCode>
                <c:ptCount val="8"/>
                <c:pt idx="0">
                  <c:v>11</c:v>
                </c:pt>
                <c:pt idx="1">
                  <c:v>21</c:v>
                </c:pt>
                <c:pt idx="2">
                  <c:v>14</c:v>
                </c:pt>
                <c:pt idx="3">
                  <c:v>28</c:v>
                </c:pt>
                <c:pt idx="4">
                  <c:v>29</c:v>
                </c:pt>
                <c:pt idx="5">
                  <c:v>20</c:v>
                </c:pt>
              </c:numCache>
            </c:numRef>
          </c:val>
          <c:smooth val="0"/>
          <c:extLst>
            <c:ext xmlns:c16="http://schemas.microsoft.com/office/drawing/2014/chart" uri="{C3380CC4-5D6E-409C-BE32-E72D297353CC}">
              <c16:uniqueId val="{00000000-4AE1-4DB6-96CF-57E6954C9B8A}"/>
            </c:ext>
          </c:extLst>
        </c:ser>
        <c:ser>
          <c:idx val="1"/>
          <c:order val="1"/>
          <c:tx>
            <c:strRef>
              <c:f>'Forecast sheet'!$C$4</c:f>
              <c:strCache>
                <c:ptCount val="1"/>
                <c:pt idx="0">
                  <c:v>Forecast</c:v>
                </c:pt>
              </c:strCache>
            </c:strRef>
          </c:tx>
          <c:spPr>
            <a:ln w="25400" cap="rnd">
              <a:solidFill>
                <a:schemeClr val="accent2"/>
              </a:solidFill>
              <a:round/>
            </a:ln>
            <a:effectLst/>
          </c:spPr>
          <c:marker>
            <c:symbol val="none"/>
          </c:marker>
          <c:cat>
            <c:numRef>
              <c:f>'Forecast sheet'!$A$5:$A$12</c:f>
              <c:numCache>
                <c:formatCode>General</c:formatCode>
                <c:ptCount val="8"/>
                <c:pt idx="0">
                  <c:v>2018</c:v>
                </c:pt>
                <c:pt idx="1">
                  <c:v>2019</c:v>
                </c:pt>
                <c:pt idx="2">
                  <c:v>2020</c:v>
                </c:pt>
                <c:pt idx="3">
                  <c:v>2021</c:v>
                </c:pt>
                <c:pt idx="4">
                  <c:v>2022</c:v>
                </c:pt>
                <c:pt idx="5">
                  <c:v>2023</c:v>
                </c:pt>
                <c:pt idx="6">
                  <c:v>2024</c:v>
                </c:pt>
                <c:pt idx="7">
                  <c:v>2025</c:v>
                </c:pt>
              </c:numCache>
            </c:numRef>
          </c:cat>
          <c:val>
            <c:numRef>
              <c:f>'Forecast sheet'!$C$5:$C$12</c:f>
              <c:numCache>
                <c:formatCode>General</c:formatCode>
                <c:ptCount val="8"/>
                <c:pt idx="5">
                  <c:v>20</c:v>
                </c:pt>
                <c:pt idx="6">
                  <c:v>26.705952669940661</c:v>
                </c:pt>
                <c:pt idx="7">
                  <c:v>28.709566306975088</c:v>
                </c:pt>
              </c:numCache>
            </c:numRef>
          </c:val>
          <c:smooth val="0"/>
          <c:extLst>
            <c:ext xmlns:c16="http://schemas.microsoft.com/office/drawing/2014/chart" uri="{C3380CC4-5D6E-409C-BE32-E72D297353CC}">
              <c16:uniqueId val="{00000001-4AE1-4DB6-96CF-57E6954C9B8A}"/>
            </c:ext>
          </c:extLst>
        </c:ser>
        <c:ser>
          <c:idx val="2"/>
          <c:order val="2"/>
          <c:tx>
            <c:strRef>
              <c:f>'Forecast sheet'!$D$4</c:f>
              <c:strCache>
                <c:ptCount val="1"/>
                <c:pt idx="0">
                  <c:v>Lower Confidence Bound</c:v>
                </c:pt>
              </c:strCache>
            </c:strRef>
          </c:tx>
          <c:spPr>
            <a:ln w="12700" cap="rnd">
              <a:solidFill>
                <a:srgbClr val="ED7D31"/>
              </a:solidFill>
              <a:prstDash val="solid"/>
              <a:round/>
            </a:ln>
            <a:effectLst/>
          </c:spPr>
          <c:marker>
            <c:symbol val="none"/>
          </c:marker>
          <c:cat>
            <c:numRef>
              <c:f>'Forecast sheet'!$A$5:$A$12</c:f>
              <c:numCache>
                <c:formatCode>General</c:formatCode>
                <c:ptCount val="8"/>
                <c:pt idx="0">
                  <c:v>2018</c:v>
                </c:pt>
                <c:pt idx="1">
                  <c:v>2019</c:v>
                </c:pt>
                <c:pt idx="2">
                  <c:v>2020</c:v>
                </c:pt>
                <c:pt idx="3">
                  <c:v>2021</c:v>
                </c:pt>
                <c:pt idx="4">
                  <c:v>2022</c:v>
                </c:pt>
                <c:pt idx="5">
                  <c:v>2023</c:v>
                </c:pt>
                <c:pt idx="6">
                  <c:v>2024</c:v>
                </c:pt>
                <c:pt idx="7">
                  <c:v>2025</c:v>
                </c:pt>
              </c:numCache>
            </c:numRef>
          </c:cat>
          <c:val>
            <c:numRef>
              <c:f>'Forecast sheet'!$D$5:$D$12</c:f>
              <c:numCache>
                <c:formatCode>General</c:formatCode>
                <c:ptCount val="8"/>
                <c:pt idx="5" formatCode="0.00">
                  <c:v>20</c:v>
                </c:pt>
                <c:pt idx="6" formatCode="0.00">
                  <c:v>14.112311098085973</c:v>
                </c:pt>
                <c:pt idx="7" formatCode="0.00">
                  <c:v>15.725277549145625</c:v>
                </c:pt>
              </c:numCache>
            </c:numRef>
          </c:val>
          <c:smooth val="0"/>
          <c:extLst>
            <c:ext xmlns:c16="http://schemas.microsoft.com/office/drawing/2014/chart" uri="{C3380CC4-5D6E-409C-BE32-E72D297353CC}">
              <c16:uniqueId val="{00000002-4AE1-4DB6-96CF-57E6954C9B8A}"/>
            </c:ext>
          </c:extLst>
        </c:ser>
        <c:ser>
          <c:idx val="3"/>
          <c:order val="3"/>
          <c:tx>
            <c:strRef>
              <c:f>'Forecast sheet'!$E$4</c:f>
              <c:strCache>
                <c:ptCount val="1"/>
                <c:pt idx="0">
                  <c:v>Upper Confidence Bound</c:v>
                </c:pt>
              </c:strCache>
            </c:strRef>
          </c:tx>
          <c:spPr>
            <a:ln w="12700" cap="rnd">
              <a:solidFill>
                <a:srgbClr val="ED7D31"/>
              </a:solidFill>
              <a:prstDash val="solid"/>
              <a:round/>
            </a:ln>
            <a:effectLst/>
          </c:spPr>
          <c:marker>
            <c:symbol val="none"/>
          </c:marker>
          <c:cat>
            <c:numRef>
              <c:f>'Forecast sheet'!$A$5:$A$12</c:f>
              <c:numCache>
                <c:formatCode>General</c:formatCode>
                <c:ptCount val="8"/>
                <c:pt idx="0">
                  <c:v>2018</c:v>
                </c:pt>
                <c:pt idx="1">
                  <c:v>2019</c:v>
                </c:pt>
                <c:pt idx="2">
                  <c:v>2020</c:v>
                </c:pt>
                <c:pt idx="3">
                  <c:v>2021</c:v>
                </c:pt>
                <c:pt idx="4">
                  <c:v>2022</c:v>
                </c:pt>
                <c:pt idx="5">
                  <c:v>2023</c:v>
                </c:pt>
                <c:pt idx="6">
                  <c:v>2024</c:v>
                </c:pt>
                <c:pt idx="7">
                  <c:v>2025</c:v>
                </c:pt>
              </c:numCache>
            </c:numRef>
          </c:cat>
          <c:val>
            <c:numRef>
              <c:f>'Forecast sheet'!$E$5:$E$12</c:f>
              <c:numCache>
                <c:formatCode>General</c:formatCode>
                <c:ptCount val="8"/>
                <c:pt idx="5" formatCode="0.00">
                  <c:v>20</c:v>
                </c:pt>
                <c:pt idx="6" formatCode="0.00">
                  <c:v>39.299594241795347</c:v>
                </c:pt>
                <c:pt idx="7" formatCode="0.00">
                  <c:v>41.693855064804552</c:v>
                </c:pt>
              </c:numCache>
            </c:numRef>
          </c:val>
          <c:smooth val="0"/>
          <c:extLst>
            <c:ext xmlns:c16="http://schemas.microsoft.com/office/drawing/2014/chart" uri="{C3380CC4-5D6E-409C-BE32-E72D297353CC}">
              <c16:uniqueId val="{00000003-4AE1-4DB6-96CF-57E6954C9B8A}"/>
            </c:ext>
          </c:extLst>
        </c:ser>
        <c:dLbls>
          <c:showLegendKey val="0"/>
          <c:showVal val="0"/>
          <c:showCatName val="0"/>
          <c:showSerName val="0"/>
          <c:showPercent val="0"/>
          <c:showBubbleSize val="0"/>
        </c:dLbls>
        <c:smooth val="0"/>
        <c:axId val="156589408"/>
        <c:axId val="156575488"/>
      </c:lineChart>
      <c:catAx>
        <c:axId val="156589408"/>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75488"/>
        <c:crosses val="autoZero"/>
        <c:auto val="1"/>
        <c:lblAlgn val="ctr"/>
        <c:lblOffset val="100"/>
        <c:noMultiLvlLbl val="0"/>
      </c:catAx>
      <c:valAx>
        <c:axId val="156575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894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4.xml"/><Relationship Id="rId13" Type="http://schemas.openxmlformats.org/officeDocument/2006/relationships/image" Target="../media/image5.png"/><Relationship Id="rId3" Type="http://schemas.openxmlformats.org/officeDocument/2006/relationships/hyperlink" Target="#Data!A1"/><Relationship Id="rId7" Type="http://schemas.openxmlformats.org/officeDocument/2006/relationships/chart" Target="../charts/chart3.xml"/><Relationship Id="rId12" Type="http://schemas.openxmlformats.org/officeDocument/2006/relationships/image" Target="../media/image4.svg"/><Relationship Id="rId2" Type="http://schemas.openxmlformats.org/officeDocument/2006/relationships/image" Target="../media/image2.svg"/><Relationship Id="rId16" Type="http://schemas.openxmlformats.org/officeDocument/2006/relationships/hyperlink" Target="#'Forecast sheet'!A1"/><Relationship Id="rId1" Type="http://schemas.openxmlformats.org/officeDocument/2006/relationships/image" Target="../media/image1.png"/><Relationship Id="rId6" Type="http://schemas.openxmlformats.org/officeDocument/2006/relationships/chart" Target="../charts/chart2.xml"/><Relationship Id="rId11" Type="http://schemas.openxmlformats.org/officeDocument/2006/relationships/image" Target="../media/image3.png"/><Relationship Id="rId5" Type="http://schemas.openxmlformats.org/officeDocument/2006/relationships/chart" Target="../charts/chart1.xml"/><Relationship Id="rId15" Type="http://schemas.openxmlformats.org/officeDocument/2006/relationships/image" Target="../media/image7.jpeg"/><Relationship Id="rId10" Type="http://schemas.openxmlformats.org/officeDocument/2006/relationships/chart" Target="../charts/chart6.xml"/><Relationship Id="rId4" Type="http://schemas.openxmlformats.org/officeDocument/2006/relationships/hyperlink" Target="#KPi!A1"/><Relationship Id="rId9" Type="http://schemas.openxmlformats.org/officeDocument/2006/relationships/chart" Target="../charts/chart5.xml"/><Relationship Id="rId14" Type="http://schemas.openxmlformats.org/officeDocument/2006/relationships/image" Target="../media/image6.svg"/></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31</xdr:col>
      <xdr:colOff>156148</xdr:colOff>
      <xdr:row>61</xdr:row>
      <xdr:rowOff>145738</xdr:rowOff>
    </xdr:to>
    <xdr:sp macro="" textlink="">
      <xdr:nvSpPr>
        <xdr:cNvPr id="2" name="Rectangle: Rounded Corners 1">
          <a:extLst>
            <a:ext uri="{FF2B5EF4-FFF2-40B4-BE49-F238E27FC236}">
              <a16:creationId xmlns:a16="http://schemas.microsoft.com/office/drawing/2014/main" id="{803B38CD-E8FF-46C2-A17C-706F399059EE}"/>
            </a:ext>
          </a:extLst>
        </xdr:cNvPr>
        <xdr:cNvSpPr/>
      </xdr:nvSpPr>
      <xdr:spPr>
        <a:xfrm>
          <a:off x="0" y="0"/>
          <a:ext cx="19195738" cy="11575738"/>
        </a:xfrm>
        <a:custGeom>
          <a:avLst/>
          <a:gdLst>
            <a:gd name="connsiteX0" fmla="*/ 0 w 11963400"/>
            <a:gd name="connsiteY0" fmla="*/ 1112542 h 6675120"/>
            <a:gd name="connsiteX1" fmla="*/ 1112542 w 11963400"/>
            <a:gd name="connsiteY1" fmla="*/ 0 h 6675120"/>
            <a:gd name="connsiteX2" fmla="*/ 10850858 w 11963400"/>
            <a:gd name="connsiteY2" fmla="*/ 0 h 6675120"/>
            <a:gd name="connsiteX3" fmla="*/ 11963400 w 11963400"/>
            <a:gd name="connsiteY3" fmla="*/ 1112542 h 6675120"/>
            <a:gd name="connsiteX4" fmla="*/ 11963400 w 11963400"/>
            <a:gd name="connsiteY4" fmla="*/ 5562578 h 6675120"/>
            <a:gd name="connsiteX5" fmla="*/ 10850858 w 11963400"/>
            <a:gd name="connsiteY5" fmla="*/ 6675120 h 6675120"/>
            <a:gd name="connsiteX6" fmla="*/ 1112542 w 11963400"/>
            <a:gd name="connsiteY6" fmla="*/ 6675120 h 6675120"/>
            <a:gd name="connsiteX7" fmla="*/ 0 w 11963400"/>
            <a:gd name="connsiteY7" fmla="*/ 5562578 h 6675120"/>
            <a:gd name="connsiteX8" fmla="*/ 0 w 11963400"/>
            <a:gd name="connsiteY8" fmla="*/ 1112542 h 6675120"/>
            <a:gd name="connsiteX0" fmla="*/ 0 w 12054840"/>
            <a:gd name="connsiteY0" fmla="*/ 1043962 h 6675120"/>
            <a:gd name="connsiteX1" fmla="*/ 1203982 w 12054840"/>
            <a:gd name="connsiteY1" fmla="*/ 0 h 6675120"/>
            <a:gd name="connsiteX2" fmla="*/ 10942298 w 12054840"/>
            <a:gd name="connsiteY2" fmla="*/ 0 h 6675120"/>
            <a:gd name="connsiteX3" fmla="*/ 12054840 w 12054840"/>
            <a:gd name="connsiteY3" fmla="*/ 1112542 h 6675120"/>
            <a:gd name="connsiteX4" fmla="*/ 12054840 w 12054840"/>
            <a:gd name="connsiteY4" fmla="*/ 5562578 h 6675120"/>
            <a:gd name="connsiteX5" fmla="*/ 10942298 w 12054840"/>
            <a:gd name="connsiteY5" fmla="*/ 6675120 h 6675120"/>
            <a:gd name="connsiteX6" fmla="*/ 1203982 w 12054840"/>
            <a:gd name="connsiteY6" fmla="*/ 6675120 h 6675120"/>
            <a:gd name="connsiteX7" fmla="*/ 91440 w 12054840"/>
            <a:gd name="connsiteY7" fmla="*/ 5562578 h 6675120"/>
            <a:gd name="connsiteX8" fmla="*/ 0 w 12054840"/>
            <a:gd name="connsiteY8" fmla="*/ 1043962 h 6675120"/>
            <a:gd name="connsiteX0" fmla="*/ 22860 w 12077700"/>
            <a:gd name="connsiteY0" fmla="*/ 1043962 h 6675120"/>
            <a:gd name="connsiteX1" fmla="*/ 1226842 w 12077700"/>
            <a:gd name="connsiteY1" fmla="*/ 0 h 6675120"/>
            <a:gd name="connsiteX2" fmla="*/ 10965158 w 12077700"/>
            <a:gd name="connsiteY2" fmla="*/ 0 h 6675120"/>
            <a:gd name="connsiteX3" fmla="*/ 12077700 w 12077700"/>
            <a:gd name="connsiteY3" fmla="*/ 1112542 h 6675120"/>
            <a:gd name="connsiteX4" fmla="*/ 12077700 w 12077700"/>
            <a:gd name="connsiteY4" fmla="*/ 5562578 h 6675120"/>
            <a:gd name="connsiteX5" fmla="*/ 10965158 w 12077700"/>
            <a:gd name="connsiteY5" fmla="*/ 6675120 h 6675120"/>
            <a:gd name="connsiteX6" fmla="*/ 1226842 w 12077700"/>
            <a:gd name="connsiteY6" fmla="*/ 6675120 h 6675120"/>
            <a:gd name="connsiteX7" fmla="*/ 0 w 12077700"/>
            <a:gd name="connsiteY7" fmla="*/ 5631158 h 6675120"/>
            <a:gd name="connsiteX8" fmla="*/ 22860 w 12077700"/>
            <a:gd name="connsiteY8" fmla="*/ 1043962 h 6675120"/>
            <a:gd name="connsiteX0" fmla="*/ 22860 w 12214860"/>
            <a:gd name="connsiteY0" fmla="*/ 1043962 h 6675120"/>
            <a:gd name="connsiteX1" fmla="*/ 1226842 w 12214860"/>
            <a:gd name="connsiteY1" fmla="*/ 0 h 6675120"/>
            <a:gd name="connsiteX2" fmla="*/ 10965158 w 12214860"/>
            <a:gd name="connsiteY2" fmla="*/ 0 h 6675120"/>
            <a:gd name="connsiteX3" fmla="*/ 12077700 w 12214860"/>
            <a:gd name="connsiteY3" fmla="*/ 1112542 h 6675120"/>
            <a:gd name="connsiteX4" fmla="*/ 12214860 w 12214860"/>
            <a:gd name="connsiteY4" fmla="*/ 5516858 h 6675120"/>
            <a:gd name="connsiteX5" fmla="*/ 10965158 w 12214860"/>
            <a:gd name="connsiteY5" fmla="*/ 6675120 h 6675120"/>
            <a:gd name="connsiteX6" fmla="*/ 1226842 w 12214860"/>
            <a:gd name="connsiteY6" fmla="*/ 6675120 h 6675120"/>
            <a:gd name="connsiteX7" fmla="*/ 0 w 12214860"/>
            <a:gd name="connsiteY7" fmla="*/ 5631158 h 6675120"/>
            <a:gd name="connsiteX8" fmla="*/ 22860 w 12214860"/>
            <a:gd name="connsiteY8" fmla="*/ 1043962 h 6675120"/>
            <a:gd name="connsiteX0" fmla="*/ 22860 w 12214860"/>
            <a:gd name="connsiteY0" fmla="*/ 1043962 h 6675120"/>
            <a:gd name="connsiteX1" fmla="*/ 1226842 w 12214860"/>
            <a:gd name="connsiteY1" fmla="*/ 0 h 6675120"/>
            <a:gd name="connsiteX2" fmla="*/ 10965158 w 12214860"/>
            <a:gd name="connsiteY2" fmla="*/ 0 h 6675120"/>
            <a:gd name="connsiteX3" fmla="*/ 12214860 w 12214860"/>
            <a:gd name="connsiteY3" fmla="*/ 1135402 h 6675120"/>
            <a:gd name="connsiteX4" fmla="*/ 12214860 w 12214860"/>
            <a:gd name="connsiteY4" fmla="*/ 5516858 h 6675120"/>
            <a:gd name="connsiteX5" fmla="*/ 10965158 w 12214860"/>
            <a:gd name="connsiteY5" fmla="*/ 6675120 h 6675120"/>
            <a:gd name="connsiteX6" fmla="*/ 1226842 w 12214860"/>
            <a:gd name="connsiteY6" fmla="*/ 6675120 h 6675120"/>
            <a:gd name="connsiteX7" fmla="*/ 0 w 12214860"/>
            <a:gd name="connsiteY7" fmla="*/ 5631158 h 6675120"/>
            <a:gd name="connsiteX8" fmla="*/ 22860 w 12214860"/>
            <a:gd name="connsiteY8" fmla="*/ 1043962 h 6675120"/>
            <a:gd name="connsiteX0" fmla="*/ 22860 w 12214860"/>
            <a:gd name="connsiteY0" fmla="*/ 1192552 h 6823710"/>
            <a:gd name="connsiteX1" fmla="*/ 1226842 w 12214860"/>
            <a:gd name="connsiteY1" fmla="*/ 148590 h 6823710"/>
            <a:gd name="connsiteX2" fmla="*/ 10953728 w 12214860"/>
            <a:gd name="connsiteY2" fmla="*/ 0 h 6823710"/>
            <a:gd name="connsiteX3" fmla="*/ 12214860 w 12214860"/>
            <a:gd name="connsiteY3" fmla="*/ 1283992 h 6823710"/>
            <a:gd name="connsiteX4" fmla="*/ 12214860 w 12214860"/>
            <a:gd name="connsiteY4" fmla="*/ 5665448 h 6823710"/>
            <a:gd name="connsiteX5" fmla="*/ 10965158 w 12214860"/>
            <a:gd name="connsiteY5" fmla="*/ 6823710 h 6823710"/>
            <a:gd name="connsiteX6" fmla="*/ 1226842 w 12214860"/>
            <a:gd name="connsiteY6" fmla="*/ 6823710 h 6823710"/>
            <a:gd name="connsiteX7" fmla="*/ 0 w 12214860"/>
            <a:gd name="connsiteY7" fmla="*/ 5779748 h 6823710"/>
            <a:gd name="connsiteX8" fmla="*/ 22860 w 12214860"/>
            <a:gd name="connsiteY8" fmla="*/ 1192552 h 6823710"/>
            <a:gd name="connsiteX0" fmla="*/ 22860 w 12214860"/>
            <a:gd name="connsiteY0" fmla="*/ 1192552 h 6823710"/>
            <a:gd name="connsiteX1" fmla="*/ 1226842 w 12214860"/>
            <a:gd name="connsiteY1" fmla="*/ 34290 h 6823710"/>
            <a:gd name="connsiteX2" fmla="*/ 10953728 w 12214860"/>
            <a:gd name="connsiteY2" fmla="*/ 0 h 6823710"/>
            <a:gd name="connsiteX3" fmla="*/ 12214860 w 12214860"/>
            <a:gd name="connsiteY3" fmla="*/ 1283992 h 6823710"/>
            <a:gd name="connsiteX4" fmla="*/ 12214860 w 12214860"/>
            <a:gd name="connsiteY4" fmla="*/ 5665448 h 6823710"/>
            <a:gd name="connsiteX5" fmla="*/ 10965158 w 12214860"/>
            <a:gd name="connsiteY5" fmla="*/ 6823710 h 6823710"/>
            <a:gd name="connsiteX6" fmla="*/ 1226842 w 12214860"/>
            <a:gd name="connsiteY6" fmla="*/ 6823710 h 6823710"/>
            <a:gd name="connsiteX7" fmla="*/ 0 w 12214860"/>
            <a:gd name="connsiteY7" fmla="*/ 5779748 h 6823710"/>
            <a:gd name="connsiteX8" fmla="*/ 22860 w 12214860"/>
            <a:gd name="connsiteY8" fmla="*/ 1192552 h 6823710"/>
            <a:gd name="connsiteX0" fmla="*/ 22860 w 12214860"/>
            <a:gd name="connsiteY0" fmla="*/ 1192552 h 6880860"/>
            <a:gd name="connsiteX1" fmla="*/ 1226842 w 12214860"/>
            <a:gd name="connsiteY1" fmla="*/ 34290 h 6880860"/>
            <a:gd name="connsiteX2" fmla="*/ 10953728 w 12214860"/>
            <a:gd name="connsiteY2" fmla="*/ 0 h 6880860"/>
            <a:gd name="connsiteX3" fmla="*/ 12214860 w 12214860"/>
            <a:gd name="connsiteY3" fmla="*/ 1283992 h 6880860"/>
            <a:gd name="connsiteX4" fmla="*/ 12214860 w 12214860"/>
            <a:gd name="connsiteY4" fmla="*/ 5665448 h 6880860"/>
            <a:gd name="connsiteX5" fmla="*/ 10965158 w 12214860"/>
            <a:gd name="connsiteY5" fmla="*/ 6823710 h 6880860"/>
            <a:gd name="connsiteX6" fmla="*/ 758212 w 12214860"/>
            <a:gd name="connsiteY6" fmla="*/ 6880860 h 6880860"/>
            <a:gd name="connsiteX7" fmla="*/ 0 w 12214860"/>
            <a:gd name="connsiteY7" fmla="*/ 5779748 h 6880860"/>
            <a:gd name="connsiteX8" fmla="*/ 22860 w 12214860"/>
            <a:gd name="connsiteY8" fmla="*/ 1192552 h 6880860"/>
            <a:gd name="connsiteX0" fmla="*/ 22860 w 12214860"/>
            <a:gd name="connsiteY0" fmla="*/ 1192552 h 6938010"/>
            <a:gd name="connsiteX1" fmla="*/ 1226842 w 12214860"/>
            <a:gd name="connsiteY1" fmla="*/ 34290 h 6938010"/>
            <a:gd name="connsiteX2" fmla="*/ 10953728 w 12214860"/>
            <a:gd name="connsiteY2" fmla="*/ 0 h 6938010"/>
            <a:gd name="connsiteX3" fmla="*/ 12214860 w 12214860"/>
            <a:gd name="connsiteY3" fmla="*/ 1283992 h 6938010"/>
            <a:gd name="connsiteX4" fmla="*/ 12214860 w 12214860"/>
            <a:gd name="connsiteY4" fmla="*/ 5665448 h 6938010"/>
            <a:gd name="connsiteX5" fmla="*/ 11559518 w 12214860"/>
            <a:gd name="connsiteY5" fmla="*/ 6938010 h 6938010"/>
            <a:gd name="connsiteX6" fmla="*/ 758212 w 12214860"/>
            <a:gd name="connsiteY6" fmla="*/ 6880860 h 6938010"/>
            <a:gd name="connsiteX7" fmla="*/ 0 w 12214860"/>
            <a:gd name="connsiteY7" fmla="*/ 5779748 h 6938010"/>
            <a:gd name="connsiteX8" fmla="*/ 22860 w 12214860"/>
            <a:gd name="connsiteY8" fmla="*/ 1192552 h 6938010"/>
            <a:gd name="connsiteX0" fmla="*/ 22860 w 12214860"/>
            <a:gd name="connsiteY0" fmla="*/ 1192552 h 6938010"/>
            <a:gd name="connsiteX1" fmla="*/ 1226842 w 12214860"/>
            <a:gd name="connsiteY1" fmla="*/ 34290 h 6938010"/>
            <a:gd name="connsiteX2" fmla="*/ 10953728 w 12214860"/>
            <a:gd name="connsiteY2" fmla="*/ 0 h 6938010"/>
            <a:gd name="connsiteX3" fmla="*/ 12123420 w 12214860"/>
            <a:gd name="connsiteY3" fmla="*/ 815362 h 6938010"/>
            <a:gd name="connsiteX4" fmla="*/ 12214860 w 12214860"/>
            <a:gd name="connsiteY4" fmla="*/ 5665448 h 6938010"/>
            <a:gd name="connsiteX5" fmla="*/ 11559518 w 12214860"/>
            <a:gd name="connsiteY5" fmla="*/ 6938010 h 6938010"/>
            <a:gd name="connsiteX6" fmla="*/ 758212 w 12214860"/>
            <a:gd name="connsiteY6" fmla="*/ 6880860 h 6938010"/>
            <a:gd name="connsiteX7" fmla="*/ 0 w 12214860"/>
            <a:gd name="connsiteY7" fmla="*/ 5779748 h 6938010"/>
            <a:gd name="connsiteX8" fmla="*/ 22860 w 12214860"/>
            <a:gd name="connsiteY8" fmla="*/ 1192552 h 6938010"/>
            <a:gd name="connsiteX0" fmla="*/ 11430 w 12214860"/>
            <a:gd name="connsiteY0" fmla="*/ 906802 h 6938010"/>
            <a:gd name="connsiteX1" fmla="*/ 1226842 w 12214860"/>
            <a:gd name="connsiteY1" fmla="*/ 34290 h 6938010"/>
            <a:gd name="connsiteX2" fmla="*/ 10953728 w 12214860"/>
            <a:gd name="connsiteY2" fmla="*/ 0 h 6938010"/>
            <a:gd name="connsiteX3" fmla="*/ 12123420 w 12214860"/>
            <a:gd name="connsiteY3" fmla="*/ 815362 h 6938010"/>
            <a:gd name="connsiteX4" fmla="*/ 12214860 w 12214860"/>
            <a:gd name="connsiteY4" fmla="*/ 5665448 h 6938010"/>
            <a:gd name="connsiteX5" fmla="*/ 11559518 w 12214860"/>
            <a:gd name="connsiteY5" fmla="*/ 6938010 h 6938010"/>
            <a:gd name="connsiteX6" fmla="*/ 758212 w 12214860"/>
            <a:gd name="connsiteY6" fmla="*/ 6880860 h 6938010"/>
            <a:gd name="connsiteX7" fmla="*/ 0 w 12214860"/>
            <a:gd name="connsiteY7" fmla="*/ 5779748 h 6938010"/>
            <a:gd name="connsiteX8" fmla="*/ 11430 w 12214860"/>
            <a:gd name="connsiteY8" fmla="*/ 906802 h 6938010"/>
            <a:gd name="connsiteX0" fmla="*/ 11430 w 12214860"/>
            <a:gd name="connsiteY0" fmla="*/ 906802 h 6938010"/>
            <a:gd name="connsiteX1" fmla="*/ 895372 w 12214860"/>
            <a:gd name="connsiteY1" fmla="*/ 34290 h 6938010"/>
            <a:gd name="connsiteX2" fmla="*/ 10953728 w 12214860"/>
            <a:gd name="connsiteY2" fmla="*/ 0 h 6938010"/>
            <a:gd name="connsiteX3" fmla="*/ 12123420 w 12214860"/>
            <a:gd name="connsiteY3" fmla="*/ 815362 h 6938010"/>
            <a:gd name="connsiteX4" fmla="*/ 12214860 w 12214860"/>
            <a:gd name="connsiteY4" fmla="*/ 5665448 h 6938010"/>
            <a:gd name="connsiteX5" fmla="*/ 11559518 w 12214860"/>
            <a:gd name="connsiteY5" fmla="*/ 6938010 h 6938010"/>
            <a:gd name="connsiteX6" fmla="*/ 758212 w 12214860"/>
            <a:gd name="connsiteY6" fmla="*/ 6880860 h 6938010"/>
            <a:gd name="connsiteX7" fmla="*/ 0 w 12214860"/>
            <a:gd name="connsiteY7" fmla="*/ 5779748 h 6938010"/>
            <a:gd name="connsiteX8" fmla="*/ 11430 w 12214860"/>
            <a:gd name="connsiteY8" fmla="*/ 906802 h 6938010"/>
            <a:gd name="connsiteX0" fmla="*/ 11430 w 12214860"/>
            <a:gd name="connsiteY0" fmla="*/ 906802 h 6938010"/>
            <a:gd name="connsiteX1" fmla="*/ 895372 w 12214860"/>
            <a:gd name="connsiteY1" fmla="*/ 34290 h 6938010"/>
            <a:gd name="connsiteX2" fmla="*/ 11056598 w 12214860"/>
            <a:gd name="connsiteY2" fmla="*/ 0 h 6938010"/>
            <a:gd name="connsiteX3" fmla="*/ 12123420 w 12214860"/>
            <a:gd name="connsiteY3" fmla="*/ 815362 h 6938010"/>
            <a:gd name="connsiteX4" fmla="*/ 12214860 w 12214860"/>
            <a:gd name="connsiteY4" fmla="*/ 5665448 h 6938010"/>
            <a:gd name="connsiteX5" fmla="*/ 11559518 w 12214860"/>
            <a:gd name="connsiteY5" fmla="*/ 6938010 h 6938010"/>
            <a:gd name="connsiteX6" fmla="*/ 758212 w 12214860"/>
            <a:gd name="connsiteY6" fmla="*/ 6880860 h 6938010"/>
            <a:gd name="connsiteX7" fmla="*/ 0 w 12214860"/>
            <a:gd name="connsiteY7" fmla="*/ 5779748 h 6938010"/>
            <a:gd name="connsiteX8" fmla="*/ 11430 w 12214860"/>
            <a:gd name="connsiteY8" fmla="*/ 906802 h 6938010"/>
            <a:gd name="connsiteX0" fmla="*/ 11430 w 12214860"/>
            <a:gd name="connsiteY0" fmla="*/ 872512 h 6903720"/>
            <a:gd name="connsiteX1" fmla="*/ 895372 w 12214860"/>
            <a:gd name="connsiteY1" fmla="*/ 0 h 6903720"/>
            <a:gd name="connsiteX2" fmla="*/ 11353778 w 12214860"/>
            <a:gd name="connsiteY2" fmla="*/ 0 h 6903720"/>
            <a:gd name="connsiteX3" fmla="*/ 12123420 w 12214860"/>
            <a:gd name="connsiteY3" fmla="*/ 781072 h 6903720"/>
            <a:gd name="connsiteX4" fmla="*/ 12214860 w 12214860"/>
            <a:gd name="connsiteY4" fmla="*/ 5631158 h 6903720"/>
            <a:gd name="connsiteX5" fmla="*/ 11559518 w 12214860"/>
            <a:gd name="connsiteY5" fmla="*/ 6903720 h 6903720"/>
            <a:gd name="connsiteX6" fmla="*/ 758212 w 12214860"/>
            <a:gd name="connsiteY6" fmla="*/ 6846570 h 6903720"/>
            <a:gd name="connsiteX7" fmla="*/ 0 w 12214860"/>
            <a:gd name="connsiteY7" fmla="*/ 5745458 h 6903720"/>
            <a:gd name="connsiteX8" fmla="*/ 11430 w 12214860"/>
            <a:gd name="connsiteY8" fmla="*/ 872512 h 6903720"/>
            <a:gd name="connsiteX0" fmla="*/ 11430 w 12214860"/>
            <a:gd name="connsiteY0" fmla="*/ 872512 h 6903720"/>
            <a:gd name="connsiteX1" fmla="*/ 895372 w 12214860"/>
            <a:gd name="connsiteY1" fmla="*/ 0 h 6903720"/>
            <a:gd name="connsiteX2" fmla="*/ 11353778 w 12214860"/>
            <a:gd name="connsiteY2" fmla="*/ 0 h 6903720"/>
            <a:gd name="connsiteX3" fmla="*/ 12123420 w 12214860"/>
            <a:gd name="connsiteY3" fmla="*/ 781072 h 6903720"/>
            <a:gd name="connsiteX4" fmla="*/ 12214860 w 12214860"/>
            <a:gd name="connsiteY4" fmla="*/ 5631158 h 6903720"/>
            <a:gd name="connsiteX5" fmla="*/ 11559518 w 12214860"/>
            <a:gd name="connsiteY5" fmla="*/ 6903720 h 6903720"/>
            <a:gd name="connsiteX6" fmla="*/ 621052 w 12214860"/>
            <a:gd name="connsiteY6" fmla="*/ 6846570 h 6903720"/>
            <a:gd name="connsiteX7" fmla="*/ 0 w 12214860"/>
            <a:gd name="connsiteY7" fmla="*/ 5745458 h 6903720"/>
            <a:gd name="connsiteX8" fmla="*/ 11430 w 12214860"/>
            <a:gd name="connsiteY8" fmla="*/ 872512 h 6903720"/>
            <a:gd name="connsiteX0" fmla="*/ 11430 w 12214860"/>
            <a:gd name="connsiteY0" fmla="*/ 952522 h 6983730"/>
            <a:gd name="connsiteX1" fmla="*/ 689632 w 12214860"/>
            <a:gd name="connsiteY1" fmla="*/ 0 h 6983730"/>
            <a:gd name="connsiteX2" fmla="*/ 11353778 w 12214860"/>
            <a:gd name="connsiteY2" fmla="*/ 80010 h 6983730"/>
            <a:gd name="connsiteX3" fmla="*/ 12123420 w 12214860"/>
            <a:gd name="connsiteY3" fmla="*/ 861082 h 6983730"/>
            <a:gd name="connsiteX4" fmla="*/ 12214860 w 12214860"/>
            <a:gd name="connsiteY4" fmla="*/ 5711168 h 6983730"/>
            <a:gd name="connsiteX5" fmla="*/ 11559518 w 12214860"/>
            <a:gd name="connsiteY5" fmla="*/ 6983730 h 6983730"/>
            <a:gd name="connsiteX6" fmla="*/ 621052 w 12214860"/>
            <a:gd name="connsiteY6" fmla="*/ 6926580 h 6983730"/>
            <a:gd name="connsiteX7" fmla="*/ 0 w 12214860"/>
            <a:gd name="connsiteY7" fmla="*/ 5825468 h 6983730"/>
            <a:gd name="connsiteX8" fmla="*/ 11430 w 12214860"/>
            <a:gd name="connsiteY8" fmla="*/ 952522 h 6983730"/>
            <a:gd name="connsiteX0" fmla="*/ 11430 w 12214860"/>
            <a:gd name="connsiteY0" fmla="*/ 952522 h 6983730"/>
            <a:gd name="connsiteX1" fmla="*/ 689632 w 12214860"/>
            <a:gd name="connsiteY1" fmla="*/ 0 h 6983730"/>
            <a:gd name="connsiteX2" fmla="*/ 11582378 w 12214860"/>
            <a:gd name="connsiteY2" fmla="*/ 80010 h 6983730"/>
            <a:gd name="connsiteX3" fmla="*/ 12123420 w 12214860"/>
            <a:gd name="connsiteY3" fmla="*/ 861082 h 6983730"/>
            <a:gd name="connsiteX4" fmla="*/ 12214860 w 12214860"/>
            <a:gd name="connsiteY4" fmla="*/ 5711168 h 6983730"/>
            <a:gd name="connsiteX5" fmla="*/ 11559518 w 12214860"/>
            <a:gd name="connsiteY5" fmla="*/ 6983730 h 6983730"/>
            <a:gd name="connsiteX6" fmla="*/ 621052 w 12214860"/>
            <a:gd name="connsiteY6" fmla="*/ 6926580 h 6983730"/>
            <a:gd name="connsiteX7" fmla="*/ 0 w 12214860"/>
            <a:gd name="connsiteY7" fmla="*/ 5825468 h 6983730"/>
            <a:gd name="connsiteX8" fmla="*/ 11430 w 12214860"/>
            <a:gd name="connsiteY8" fmla="*/ 952522 h 6983730"/>
            <a:gd name="connsiteX0" fmla="*/ 11430 w 12214861"/>
            <a:gd name="connsiteY0" fmla="*/ 952522 h 6983730"/>
            <a:gd name="connsiteX1" fmla="*/ 689632 w 12214861"/>
            <a:gd name="connsiteY1" fmla="*/ 0 h 6983730"/>
            <a:gd name="connsiteX2" fmla="*/ 11582378 w 12214861"/>
            <a:gd name="connsiteY2" fmla="*/ 80010 h 6983730"/>
            <a:gd name="connsiteX3" fmla="*/ 12123420 w 12214861"/>
            <a:gd name="connsiteY3" fmla="*/ 861082 h 6983730"/>
            <a:gd name="connsiteX4" fmla="*/ 12214860 w 12214861"/>
            <a:gd name="connsiteY4" fmla="*/ 5711168 h 6983730"/>
            <a:gd name="connsiteX5" fmla="*/ 11605238 w 12214861"/>
            <a:gd name="connsiteY5" fmla="*/ 6983730 h 6983730"/>
            <a:gd name="connsiteX6" fmla="*/ 621052 w 12214861"/>
            <a:gd name="connsiteY6" fmla="*/ 6926580 h 6983730"/>
            <a:gd name="connsiteX7" fmla="*/ 0 w 12214861"/>
            <a:gd name="connsiteY7" fmla="*/ 5825468 h 6983730"/>
            <a:gd name="connsiteX8" fmla="*/ 11430 w 12214861"/>
            <a:gd name="connsiteY8" fmla="*/ 952522 h 698373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2214861" h="6983730">
              <a:moveTo>
                <a:pt x="11430" y="952522"/>
              </a:moveTo>
              <a:cubicBezTo>
                <a:pt x="11430" y="338082"/>
                <a:pt x="75192" y="0"/>
                <a:pt x="689632" y="0"/>
              </a:cubicBezTo>
              <a:lnTo>
                <a:pt x="11582378" y="80010"/>
              </a:lnTo>
              <a:cubicBezTo>
                <a:pt x="12196818" y="80010"/>
                <a:pt x="12123420" y="246642"/>
                <a:pt x="12123420" y="861082"/>
              </a:cubicBezTo>
              <a:lnTo>
                <a:pt x="12214860" y="5711168"/>
              </a:lnTo>
              <a:cubicBezTo>
                <a:pt x="12214860" y="6325608"/>
                <a:pt x="12219678" y="6983730"/>
                <a:pt x="11605238" y="6983730"/>
              </a:cubicBezTo>
              <a:lnTo>
                <a:pt x="621052" y="6926580"/>
              </a:lnTo>
              <a:cubicBezTo>
                <a:pt x="6612" y="6926580"/>
                <a:pt x="0" y="6439908"/>
                <a:pt x="0" y="5825468"/>
              </a:cubicBezTo>
              <a:cubicBezTo>
                <a:pt x="0" y="4342123"/>
                <a:pt x="11430" y="2435867"/>
                <a:pt x="11430" y="952522"/>
              </a:cubicBezTo>
              <a:close/>
            </a:path>
          </a:pathLst>
        </a:custGeom>
        <a:ln/>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2000"/>
        </a:p>
      </xdr:txBody>
    </xdr:sp>
    <xdr:clientData/>
  </xdr:twoCellAnchor>
  <xdr:twoCellAnchor>
    <xdr:from>
      <xdr:col>4</xdr:col>
      <xdr:colOff>314773</xdr:colOff>
      <xdr:row>7</xdr:row>
      <xdr:rowOff>137791</xdr:rowOff>
    </xdr:from>
    <xdr:to>
      <xdr:col>11</xdr:col>
      <xdr:colOff>66367</xdr:colOff>
      <xdr:row>33</xdr:row>
      <xdr:rowOff>23700</xdr:rowOff>
    </xdr:to>
    <xdr:sp macro="" textlink="">
      <xdr:nvSpPr>
        <xdr:cNvPr id="6" name="Rectangle 5">
          <a:extLst>
            <a:ext uri="{FF2B5EF4-FFF2-40B4-BE49-F238E27FC236}">
              <a16:creationId xmlns:a16="http://schemas.microsoft.com/office/drawing/2014/main" id="{89B0F260-7077-4705-8E57-794ECF3D299D}"/>
            </a:ext>
          </a:extLst>
        </xdr:cNvPr>
        <xdr:cNvSpPr/>
      </xdr:nvSpPr>
      <xdr:spPr>
        <a:xfrm>
          <a:off x="2753173" y="1426841"/>
          <a:ext cx="4018794" cy="4673809"/>
        </a:xfrm>
        <a:prstGeom prst="rect">
          <a:avLst/>
        </a:prstGeom>
        <a:solidFill>
          <a:schemeClr val="tx2">
            <a:lumMod val="60000"/>
            <a:lumOff val="40000"/>
          </a:schemeClr>
        </a:solidFill>
        <a:ln>
          <a:solidFill>
            <a:schemeClr val="tx1">
              <a:lumMod val="75000"/>
              <a:lumOff val="25000"/>
            </a:schemeClr>
          </a:solidFill>
        </a:ln>
        <a:effectLst>
          <a:innerShdw blurRad="63500" dist="50800" dir="13500000">
            <a:prstClr val="black">
              <a:alpha val="50000"/>
            </a:prstClr>
          </a:innerShdw>
          <a:softEdge rad="0"/>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800"/>
        </a:p>
      </xdr:txBody>
    </xdr:sp>
    <xdr:clientData/>
  </xdr:twoCellAnchor>
  <xdr:twoCellAnchor>
    <xdr:from>
      <xdr:col>0</xdr:col>
      <xdr:colOff>557662</xdr:colOff>
      <xdr:row>0</xdr:row>
      <xdr:rowOff>0</xdr:rowOff>
    </xdr:from>
    <xdr:to>
      <xdr:col>11</xdr:col>
      <xdr:colOff>204423</xdr:colOff>
      <xdr:row>7</xdr:row>
      <xdr:rowOff>107657</xdr:rowOff>
    </xdr:to>
    <xdr:sp macro="" textlink="">
      <xdr:nvSpPr>
        <xdr:cNvPr id="8" name="Scroll: Horizontal 7">
          <a:extLst>
            <a:ext uri="{FF2B5EF4-FFF2-40B4-BE49-F238E27FC236}">
              <a16:creationId xmlns:a16="http://schemas.microsoft.com/office/drawing/2014/main" id="{7A77202B-2D12-4D4E-A241-E04E954640B3}"/>
            </a:ext>
          </a:extLst>
        </xdr:cNvPr>
        <xdr:cNvSpPr/>
      </xdr:nvSpPr>
      <xdr:spPr>
        <a:xfrm>
          <a:off x="557662" y="0"/>
          <a:ext cx="6402745" cy="1419296"/>
        </a:xfrm>
        <a:prstGeom prst="horizontalScroll">
          <a:avLst/>
        </a:prstGeom>
        <a:solidFill>
          <a:schemeClr val="tx2">
            <a:lumMod val="60000"/>
            <a:lumOff val="40000"/>
          </a:schemeClr>
        </a:solidFill>
        <a:ln>
          <a:solidFill>
            <a:schemeClr val="tx1">
              <a:lumMod val="75000"/>
              <a:lumOff val="25000"/>
            </a:schemeClr>
          </a:solidFill>
        </a:ln>
        <a:effectLst>
          <a:innerShdw blurRad="114300">
            <a:prstClr val="black"/>
          </a:inn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11</xdr:col>
      <xdr:colOff>90610</xdr:colOff>
      <xdr:row>0</xdr:row>
      <xdr:rowOff>21999</xdr:rowOff>
    </xdr:from>
    <xdr:to>
      <xdr:col>14</xdr:col>
      <xdr:colOff>577272</xdr:colOff>
      <xdr:row>6</xdr:row>
      <xdr:rowOff>56627</xdr:rowOff>
    </xdr:to>
    <xdr:sp macro="" textlink="">
      <xdr:nvSpPr>
        <xdr:cNvPr id="9" name="Speech Bubble: Oval 8">
          <a:extLst>
            <a:ext uri="{FF2B5EF4-FFF2-40B4-BE49-F238E27FC236}">
              <a16:creationId xmlns:a16="http://schemas.microsoft.com/office/drawing/2014/main" id="{0DC64455-B95E-458C-919E-B35379F7CED3}"/>
            </a:ext>
          </a:extLst>
        </xdr:cNvPr>
        <xdr:cNvSpPr/>
      </xdr:nvSpPr>
      <xdr:spPr>
        <a:xfrm>
          <a:off x="6758110" y="21999"/>
          <a:ext cx="2305071" cy="1160310"/>
        </a:xfrm>
        <a:prstGeom prst="wedgeEllipseCallout">
          <a:avLst/>
        </a:prstGeom>
        <a:solidFill>
          <a:schemeClr val="tx2">
            <a:lumMod val="60000"/>
            <a:lumOff val="40000"/>
          </a:schemeClr>
        </a:solidFill>
        <a:ln>
          <a:solidFill>
            <a:schemeClr val="tx1">
              <a:lumMod val="75000"/>
              <a:lumOff val="25000"/>
            </a:schemeClr>
          </a:solidFill>
        </a:ln>
        <a:effectLst>
          <a:innerShdw blurRad="114300">
            <a:prstClr val="black"/>
          </a:inn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14</xdr:col>
      <xdr:colOff>562905</xdr:colOff>
      <xdr:row>1</xdr:row>
      <xdr:rowOff>23778</xdr:rowOff>
    </xdr:from>
    <xdr:to>
      <xdr:col>18</xdr:col>
      <xdr:colOff>362103</xdr:colOff>
      <xdr:row>7</xdr:row>
      <xdr:rowOff>25649</xdr:rowOff>
    </xdr:to>
    <xdr:sp macro="" textlink="">
      <xdr:nvSpPr>
        <xdr:cNvPr id="10" name="Speech Bubble: Oval 9">
          <a:extLst>
            <a:ext uri="{FF2B5EF4-FFF2-40B4-BE49-F238E27FC236}">
              <a16:creationId xmlns:a16="http://schemas.microsoft.com/office/drawing/2014/main" id="{9CFB306D-535D-495E-B8A1-71B3B791EE9C}"/>
            </a:ext>
          </a:extLst>
        </xdr:cNvPr>
        <xdr:cNvSpPr/>
      </xdr:nvSpPr>
      <xdr:spPr>
        <a:xfrm rot="10800000">
          <a:off x="9161430" y="211155"/>
          <a:ext cx="2255919" cy="1126133"/>
        </a:xfrm>
        <a:prstGeom prst="wedgeEllipseCallout">
          <a:avLst/>
        </a:prstGeom>
        <a:solidFill>
          <a:schemeClr val="tx2">
            <a:lumMod val="60000"/>
            <a:lumOff val="40000"/>
          </a:schemeClr>
        </a:solidFill>
        <a:ln>
          <a:solidFill>
            <a:schemeClr val="tx1">
              <a:lumMod val="75000"/>
              <a:lumOff val="25000"/>
            </a:schemeClr>
          </a:solidFill>
        </a:ln>
        <a:effectLst>
          <a:innerShdw blurRad="114300">
            <a:prstClr val="black"/>
          </a:inn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18</xdr:col>
      <xdr:colOff>463863</xdr:colOff>
      <xdr:row>0</xdr:row>
      <xdr:rowOff>173340</xdr:rowOff>
    </xdr:from>
    <xdr:to>
      <xdr:col>22</xdr:col>
      <xdr:colOff>195515</xdr:colOff>
      <xdr:row>6</xdr:row>
      <xdr:rowOff>104834</xdr:rowOff>
    </xdr:to>
    <xdr:sp macro="" textlink="">
      <xdr:nvSpPr>
        <xdr:cNvPr id="11" name="Speech Bubble: Oval 10">
          <a:extLst>
            <a:ext uri="{FF2B5EF4-FFF2-40B4-BE49-F238E27FC236}">
              <a16:creationId xmlns:a16="http://schemas.microsoft.com/office/drawing/2014/main" id="{2435C09E-1D84-4AC7-9E2E-3103E36CE98B}"/>
            </a:ext>
          </a:extLst>
        </xdr:cNvPr>
        <xdr:cNvSpPr/>
      </xdr:nvSpPr>
      <xdr:spPr>
        <a:xfrm>
          <a:off x="11436663" y="173340"/>
          <a:ext cx="2170052" cy="1036394"/>
        </a:xfrm>
        <a:prstGeom prst="wedgeEllipseCallout">
          <a:avLst/>
        </a:prstGeom>
        <a:solidFill>
          <a:schemeClr val="tx2">
            <a:lumMod val="60000"/>
            <a:lumOff val="40000"/>
          </a:schemeClr>
        </a:solidFill>
        <a:ln>
          <a:solidFill>
            <a:schemeClr val="tx1">
              <a:lumMod val="75000"/>
              <a:lumOff val="25000"/>
            </a:schemeClr>
          </a:solidFill>
        </a:ln>
        <a:effectLst>
          <a:innerShdw blurRad="114300">
            <a:prstClr val="black"/>
          </a:inn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22</xdr:col>
      <xdr:colOff>300325</xdr:colOff>
      <xdr:row>1</xdr:row>
      <xdr:rowOff>21927</xdr:rowOff>
    </xdr:from>
    <xdr:to>
      <xdr:col>26</xdr:col>
      <xdr:colOff>235430</xdr:colOff>
      <xdr:row>6</xdr:row>
      <xdr:rowOff>140293</xdr:rowOff>
    </xdr:to>
    <xdr:sp macro="" textlink="">
      <xdr:nvSpPr>
        <xdr:cNvPr id="12" name="Speech Bubble: Oval 11">
          <a:extLst>
            <a:ext uri="{FF2B5EF4-FFF2-40B4-BE49-F238E27FC236}">
              <a16:creationId xmlns:a16="http://schemas.microsoft.com/office/drawing/2014/main" id="{B5E1C089-D998-4CF0-813A-4FF4334938CF}"/>
            </a:ext>
          </a:extLst>
        </xdr:cNvPr>
        <xdr:cNvSpPr/>
      </xdr:nvSpPr>
      <xdr:spPr>
        <a:xfrm rot="10800000">
          <a:off x="13812292" y="209304"/>
          <a:ext cx="2391827" cy="1055251"/>
        </a:xfrm>
        <a:prstGeom prst="wedgeEllipseCallout">
          <a:avLst/>
        </a:prstGeom>
        <a:solidFill>
          <a:schemeClr val="tx2">
            <a:lumMod val="60000"/>
            <a:lumOff val="40000"/>
          </a:schemeClr>
        </a:solidFill>
        <a:ln>
          <a:solidFill>
            <a:schemeClr val="tx1">
              <a:lumMod val="75000"/>
              <a:lumOff val="25000"/>
            </a:schemeClr>
          </a:solidFill>
        </a:ln>
        <a:effectLst>
          <a:innerShdw blurRad="114300">
            <a:prstClr val="black"/>
          </a:inn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11</xdr:col>
      <xdr:colOff>245928</xdr:colOff>
      <xdr:row>7</xdr:row>
      <xdr:rowOff>34142</xdr:rowOff>
    </xdr:from>
    <xdr:to>
      <xdr:col>20</xdr:col>
      <xdr:colOff>346884</xdr:colOff>
      <xdr:row>22</xdr:row>
      <xdr:rowOff>148700</xdr:rowOff>
    </xdr:to>
    <xdr:sp macro="" textlink="">
      <xdr:nvSpPr>
        <xdr:cNvPr id="14" name="Arrow: Pentagon 13">
          <a:extLst>
            <a:ext uri="{FF2B5EF4-FFF2-40B4-BE49-F238E27FC236}">
              <a16:creationId xmlns:a16="http://schemas.microsoft.com/office/drawing/2014/main" id="{5732A126-DF28-4C19-AF59-AC957FB94B15}"/>
            </a:ext>
          </a:extLst>
        </xdr:cNvPr>
        <xdr:cNvSpPr/>
      </xdr:nvSpPr>
      <xdr:spPr>
        <a:xfrm>
          <a:off x="7031357" y="1304142"/>
          <a:ext cx="5652670" cy="2835987"/>
        </a:xfrm>
        <a:prstGeom prst="homePlate">
          <a:avLst/>
        </a:prstGeom>
        <a:solidFill>
          <a:schemeClr val="tx2">
            <a:lumMod val="60000"/>
            <a:lumOff val="40000"/>
          </a:schemeClr>
        </a:solidFill>
        <a:ln>
          <a:solidFill>
            <a:schemeClr val="tx1">
              <a:lumMod val="75000"/>
              <a:lumOff val="25000"/>
            </a:schemeClr>
          </a:solidFill>
        </a:ln>
        <a:effectLst>
          <a:innerShdw blurRad="63500" dist="50800" dir="162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xdr:col>
      <xdr:colOff>173960</xdr:colOff>
      <xdr:row>1</xdr:row>
      <xdr:rowOff>71339</xdr:rowOff>
    </xdr:from>
    <xdr:to>
      <xdr:col>10</xdr:col>
      <xdr:colOff>351287</xdr:colOff>
      <xdr:row>6</xdr:row>
      <xdr:rowOff>129165</xdr:rowOff>
    </xdr:to>
    <xdr:sp macro="" textlink="">
      <xdr:nvSpPr>
        <xdr:cNvPr id="16" name="TextBox 15">
          <a:extLst>
            <a:ext uri="{FF2B5EF4-FFF2-40B4-BE49-F238E27FC236}">
              <a16:creationId xmlns:a16="http://schemas.microsoft.com/office/drawing/2014/main" id="{79F60716-79C5-4DA9-9B32-8EDEFC891466}"/>
            </a:ext>
          </a:extLst>
        </xdr:cNvPr>
        <xdr:cNvSpPr txBox="1"/>
      </xdr:nvSpPr>
      <xdr:spPr>
        <a:xfrm>
          <a:off x="788140" y="258716"/>
          <a:ext cx="5704950" cy="994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latin typeface="Arial Black" panose="020B0A04020102020204" pitchFamily="34" charset="0"/>
            </a:rPr>
            <a:t>Fuel</a:t>
          </a:r>
          <a:r>
            <a:rPr lang="en-US" sz="2400" baseline="0">
              <a:latin typeface="Arial Black" panose="020B0A04020102020204" pitchFamily="34" charset="0"/>
            </a:rPr>
            <a:t> Comparison </a:t>
          </a:r>
        </a:p>
        <a:p>
          <a:r>
            <a:rPr lang="en-US" sz="2400">
              <a:latin typeface="Arial Black" panose="020B0A04020102020204" pitchFamily="34" charset="0"/>
            </a:rPr>
            <a:t>Dashboard</a:t>
          </a:r>
        </a:p>
      </xdr:txBody>
    </xdr:sp>
    <xdr:clientData/>
  </xdr:twoCellAnchor>
  <xdr:twoCellAnchor editAs="oneCell">
    <xdr:from>
      <xdr:col>6</xdr:col>
      <xdr:colOff>408767</xdr:colOff>
      <xdr:row>1</xdr:row>
      <xdr:rowOff>41101</xdr:rowOff>
    </xdr:from>
    <xdr:to>
      <xdr:col>10</xdr:col>
      <xdr:colOff>115080</xdr:colOff>
      <xdr:row>7</xdr:row>
      <xdr:rowOff>40550</xdr:rowOff>
    </xdr:to>
    <xdr:pic>
      <xdr:nvPicPr>
        <xdr:cNvPr id="17" name="Graphic 16" descr="Car with solid fill">
          <a:extLst>
            <a:ext uri="{FF2B5EF4-FFF2-40B4-BE49-F238E27FC236}">
              <a16:creationId xmlns:a16="http://schemas.microsoft.com/office/drawing/2014/main" id="{0E33DA64-75DC-47F8-8EBE-57A23463B5A1}"/>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066367" y="225251"/>
          <a:ext cx="2144713" cy="1104349"/>
        </a:xfrm>
        <a:prstGeom prst="rect">
          <a:avLst/>
        </a:prstGeom>
      </xdr:spPr>
    </xdr:pic>
    <xdr:clientData/>
  </xdr:twoCellAnchor>
  <xdr:twoCellAnchor>
    <xdr:from>
      <xdr:col>16</xdr:col>
      <xdr:colOff>197788</xdr:colOff>
      <xdr:row>1</xdr:row>
      <xdr:rowOff>52049</xdr:rowOff>
    </xdr:from>
    <xdr:to>
      <xdr:col>18</xdr:col>
      <xdr:colOff>135328</xdr:colOff>
      <xdr:row>4</xdr:row>
      <xdr:rowOff>52049</xdr:rowOff>
    </xdr:to>
    <xdr:sp macro="" textlink="">
      <xdr:nvSpPr>
        <xdr:cNvPr id="21" name="TextBox 20">
          <a:extLst>
            <a:ext uri="{FF2B5EF4-FFF2-40B4-BE49-F238E27FC236}">
              <a16:creationId xmlns:a16="http://schemas.microsoft.com/office/drawing/2014/main" id="{9ADE3E85-5B02-4F2C-97A2-0ED1970C3372}"/>
            </a:ext>
          </a:extLst>
        </xdr:cNvPr>
        <xdr:cNvSpPr txBox="1"/>
      </xdr:nvSpPr>
      <xdr:spPr>
        <a:xfrm>
          <a:off x="10024673" y="239426"/>
          <a:ext cx="1165901" cy="5621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200">
              <a:latin typeface="Arial Rounded MT Bold" panose="020F0704030504030204" pitchFamily="34" charset="0"/>
            </a:rPr>
            <a:t>CNG</a:t>
          </a:r>
        </a:p>
      </xdr:txBody>
    </xdr:sp>
    <xdr:clientData/>
  </xdr:twoCellAnchor>
  <xdr:twoCellAnchor>
    <xdr:from>
      <xdr:col>16</xdr:col>
      <xdr:colOff>303306</xdr:colOff>
      <xdr:row>3</xdr:row>
      <xdr:rowOff>77192</xdr:rowOff>
    </xdr:from>
    <xdr:to>
      <xdr:col>17</xdr:col>
      <xdr:colOff>303069</xdr:colOff>
      <xdr:row>6</xdr:row>
      <xdr:rowOff>101023</xdr:rowOff>
    </xdr:to>
    <xdr:sp macro="" textlink="KPi!G6">
      <xdr:nvSpPr>
        <xdr:cNvPr id="23" name="TextBox 22">
          <a:extLst>
            <a:ext uri="{FF2B5EF4-FFF2-40B4-BE49-F238E27FC236}">
              <a16:creationId xmlns:a16="http://schemas.microsoft.com/office/drawing/2014/main" id="{04327625-D081-4069-9382-063A5CA80C40}"/>
            </a:ext>
          </a:extLst>
        </xdr:cNvPr>
        <xdr:cNvSpPr txBox="1"/>
      </xdr:nvSpPr>
      <xdr:spPr>
        <a:xfrm>
          <a:off x="10001488" y="640033"/>
          <a:ext cx="605899" cy="5866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4B1E0F2-67FA-4049-AF39-61A7E9CFE67C}" type="TxLink">
            <a:rPr lang="en-US" sz="2400" b="0" i="0" u="none" strike="noStrike">
              <a:solidFill>
                <a:srgbClr val="000000"/>
              </a:solidFill>
              <a:latin typeface="Bernard MT Condensed" panose="02050806060905020404" pitchFamily="18" charset="0"/>
              <a:ea typeface="Calibri"/>
              <a:cs typeface="Calibri"/>
            </a:rPr>
            <a:pPr/>
            <a:t>19</a:t>
          </a:fld>
          <a:endParaRPr lang="en-US" sz="2400">
            <a:latin typeface="Bernard MT Condensed" panose="02050806060905020404" pitchFamily="18" charset="0"/>
          </a:endParaRPr>
        </a:p>
      </xdr:txBody>
    </xdr:sp>
    <xdr:clientData/>
  </xdr:twoCellAnchor>
  <xdr:twoCellAnchor>
    <xdr:from>
      <xdr:col>19</xdr:col>
      <xdr:colOff>532797</xdr:colOff>
      <xdr:row>3</xdr:row>
      <xdr:rowOff>86591</xdr:rowOff>
    </xdr:from>
    <xdr:to>
      <xdr:col>21</xdr:col>
      <xdr:colOff>43295</xdr:colOff>
      <xdr:row>5</xdr:row>
      <xdr:rowOff>173182</xdr:rowOff>
    </xdr:to>
    <xdr:sp macro="" textlink="KPi!G8">
      <xdr:nvSpPr>
        <xdr:cNvPr id="24" name="TextBox 23">
          <a:extLst>
            <a:ext uri="{FF2B5EF4-FFF2-40B4-BE49-F238E27FC236}">
              <a16:creationId xmlns:a16="http://schemas.microsoft.com/office/drawing/2014/main" id="{6EC7FDC0-724B-490F-957F-9F1828F1F739}"/>
            </a:ext>
          </a:extLst>
        </xdr:cNvPr>
        <xdr:cNvSpPr txBox="1"/>
      </xdr:nvSpPr>
      <xdr:spPr>
        <a:xfrm>
          <a:off x="12049388" y="649432"/>
          <a:ext cx="722771" cy="4618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79B502B-B981-479E-B3A9-1418F4C4DC6C}" type="TxLink">
            <a:rPr lang="en-US" sz="2400" b="0" i="0" u="none" strike="noStrike">
              <a:solidFill>
                <a:srgbClr val="000000"/>
              </a:solidFill>
              <a:latin typeface="Bernard MT Condensed" panose="02050806060905020404" pitchFamily="18" charset="0"/>
              <a:ea typeface="Calibri"/>
              <a:cs typeface="Calibri"/>
            </a:rPr>
            <a:pPr/>
            <a:t>22</a:t>
          </a:fld>
          <a:endParaRPr lang="en-US" sz="2400">
            <a:latin typeface="Bernard MT Condensed" panose="02050806060905020404" pitchFamily="18" charset="0"/>
          </a:endParaRPr>
        </a:p>
      </xdr:txBody>
    </xdr:sp>
    <xdr:clientData/>
  </xdr:twoCellAnchor>
  <xdr:twoCellAnchor>
    <xdr:from>
      <xdr:col>19</xdr:col>
      <xdr:colOff>144318</xdr:colOff>
      <xdr:row>1</xdr:row>
      <xdr:rowOff>42093</xdr:rowOff>
    </xdr:from>
    <xdr:to>
      <xdr:col>21</xdr:col>
      <xdr:colOff>395574</xdr:colOff>
      <xdr:row>3</xdr:row>
      <xdr:rowOff>101023</xdr:rowOff>
    </xdr:to>
    <xdr:sp macro="" textlink="">
      <xdr:nvSpPr>
        <xdr:cNvPr id="27" name="TextBox 26">
          <a:extLst>
            <a:ext uri="{FF2B5EF4-FFF2-40B4-BE49-F238E27FC236}">
              <a16:creationId xmlns:a16="http://schemas.microsoft.com/office/drawing/2014/main" id="{36A5AC15-4031-4EB7-BB03-86B987B0C9DB}"/>
            </a:ext>
          </a:extLst>
        </xdr:cNvPr>
        <xdr:cNvSpPr txBox="1"/>
      </xdr:nvSpPr>
      <xdr:spPr>
        <a:xfrm>
          <a:off x="11660909" y="229707"/>
          <a:ext cx="1463529" cy="4341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latin typeface="Arial Rounded MT Bold" panose="020F0704030504030204" pitchFamily="34" charset="0"/>
            </a:rPr>
            <a:t>Petrol</a:t>
          </a:r>
        </a:p>
      </xdr:txBody>
    </xdr:sp>
    <xdr:clientData/>
  </xdr:twoCellAnchor>
  <xdr:twoCellAnchor>
    <xdr:from>
      <xdr:col>23</xdr:col>
      <xdr:colOff>377793</xdr:colOff>
      <xdr:row>1</xdr:row>
      <xdr:rowOff>81420</xdr:rowOff>
    </xdr:from>
    <xdr:to>
      <xdr:col>26</xdr:col>
      <xdr:colOff>93326</xdr:colOff>
      <xdr:row>4</xdr:row>
      <xdr:rowOff>53536</xdr:rowOff>
    </xdr:to>
    <xdr:sp macro="" textlink="">
      <xdr:nvSpPr>
        <xdr:cNvPr id="28" name="TextBox 27">
          <a:extLst>
            <a:ext uri="{FF2B5EF4-FFF2-40B4-BE49-F238E27FC236}">
              <a16:creationId xmlns:a16="http://schemas.microsoft.com/office/drawing/2014/main" id="{7D23FDE8-52ED-4861-BAAD-A52A45E6F58B}"/>
            </a:ext>
          </a:extLst>
        </xdr:cNvPr>
        <xdr:cNvSpPr txBox="1"/>
      </xdr:nvSpPr>
      <xdr:spPr>
        <a:xfrm>
          <a:off x="14398593" y="265570"/>
          <a:ext cx="1544333" cy="5245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200">
              <a:latin typeface="Arial Rounded MT Bold" panose="020F0704030504030204" pitchFamily="34" charset="0"/>
            </a:rPr>
            <a:t>Diesel</a:t>
          </a:r>
        </a:p>
      </xdr:txBody>
    </xdr:sp>
    <xdr:clientData/>
  </xdr:twoCellAnchor>
  <xdr:twoCellAnchor>
    <xdr:from>
      <xdr:col>24</xdr:col>
      <xdr:colOff>27679</xdr:colOff>
      <xdr:row>3</xdr:row>
      <xdr:rowOff>57522</xdr:rowOff>
    </xdr:from>
    <xdr:to>
      <xdr:col>25</xdr:col>
      <xdr:colOff>129886</xdr:colOff>
      <xdr:row>7</xdr:row>
      <xdr:rowOff>57727</xdr:rowOff>
    </xdr:to>
    <xdr:sp macro="" textlink="KPi!G7">
      <xdr:nvSpPr>
        <xdr:cNvPr id="30" name="TextBox 29">
          <a:extLst>
            <a:ext uri="{FF2B5EF4-FFF2-40B4-BE49-F238E27FC236}">
              <a16:creationId xmlns:a16="http://schemas.microsoft.com/office/drawing/2014/main" id="{1E70561E-3E82-4C96-95F5-D85CCE2F23C9}"/>
            </a:ext>
          </a:extLst>
        </xdr:cNvPr>
        <xdr:cNvSpPr txBox="1"/>
      </xdr:nvSpPr>
      <xdr:spPr>
        <a:xfrm>
          <a:off x="14574952" y="620363"/>
          <a:ext cx="708343" cy="7506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71C6053-002C-46D2-9E79-5867C0CD82E6}" type="TxLink">
            <a:rPr lang="en-US" sz="2400" b="0" i="0" u="none" strike="noStrike">
              <a:solidFill>
                <a:srgbClr val="000000"/>
              </a:solidFill>
              <a:latin typeface="Bernard MT Condensed" panose="02050806060905020404" pitchFamily="18" charset="0"/>
              <a:ea typeface="Calibri"/>
              <a:cs typeface="Calibri"/>
            </a:rPr>
            <a:pPr/>
            <a:t>20</a:t>
          </a:fld>
          <a:endParaRPr lang="en-US" sz="2400" b="0" i="0" u="none" strike="noStrike">
            <a:solidFill>
              <a:srgbClr val="000000"/>
            </a:solidFill>
            <a:latin typeface="Bernard MT Condensed" panose="02050806060905020404" pitchFamily="18" charset="0"/>
          </a:endParaRPr>
        </a:p>
      </xdr:txBody>
    </xdr:sp>
    <xdr:clientData/>
  </xdr:twoCellAnchor>
  <xdr:twoCellAnchor>
    <xdr:from>
      <xdr:col>12</xdr:col>
      <xdr:colOff>18854</xdr:colOff>
      <xdr:row>9</xdr:row>
      <xdr:rowOff>91200</xdr:rowOff>
    </xdr:from>
    <xdr:to>
      <xdr:col>14</xdr:col>
      <xdr:colOff>526144</xdr:colOff>
      <xdr:row>14</xdr:row>
      <xdr:rowOff>163286</xdr:rowOff>
    </xdr:to>
    <xdr:sp macro="" textlink="">
      <xdr:nvSpPr>
        <xdr:cNvPr id="39" name="TextBox 38">
          <a:hlinkClick xmlns:r="http://schemas.openxmlformats.org/officeDocument/2006/relationships" r:id="rId3"/>
          <a:extLst>
            <a:ext uri="{FF2B5EF4-FFF2-40B4-BE49-F238E27FC236}">
              <a16:creationId xmlns:a16="http://schemas.microsoft.com/office/drawing/2014/main" id="{80E2D0AD-6875-4090-995F-F63D43513040}"/>
            </a:ext>
          </a:extLst>
        </xdr:cNvPr>
        <xdr:cNvSpPr txBox="1"/>
      </xdr:nvSpPr>
      <xdr:spPr>
        <a:xfrm>
          <a:off x="7421140" y="1724057"/>
          <a:ext cx="1741004" cy="9792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a:latin typeface="Algerian" panose="04020705040A02060702" pitchFamily="82" charset="0"/>
            </a:rPr>
            <a:t>Data</a:t>
          </a:r>
        </a:p>
      </xdr:txBody>
    </xdr:sp>
    <xdr:clientData/>
  </xdr:twoCellAnchor>
  <xdr:twoCellAnchor>
    <xdr:from>
      <xdr:col>12</xdr:col>
      <xdr:colOff>544423</xdr:colOff>
      <xdr:row>15</xdr:row>
      <xdr:rowOff>108858</xdr:rowOff>
    </xdr:from>
    <xdr:to>
      <xdr:col>15</xdr:col>
      <xdr:colOff>54430</xdr:colOff>
      <xdr:row>20</xdr:row>
      <xdr:rowOff>36286</xdr:rowOff>
    </xdr:to>
    <xdr:sp macro="" textlink="">
      <xdr:nvSpPr>
        <xdr:cNvPr id="40" name="TextBox 39">
          <a:hlinkClick xmlns:r="http://schemas.openxmlformats.org/officeDocument/2006/relationships" r:id="rId4"/>
          <a:extLst>
            <a:ext uri="{FF2B5EF4-FFF2-40B4-BE49-F238E27FC236}">
              <a16:creationId xmlns:a16="http://schemas.microsoft.com/office/drawing/2014/main" id="{1609EE70-373D-4255-B450-AB03C9EBBB2B}"/>
            </a:ext>
          </a:extLst>
        </xdr:cNvPr>
        <xdr:cNvSpPr txBox="1"/>
      </xdr:nvSpPr>
      <xdr:spPr>
        <a:xfrm>
          <a:off x="7946709" y="2830287"/>
          <a:ext cx="1360578" cy="8345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a:latin typeface="Algerian" panose="04020705040A02060702" pitchFamily="82" charset="0"/>
            </a:rPr>
            <a:t>KPI</a:t>
          </a:r>
        </a:p>
      </xdr:txBody>
    </xdr:sp>
    <xdr:clientData/>
  </xdr:twoCellAnchor>
  <xdr:twoCellAnchor>
    <xdr:from>
      <xdr:col>15</xdr:col>
      <xdr:colOff>362857</xdr:colOff>
      <xdr:row>13</xdr:row>
      <xdr:rowOff>19641</xdr:rowOff>
    </xdr:from>
    <xdr:to>
      <xdr:col>16</xdr:col>
      <xdr:colOff>18143</xdr:colOff>
      <xdr:row>13</xdr:row>
      <xdr:rowOff>65360</xdr:rowOff>
    </xdr:to>
    <xdr:sp macro="" textlink="">
      <xdr:nvSpPr>
        <xdr:cNvPr id="41" name="TextBox 40">
          <a:extLst>
            <a:ext uri="{FF2B5EF4-FFF2-40B4-BE49-F238E27FC236}">
              <a16:creationId xmlns:a16="http://schemas.microsoft.com/office/drawing/2014/main" id="{97DE68DD-7BC4-4CBF-A3AA-EE31A9FFDEDD}"/>
            </a:ext>
          </a:extLst>
        </xdr:cNvPr>
        <xdr:cNvSpPr txBox="1"/>
      </xdr:nvSpPr>
      <xdr:spPr>
        <a:xfrm flipV="1">
          <a:off x="9615714" y="2378212"/>
          <a:ext cx="272143" cy="45719"/>
        </a:xfrm>
        <a:prstGeom prst="rect">
          <a:avLst/>
        </a:prstGeom>
        <a:noFill/>
        <a:ln w="9525" cmpd="sng">
          <a:solidFill>
            <a:schemeClr val="bg2">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400" baseline="0">
            <a:latin typeface="Arial Rounded MT Bold" panose="020F0704030504030204" pitchFamily="34" charset="0"/>
          </a:endParaRPr>
        </a:p>
        <a:p>
          <a:endParaRPr lang="en-US" sz="2400">
            <a:latin typeface="Arial Rounded MT Bold" panose="020F0704030504030204" pitchFamily="34" charset="0"/>
          </a:endParaRPr>
        </a:p>
        <a:p>
          <a:endParaRPr lang="en-US" sz="2400">
            <a:latin typeface="Arial Rounded MT Bold" panose="020F0704030504030204" pitchFamily="34" charset="0"/>
          </a:endParaRPr>
        </a:p>
      </xdr:txBody>
    </xdr:sp>
    <xdr:clientData/>
  </xdr:twoCellAnchor>
  <xdr:twoCellAnchor>
    <xdr:from>
      <xdr:col>11</xdr:col>
      <xdr:colOff>562841</xdr:colOff>
      <xdr:row>0</xdr:row>
      <xdr:rowOff>176966</xdr:rowOff>
    </xdr:from>
    <xdr:to>
      <xdr:col>14</xdr:col>
      <xdr:colOff>135327</xdr:colOff>
      <xdr:row>3</xdr:row>
      <xdr:rowOff>28864</xdr:rowOff>
    </xdr:to>
    <xdr:sp macro="" textlink="">
      <xdr:nvSpPr>
        <xdr:cNvPr id="125" name="TextBox 124">
          <a:hlinkClick xmlns:r="http://schemas.openxmlformats.org/officeDocument/2006/relationships" r:id="rId4"/>
          <a:extLst>
            <a:ext uri="{FF2B5EF4-FFF2-40B4-BE49-F238E27FC236}">
              <a16:creationId xmlns:a16="http://schemas.microsoft.com/office/drawing/2014/main" id="{6C799C96-A9FC-E667-FBFE-B374C366F776}"/>
            </a:ext>
          </a:extLst>
        </xdr:cNvPr>
        <xdr:cNvSpPr txBox="1"/>
      </xdr:nvSpPr>
      <xdr:spPr>
        <a:xfrm>
          <a:off x="7230341" y="176966"/>
          <a:ext cx="1390895" cy="4147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latin typeface="Arial Rounded MT Bold" panose="020F0704030504030204" pitchFamily="34" charset="0"/>
            </a:rPr>
            <a:t>Electric</a:t>
          </a:r>
        </a:p>
        <a:p>
          <a:endParaRPr lang="en-US" sz="2400">
            <a:latin typeface="Arial Rounded MT Bold" panose="020F0704030504030204" pitchFamily="34" charset="0"/>
          </a:endParaRPr>
        </a:p>
      </xdr:txBody>
    </xdr:sp>
    <xdr:clientData/>
  </xdr:twoCellAnchor>
  <xdr:twoCellAnchor>
    <xdr:from>
      <xdr:col>12</xdr:col>
      <xdr:colOff>468442</xdr:colOff>
      <xdr:row>3</xdr:row>
      <xdr:rowOff>41639</xdr:rowOff>
    </xdr:from>
    <xdr:to>
      <xdr:col>14</xdr:col>
      <xdr:colOff>322705</xdr:colOff>
      <xdr:row>5</xdr:row>
      <xdr:rowOff>62459</xdr:rowOff>
    </xdr:to>
    <xdr:sp macro="" textlink="KPi!G5">
      <xdr:nvSpPr>
        <xdr:cNvPr id="126" name="TextBox 125">
          <a:extLst>
            <a:ext uri="{FF2B5EF4-FFF2-40B4-BE49-F238E27FC236}">
              <a16:creationId xmlns:a16="http://schemas.microsoft.com/office/drawing/2014/main" id="{1C97715E-2E5D-BD7F-8991-6831C31325DB}"/>
            </a:ext>
          </a:extLst>
        </xdr:cNvPr>
        <xdr:cNvSpPr txBox="1"/>
      </xdr:nvSpPr>
      <xdr:spPr>
        <a:xfrm>
          <a:off x="7838606" y="603770"/>
          <a:ext cx="1082624" cy="3955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0730111-FEE1-4B78-9A04-2123AF19D9B9}" type="TxLink">
            <a:rPr lang="en-US" sz="2400" b="0" i="0" u="none" strike="noStrike">
              <a:solidFill>
                <a:srgbClr val="000000"/>
              </a:solidFill>
              <a:latin typeface="Bernard MT Condensed" panose="02050806060905020404" pitchFamily="18" charset="0"/>
              <a:ea typeface="Calibri"/>
              <a:cs typeface="Calibri"/>
            </a:rPr>
            <a:pPr/>
            <a:t>21</a:t>
          </a:fld>
          <a:endParaRPr lang="en-US" sz="2400">
            <a:latin typeface="Bernard MT Condensed" panose="02050806060905020404" pitchFamily="18" charset="0"/>
          </a:endParaRPr>
        </a:p>
      </xdr:txBody>
    </xdr:sp>
    <xdr:clientData/>
  </xdr:twoCellAnchor>
  <xdr:twoCellAnchor>
    <xdr:from>
      <xdr:col>11</xdr:col>
      <xdr:colOff>300012</xdr:colOff>
      <xdr:row>24</xdr:row>
      <xdr:rowOff>20570</xdr:rowOff>
    </xdr:from>
    <xdr:to>
      <xdr:col>20</xdr:col>
      <xdr:colOff>437212</xdr:colOff>
      <xdr:row>45</xdr:row>
      <xdr:rowOff>10410</xdr:rowOff>
    </xdr:to>
    <xdr:graphicFrame macro="">
      <xdr:nvGraphicFramePr>
        <xdr:cNvPr id="128" name="Chart 127">
          <a:extLst>
            <a:ext uri="{FF2B5EF4-FFF2-40B4-BE49-F238E27FC236}">
              <a16:creationId xmlns:a16="http://schemas.microsoft.com/office/drawing/2014/main" id="{3736F3AC-C5C1-4D76-990E-1030A5D00A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129893</xdr:colOff>
      <xdr:row>8</xdr:row>
      <xdr:rowOff>52742</xdr:rowOff>
    </xdr:from>
    <xdr:to>
      <xdr:col>30</xdr:col>
      <xdr:colOff>20819</xdr:colOff>
      <xdr:row>25</xdr:row>
      <xdr:rowOff>156147</xdr:rowOff>
    </xdr:to>
    <xdr:graphicFrame macro="">
      <xdr:nvGraphicFramePr>
        <xdr:cNvPr id="129" name="Chart 128">
          <a:extLst>
            <a:ext uri="{FF2B5EF4-FFF2-40B4-BE49-F238E27FC236}">
              <a16:creationId xmlns:a16="http://schemas.microsoft.com/office/drawing/2014/main" id="{C7C19513-2DA8-4404-A827-C6E5E26F9D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296452</xdr:colOff>
      <xdr:row>7</xdr:row>
      <xdr:rowOff>115201</xdr:rowOff>
    </xdr:from>
    <xdr:to>
      <xdr:col>11</xdr:col>
      <xdr:colOff>176967</xdr:colOff>
      <xdr:row>33</xdr:row>
      <xdr:rowOff>41638</xdr:rowOff>
    </xdr:to>
    <xdr:graphicFrame macro="">
      <xdr:nvGraphicFramePr>
        <xdr:cNvPr id="130" name="Chart 129">
          <a:extLst>
            <a:ext uri="{FF2B5EF4-FFF2-40B4-BE49-F238E27FC236}">
              <a16:creationId xmlns:a16="http://schemas.microsoft.com/office/drawing/2014/main" id="{D4E7772A-D161-4BDD-ADC0-B83F660FA2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21</xdr:col>
      <xdr:colOff>301885</xdr:colOff>
      <xdr:row>26</xdr:row>
      <xdr:rowOff>145738</xdr:rowOff>
    </xdr:from>
    <xdr:to>
      <xdr:col>30</xdr:col>
      <xdr:colOff>104098</xdr:colOff>
      <xdr:row>47</xdr:row>
      <xdr:rowOff>72571</xdr:rowOff>
    </xdr:to>
    <xdr:graphicFrame macro="">
      <xdr:nvGraphicFramePr>
        <xdr:cNvPr id="131" name="Chart 130">
          <a:extLst>
            <a:ext uri="{FF2B5EF4-FFF2-40B4-BE49-F238E27FC236}">
              <a16:creationId xmlns:a16="http://schemas.microsoft.com/office/drawing/2014/main" id="{18F7F7D7-CE50-49DA-8CAB-41A9E32C7E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156148</xdr:colOff>
      <xdr:row>33</xdr:row>
      <xdr:rowOff>166556</xdr:rowOff>
    </xdr:from>
    <xdr:to>
      <xdr:col>11</xdr:col>
      <xdr:colOff>218606</xdr:colOff>
      <xdr:row>57</xdr:row>
      <xdr:rowOff>62458</xdr:rowOff>
    </xdr:to>
    <xdr:graphicFrame macro="">
      <xdr:nvGraphicFramePr>
        <xdr:cNvPr id="132" name="Chart 131">
          <a:extLst>
            <a:ext uri="{FF2B5EF4-FFF2-40B4-BE49-F238E27FC236}">
              <a16:creationId xmlns:a16="http://schemas.microsoft.com/office/drawing/2014/main" id="{7FBAD241-1335-4165-80BD-CC196F8353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11</xdr:col>
      <xdr:colOff>572540</xdr:colOff>
      <xdr:row>45</xdr:row>
      <xdr:rowOff>156147</xdr:rowOff>
    </xdr:from>
    <xdr:to>
      <xdr:col>20</xdr:col>
      <xdr:colOff>312295</xdr:colOff>
      <xdr:row>60</xdr:row>
      <xdr:rowOff>176966</xdr:rowOff>
    </xdr:to>
    <xdr:graphicFrame macro="">
      <xdr:nvGraphicFramePr>
        <xdr:cNvPr id="133" name="Chart 132">
          <a:extLst>
            <a:ext uri="{FF2B5EF4-FFF2-40B4-BE49-F238E27FC236}">
              <a16:creationId xmlns:a16="http://schemas.microsoft.com/office/drawing/2014/main" id="{79F2285B-9438-4A65-ACB9-D516F03DB4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0</xdr:col>
      <xdr:colOff>156148</xdr:colOff>
      <xdr:row>7</xdr:row>
      <xdr:rowOff>179572</xdr:rowOff>
    </xdr:from>
    <xdr:to>
      <xdr:col>4</xdr:col>
      <xdr:colOff>10410</xdr:colOff>
      <xdr:row>19</xdr:row>
      <xdr:rowOff>145739</xdr:rowOff>
    </xdr:to>
    <mc:AlternateContent xmlns:mc="http://schemas.openxmlformats.org/markup-compatibility/2006" xmlns:a14="http://schemas.microsoft.com/office/drawing/2010/main">
      <mc:Choice Requires="a14">
        <xdr:graphicFrame macro="">
          <xdr:nvGraphicFramePr>
            <xdr:cNvPr id="135" name="Year">
              <a:extLst>
                <a:ext uri="{FF2B5EF4-FFF2-40B4-BE49-F238E27FC236}">
                  <a16:creationId xmlns:a16="http://schemas.microsoft.com/office/drawing/2014/main" id="{68F3B697-FB41-641D-BBA4-CA3E0F5F444F}"/>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56148" y="1449572"/>
              <a:ext cx="2321691" cy="214331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20</xdr:row>
      <xdr:rowOff>88797</xdr:rowOff>
    </xdr:from>
    <xdr:to>
      <xdr:col>4</xdr:col>
      <xdr:colOff>145738</xdr:colOff>
      <xdr:row>38</xdr:row>
      <xdr:rowOff>20820</xdr:rowOff>
    </xdr:to>
    <mc:AlternateContent xmlns:mc="http://schemas.openxmlformats.org/markup-compatibility/2006" xmlns:a14="http://schemas.microsoft.com/office/drawing/2010/main">
      <mc:Choice Requires="a14">
        <xdr:graphicFrame macro="">
          <xdr:nvGraphicFramePr>
            <xdr:cNvPr id="136" name="Location">
              <a:extLst>
                <a:ext uri="{FF2B5EF4-FFF2-40B4-BE49-F238E27FC236}">
                  <a16:creationId xmlns:a16="http://schemas.microsoft.com/office/drawing/2014/main" id="{B6866EF2-21B1-E37F-9E09-E4632E94072B}"/>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0" y="3717368"/>
              <a:ext cx="2613167" cy="31977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52049</xdr:colOff>
      <xdr:row>38</xdr:row>
      <xdr:rowOff>104098</xdr:rowOff>
    </xdr:from>
    <xdr:to>
      <xdr:col>4</xdr:col>
      <xdr:colOff>93689</xdr:colOff>
      <xdr:row>47</xdr:row>
      <xdr:rowOff>135328</xdr:rowOff>
    </xdr:to>
    <mc:AlternateContent xmlns:mc="http://schemas.openxmlformats.org/markup-compatibility/2006" xmlns:a14="http://schemas.microsoft.com/office/drawing/2010/main">
      <mc:Choice Requires="a14">
        <xdr:graphicFrame macro="">
          <xdr:nvGraphicFramePr>
            <xdr:cNvPr id="137" name="FuelType">
              <a:extLst>
                <a:ext uri="{FF2B5EF4-FFF2-40B4-BE49-F238E27FC236}">
                  <a16:creationId xmlns:a16="http://schemas.microsoft.com/office/drawing/2014/main" id="{CD6A0CAB-9D73-EE38-5760-D9481C4C414E}"/>
                </a:ext>
              </a:extLst>
            </xdr:cNvPr>
            <xdr:cNvGraphicFramePr/>
          </xdr:nvGraphicFramePr>
          <xdr:xfrm>
            <a:off x="0" y="0"/>
            <a:ext cx="0" cy="0"/>
          </xdr:xfrm>
          <a:graphic>
            <a:graphicData uri="http://schemas.microsoft.com/office/drawing/2010/slicer">
              <sle:slicer xmlns:sle="http://schemas.microsoft.com/office/drawing/2010/slicer" name="FuelType"/>
            </a:graphicData>
          </a:graphic>
        </xdr:graphicFrame>
      </mc:Choice>
      <mc:Fallback xmlns="">
        <xdr:sp macro="" textlink="">
          <xdr:nvSpPr>
            <xdr:cNvPr id="0" name=""/>
            <xdr:cNvSpPr>
              <a:spLocks noTextEdit="1"/>
            </xdr:cNvSpPr>
          </xdr:nvSpPr>
          <xdr:spPr>
            <a:xfrm>
              <a:off x="52049" y="6998384"/>
              <a:ext cx="2509069" cy="16640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114506</xdr:colOff>
      <xdr:row>0</xdr:row>
      <xdr:rowOff>0</xdr:rowOff>
    </xdr:from>
    <xdr:to>
      <xdr:col>29</xdr:col>
      <xdr:colOff>489260</xdr:colOff>
      <xdr:row>8</xdr:row>
      <xdr:rowOff>104099</xdr:rowOff>
    </xdr:to>
    <xdr:pic>
      <xdr:nvPicPr>
        <xdr:cNvPr id="140" name="Graphic 139" descr="Bus with solid fill">
          <a:extLst>
            <a:ext uri="{FF2B5EF4-FFF2-40B4-BE49-F238E27FC236}">
              <a16:creationId xmlns:a16="http://schemas.microsoft.com/office/drawing/2014/main" id="{AA30EF94-90DA-F9E9-9618-5660F9C15779}"/>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6697375" y="0"/>
          <a:ext cx="1603115" cy="1603115"/>
        </a:xfrm>
        <a:prstGeom prst="rect">
          <a:avLst/>
        </a:prstGeom>
      </xdr:spPr>
    </xdr:pic>
    <xdr:clientData/>
  </xdr:twoCellAnchor>
  <xdr:twoCellAnchor editAs="oneCell">
    <xdr:from>
      <xdr:col>11</xdr:col>
      <xdr:colOff>72869</xdr:colOff>
      <xdr:row>1</xdr:row>
      <xdr:rowOff>20819</xdr:rowOff>
    </xdr:from>
    <xdr:to>
      <xdr:col>12</xdr:col>
      <xdr:colOff>260247</xdr:colOff>
      <xdr:row>5</xdr:row>
      <xdr:rowOff>72869</xdr:rowOff>
    </xdr:to>
    <xdr:pic>
      <xdr:nvPicPr>
        <xdr:cNvPr id="142" name="Graphic 141" descr="Lightbulb with solid fill">
          <a:extLst>
            <a:ext uri="{FF2B5EF4-FFF2-40B4-BE49-F238E27FC236}">
              <a16:creationId xmlns:a16="http://schemas.microsoft.com/office/drawing/2014/main" id="{DBD437AD-3850-DCDB-1907-A68D86ADD005}"/>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6828853" y="208196"/>
          <a:ext cx="801558" cy="801558"/>
        </a:xfrm>
        <a:prstGeom prst="rect">
          <a:avLst/>
        </a:prstGeom>
      </xdr:spPr>
    </xdr:pic>
    <xdr:clientData/>
  </xdr:twoCellAnchor>
  <xdr:twoCellAnchor editAs="oneCell">
    <xdr:from>
      <xdr:col>20</xdr:col>
      <xdr:colOff>580571</xdr:colOff>
      <xdr:row>48</xdr:row>
      <xdr:rowOff>127001</xdr:rowOff>
    </xdr:from>
    <xdr:to>
      <xdr:col>30</xdr:col>
      <xdr:colOff>235857</xdr:colOff>
      <xdr:row>60</xdr:row>
      <xdr:rowOff>32658</xdr:rowOff>
    </xdr:to>
    <xdr:pic>
      <xdr:nvPicPr>
        <xdr:cNvPr id="144" name="Picture 143">
          <a:extLst>
            <a:ext uri="{FF2B5EF4-FFF2-40B4-BE49-F238E27FC236}">
              <a16:creationId xmlns:a16="http://schemas.microsoft.com/office/drawing/2014/main" id="{BFF6BC25-361C-395B-67C1-052C7C54E2B5}"/>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2917714" y="8835572"/>
          <a:ext cx="5823857" cy="2082800"/>
        </a:xfrm>
        <a:prstGeom prst="rect">
          <a:avLst/>
        </a:prstGeom>
      </xdr:spPr>
    </xdr:pic>
    <xdr:clientData/>
  </xdr:twoCellAnchor>
  <xdr:twoCellAnchor>
    <xdr:from>
      <xdr:col>15</xdr:col>
      <xdr:colOff>72572</xdr:colOff>
      <xdr:row>13</xdr:row>
      <xdr:rowOff>18143</xdr:rowOff>
    </xdr:from>
    <xdr:to>
      <xdr:col>19</xdr:col>
      <xdr:colOff>272143</xdr:colOff>
      <xdr:row>17</xdr:row>
      <xdr:rowOff>163285</xdr:rowOff>
    </xdr:to>
    <xdr:sp macro="" textlink="">
      <xdr:nvSpPr>
        <xdr:cNvPr id="3" name="TextBox 2">
          <a:hlinkClick xmlns:r="http://schemas.openxmlformats.org/officeDocument/2006/relationships" r:id="rId16"/>
          <a:extLst>
            <a:ext uri="{FF2B5EF4-FFF2-40B4-BE49-F238E27FC236}">
              <a16:creationId xmlns:a16="http://schemas.microsoft.com/office/drawing/2014/main" id="{EE4EE2FB-0A67-BAFD-D882-9432FD0CA7FE}"/>
            </a:ext>
          </a:extLst>
        </xdr:cNvPr>
        <xdr:cNvSpPr txBox="1"/>
      </xdr:nvSpPr>
      <xdr:spPr>
        <a:xfrm>
          <a:off x="9325429" y="2376714"/>
          <a:ext cx="2667000" cy="8708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latin typeface="Algerian" panose="04020705040A02060702" pitchFamily="82" charset="0"/>
            </a:rPr>
            <a:t>Forecast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282575</xdr:colOff>
      <xdr:row>13</xdr:row>
      <xdr:rowOff>6350</xdr:rowOff>
    </xdr:from>
    <xdr:to>
      <xdr:col>10</xdr:col>
      <xdr:colOff>444500</xdr:colOff>
      <xdr:row>36</xdr:row>
      <xdr:rowOff>133350</xdr:rowOff>
    </xdr:to>
    <xdr:graphicFrame macro="">
      <xdr:nvGraphicFramePr>
        <xdr:cNvPr id="2" name="Chart 1">
          <a:extLst>
            <a:ext uri="{FF2B5EF4-FFF2-40B4-BE49-F238E27FC236}">
              <a16:creationId xmlns:a16="http://schemas.microsoft.com/office/drawing/2014/main" id="{02C5FA36-17B8-ECB6-AA36-6695B2C20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Users/Disha%20Katare/Downloads/MOCK_DATA%20(1).csv"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sha Katare" refreshedDate="45558.048816319446" createdVersion="8" refreshedVersion="8" minRefreshableVersion="3" recordCount="500" xr:uid="{735711E3-9498-432E-8EEF-9FA22DE69613}">
  <cacheSource type="worksheet">
    <worksheetSource ref="A1:I501" sheet="Data"/>
  </cacheSource>
  <cacheFields count="9">
    <cacheField name="CustomerId" numFmtId="0">
      <sharedItems/>
    </cacheField>
    <cacheField name="CustomerName" numFmtId="0">
      <sharedItems/>
    </cacheField>
    <cacheField name="Date" numFmtId="14">
      <sharedItems containsSemiMixedTypes="0" containsNonDate="0" containsDate="1" containsString="0" minDate="2018-01-08T00:00:00" maxDate="2023-12-30T00:00:00" count="435">
        <d v="2019-05-19T00:00:00"/>
        <d v="2023-08-23T00:00:00"/>
        <d v="2023-05-05T00:00:00"/>
        <d v="2022-06-19T00:00:00"/>
        <d v="2018-01-09T00:00:00"/>
        <d v="2019-10-23T00:00:00"/>
        <d v="2022-10-07T00:00:00"/>
        <d v="2020-01-02T00:00:00"/>
        <d v="2022-03-08T00:00:00"/>
        <d v="2023-07-18T00:00:00"/>
        <d v="2022-10-12T00:00:00"/>
        <d v="2022-09-05T00:00:00"/>
        <d v="2022-08-30T00:00:00"/>
        <d v="2018-10-19T00:00:00"/>
        <d v="2019-11-01T00:00:00"/>
        <d v="2019-04-07T00:00:00"/>
        <d v="2021-07-16T00:00:00"/>
        <d v="2019-07-25T00:00:00"/>
        <d v="2019-02-26T00:00:00"/>
        <d v="2018-05-06T00:00:00"/>
        <d v="2021-05-09T00:00:00"/>
        <d v="2023-04-04T00:00:00"/>
        <d v="2019-08-17T00:00:00"/>
        <d v="2022-08-28T00:00:00"/>
        <d v="2020-02-18T00:00:00"/>
        <d v="2019-09-29T00:00:00"/>
        <d v="2023-04-06T00:00:00"/>
        <d v="2021-02-18T00:00:00"/>
        <d v="2018-03-30T00:00:00"/>
        <d v="2021-01-20T00:00:00"/>
        <d v="2022-10-25T00:00:00"/>
        <d v="2021-11-09T00:00:00"/>
        <d v="2021-03-05T00:00:00"/>
        <d v="2021-06-12T00:00:00"/>
        <d v="2022-01-29T00:00:00"/>
        <d v="2019-09-15T00:00:00"/>
        <d v="2020-08-02T00:00:00"/>
        <d v="2018-02-26T00:00:00"/>
        <d v="2023-12-05T00:00:00"/>
        <d v="2021-09-21T00:00:00"/>
        <d v="2022-07-26T00:00:00"/>
        <d v="2020-11-29T00:00:00"/>
        <d v="2023-07-19T00:00:00"/>
        <d v="2023-11-12T00:00:00"/>
        <d v="2019-05-12T00:00:00"/>
        <d v="2021-04-09T00:00:00"/>
        <d v="2021-09-22T00:00:00"/>
        <d v="2022-11-02T00:00:00"/>
        <d v="2019-11-24T00:00:00"/>
        <d v="2022-09-07T00:00:00"/>
        <d v="2018-07-03T00:00:00"/>
        <d v="2023-04-27T00:00:00"/>
        <d v="2023-04-16T00:00:00"/>
        <d v="2022-02-26T00:00:00"/>
        <d v="2020-06-16T00:00:00"/>
        <d v="2019-05-29T00:00:00"/>
        <d v="2018-03-21T00:00:00"/>
        <d v="2018-11-29T00:00:00"/>
        <d v="2020-07-17T00:00:00"/>
        <d v="2018-01-10T00:00:00"/>
        <d v="2018-10-05T00:00:00"/>
        <d v="2023-09-15T00:00:00"/>
        <d v="2022-02-05T00:00:00"/>
        <d v="2022-03-10T00:00:00"/>
        <d v="2023-02-14T00:00:00"/>
        <d v="2019-08-12T00:00:00"/>
        <d v="2022-06-30T00:00:00"/>
        <d v="2023-12-26T00:00:00"/>
        <d v="2019-03-11T00:00:00"/>
        <d v="2018-12-17T00:00:00"/>
        <d v="2019-04-18T00:00:00"/>
        <d v="2021-11-10T00:00:00"/>
        <d v="2021-07-24T00:00:00"/>
        <d v="2021-05-31T00:00:00"/>
        <d v="2019-11-18T00:00:00"/>
        <d v="2022-01-11T00:00:00"/>
        <d v="2021-03-03T00:00:00"/>
        <d v="2023-01-24T00:00:00"/>
        <d v="2023-01-18T00:00:00"/>
        <d v="2022-05-13T00:00:00"/>
        <d v="2021-09-13T00:00:00"/>
        <d v="2023-10-01T00:00:00"/>
        <d v="2022-01-08T00:00:00"/>
        <d v="2019-07-19T00:00:00"/>
        <d v="2020-12-06T00:00:00"/>
        <d v="2018-04-17T00:00:00"/>
        <d v="2022-04-03T00:00:00"/>
        <d v="2019-06-24T00:00:00"/>
        <d v="2023-11-25T00:00:00"/>
        <d v="2023-12-17T00:00:00"/>
        <d v="2023-10-20T00:00:00"/>
        <d v="2019-04-29T00:00:00"/>
        <d v="2023-09-02T00:00:00"/>
        <d v="2023-06-12T00:00:00"/>
        <d v="2020-09-17T00:00:00"/>
        <d v="2019-03-24T00:00:00"/>
        <d v="2022-10-04T00:00:00"/>
        <d v="2020-10-23T00:00:00"/>
        <d v="2022-01-21T00:00:00"/>
        <d v="2019-10-22T00:00:00"/>
        <d v="2018-09-28T00:00:00"/>
        <d v="2022-02-07T00:00:00"/>
        <d v="2020-06-01T00:00:00"/>
        <d v="2019-11-14T00:00:00"/>
        <d v="2019-03-29T00:00:00"/>
        <d v="2021-06-30T00:00:00"/>
        <d v="2021-08-17T00:00:00"/>
        <d v="2023-03-25T00:00:00"/>
        <d v="2018-06-04T00:00:00"/>
        <d v="2023-09-07T00:00:00"/>
        <d v="2021-08-21T00:00:00"/>
        <d v="2019-03-12T00:00:00"/>
        <d v="2023-12-07T00:00:00"/>
        <d v="2022-04-07T00:00:00"/>
        <d v="2019-06-21T00:00:00"/>
        <d v="2021-10-28T00:00:00"/>
        <d v="2023-04-08T00:00:00"/>
        <d v="2021-05-25T00:00:00"/>
        <d v="2023-07-27T00:00:00"/>
        <d v="2021-08-27T00:00:00"/>
        <d v="2019-05-18T00:00:00"/>
        <d v="2023-11-30T00:00:00"/>
        <d v="2018-06-07T00:00:00"/>
        <d v="2021-04-21T00:00:00"/>
        <d v="2023-10-04T00:00:00"/>
        <d v="2020-07-09T00:00:00"/>
        <d v="2020-08-26T00:00:00"/>
        <d v="2018-07-30T00:00:00"/>
        <d v="2021-05-18T00:00:00"/>
        <d v="2022-01-05T00:00:00"/>
        <d v="2021-11-24T00:00:00"/>
        <d v="2022-02-25T00:00:00"/>
        <d v="2021-07-19T00:00:00"/>
        <d v="2023-11-14T00:00:00"/>
        <d v="2023-10-28T00:00:00"/>
        <d v="2022-10-24T00:00:00"/>
        <d v="2018-03-18T00:00:00"/>
        <d v="2019-05-13T00:00:00"/>
        <d v="2023-07-29T00:00:00"/>
        <d v="2023-01-12T00:00:00"/>
        <d v="2021-07-08T00:00:00"/>
        <d v="2021-01-06T00:00:00"/>
        <d v="2020-07-29T00:00:00"/>
        <d v="2019-09-21T00:00:00"/>
        <d v="2022-12-12T00:00:00"/>
        <d v="2021-11-15T00:00:00"/>
        <d v="2020-04-06T00:00:00"/>
        <d v="2023-08-11T00:00:00"/>
        <d v="2023-02-22T00:00:00"/>
        <d v="2022-07-31T00:00:00"/>
        <d v="2018-03-10T00:00:00"/>
        <d v="2018-10-08T00:00:00"/>
        <d v="2018-08-06T00:00:00"/>
        <d v="2021-11-21T00:00:00"/>
        <d v="2020-07-31T00:00:00"/>
        <d v="2023-11-26T00:00:00"/>
        <d v="2022-11-19T00:00:00"/>
        <d v="2019-03-10T00:00:00"/>
        <d v="2023-08-22T00:00:00"/>
        <d v="2020-01-16T00:00:00"/>
        <d v="2021-01-29T00:00:00"/>
        <d v="2023-04-23T00:00:00"/>
        <d v="2021-02-11T00:00:00"/>
        <d v="2023-05-09T00:00:00"/>
        <d v="2021-03-16T00:00:00"/>
        <d v="2018-05-27T00:00:00"/>
        <d v="2018-01-14T00:00:00"/>
        <d v="2023-10-15T00:00:00"/>
        <d v="2018-09-18T00:00:00"/>
        <d v="2021-03-22T00:00:00"/>
        <d v="2021-01-03T00:00:00"/>
        <d v="2022-01-24T00:00:00"/>
        <d v="2020-12-29T00:00:00"/>
        <d v="2023-11-15T00:00:00"/>
        <d v="2020-05-18T00:00:00"/>
        <d v="2022-12-31T00:00:00"/>
        <d v="2020-07-22T00:00:00"/>
        <d v="2022-08-26T00:00:00"/>
        <d v="2019-06-12T00:00:00"/>
        <d v="2023-03-03T00:00:00"/>
        <d v="2021-05-01T00:00:00"/>
        <d v="2018-09-25T00:00:00"/>
        <d v="2018-09-15T00:00:00"/>
        <d v="2020-05-13T00:00:00"/>
        <d v="2020-04-11T00:00:00"/>
        <d v="2018-01-15T00:00:00"/>
        <d v="2021-06-27T00:00:00"/>
        <d v="2022-02-06T00:00:00"/>
        <d v="2019-12-19T00:00:00"/>
        <d v="2023-09-26T00:00:00"/>
        <d v="2021-07-20T00:00:00"/>
        <d v="2020-11-22T00:00:00"/>
        <d v="2022-02-12T00:00:00"/>
        <d v="2021-03-02T00:00:00"/>
        <d v="2023-07-31T00:00:00"/>
        <d v="2018-01-16T00:00:00"/>
        <d v="2023-09-10T00:00:00"/>
        <d v="2019-02-10T00:00:00"/>
        <d v="2018-11-12T00:00:00"/>
        <d v="2019-11-06T00:00:00"/>
        <d v="2023-02-27T00:00:00"/>
        <d v="2022-03-18T00:00:00"/>
        <d v="2018-07-25T00:00:00"/>
        <d v="2019-04-15T00:00:00"/>
        <d v="2022-07-27T00:00:00"/>
        <d v="2023-12-29T00:00:00"/>
        <d v="2022-09-04T00:00:00"/>
        <d v="2020-02-11T00:00:00"/>
        <d v="2022-06-13T00:00:00"/>
        <d v="2021-08-11T00:00:00"/>
        <d v="2018-08-15T00:00:00"/>
        <d v="2021-12-28T00:00:00"/>
        <d v="2018-04-09T00:00:00"/>
        <d v="2019-06-14T00:00:00"/>
        <d v="2018-01-20T00:00:00"/>
        <d v="2021-07-03T00:00:00"/>
        <d v="2018-09-02T00:00:00"/>
        <d v="2023-01-05T00:00:00"/>
        <d v="2018-02-28T00:00:00"/>
        <d v="2022-03-23T00:00:00"/>
        <d v="2021-01-08T00:00:00"/>
        <d v="2019-05-02T00:00:00"/>
        <d v="2019-01-15T00:00:00"/>
        <d v="2022-12-15T00:00:00"/>
        <d v="2023-05-08T00:00:00"/>
        <d v="2021-08-20T00:00:00"/>
        <d v="2022-01-02T00:00:00"/>
        <d v="2019-10-24T00:00:00"/>
        <d v="2018-03-27T00:00:00"/>
        <d v="2020-09-16T00:00:00"/>
        <d v="2020-04-10T00:00:00"/>
        <d v="2021-12-22T00:00:00"/>
        <d v="2022-06-18T00:00:00"/>
        <d v="2019-10-21T00:00:00"/>
        <d v="2023-12-20T00:00:00"/>
        <d v="2020-07-07T00:00:00"/>
        <d v="2019-03-20T00:00:00"/>
        <d v="2022-11-15T00:00:00"/>
        <d v="2018-09-07T00:00:00"/>
        <d v="2019-04-24T00:00:00"/>
        <d v="2023-06-14T00:00:00"/>
        <d v="2020-12-07T00:00:00"/>
        <d v="2022-07-28T00:00:00"/>
        <d v="2018-11-01T00:00:00"/>
        <d v="2022-05-16T00:00:00"/>
        <d v="2019-08-11T00:00:00"/>
        <d v="2022-08-15T00:00:00"/>
        <d v="2021-05-10T00:00:00"/>
        <d v="2020-09-06T00:00:00"/>
        <d v="2020-05-31T00:00:00"/>
        <d v="2019-04-09T00:00:00"/>
        <d v="2019-07-22T00:00:00"/>
        <d v="2021-04-24T00:00:00"/>
        <d v="2018-03-12T00:00:00"/>
        <d v="2021-11-05T00:00:00"/>
        <d v="2019-05-07T00:00:00"/>
        <d v="2020-11-08T00:00:00"/>
        <d v="2023-03-10T00:00:00"/>
        <d v="2022-12-11T00:00:00"/>
        <d v="2023-04-24T00:00:00"/>
        <d v="2021-05-02T00:00:00"/>
        <d v="2022-09-20T00:00:00"/>
        <d v="2020-12-26T00:00:00"/>
        <d v="2021-12-03T00:00:00"/>
        <d v="2022-10-16T00:00:00"/>
        <d v="2022-07-08T00:00:00"/>
        <d v="2022-06-09T00:00:00"/>
        <d v="2022-12-09T00:00:00"/>
        <d v="2021-04-07T00:00:00"/>
        <d v="2021-07-23T00:00:00"/>
        <d v="2019-05-01T00:00:00"/>
        <d v="2022-10-19T00:00:00"/>
        <d v="2023-03-19T00:00:00"/>
        <d v="2022-09-30T00:00:00"/>
        <d v="2018-12-03T00:00:00"/>
        <d v="2019-11-19T00:00:00"/>
        <d v="2020-03-14T00:00:00"/>
        <d v="2023-11-17T00:00:00"/>
        <d v="2020-05-08T00:00:00"/>
        <d v="2019-12-14T00:00:00"/>
        <d v="2020-02-05T00:00:00"/>
        <d v="2020-08-07T00:00:00"/>
        <d v="2021-06-25T00:00:00"/>
        <d v="2023-06-09T00:00:00"/>
        <d v="2020-04-26T00:00:00"/>
        <d v="2020-01-28T00:00:00"/>
        <d v="2020-04-22T00:00:00"/>
        <d v="2019-12-31T00:00:00"/>
        <d v="2023-07-11T00:00:00"/>
        <d v="2022-01-16T00:00:00"/>
        <d v="2021-11-12T00:00:00"/>
        <d v="2018-06-19T00:00:00"/>
        <d v="2022-09-18T00:00:00"/>
        <d v="2020-02-20T00:00:00"/>
        <d v="2020-10-28T00:00:00"/>
        <d v="2023-03-31T00:00:00"/>
        <d v="2022-12-23T00:00:00"/>
        <d v="2020-11-14T00:00:00"/>
        <d v="2022-07-23T00:00:00"/>
        <d v="2019-09-05T00:00:00"/>
        <d v="2019-11-17T00:00:00"/>
        <d v="2023-03-06T00:00:00"/>
        <d v="2021-03-20T00:00:00"/>
        <d v="2018-10-16T00:00:00"/>
        <d v="2023-10-11T00:00:00"/>
        <d v="2020-06-22T00:00:00"/>
        <d v="2020-05-21T00:00:00"/>
        <d v="2019-02-08T00:00:00"/>
        <d v="2021-11-22T00:00:00"/>
        <d v="2023-09-30T00:00:00"/>
        <d v="2023-02-09T00:00:00"/>
        <d v="2022-06-20T00:00:00"/>
        <d v="2020-08-25T00:00:00"/>
        <d v="2018-05-22T00:00:00"/>
        <d v="2023-08-04T00:00:00"/>
        <d v="2021-05-11T00:00:00"/>
        <d v="2021-08-05T00:00:00"/>
        <d v="2020-11-13T00:00:00"/>
        <d v="2018-10-10T00:00:00"/>
        <d v="2019-04-03T00:00:00"/>
        <d v="2020-03-02T00:00:00"/>
        <d v="2019-08-24T00:00:00"/>
        <d v="2023-06-08T00:00:00"/>
        <d v="2020-11-23T00:00:00"/>
        <d v="2018-06-01T00:00:00"/>
        <d v="2020-05-28T00:00:00"/>
        <d v="2018-08-17T00:00:00"/>
        <d v="2018-07-02T00:00:00"/>
        <d v="2019-01-20T00:00:00"/>
        <d v="2018-06-09T00:00:00"/>
        <d v="2020-06-30T00:00:00"/>
        <d v="2023-05-02T00:00:00"/>
        <d v="2019-10-27T00:00:00"/>
        <d v="2022-07-12T00:00:00"/>
        <d v="2020-09-21T00:00:00"/>
        <d v="2018-12-18T00:00:00"/>
        <d v="2018-02-10T00:00:00"/>
        <d v="2020-03-17T00:00:00"/>
        <d v="2023-02-16T00:00:00"/>
        <d v="2020-08-04T00:00:00"/>
        <d v="2021-01-02T00:00:00"/>
        <d v="2018-05-30T00:00:00"/>
        <d v="2019-03-30T00:00:00"/>
        <d v="2020-06-28T00:00:00"/>
        <d v="2018-05-21T00:00:00"/>
        <d v="2019-04-28T00:00:00"/>
        <d v="2020-05-30T00:00:00"/>
        <d v="2020-07-20T00:00:00"/>
        <d v="2022-03-17T00:00:00"/>
        <d v="2020-04-15T00:00:00"/>
        <d v="2018-01-23T00:00:00"/>
        <d v="2022-09-16T00:00:00"/>
        <d v="2019-03-08T00:00:00"/>
        <d v="2021-02-01T00:00:00"/>
        <d v="2023-12-08T00:00:00"/>
        <d v="2018-07-31T00:00:00"/>
        <d v="2018-12-01T00:00:00"/>
        <d v="2018-07-05T00:00:00"/>
        <d v="2023-05-15T00:00:00"/>
        <d v="2020-08-10T00:00:00"/>
        <d v="2021-10-06T00:00:00"/>
        <d v="2018-05-03T00:00:00"/>
        <d v="2022-09-23T00:00:00"/>
        <d v="2020-08-06T00:00:00"/>
        <d v="2019-02-16T00:00:00"/>
        <d v="2022-05-18T00:00:00"/>
        <d v="2022-11-11T00:00:00"/>
        <d v="2021-05-23T00:00:00"/>
        <d v="2018-07-21T00:00:00"/>
        <d v="2021-09-06T00:00:00"/>
        <d v="2018-01-08T00:00:00"/>
        <d v="2021-05-14T00:00:00"/>
        <d v="2018-02-17T00:00:00"/>
        <d v="2018-10-31T00:00:00"/>
        <d v="2023-09-28T00:00:00"/>
        <d v="2023-02-15T00:00:00"/>
        <d v="2020-12-09T00:00:00"/>
        <d v="2019-10-28T00:00:00"/>
        <d v="2023-01-23T00:00:00"/>
        <d v="2020-06-29T00:00:00"/>
        <d v="2020-07-19T00:00:00"/>
        <d v="2018-12-05T00:00:00"/>
        <d v="2020-08-09T00:00:00"/>
        <d v="2018-08-07T00:00:00"/>
        <d v="2018-04-02T00:00:00"/>
        <d v="2018-03-19T00:00:00"/>
        <d v="2018-10-09T00:00:00"/>
        <d v="2021-04-10T00:00:00"/>
        <d v="2021-06-07T00:00:00"/>
        <d v="2019-02-28T00:00:00"/>
        <d v="2020-10-09T00:00:00"/>
        <d v="2019-08-19T00:00:00"/>
        <d v="2019-01-18T00:00:00"/>
        <d v="2021-06-24T00:00:00"/>
        <d v="2022-12-28T00:00:00"/>
        <d v="2020-11-02T00:00:00"/>
        <d v="2019-11-25T00:00:00"/>
        <d v="2020-10-08T00:00:00"/>
        <d v="2021-07-29T00:00:00"/>
        <d v="2022-09-25T00:00:00"/>
        <d v="2022-05-07T00:00:00"/>
        <d v="2020-12-11T00:00:00"/>
        <d v="2022-10-05T00:00:00"/>
        <d v="2023-02-23T00:00:00"/>
        <d v="2022-10-15T00:00:00"/>
        <d v="2020-06-21T00:00:00"/>
        <d v="2021-09-28T00:00:00"/>
        <d v="2020-07-03T00:00:00"/>
        <d v="2018-12-23T00:00:00"/>
        <d v="2019-06-06T00:00:00"/>
        <d v="2018-05-20T00:00:00"/>
        <d v="2019-01-23T00:00:00"/>
        <d v="2021-07-12T00:00:00"/>
        <d v="2021-08-15T00:00:00"/>
        <d v="2020-09-13T00:00:00"/>
        <d v="2020-11-17T00:00:00"/>
        <d v="2018-04-29T00:00:00"/>
        <d v="2020-10-03T00:00:00"/>
        <d v="2018-06-02T00:00:00"/>
        <d v="2022-06-23T00:00:00"/>
        <d v="2019-08-01T00:00:00"/>
        <d v="2018-08-04T00:00:00"/>
        <d v="2021-10-12T00:00:00"/>
        <d v="2018-10-29T00:00:00"/>
        <d v="2022-08-23T00:00:00"/>
        <d v="2018-11-11T00:00:00"/>
        <d v="2020-03-07T00:00:00"/>
        <d v="2020-07-04T00:00:00"/>
        <d v="2019-07-24T00:00:00"/>
        <d v="2022-07-05T00:00:00"/>
        <d v="2023-10-21T00:00:00"/>
        <d v="2019-04-27T00:00:00"/>
        <d v="2022-04-08T00:00:00"/>
        <d v="2022-03-09T00:00:00"/>
        <d v="2023-12-19T00:00:00"/>
      </sharedItems>
    </cacheField>
    <cacheField name="Year" numFmtId="14">
      <sharedItems containsNonDate="0" count="6">
        <s v="2019"/>
        <s v="2023"/>
        <s v="2022"/>
        <s v="2018"/>
        <s v="2020"/>
        <s v="2021"/>
      </sharedItems>
    </cacheField>
    <cacheField name="Location" numFmtId="0">
      <sharedItems count="28">
        <s v="Tripura"/>
        <s v="Punjab"/>
        <s v="Jharkhand"/>
        <s v="Madhya Pradesh"/>
        <s v="Odisha"/>
        <s v="Assam"/>
        <s v="Gujarat"/>
        <s v="Nagaland"/>
        <s v="Manipur"/>
        <s v="Uttar Pradesh"/>
        <s v="Himachal Pradesh"/>
        <s v="Telangana"/>
        <s v="Sikkim"/>
        <s v="Andhra Pradesh"/>
        <s v="Uttarakhand"/>
        <s v="Meghalaya"/>
        <s v="Bihar"/>
        <s v="Rajasthan"/>
        <s v="Karnataka"/>
        <s v="Kerala"/>
        <s v="Haryana"/>
        <s v="West Bengal"/>
        <s v="Arunachal Pradesh"/>
        <s v="Mizoram"/>
        <s v="Maharashtra"/>
        <s v="Tamil Nadu"/>
        <s v="Chhattisgarh"/>
        <s v="Goa"/>
      </sharedItems>
    </cacheField>
    <cacheField name="TypeofVehicle" numFmtId="0">
      <sharedItems count="4">
        <s v="FourWheeler"/>
        <s v="Bus"/>
        <s v="TwoWheeler"/>
        <s v="ThreeWheeler"/>
      </sharedItems>
    </cacheField>
    <cacheField name="FuelType" numFmtId="0">
      <sharedItems count="4">
        <s v="CNG"/>
        <s v="Diesel"/>
        <s v="Petrol"/>
        <s v="Electric"/>
      </sharedItems>
    </cacheField>
    <cacheField name="SectorUsedIn" numFmtId="0">
      <sharedItems count="5">
        <s v="Cab"/>
        <s v="Gov.Bus"/>
        <s v="PrivateScooty"/>
        <s v="PrivateCar"/>
        <s v="Gov.Cargo"/>
      </sharedItems>
    </cacheField>
    <cacheField name="CostSpend" numFmtId="0">
      <sharedItems containsSemiMixedTypes="0" containsString="0" containsNumber="1" minValue="20.309999999999999" maxValue="99.91"/>
    </cacheField>
  </cacheFields>
  <extLst>
    <ext xmlns:x14="http://schemas.microsoft.com/office/spreadsheetml/2009/9/main" uri="{725AE2AE-9491-48be-B2B4-4EB974FC3084}">
      <x14:pivotCacheDefinition pivotCacheId="149279124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sha Katare" refreshedDate="45558.063651851851" createdVersion="8" refreshedVersion="8" minRefreshableVersion="3" recordCount="500" xr:uid="{2FA57F29-D08E-4416-B0A6-B52CA198392D}">
  <cacheSource type="worksheet">
    <worksheetSource ref="A1:D501" sheet="Sheet5" r:id="rId2"/>
  </cacheSource>
  <cacheFields count="4">
    <cacheField name="CustomerId" numFmtId="0">
      <sharedItems/>
    </cacheField>
    <cacheField name="TypeofVehicle" numFmtId="0">
      <sharedItems count="4">
        <s v="FourWheeler"/>
        <s v="Bus"/>
        <s v="TwoWheeler"/>
        <s v="ThreeWheeler"/>
      </sharedItems>
    </cacheField>
    <cacheField name="FuelType" numFmtId="0">
      <sharedItems count="4">
        <s v="CNG"/>
        <s v="Diesel"/>
        <s v="Petrol"/>
        <s v="Electric"/>
      </sharedItems>
    </cacheField>
    <cacheField name="SectorUsedIn" numFmtId="0">
      <sharedItems count="5">
        <s v="Cab"/>
        <s v="Gov.Bus"/>
        <s v="PrivateScooty"/>
        <s v="PrivateCar"/>
        <s v="Gov.Cargo"/>
      </sharedItems>
    </cacheField>
  </cacheFields>
  <extLst>
    <ext xmlns:x14="http://schemas.microsoft.com/office/spreadsheetml/2009/9/main" uri="{725AE2AE-9491-48be-B2B4-4EB974FC3084}">
      <x14:pivotCacheDefinition pivotCacheId="20720190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s v="QW8946-JV"/>
    <s v="Alex Rodriguez"/>
    <x v="0"/>
    <x v="0"/>
    <x v="0"/>
    <x v="0"/>
    <x v="0"/>
    <x v="0"/>
    <n v="44.8"/>
  </r>
  <r>
    <s v="YB4543-PK"/>
    <s v="Kevin Martinez"/>
    <x v="1"/>
    <x v="1"/>
    <x v="1"/>
    <x v="1"/>
    <x v="1"/>
    <x v="1"/>
    <n v="22.87"/>
  </r>
  <r>
    <s v="QS3280-VC"/>
    <s v="Chris Wilson"/>
    <x v="2"/>
    <x v="1"/>
    <x v="2"/>
    <x v="1"/>
    <x v="2"/>
    <x v="1"/>
    <n v="40.31"/>
  </r>
  <r>
    <s v="UR7448-ZQ"/>
    <s v="Mike Johnson"/>
    <x v="3"/>
    <x v="2"/>
    <x v="3"/>
    <x v="2"/>
    <x v="2"/>
    <x v="2"/>
    <n v="23.18"/>
  </r>
  <r>
    <s v="DY0622-DP"/>
    <s v="Chris Wilson"/>
    <x v="4"/>
    <x v="3"/>
    <x v="4"/>
    <x v="0"/>
    <x v="1"/>
    <x v="3"/>
    <n v="86.35"/>
  </r>
  <r>
    <s v="JP7724-BO"/>
    <s v="Mike Johnson"/>
    <x v="5"/>
    <x v="0"/>
    <x v="0"/>
    <x v="1"/>
    <x v="2"/>
    <x v="1"/>
    <n v="42.11"/>
  </r>
  <r>
    <s v="VP7560-XV"/>
    <s v="John Doe"/>
    <x v="6"/>
    <x v="2"/>
    <x v="5"/>
    <x v="1"/>
    <x v="3"/>
    <x v="1"/>
    <n v="39.67"/>
  </r>
  <r>
    <s v="XK4410-BH"/>
    <s v="Emily Davis"/>
    <x v="7"/>
    <x v="4"/>
    <x v="1"/>
    <x v="1"/>
    <x v="2"/>
    <x v="1"/>
    <n v="63.74"/>
  </r>
  <r>
    <s v="XE9704-GO"/>
    <s v="Chris Wilson"/>
    <x v="8"/>
    <x v="2"/>
    <x v="6"/>
    <x v="1"/>
    <x v="0"/>
    <x v="1"/>
    <n v="55.26"/>
  </r>
  <r>
    <s v="ZH3792-VY"/>
    <s v="Alex Rodriguez"/>
    <x v="9"/>
    <x v="1"/>
    <x v="7"/>
    <x v="1"/>
    <x v="2"/>
    <x v="1"/>
    <n v="67.17"/>
  </r>
  <r>
    <s v="YT8261-SD"/>
    <s v="Emily Davis"/>
    <x v="10"/>
    <x v="2"/>
    <x v="8"/>
    <x v="3"/>
    <x v="0"/>
    <x v="4"/>
    <n v="73.03"/>
  </r>
  <r>
    <s v="AB8398-KG"/>
    <s v="John Doe"/>
    <x v="11"/>
    <x v="2"/>
    <x v="6"/>
    <x v="1"/>
    <x v="2"/>
    <x v="1"/>
    <n v="27.93"/>
  </r>
  <r>
    <s v="CP8410-HB"/>
    <s v="Emily Davis"/>
    <x v="12"/>
    <x v="2"/>
    <x v="9"/>
    <x v="1"/>
    <x v="1"/>
    <x v="1"/>
    <n v="54.38"/>
  </r>
  <r>
    <s v="BO6851-SM"/>
    <s v="Kevin Martinez"/>
    <x v="13"/>
    <x v="3"/>
    <x v="10"/>
    <x v="2"/>
    <x v="3"/>
    <x v="2"/>
    <n v="52.46"/>
  </r>
  <r>
    <s v="IQ4075-EN"/>
    <s v="Emily Davis"/>
    <x v="14"/>
    <x v="0"/>
    <x v="11"/>
    <x v="1"/>
    <x v="2"/>
    <x v="1"/>
    <n v="35.31"/>
  </r>
  <r>
    <s v="IM8482-WG"/>
    <s v="Chris Wilson"/>
    <x v="15"/>
    <x v="0"/>
    <x v="12"/>
    <x v="1"/>
    <x v="1"/>
    <x v="1"/>
    <n v="85.67"/>
  </r>
  <r>
    <s v="BT6262-FE"/>
    <s v="Mike Johnson"/>
    <x v="16"/>
    <x v="5"/>
    <x v="13"/>
    <x v="3"/>
    <x v="3"/>
    <x v="4"/>
    <n v="22.4"/>
  </r>
  <r>
    <s v="VE6708-PN"/>
    <s v="Mike Johnson"/>
    <x v="17"/>
    <x v="0"/>
    <x v="14"/>
    <x v="1"/>
    <x v="2"/>
    <x v="1"/>
    <n v="75.89"/>
  </r>
  <r>
    <s v="EO1574-DX"/>
    <s v="Chris Wilson"/>
    <x v="18"/>
    <x v="0"/>
    <x v="3"/>
    <x v="2"/>
    <x v="1"/>
    <x v="2"/>
    <n v="37.89"/>
  </r>
  <r>
    <s v="PD7842-SI"/>
    <s v="Emily Davis"/>
    <x v="19"/>
    <x v="3"/>
    <x v="15"/>
    <x v="1"/>
    <x v="2"/>
    <x v="1"/>
    <n v="21.39"/>
  </r>
  <r>
    <s v="OJ9326-KM"/>
    <s v="Mike Johnson"/>
    <x v="20"/>
    <x v="5"/>
    <x v="16"/>
    <x v="2"/>
    <x v="2"/>
    <x v="2"/>
    <n v="48.87"/>
  </r>
  <r>
    <s v="PW2074-TV"/>
    <s v="Mike Johnson"/>
    <x v="21"/>
    <x v="1"/>
    <x v="17"/>
    <x v="3"/>
    <x v="1"/>
    <x v="4"/>
    <n v="28.09"/>
  </r>
  <r>
    <s v="ET7378-NT"/>
    <s v="Laura Thompson"/>
    <x v="22"/>
    <x v="0"/>
    <x v="11"/>
    <x v="2"/>
    <x v="1"/>
    <x v="2"/>
    <n v="40.83"/>
  </r>
  <r>
    <s v="ND1759-XC"/>
    <s v="Alex Rodriguez"/>
    <x v="23"/>
    <x v="2"/>
    <x v="0"/>
    <x v="2"/>
    <x v="2"/>
    <x v="2"/>
    <n v="53.53"/>
  </r>
  <r>
    <s v="CL7572-NZ"/>
    <s v="John Doe"/>
    <x v="24"/>
    <x v="4"/>
    <x v="18"/>
    <x v="0"/>
    <x v="2"/>
    <x v="0"/>
    <n v="23.94"/>
  </r>
  <r>
    <s v="CI2377-LD"/>
    <s v="Emily Davis"/>
    <x v="25"/>
    <x v="0"/>
    <x v="15"/>
    <x v="3"/>
    <x v="0"/>
    <x v="4"/>
    <n v="47.91"/>
  </r>
  <r>
    <s v="ZS7250-HC"/>
    <s v="Alex Rodriguez"/>
    <x v="26"/>
    <x v="1"/>
    <x v="19"/>
    <x v="0"/>
    <x v="2"/>
    <x v="0"/>
    <n v="62.18"/>
  </r>
  <r>
    <s v="YF1019-AC"/>
    <s v="Laura Thompson"/>
    <x v="27"/>
    <x v="5"/>
    <x v="0"/>
    <x v="0"/>
    <x v="2"/>
    <x v="0"/>
    <n v="41.02"/>
  </r>
  <r>
    <s v="TZ8932-PV"/>
    <s v="Sarah Brown"/>
    <x v="28"/>
    <x v="3"/>
    <x v="15"/>
    <x v="0"/>
    <x v="0"/>
    <x v="0"/>
    <n v="88.31"/>
  </r>
  <r>
    <s v="WI0096-IJ"/>
    <s v="John Doe"/>
    <x v="29"/>
    <x v="5"/>
    <x v="16"/>
    <x v="3"/>
    <x v="3"/>
    <x v="4"/>
    <n v="48.6"/>
  </r>
  <r>
    <s v="CT1209-BU"/>
    <s v="Kevin Martinez"/>
    <x v="30"/>
    <x v="2"/>
    <x v="13"/>
    <x v="1"/>
    <x v="0"/>
    <x v="1"/>
    <n v="35.619999999999997"/>
  </r>
  <r>
    <s v="XK6966-QT"/>
    <s v="John Doe"/>
    <x v="31"/>
    <x v="5"/>
    <x v="13"/>
    <x v="3"/>
    <x v="1"/>
    <x v="4"/>
    <n v="37.04"/>
  </r>
  <r>
    <s v="HH1836-SH"/>
    <s v="Mike Johnson"/>
    <x v="32"/>
    <x v="5"/>
    <x v="8"/>
    <x v="0"/>
    <x v="2"/>
    <x v="0"/>
    <n v="61.93"/>
  </r>
  <r>
    <s v="VS8859-LI"/>
    <s v="Laura Thompson"/>
    <x v="33"/>
    <x v="5"/>
    <x v="20"/>
    <x v="3"/>
    <x v="2"/>
    <x v="4"/>
    <n v="40.96"/>
  </r>
  <r>
    <s v="EL6095-UO"/>
    <s v="Alex Rodriguez"/>
    <x v="34"/>
    <x v="2"/>
    <x v="2"/>
    <x v="1"/>
    <x v="1"/>
    <x v="1"/>
    <n v="63.88"/>
  </r>
  <r>
    <s v="ZF7505-PG"/>
    <s v="Mike Johnson"/>
    <x v="35"/>
    <x v="0"/>
    <x v="10"/>
    <x v="1"/>
    <x v="1"/>
    <x v="1"/>
    <n v="68.959999999999994"/>
  </r>
  <r>
    <s v="RS2114-JC"/>
    <s v="Mike Johnson"/>
    <x v="36"/>
    <x v="4"/>
    <x v="2"/>
    <x v="0"/>
    <x v="2"/>
    <x v="0"/>
    <n v="70.48"/>
  </r>
  <r>
    <s v="DF9698-KQ"/>
    <s v="Sarah Brown"/>
    <x v="37"/>
    <x v="3"/>
    <x v="11"/>
    <x v="1"/>
    <x v="2"/>
    <x v="1"/>
    <n v="38.22"/>
  </r>
  <r>
    <s v="QB1845-IE"/>
    <s v="Laura Thompson"/>
    <x v="38"/>
    <x v="1"/>
    <x v="4"/>
    <x v="2"/>
    <x v="0"/>
    <x v="2"/>
    <n v="40.49"/>
  </r>
  <r>
    <s v="SY6331-BT"/>
    <s v="Mike Johnson"/>
    <x v="39"/>
    <x v="5"/>
    <x v="21"/>
    <x v="0"/>
    <x v="3"/>
    <x v="0"/>
    <n v="69.37"/>
  </r>
  <r>
    <s v="HL1120-WW"/>
    <s v="Emily Davis"/>
    <x v="40"/>
    <x v="2"/>
    <x v="8"/>
    <x v="0"/>
    <x v="2"/>
    <x v="0"/>
    <n v="73.67"/>
  </r>
  <r>
    <s v="EE8170-PE"/>
    <s v="Sarah Brown"/>
    <x v="41"/>
    <x v="4"/>
    <x v="10"/>
    <x v="3"/>
    <x v="1"/>
    <x v="4"/>
    <n v="53.84"/>
  </r>
  <r>
    <s v="SW6003-LJ"/>
    <s v="Laura Thompson"/>
    <x v="42"/>
    <x v="1"/>
    <x v="9"/>
    <x v="2"/>
    <x v="1"/>
    <x v="2"/>
    <n v="66.52"/>
  </r>
  <r>
    <s v="QR1351-QL"/>
    <s v="Jane Smith"/>
    <x v="43"/>
    <x v="1"/>
    <x v="16"/>
    <x v="1"/>
    <x v="3"/>
    <x v="1"/>
    <n v="90.84"/>
  </r>
  <r>
    <s v="JD2324-HY"/>
    <s v="Mike Johnson"/>
    <x v="44"/>
    <x v="0"/>
    <x v="5"/>
    <x v="0"/>
    <x v="2"/>
    <x v="0"/>
    <n v="24.71"/>
  </r>
  <r>
    <s v="NF1371-RL"/>
    <s v="John Doe"/>
    <x v="45"/>
    <x v="5"/>
    <x v="10"/>
    <x v="2"/>
    <x v="1"/>
    <x v="2"/>
    <n v="41.55"/>
  </r>
  <r>
    <s v="TG0327-HX"/>
    <s v="Emily Davis"/>
    <x v="46"/>
    <x v="5"/>
    <x v="21"/>
    <x v="2"/>
    <x v="0"/>
    <x v="2"/>
    <n v="99.49"/>
  </r>
  <r>
    <s v="SQ7138-XF"/>
    <s v="Mike Johnson"/>
    <x v="47"/>
    <x v="2"/>
    <x v="13"/>
    <x v="3"/>
    <x v="2"/>
    <x v="4"/>
    <n v="81.89"/>
  </r>
  <r>
    <s v="MY2509-DG"/>
    <s v="Emily Davis"/>
    <x v="48"/>
    <x v="0"/>
    <x v="21"/>
    <x v="3"/>
    <x v="2"/>
    <x v="4"/>
    <n v="45.96"/>
  </r>
  <r>
    <s v="DV0460-NF"/>
    <s v="Laura Thompson"/>
    <x v="49"/>
    <x v="2"/>
    <x v="7"/>
    <x v="2"/>
    <x v="1"/>
    <x v="2"/>
    <n v="67.08"/>
  </r>
  <r>
    <s v="JC0645-KJ"/>
    <s v="Kevin Martinez"/>
    <x v="50"/>
    <x v="3"/>
    <x v="4"/>
    <x v="2"/>
    <x v="3"/>
    <x v="2"/>
    <n v="89.7"/>
  </r>
  <r>
    <s v="IU4703-AB"/>
    <s v="John Doe"/>
    <x v="51"/>
    <x v="1"/>
    <x v="2"/>
    <x v="0"/>
    <x v="3"/>
    <x v="0"/>
    <n v="86.57"/>
  </r>
  <r>
    <s v="RE8878-LS"/>
    <s v="Jane Smith"/>
    <x v="52"/>
    <x v="1"/>
    <x v="18"/>
    <x v="1"/>
    <x v="0"/>
    <x v="1"/>
    <n v="76.47"/>
  </r>
  <r>
    <s v="QC4547-FW"/>
    <s v="Amanda Lee"/>
    <x v="53"/>
    <x v="2"/>
    <x v="22"/>
    <x v="1"/>
    <x v="3"/>
    <x v="1"/>
    <n v="23.9"/>
  </r>
  <r>
    <s v="RX5591-SA"/>
    <s v="Emily Davis"/>
    <x v="54"/>
    <x v="4"/>
    <x v="20"/>
    <x v="1"/>
    <x v="3"/>
    <x v="1"/>
    <n v="65.25"/>
  </r>
  <r>
    <s v="SC0022-OA"/>
    <s v="Sarah Brown"/>
    <x v="55"/>
    <x v="0"/>
    <x v="17"/>
    <x v="1"/>
    <x v="1"/>
    <x v="1"/>
    <n v="84.9"/>
  </r>
  <r>
    <s v="LT0063-NI"/>
    <s v="Alex Rodriguez"/>
    <x v="56"/>
    <x v="3"/>
    <x v="21"/>
    <x v="0"/>
    <x v="1"/>
    <x v="3"/>
    <n v="53.94"/>
  </r>
  <r>
    <s v="OP3570-LJ"/>
    <s v="Chris Wilson"/>
    <x v="57"/>
    <x v="3"/>
    <x v="1"/>
    <x v="0"/>
    <x v="0"/>
    <x v="0"/>
    <n v="77.75"/>
  </r>
  <r>
    <s v="ZG9620-DJ"/>
    <s v="Laura Thompson"/>
    <x v="58"/>
    <x v="4"/>
    <x v="0"/>
    <x v="2"/>
    <x v="2"/>
    <x v="2"/>
    <n v="25.54"/>
  </r>
  <r>
    <s v="CH5278-BB"/>
    <s v="John Doe"/>
    <x v="59"/>
    <x v="3"/>
    <x v="8"/>
    <x v="3"/>
    <x v="0"/>
    <x v="4"/>
    <n v="27.14"/>
  </r>
  <r>
    <s v="JZ5050-LU"/>
    <s v="Jane Smith"/>
    <x v="60"/>
    <x v="3"/>
    <x v="23"/>
    <x v="2"/>
    <x v="1"/>
    <x v="2"/>
    <n v="92.31"/>
  </r>
  <r>
    <s v="XF4456-QW"/>
    <s v="John Doe"/>
    <x v="61"/>
    <x v="1"/>
    <x v="5"/>
    <x v="1"/>
    <x v="2"/>
    <x v="1"/>
    <n v="77.94"/>
  </r>
  <r>
    <s v="IN5868-YM"/>
    <s v="Alex Rodriguez"/>
    <x v="62"/>
    <x v="2"/>
    <x v="24"/>
    <x v="3"/>
    <x v="3"/>
    <x v="4"/>
    <n v="25.41"/>
  </r>
  <r>
    <s v="BX0777-WE"/>
    <s v="Laura Thompson"/>
    <x v="63"/>
    <x v="2"/>
    <x v="10"/>
    <x v="1"/>
    <x v="1"/>
    <x v="1"/>
    <n v="35.17"/>
  </r>
  <r>
    <s v="UZ8657-NB"/>
    <s v="Emily Davis"/>
    <x v="64"/>
    <x v="1"/>
    <x v="22"/>
    <x v="1"/>
    <x v="0"/>
    <x v="1"/>
    <n v="27.81"/>
  </r>
  <r>
    <s v="VE9129-LK"/>
    <s v="Sarah Brown"/>
    <x v="65"/>
    <x v="0"/>
    <x v="17"/>
    <x v="1"/>
    <x v="1"/>
    <x v="1"/>
    <n v="61.61"/>
  </r>
  <r>
    <s v="GD0325-LA"/>
    <s v="Kevin Martinez"/>
    <x v="66"/>
    <x v="2"/>
    <x v="1"/>
    <x v="0"/>
    <x v="3"/>
    <x v="0"/>
    <n v="25.23"/>
  </r>
  <r>
    <s v="VY1864-SG"/>
    <s v="Sarah Brown"/>
    <x v="67"/>
    <x v="1"/>
    <x v="13"/>
    <x v="2"/>
    <x v="1"/>
    <x v="2"/>
    <n v="79.709999999999994"/>
  </r>
  <r>
    <s v="RN6985-RH"/>
    <s v="John Doe"/>
    <x v="68"/>
    <x v="0"/>
    <x v="25"/>
    <x v="3"/>
    <x v="1"/>
    <x v="4"/>
    <n v="78.17"/>
  </r>
  <r>
    <s v="ZT9744-CU"/>
    <s v="Amanda Lee"/>
    <x v="69"/>
    <x v="3"/>
    <x v="14"/>
    <x v="1"/>
    <x v="3"/>
    <x v="1"/>
    <n v="76.45"/>
  </r>
  <r>
    <s v="NF3932-QD"/>
    <s v="Emily Davis"/>
    <x v="70"/>
    <x v="0"/>
    <x v="3"/>
    <x v="0"/>
    <x v="0"/>
    <x v="0"/>
    <n v="65.900000000000006"/>
  </r>
  <r>
    <s v="ZM4588-XL"/>
    <s v="Emily Davis"/>
    <x v="71"/>
    <x v="5"/>
    <x v="26"/>
    <x v="0"/>
    <x v="3"/>
    <x v="0"/>
    <n v="27.1"/>
  </r>
  <r>
    <s v="LE2134-PL"/>
    <s v="Alex Rodriguez"/>
    <x v="72"/>
    <x v="5"/>
    <x v="25"/>
    <x v="0"/>
    <x v="3"/>
    <x v="0"/>
    <n v="71.59"/>
  </r>
  <r>
    <s v="WI5995-IX"/>
    <s v="Jane Smith"/>
    <x v="73"/>
    <x v="5"/>
    <x v="15"/>
    <x v="0"/>
    <x v="3"/>
    <x v="0"/>
    <n v="93.32"/>
  </r>
  <r>
    <s v="KI3585-GL"/>
    <s v="Emily Davis"/>
    <x v="74"/>
    <x v="0"/>
    <x v="23"/>
    <x v="0"/>
    <x v="3"/>
    <x v="0"/>
    <n v="35.19"/>
  </r>
  <r>
    <s v="JT6019-NC"/>
    <s v="Chris Wilson"/>
    <x v="75"/>
    <x v="2"/>
    <x v="4"/>
    <x v="3"/>
    <x v="2"/>
    <x v="4"/>
    <n v="85.1"/>
  </r>
  <r>
    <s v="AI8634-QA"/>
    <s v="Mike Johnson"/>
    <x v="76"/>
    <x v="5"/>
    <x v="19"/>
    <x v="0"/>
    <x v="2"/>
    <x v="0"/>
    <n v="66"/>
  </r>
  <r>
    <s v="BZ7668-ZK"/>
    <s v="Amanda Lee"/>
    <x v="77"/>
    <x v="1"/>
    <x v="22"/>
    <x v="1"/>
    <x v="2"/>
    <x v="1"/>
    <n v="36.85"/>
  </r>
  <r>
    <s v="NY8691-EM"/>
    <s v="Amanda Lee"/>
    <x v="78"/>
    <x v="1"/>
    <x v="1"/>
    <x v="1"/>
    <x v="3"/>
    <x v="1"/>
    <n v="53.11"/>
  </r>
  <r>
    <s v="QQ9388-ZL"/>
    <s v="Kevin Martinez"/>
    <x v="79"/>
    <x v="2"/>
    <x v="25"/>
    <x v="0"/>
    <x v="3"/>
    <x v="0"/>
    <n v="86.69"/>
  </r>
  <r>
    <s v="SM7604-LK"/>
    <s v="Laura Thompson"/>
    <x v="12"/>
    <x v="2"/>
    <x v="5"/>
    <x v="3"/>
    <x v="2"/>
    <x v="4"/>
    <n v="22.07"/>
  </r>
  <r>
    <s v="GE3385-ZW"/>
    <s v="John Doe"/>
    <x v="80"/>
    <x v="5"/>
    <x v="25"/>
    <x v="2"/>
    <x v="1"/>
    <x v="2"/>
    <n v="24.55"/>
  </r>
  <r>
    <s v="WM0147-WB"/>
    <s v="Sarah Brown"/>
    <x v="81"/>
    <x v="1"/>
    <x v="16"/>
    <x v="2"/>
    <x v="1"/>
    <x v="2"/>
    <n v="59.83"/>
  </r>
  <r>
    <s v="OA2748-OE"/>
    <s v="Emily Davis"/>
    <x v="82"/>
    <x v="2"/>
    <x v="26"/>
    <x v="1"/>
    <x v="1"/>
    <x v="1"/>
    <n v="71.8"/>
  </r>
  <r>
    <s v="EN3649-WB"/>
    <s v="Jane Smith"/>
    <x v="81"/>
    <x v="1"/>
    <x v="13"/>
    <x v="2"/>
    <x v="0"/>
    <x v="2"/>
    <n v="59.56"/>
  </r>
  <r>
    <s v="DG0536-QN"/>
    <s v="Sarah Brown"/>
    <x v="83"/>
    <x v="0"/>
    <x v="11"/>
    <x v="3"/>
    <x v="2"/>
    <x v="4"/>
    <n v="62.91"/>
  </r>
  <r>
    <s v="PG5740-UC"/>
    <s v="Alex Rodriguez"/>
    <x v="84"/>
    <x v="4"/>
    <x v="4"/>
    <x v="2"/>
    <x v="1"/>
    <x v="2"/>
    <n v="25.2"/>
  </r>
  <r>
    <s v="GK5449-FY"/>
    <s v="Jane Smith"/>
    <x v="85"/>
    <x v="3"/>
    <x v="17"/>
    <x v="3"/>
    <x v="1"/>
    <x v="4"/>
    <n v="38.44"/>
  </r>
  <r>
    <s v="HC8056-TR"/>
    <s v="Kevin Martinez"/>
    <x v="86"/>
    <x v="2"/>
    <x v="19"/>
    <x v="3"/>
    <x v="3"/>
    <x v="4"/>
    <n v="89.27"/>
  </r>
  <r>
    <s v="BY8688-HO"/>
    <s v="Alex Rodriguez"/>
    <x v="87"/>
    <x v="0"/>
    <x v="20"/>
    <x v="0"/>
    <x v="2"/>
    <x v="0"/>
    <n v="88.78"/>
  </r>
  <r>
    <s v="AF3082-LB"/>
    <s v="Sarah Brown"/>
    <x v="88"/>
    <x v="1"/>
    <x v="4"/>
    <x v="0"/>
    <x v="1"/>
    <x v="3"/>
    <n v="21.34"/>
  </r>
  <r>
    <s v="FP8650-TZ"/>
    <s v="Sarah Brown"/>
    <x v="89"/>
    <x v="1"/>
    <x v="3"/>
    <x v="2"/>
    <x v="1"/>
    <x v="2"/>
    <n v="24.99"/>
  </r>
  <r>
    <s v="MC8958-YG"/>
    <s v="Emily Davis"/>
    <x v="90"/>
    <x v="1"/>
    <x v="16"/>
    <x v="2"/>
    <x v="0"/>
    <x v="2"/>
    <n v="83.05"/>
  </r>
  <r>
    <s v="CN2392-KG"/>
    <s v="Amanda Lee"/>
    <x v="91"/>
    <x v="0"/>
    <x v="14"/>
    <x v="2"/>
    <x v="3"/>
    <x v="2"/>
    <n v="83.52"/>
  </r>
  <r>
    <s v="MU7856-UL"/>
    <s v="Amanda Lee"/>
    <x v="92"/>
    <x v="1"/>
    <x v="10"/>
    <x v="1"/>
    <x v="3"/>
    <x v="1"/>
    <n v="76.13"/>
  </r>
  <r>
    <s v="DJ1852-EP"/>
    <s v="Alex Rodriguez"/>
    <x v="93"/>
    <x v="1"/>
    <x v="20"/>
    <x v="2"/>
    <x v="0"/>
    <x v="2"/>
    <n v="91.06"/>
  </r>
  <r>
    <s v="QR9660-WO"/>
    <s v="John Doe"/>
    <x v="94"/>
    <x v="4"/>
    <x v="21"/>
    <x v="2"/>
    <x v="2"/>
    <x v="2"/>
    <n v="82.56"/>
  </r>
  <r>
    <s v="LO8632-SJ"/>
    <s v="Alex Rodriguez"/>
    <x v="95"/>
    <x v="0"/>
    <x v="15"/>
    <x v="2"/>
    <x v="2"/>
    <x v="2"/>
    <n v="42.34"/>
  </r>
  <r>
    <s v="DT0479-DT"/>
    <s v="John Doe"/>
    <x v="96"/>
    <x v="2"/>
    <x v="20"/>
    <x v="3"/>
    <x v="0"/>
    <x v="4"/>
    <n v="52.5"/>
  </r>
  <r>
    <s v="EK7407-RX"/>
    <s v="Sarah Brown"/>
    <x v="76"/>
    <x v="5"/>
    <x v="24"/>
    <x v="1"/>
    <x v="1"/>
    <x v="1"/>
    <n v="79.53"/>
  </r>
  <r>
    <s v="IS5961-WE"/>
    <s v="Emily Davis"/>
    <x v="97"/>
    <x v="4"/>
    <x v="21"/>
    <x v="3"/>
    <x v="0"/>
    <x v="4"/>
    <n v="73.760000000000005"/>
  </r>
  <r>
    <s v="PN0835-KK"/>
    <s v="John Doe"/>
    <x v="98"/>
    <x v="2"/>
    <x v="1"/>
    <x v="2"/>
    <x v="1"/>
    <x v="2"/>
    <n v="52.13"/>
  </r>
  <r>
    <s v="HI7690-RN"/>
    <s v="John Doe"/>
    <x v="99"/>
    <x v="0"/>
    <x v="22"/>
    <x v="1"/>
    <x v="2"/>
    <x v="1"/>
    <n v="30.15"/>
  </r>
  <r>
    <s v="VE1431-BS"/>
    <s v="Laura Thompson"/>
    <x v="100"/>
    <x v="3"/>
    <x v="8"/>
    <x v="3"/>
    <x v="0"/>
    <x v="4"/>
    <n v="27.57"/>
  </r>
  <r>
    <s v="CJ9342-DN"/>
    <s v="Emily Davis"/>
    <x v="101"/>
    <x v="2"/>
    <x v="17"/>
    <x v="2"/>
    <x v="1"/>
    <x v="2"/>
    <n v="98.2"/>
  </r>
  <r>
    <s v="XI0989-YG"/>
    <s v="Emily Davis"/>
    <x v="102"/>
    <x v="4"/>
    <x v="22"/>
    <x v="0"/>
    <x v="1"/>
    <x v="3"/>
    <n v="44.64"/>
  </r>
  <r>
    <s v="EW1705-UA"/>
    <s v="Mike Johnson"/>
    <x v="103"/>
    <x v="0"/>
    <x v="16"/>
    <x v="0"/>
    <x v="0"/>
    <x v="0"/>
    <n v="39.78"/>
  </r>
  <r>
    <s v="ND4299-NM"/>
    <s v="Mike Johnson"/>
    <x v="104"/>
    <x v="0"/>
    <x v="8"/>
    <x v="1"/>
    <x v="2"/>
    <x v="1"/>
    <n v="48.3"/>
  </r>
  <r>
    <s v="EA3029-LD"/>
    <s v="John Doe"/>
    <x v="105"/>
    <x v="5"/>
    <x v="12"/>
    <x v="3"/>
    <x v="1"/>
    <x v="4"/>
    <n v="48.36"/>
  </r>
  <r>
    <s v="OK6366-CN"/>
    <s v="Kevin Martinez"/>
    <x v="106"/>
    <x v="5"/>
    <x v="26"/>
    <x v="2"/>
    <x v="1"/>
    <x v="2"/>
    <n v="36.729999999999997"/>
  </r>
  <r>
    <s v="QN5243-NI"/>
    <s v="Alex Rodriguez"/>
    <x v="107"/>
    <x v="1"/>
    <x v="12"/>
    <x v="1"/>
    <x v="3"/>
    <x v="1"/>
    <n v="24.12"/>
  </r>
  <r>
    <s v="GG6714-JG"/>
    <s v="Amanda Lee"/>
    <x v="108"/>
    <x v="3"/>
    <x v="22"/>
    <x v="3"/>
    <x v="1"/>
    <x v="4"/>
    <n v="20.309999999999999"/>
  </r>
  <r>
    <s v="HG9604-HO"/>
    <s v="Sarah Brown"/>
    <x v="109"/>
    <x v="1"/>
    <x v="23"/>
    <x v="3"/>
    <x v="3"/>
    <x v="4"/>
    <n v="54.78"/>
  </r>
  <r>
    <s v="HB8339-PA"/>
    <s v="Sarah Brown"/>
    <x v="110"/>
    <x v="5"/>
    <x v="2"/>
    <x v="3"/>
    <x v="2"/>
    <x v="4"/>
    <n v="68.400000000000006"/>
  </r>
  <r>
    <s v="QZ7023-DB"/>
    <s v="Amanda Lee"/>
    <x v="111"/>
    <x v="0"/>
    <x v="12"/>
    <x v="0"/>
    <x v="3"/>
    <x v="0"/>
    <n v="21.78"/>
  </r>
  <r>
    <s v="KL5378-IU"/>
    <s v="Amanda Lee"/>
    <x v="112"/>
    <x v="1"/>
    <x v="6"/>
    <x v="2"/>
    <x v="0"/>
    <x v="2"/>
    <n v="99.45"/>
  </r>
  <r>
    <s v="EI4204-NV"/>
    <s v="Sarah Brown"/>
    <x v="113"/>
    <x v="2"/>
    <x v="9"/>
    <x v="2"/>
    <x v="3"/>
    <x v="2"/>
    <n v="82.76"/>
  </r>
  <r>
    <s v="SG1649-FD"/>
    <s v="Laura Thompson"/>
    <x v="15"/>
    <x v="0"/>
    <x v="20"/>
    <x v="3"/>
    <x v="2"/>
    <x v="4"/>
    <n v="78.63"/>
  </r>
  <r>
    <s v="GU8506-JQ"/>
    <s v="Sarah Brown"/>
    <x v="114"/>
    <x v="0"/>
    <x v="16"/>
    <x v="1"/>
    <x v="0"/>
    <x v="1"/>
    <n v="83.19"/>
  </r>
  <r>
    <s v="ZR1289-BW"/>
    <s v="John Doe"/>
    <x v="115"/>
    <x v="5"/>
    <x v="23"/>
    <x v="0"/>
    <x v="2"/>
    <x v="0"/>
    <n v="40.03"/>
  </r>
  <r>
    <s v="VP4956-EJ"/>
    <s v="Chris Wilson"/>
    <x v="116"/>
    <x v="1"/>
    <x v="16"/>
    <x v="0"/>
    <x v="3"/>
    <x v="0"/>
    <n v="99.41"/>
  </r>
  <r>
    <s v="RH7158-UF"/>
    <s v="Amanda Lee"/>
    <x v="117"/>
    <x v="5"/>
    <x v="9"/>
    <x v="1"/>
    <x v="2"/>
    <x v="1"/>
    <n v="44.21"/>
  </r>
  <r>
    <s v="NH3549-CO"/>
    <s v="Kevin Martinez"/>
    <x v="118"/>
    <x v="1"/>
    <x v="17"/>
    <x v="3"/>
    <x v="1"/>
    <x v="4"/>
    <n v="62.46"/>
  </r>
  <r>
    <s v="WL3173-LV"/>
    <s v="Kevin Martinez"/>
    <x v="119"/>
    <x v="5"/>
    <x v="16"/>
    <x v="1"/>
    <x v="1"/>
    <x v="1"/>
    <n v="62.62"/>
  </r>
  <r>
    <s v="NC3741-XC"/>
    <s v="Kevin Martinez"/>
    <x v="120"/>
    <x v="0"/>
    <x v="26"/>
    <x v="2"/>
    <x v="1"/>
    <x v="2"/>
    <n v="40.07"/>
  </r>
  <r>
    <s v="UA8477-MO"/>
    <s v="Laura Thompson"/>
    <x v="121"/>
    <x v="1"/>
    <x v="1"/>
    <x v="2"/>
    <x v="2"/>
    <x v="2"/>
    <n v="91.02"/>
  </r>
  <r>
    <s v="RT3137-KG"/>
    <s v="Jane Smith"/>
    <x v="122"/>
    <x v="3"/>
    <x v="5"/>
    <x v="1"/>
    <x v="0"/>
    <x v="1"/>
    <n v="92.46"/>
  </r>
  <r>
    <s v="AE1676-EZ"/>
    <s v="Amanda Lee"/>
    <x v="123"/>
    <x v="5"/>
    <x v="17"/>
    <x v="0"/>
    <x v="2"/>
    <x v="0"/>
    <n v="92.58"/>
  </r>
  <r>
    <s v="QW7862-QH"/>
    <s v="Amanda Lee"/>
    <x v="124"/>
    <x v="1"/>
    <x v="9"/>
    <x v="0"/>
    <x v="0"/>
    <x v="0"/>
    <n v="22.99"/>
  </r>
  <r>
    <s v="MT0757-NF"/>
    <s v="Sarah Brown"/>
    <x v="125"/>
    <x v="4"/>
    <x v="4"/>
    <x v="2"/>
    <x v="3"/>
    <x v="2"/>
    <n v="29.91"/>
  </r>
  <r>
    <s v="QJ9180-XD"/>
    <s v="Laura Thompson"/>
    <x v="126"/>
    <x v="4"/>
    <x v="6"/>
    <x v="0"/>
    <x v="2"/>
    <x v="0"/>
    <n v="79.739999999999995"/>
  </r>
  <r>
    <s v="KU0316-YV"/>
    <s v="Chris Wilson"/>
    <x v="127"/>
    <x v="3"/>
    <x v="19"/>
    <x v="1"/>
    <x v="1"/>
    <x v="1"/>
    <n v="78.05"/>
  </r>
  <r>
    <s v="KG2492-FV"/>
    <s v="Alex Rodriguez"/>
    <x v="128"/>
    <x v="5"/>
    <x v="23"/>
    <x v="2"/>
    <x v="2"/>
    <x v="2"/>
    <n v="53.52"/>
  </r>
  <r>
    <s v="UR9565-FK"/>
    <s v="Laura Thompson"/>
    <x v="129"/>
    <x v="2"/>
    <x v="9"/>
    <x v="3"/>
    <x v="1"/>
    <x v="4"/>
    <n v="24.53"/>
  </r>
  <r>
    <s v="GU0893-UO"/>
    <s v="Emily Davis"/>
    <x v="130"/>
    <x v="5"/>
    <x v="2"/>
    <x v="2"/>
    <x v="0"/>
    <x v="2"/>
    <n v="55.98"/>
  </r>
  <r>
    <s v="TO8069-HL"/>
    <s v="Alex Rodriguez"/>
    <x v="131"/>
    <x v="2"/>
    <x v="3"/>
    <x v="2"/>
    <x v="3"/>
    <x v="2"/>
    <n v="36.74"/>
  </r>
  <r>
    <s v="JD1557-XD"/>
    <s v="Jane Smith"/>
    <x v="132"/>
    <x v="5"/>
    <x v="17"/>
    <x v="1"/>
    <x v="0"/>
    <x v="1"/>
    <n v="51.26"/>
  </r>
  <r>
    <s v="AT2072-FE"/>
    <s v="Laura Thompson"/>
    <x v="133"/>
    <x v="1"/>
    <x v="6"/>
    <x v="3"/>
    <x v="3"/>
    <x v="4"/>
    <n v="33.07"/>
  </r>
  <r>
    <s v="YI1967-IB"/>
    <s v="Amanda Lee"/>
    <x v="134"/>
    <x v="1"/>
    <x v="7"/>
    <x v="0"/>
    <x v="1"/>
    <x v="3"/>
    <n v="94.38"/>
  </r>
  <r>
    <s v="UK8641-PL"/>
    <s v="Kevin Martinez"/>
    <x v="135"/>
    <x v="2"/>
    <x v="13"/>
    <x v="1"/>
    <x v="2"/>
    <x v="1"/>
    <n v="48.9"/>
  </r>
  <r>
    <s v="ZK6330-MF"/>
    <s v="Jane Smith"/>
    <x v="136"/>
    <x v="3"/>
    <x v="20"/>
    <x v="1"/>
    <x v="0"/>
    <x v="1"/>
    <n v="68.36"/>
  </r>
  <r>
    <s v="SJ1781-RN"/>
    <s v="Jane Smith"/>
    <x v="137"/>
    <x v="0"/>
    <x v="2"/>
    <x v="0"/>
    <x v="0"/>
    <x v="0"/>
    <n v="37.119999999999997"/>
  </r>
  <r>
    <s v="VP8771-TD"/>
    <s v="Amanda Lee"/>
    <x v="138"/>
    <x v="1"/>
    <x v="16"/>
    <x v="1"/>
    <x v="0"/>
    <x v="1"/>
    <n v="40.71"/>
  </r>
  <r>
    <s v="BY3933-OT"/>
    <s v="John Doe"/>
    <x v="139"/>
    <x v="1"/>
    <x v="8"/>
    <x v="1"/>
    <x v="1"/>
    <x v="1"/>
    <n v="63.48"/>
  </r>
  <r>
    <s v="QO3362-CG"/>
    <s v="Laura Thompson"/>
    <x v="140"/>
    <x v="5"/>
    <x v="5"/>
    <x v="2"/>
    <x v="3"/>
    <x v="2"/>
    <n v="59.71"/>
  </r>
  <r>
    <s v="AK7726-WN"/>
    <s v="Mike Johnson"/>
    <x v="141"/>
    <x v="5"/>
    <x v="27"/>
    <x v="1"/>
    <x v="2"/>
    <x v="1"/>
    <n v="61.21"/>
  </r>
  <r>
    <s v="SY1451-AN"/>
    <s v="Kevin Martinez"/>
    <x v="142"/>
    <x v="4"/>
    <x v="16"/>
    <x v="2"/>
    <x v="0"/>
    <x v="2"/>
    <n v="49.97"/>
  </r>
  <r>
    <s v="KT1270-VB"/>
    <s v="Chris Wilson"/>
    <x v="143"/>
    <x v="0"/>
    <x v="3"/>
    <x v="2"/>
    <x v="3"/>
    <x v="2"/>
    <n v="87.84"/>
  </r>
  <r>
    <s v="WU6137-ED"/>
    <s v="Laura Thompson"/>
    <x v="144"/>
    <x v="2"/>
    <x v="12"/>
    <x v="3"/>
    <x v="3"/>
    <x v="4"/>
    <n v="65.44"/>
  </r>
  <r>
    <s v="ZC9115-NY"/>
    <s v="Chris Wilson"/>
    <x v="145"/>
    <x v="5"/>
    <x v="19"/>
    <x v="0"/>
    <x v="3"/>
    <x v="0"/>
    <n v="48.81"/>
  </r>
  <r>
    <s v="EA4776-DI"/>
    <s v="Alex Rodriguez"/>
    <x v="34"/>
    <x v="2"/>
    <x v="25"/>
    <x v="2"/>
    <x v="3"/>
    <x v="2"/>
    <n v="65.94"/>
  </r>
  <r>
    <s v="TW0234-OM"/>
    <s v="Jane Smith"/>
    <x v="146"/>
    <x v="4"/>
    <x v="3"/>
    <x v="3"/>
    <x v="0"/>
    <x v="4"/>
    <n v="36.82"/>
  </r>
  <r>
    <s v="RS0678-EU"/>
    <s v="Laura Thompson"/>
    <x v="147"/>
    <x v="1"/>
    <x v="18"/>
    <x v="0"/>
    <x v="3"/>
    <x v="0"/>
    <n v="48.39"/>
  </r>
  <r>
    <s v="SY1896-AW"/>
    <s v="Chris Wilson"/>
    <x v="148"/>
    <x v="1"/>
    <x v="8"/>
    <x v="1"/>
    <x v="2"/>
    <x v="1"/>
    <n v="89.77"/>
  </r>
  <r>
    <s v="YK4312-SC"/>
    <s v="Laura Thompson"/>
    <x v="149"/>
    <x v="2"/>
    <x v="1"/>
    <x v="2"/>
    <x v="1"/>
    <x v="2"/>
    <n v="43.24"/>
  </r>
  <r>
    <s v="YD1020-FE"/>
    <s v="Laura Thompson"/>
    <x v="150"/>
    <x v="3"/>
    <x v="18"/>
    <x v="2"/>
    <x v="3"/>
    <x v="2"/>
    <n v="97.62"/>
  </r>
  <r>
    <s v="PF6857-LP"/>
    <s v="John Doe"/>
    <x v="151"/>
    <x v="3"/>
    <x v="11"/>
    <x v="2"/>
    <x v="2"/>
    <x v="2"/>
    <n v="75.8"/>
  </r>
  <r>
    <s v="NA6668-PV"/>
    <s v="Mike Johnson"/>
    <x v="152"/>
    <x v="3"/>
    <x v="19"/>
    <x v="2"/>
    <x v="2"/>
    <x v="2"/>
    <n v="90.19"/>
  </r>
  <r>
    <s v="JA7763-FX"/>
    <s v="Chris Wilson"/>
    <x v="153"/>
    <x v="5"/>
    <x v="16"/>
    <x v="1"/>
    <x v="3"/>
    <x v="1"/>
    <n v="85.86"/>
  </r>
  <r>
    <s v="RJ5537-VS"/>
    <s v="Alex Rodriguez"/>
    <x v="154"/>
    <x v="4"/>
    <x v="0"/>
    <x v="0"/>
    <x v="0"/>
    <x v="0"/>
    <n v="59.88"/>
  </r>
  <r>
    <s v="PU7652-TD"/>
    <s v="Alex Rodriguez"/>
    <x v="155"/>
    <x v="1"/>
    <x v="12"/>
    <x v="0"/>
    <x v="2"/>
    <x v="0"/>
    <n v="24.7"/>
  </r>
  <r>
    <s v="KX9426-VD"/>
    <s v="Kevin Martinez"/>
    <x v="156"/>
    <x v="2"/>
    <x v="9"/>
    <x v="3"/>
    <x v="2"/>
    <x v="4"/>
    <n v="34.299999999999997"/>
  </r>
  <r>
    <s v="JL3278-SZ"/>
    <s v="Emily Davis"/>
    <x v="157"/>
    <x v="0"/>
    <x v="16"/>
    <x v="1"/>
    <x v="1"/>
    <x v="1"/>
    <n v="58.59"/>
  </r>
  <r>
    <s v="JY0916-MR"/>
    <s v="Laura Thompson"/>
    <x v="158"/>
    <x v="1"/>
    <x v="0"/>
    <x v="2"/>
    <x v="1"/>
    <x v="2"/>
    <n v="50.55"/>
  </r>
  <r>
    <s v="EZ9765-SC"/>
    <s v="Laura Thompson"/>
    <x v="159"/>
    <x v="4"/>
    <x v="7"/>
    <x v="0"/>
    <x v="1"/>
    <x v="3"/>
    <n v="24.46"/>
  </r>
  <r>
    <s v="MT6857-LK"/>
    <s v="Sarah Brown"/>
    <x v="160"/>
    <x v="5"/>
    <x v="24"/>
    <x v="1"/>
    <x v="0"/>
    <x v="1"/>
    <n v="33.92"/>
  </r>
  <r>
    <s v="OU9490-PB"/>
    <s v="Mike Johnson"/>
    <x v="161"/>
    <x v="1"/>
    <x v="5"/>
    <x v="2"/>
    <x v="0"/>
    <x v="2"/>
    <n v="50.32"/>
  </r>
  <r>
    <s v="GE0841-OI"/>
    <s v="Mike Johnson"/>
    <x v="162"/>
    <x v="5"/>
    <x v="27"/>
    <x v="0"/>
    <x v="3"/>
    <x v="0"/>
    <n v="73.95"/>
  </r>
  <r>
    <s v="ZA7684-QR"/>
    <s v="Chris Wilson"/>
    <x v="163"/>
    <x v="1"/>
    <x v="16"/>
    <x v="3"/>
    <x v="0"/>
    <x v="4"/>
    <n v="80.680000000000007"/>
  </r>
  <r>
    <s v="US3270-DY"/>
    <s v="Mike Johnson"/>
    <x v="164"/>
    <x v="5"/>
    <x v="18"/>
    <x v="0"/>
    <x v="0"/>
    <x v="0"/>
    <n v="96.24"/>
  </r>
  <r>
    <s v="BN6679-NQ"/>
    <s v="Alex Rodriguez"/>
    <x v="165"/>
    <x v="3"/>
    <x v="12"/>
    <x v="0"/>
    <x v="1"/>
    <x v="3"/>
    <n v="21.87"/>
  </r>
  <r>
    <s v="UT2477-ZF"/>
    <s v="Mike Johnson"/>
    <x v="166"/>
    <x v="3"/>
    <x v="26"/>
    <x v="1"/>
    <x v="0"/>
    <x v="1"/>
    <n v="46.63"/>
  </r>
  <r>
    <s v="DY7066-ZK"/>
    <s v="Jane Smith"/>
    <x v="167"/>
    <x v="1"/>
    <x v="22"/>
    <x v="0"/>
    <x v="0"/>
    <x v="0"/>
    <n v="55.69"/>
  </r>
  <r>
    <s v="NZ2291-EE"/>
    <s v="Laura Thompson"/>
    <x v="168"/>
    <x v="3"/>
    <x v="12"/>
    <x v="2"/>
    <x v="1"/>
    <x v="2"/>
    <n v="66.58"/>
  </r>
  <r>
    <s v="FZ2926-CY"/>
    <s v="John Doe"/>
    <x v="169"/>
    <x v="5"/>
    <x v="13"/>
    <x v="1"/>
    <x v="0"/>
    <x v="1"/>
    <n v="38.21"/>
  </r>
  <r>
    <s v="GK4084-MH"/>
    <s v="Chris Wilson"/>
    <x v="170"/>
    <x v="5"/>
    <x v="0"/>
    <x v="0"/>
    <x v="0"/>
    <x v="0"/>
    <n v="59.8"/>
  </r>
  <r>
    <s v="JE2189-PO"/>
    <s v="Emily Davis"/>
    <x v="21"/>
    <x v="1"/>
    <x v="6"/>
    <x v="1"/>
    <x v="1"/>
    <x v="1"/>
    <n v="25.14"/>
  </r>
  <r>
    <s v="UT4020-PM"/>
    <s v="Amanda Lee"/>
    <x v="171"/>
    <x v="2"/>
    <x v="9"/>
    <x v="3"/>
    <x v="3"/>
    <x v="4"/>
    <n v="44.48"/>
  </r>
  <r>
    <s v="SR6256-BB"/>
    <s v="Mike Johnson"/>
    <x v="172"/>
    <x v="4"/>
    <x v="14"/>
    <x v="2"/>
    <x v="1"/>
    <x v="2"/>
    <n v="45.16"/>
  </r>
  <r>
    <s v="VE3817-GI"/>
    <s v="Sarah Brown"/>
    <x v="173"/>
    <x v="1"/>
    <x v="6"/>
    <x v="3"/>
    <x v="1"/>
    <x v="4"/>
    <n v="20.66"/>
  </r>
  <r>
    <s v="FX8403-QV"/>
    <s v="Jane Smith"/>
    <x v="74"/>
    <x v="0"/>
    <x v="13"/>
    <x v="0"/>
    <x v="1"/>
    <x v="3"/>
    <n v="42.34"/>
  </r>
  <r>
    <s v="BN5590-KO"/>
    <s v="Chris Wilson"/>
    <x v="174"/>
    <x v="4"/>
    <x v="25"/>
    <x v="3"/>
    <x v="2"/>
    <x v="4"/>
    <n v="80.900000000000006"/>
  </r>
  <r>
    <s v="JD1901-VR"/>
    <s v="Sarah Brown"/>
    <x v="175"/>
    <x v="2"/>
    <x v="21"/>
    <x v="1"/>
    <x v="3"/>
    <x v="1"/>
    <n v="54.24"/>
  </r>
  <r>
    <s v="UF5226-NC"/>
    <s v="Sarah Brown"/>
    <x v="176"/>
    <x v="4"/>
    <x v="4"/>
    <x v="2"/>
    <x v="1"/>
    <x v="2"/>
    <n v="22.91"/>
  </r>
  <r>
    <s v="SG0502-KW"/>
    <s v="Sarah Brown"/>
    <x v="177"/>
    <x v="2"/>
    <x v="4"/>
    <x v="1"/>
    <x v="3"/>
    <x v="1"/>
    <n v="80.11"/>
  </r>
  <r>
    <s v="PR9633-KM"/>
    <s v="Jane Smith"/>
    <x v="178"/>
    <x v="0"/>
    <x v="26"/>
    <x v="0"/>
    <x v="3"/>
    <x v="0"/>
    <n v="75.239999999999995"/>
  </r>
  <r>
    <s v="YI9700-KU"/>
    <s v="Amanda Lee"/>
    <x v="179"/>
    <x v="1"/>
    <x v="21"/>
    <x v="3"/>
    <x v="3"/>
    <x v="4"/>
    <n v="35.36"/>
  </r>
  <r>
    <s v="QJ8710-WQ"/>
    <s v="John Doe"/>
    <x v="180"/>
    <x v="5"/>
    <x v="16"/>
    <x v="3"/>
    <x v="3"/>
    <x v="4"/>
    <n v="47.93"/>
  </r>
  <r>
    <s v="LO8156-IY"/>
    <s v="Amanda Lee"/>
    <x v="181"/>
    <x v="3"/>
    <x v="15"/>
    <x v="2"/>
    <x v="0"/>
    <x v="2"/>
    <n v="41.68"/>
  </r>
  <r>
    <s v="NP3273-LG"/>
    <s v="Amanda Lee"/>
    <x v="182"/>
    <x v="3"/>
    <x v="19"/>
    <x v="3"/>
    <x v="1"/>
    <x v="4"/>
    <n v="39.659999999999997"/>
  </r>
  <r>
    <s v="XE9710-WP"/>
    <s v="Kevin Martinez"/>
    <x v="183"/>
    <x v="4"/>
    <x v="4"/>
    <x v="2"/>
    <x v="3"/>
    <x v="2"/>
    <n v="76.040000000000006"/>
  </r>
  <r>
    <s v="AU5678-TV"/>
    <s v="John Doe"/>
    <x v="184"/>
    <x v="4"/>
    <x v="23"/>
    <x v="1"/>
    <x v="3"/>
    <x v="1"/>
    <n v="34.799999999999997"/>
  </r>
  <r>
    <s v="YX6620-BB"/>
    <s v="Alex Rodriguez"/>
    <x v="185"/>
    <x v="3"/>
    <x v="13"/>
    <x v="3"/>
    <x v="2"/>
    <x v="4"/>
    <n v="70.05"/>
  </r>
  <r>
    <s v="UU6559-QO"/>
    <s v="Laura Thompson"/>
    <x v="186"/>
    <x v="5"/>
    <x v="23"/>
    <x v="1"/>
    <x v="2"/>
    <x v="1"/>
    <n v="92.05"/>
  </r>
  <r>
    <s v="IZ1195-MC"/>
    <s v="Kevin Martinez"/>
    <x v="187"/>
    <x v="2"/>
    <x v="17"/>
    <x v="2"/>
    <x v="0"/>
    <x v="2"/>
    <n v="60.32"/>
  </r>
  <r>
    <s v="LK0930-MF"/>
    <s v="Mike Johnson"/>
    <x v="121"/>
    <x v="1"/>
    <x v="0"/>
    <x v="1"/>
    <x v="3"/>
    <x v="1"/>
    <n v="27.01"/>
  </r>
  <r>
    <s v="FV4891-MW"/>
    <s v="John Doe"/>
    <x v="188"/>
    <x v="0"/>
    <x v="15"/>
    <x v="1"/>
    <x v="0"/>
    <x v="1"/>
    <n v="82.69"/>
  </r>
  <r>
    <s v="JH0398-AY"/>
    <s v="Emily Davis"/>
    <x v="189"/>
    <x v="1"/>
    <x v="20"/>
    <x v="0"/>
    <x v="0"/>
    <x v="0"/>
    <n v="62.74"/>
  </r>
  <r>
    <s v="AH1121-KP"/>
    <s v="Laura Thompson"/>
    <x v="188"/>
    <x v="0"/>
    <x v="14"/>
    <x v="1"/>
    <x v="1"/>
    <x v="1"/>
    <n v="25.54"/>
  </r>
  <r>
    <s v="PG7983-XM"/>
    <s v="Sarah Brown"/>
    <x v="190"/>
    <x v="5"/>
    <x v="27"/>
    <x v="3"/>
    <x v="3"/>
    <x v="4"/>
    <n v="72.099999999999994"/>
  </r>
  <r>
    <s v="PT8316-IR"/>
    <s v="Jane Smith"/>
    <x v="191"/>
    <x v="4"/>
    <x v="23"/>
    <x v="2"/>
    <x v="2"/>
    <x v="2"/>
    <n v="36.700000000000003"/>
  </r>
  <r>
    <s v="OH8163-YV"/>
    <s v="Kevin Martinez"/>
    <x v="192"/>
    <x v="2"/>
    <x v="18"/>
    <x v="2"/>
    <x v="2"/>
    <x v="2"/>
    <n v="38.72"/>
  </r>
  <r>
    <s v="VS9945-WJ"/>
    <s v="Jane Smith"/>
    <x v="193"/>
    <x v="5"/>
    <x v="5"/>
    <x v="0"/>
    <x v="3"/>
    <x v="0"/>
    <n v="35.090000000000003"/>
  </r>
  <r>
    <s v="PI2233-CZ"/>
    <s v="Mike Johnson"/>
    <x v="194"/>
    <x v="1"/>
    <x v="15"/>
    <x v="0"/>
    <x v="3"/>
    <x v="0"/>
    <n v="34.31"/>
  </r>
  <r>
    <s v="YG7299-EW"/>
    <s v="Chris Wilson"/>
    <x v="195"/>
    <x v="3"/>
    <x v="26"/>
    <x v="0"/>
    <x v="0"/>
    <x v="0"/>
    <n v="95.47"/>
  </r>
  <r>
    <s v="ZY4044-QH"/>
    <s v="Mike Johnson"/>
    <x v="196"/>
    <x v="1"/>
    <x v="5"/>
    <x v="3"/>
    <x v="0"/>
    <x v="4"/>
    <n v="78.16"/>
  </r>
  <r>
    <s v="PE4011-FS"/>
    <s v="Chris Wilson"/>
    <x v="197"/>
    <x v="0"/>
    <x v="11"/>
    <x v="1"/>
    <x v="1"/>
    <x v="1"/>
    <n v="67.72"/>
  </r>
  <r>
    <s v="ZQ2720-AE"/>
    <s v="Kevin Martinez"/>
    <x v="198"/>
    <x v="3"/>
    <x v="19"/>
    <x v="0"/>
    <x v="1"/>
    <x v="3"/>
    <n v="78.8"/>
  </r>
  <r>
    <s v="BU1851-VM"/>
    <s v="Kevin Martinez"/>
    <x v="199"/>
    <x v="0"/>
    <x v="14"/>
    <x v="1"/>
    <x v="3"/>
    <x v="1"/>
    <n v="84.44"/>
  </r>
  <r>
    <s v="FK4965-BP"/>
    <s v="Jane Smith"/>
    <x v="200"/>
    <x v="1"/>
    <x v="12"/>
    <x v="3"/>
    <x v="3"/>
    <x v="4"/>
    <n v="42.01"/>
  </r>
  <r>
    <s v="QK8609-IA"/>
    <s v="Sarah Brown"/>
    <x v="201"/>
    <x v="2"/>
    <x v="17"/>
    <x v="2"/>
    <x v="3"/>
    <x v="2"/>
    <n v="42.27"/>
  </r>
  <r>
    <s v="PI7513-FW"/>
    <s v="Jane Smith"/>
    <x v="202"/>
    <x v="3"/>
    <x v="15"/>
    <x v="0"/>
    <x v="3"/>
    <x v="0"/>
    <n v="99.08"/>
  </r>
  <r>
    <s v="BV4920-YC"/>
    <s v="Sarah Brown"/>
    <x v="203"/>
    <x v="0"/>
    <x v="15"/>
    <x v="1"/>
    <x v="3"/>
    <x v="1"/>
    <n v="43.7"/>
  </r>
  <r>
    <s v="FB6130-JU"/>
    <s v="Kevin Martinez"/>
    <x v="204"/>
    <x v="2"/>
    <x v="22"/>
    <x v="3"/>
    <x v="3"/>
    <x v="4"/>
    <n v="89.72"/>
  </r>
  <r>
    <s v="TT8742-ZC"/>
    <s v="Jane Smith"/>
    <x v="205"/>
    <x v="1"/>
    <x v="11"/>
    <x v="0"/>
    <x v="1"/>
    <x v="3"/>
    <n v="31.24"/>
  </r>
  <r>
    <s v="XT9133-FV"/>
    <s v="Kevin Martinez"/>
    <x v="206"/>
    <x v="2"/>
    <x v="2"/>
    <x v="1"/>
    <x v="0"/>
    <x v="1"/>
    <n v="83.44"/>
  </r>
  <r>
    <s v="XO9075-YH"/>
    <s v="Emily Davis"/>
    <x v="207"/>
    <x v="4"/>
    <x v="7"/>
    <x v="2"/>
    <x v="2"/>
    <x v="2"/>
    <n v="81.2"/>
  </r>
  <r>
    <s v="RT0025-IF"/>
    <s v="Emily Davis"/>
    <x v="136"/>
    <x v="3"/>
    <x v="1"/>
    <x v="0"/>
    <x v="0"/>
    <x v="0"/>
    <n v="69.23"/>
  </r>
  <r>
    <s v="TU5510-MR"/>
    <s v="Chris Wilson"/>
    <x v="208"/>
    <x v="2"/>
    <x v="25"/>
    <x v="0"/>
    <x v="1"/>
    <x v="3"/>
    <n v="65.98"/>
  </r>
  <r>
    <s v="WA1454-ZR"/>
    <s v="Kevin Martinez"/>
    <x v="75"/>
    <x v="2"/>
    <x v="21"/>
    <x v="0"/>
    <x v="2"/>
    <x v="0"/>
    <n v="68.59"/>
  </r>
  <r>
    <s v="VZ0319-SB"/>
    <s v="Sarah Brown"/>
    <x v="75"/>
    <x v="2"/>
    <x v="11"/>
    <x v="2"/>
    <x v="1"/>
    <x v="2"/>
    <n v="78.05"/>
  </r>
  <r>
    <s v="PN5516-LF"/>
    <s v="Alex Rodriguez"/>
    <x v="173"/>
    <x v="1"/>
    <x v="3"/>
    <x v="2"/>
    <x v="0"/>
    <x v="2"/>
    <n v="30.65"/>
  </r>
  <r>
    <s v="ET8951-GQ"/>
    <s v="Laura Thompson"/>
    <x v="209"/>
    <x v="5"/>
    <x v="8"/>
    <x v="0"/>
    <x v="3"/>
    <x v="0"/>
    <n v="73.87"/>
  </r>
  <r>
    <s v="SX9003-PM"/>
    <s v="Alex Rodriguez"/>
    <x v="210"/>
    <x v="3"/>
    <x v="26"/>
    <x v="2"/>
    <x v="2"/>
    <x v="2"/>
    <n v="55.52"/>
  </r>
  <r>
    <s v="IK5762-EC"/>
    <s v="Laura Thompson"/>
    <x v="211"/>
    <x v="5"/>
    <x v="16"/>
    <x v="3"/>
    <x v="0"/>
    <x v="4"/>
    <n v="47.49"/>
  </r>
  <r>
    <s v="DS1870-PO"/>
    <s v="Alex Rodriguez"/>
    <x v="12"/>
    <x v="2"/>
    <x v="9"/>
    <x v="1"/>
    <x v="2"/>
    <x v="1"/>
    <n v="32.76"/>
  </r>
  <r>
    <s v="VC2384-RP"/>
    <s v="Jane Smith"/>
    <x v="212"/>
    <x v="3"/>
    <x v="21"/>
    <x v="0"/>
    <x v="2"/>
    <x v="0"/>
    <n v="35.65"/>
  </r>
  <r>
    <s v="CE7983-JI"/>
    <s v="Emily Davis"/>
    <x v="213"/>
    <x v="0"/>
    <x v="4"/>
    <x v="3"/>
    <x v="3"/>
    <x v="4"/>
    <n v="90.4"/>
  </r>
  <r>
    <s v="DR2371-WA"/>
    <s v="Laura Thompson"/>
    <x v="214"/>
    <x v="3"/>
    <x v="7"/>
    <x v="0"/>
    <x v="1"/>
    <x v="3"/>
    <n v="87.52"/>
  </r>
  <r>
    <s v="YU9144-IP"/>
    <s v="Chris Wilson"/>
    <x v="215"/>
    <x v="5"/>
    <x v="14"/>
    <x v="1"/>
    <x v="2"/>
    <x v="1"/>
    <n v="98.22"/>
  </r>
  <r>
    <s v="TJ0776-OR"/>
    <s v="Emily Davis"/>
    <x v="216"/>
    <x v="3"/>
    <x v="18"/>
    <x v="0"/>
    <x v="0"/>
    <x v="0"/>
    <n v="63.1"/>
  </r>
  <r>
    <s v="DX5266-VW"/>
    <s v="Kevin Martinez"/>
    <x v="217"/>
    <x v="1"/>
    <x v="27"/>
    <x v="1"/>
    <x v="1"/>
    <x v="1"/>
    <n v="26.52"/>
  </r>
  <r>
    <s v="QL1714-BW"/>
    <s v="Mike Johnson"/>
    <x v="218"/>
    <x v="3"/>
    <x v="2"/>
    <x v="2"/>
    <x v="1"/>
    <x v="2"/>
    <n v="61.18"/>
  </r>
  <r>
    <s v="HK2682-FI"/>
    <s v="Emily Davis"/>
    <x v="154"/>
    <x v="4"/>
    <x v="8"/>
    <x v="2"/>
    <x v="2"/>
    <x v="2"/>
    <n v="56.2"/>
  </r>
  <r>
    <s v="CT7848-NH"/>
    <s v="Chris Wilson"/>
    <x v="68"/>
    <x v="0"/>
    <x v="2"/>
    <x v="2"/>
    <x v="2"/>
    <x v="2"/>
    <n v="42.31"/>
  </r>
  <r>
    <s v="LV6885-UZ"/>
    <s v="John Doe"/>
    <x v="219"/>
    <x v="2"/>
    <x v="14"/>
    <x v="3"/>
    <x v="3"/>
    <x v="4"/>
    <n v="48.33"/>
  </r>
  <r>
    <s v="DD3465-AC"/>
    <s v="Kevin Martinez"/>
    <x v="220"/>
    <x v="5"/>
    <x v="10"/>
    <x v="2"/>
    <x v="3"/>
    <x v="2"/>
    <n v="92.67"/>
  </r>
  <r>
    <s v="ER1751-EQ"/>
    <s v="Sarah Brown"/>
    <x v="221"/>
    <x v="0"/>
    <x v="12"/>
    <x v="3"/>
    <x v="0"/>
    <x v="4"/>
    <n v="98.95"/>
  </r>
  <r>
    <s v="EI5325-ID"/>
    <s v="John Doe"/>
    <x v="222"/>
    <x v="0"/>
    <x v="9"/>
    <x v="0"/>
    <x v="0"/>
    <x v="0"/>
    <n v="76.430000000000007"/>
  </r>
  <r>
    <s v="VE4963-MI"/>
    <s v="Kevin Martinez"/>
    <x v="184"/>
    <x v="4"/>
    <x v="6"/>
    <x v="0"/>
    <x v="2"/>
    <x v="0"/>
    <n v="93.07"/>
  </r>
  <r>
    <s v="GO9271-VH"/>
    <s v="Alex Rodriguez"/>
    <x v="223"/>
    <x v="2"/>
    <x v="1"/>
    <x v="3"/>
    <x v="2"/>
    <x v="4"/>
    <n v="80.819999999999993"/>
  </r>
  <r>
    <s v="OQ7046-ZD"/>
    <s v="Alex Rodriguez"/>
    <x v="224"/>
    <x v="1"/>
    <x v="18"/>
    <x v="1"/>
    <x v="1"/>
    <x v="1"/>
    <n v="58.52"/>
  </r>
  <r>
    <s v="XJ5921-VW"/>
    <s v="Emily Davis"/>
    <x v="225"/>
    <x v="5"/>
    <x v="17"/>
    <x v="2"/>
    <x v="2"/>
    <x v="2"/>
    <n v="60.01"/>
  </r>
  <r>
    <s v="HS8287-PN"/>
    <s v="Jane Smith"/>
    <x v="211"/>
    <x v="5"/>
    <x v="5"/>
    <x v="3"/>
    <x v="2"/>
    <x v="4"/>
    <n v="57.36"/>
  </r>
  <r>
    <s v="KM4917-PG"/>
    <s v="Alex Rodriguez"/>
    <x v="226"/>
    <x v="2"/>
    <x v="2"/>
    <x v="0"/>
    <x v="2"/>
    <x v="0"/>
    <n v="23.31"/>
  </r>
  <r>
    <s v="KR7485-LQ"/>
    <s v="Emily Davis"/>
    <x v="227"/>
    <x v="0"/>
    <x v="6"/>
    <x v="1"/>
    <x v="3"/>
    <x v="1"/>
    <n v="53.7"/>
  </r>
  <r>
    <s v="VN5221-YW"/>
    <s v="Amanda Lee"/>
    <x v="228"/>
    <x v="3"/>
    <x v="9"/>
    <x v="3"/>
    <x v="2"/>
    <x v="4"/>
    <n v="98.66"/>
  </r>
  <r>
    <s v="RS4715-UV"/>
    <s v="John Doe"/>
    <x v="229"/>
    <x v="4"/>
    <x v="23"/>
    <x v="2"/>
    <x v="1"/>
    <x v="2"/>
    <n v="40.479999999999997"/>
  </r>
  <r>
    <s v="AY4517-MV"/>
    <s v="Sarah Brown"/>
    <x v="230"/>
    <x v="4"/>
    <x v="5"/>
    <x v="1"/>
    <x v="3"/>
    <x v="1"/>
    <n v="72.02"/>
  </r>
  <r>
    <s v="BG0281-XS"/>
    <s v="Alex Rodriguez"/>
    <x v="117"/>
    <x v="5"/>
    <x v="25"/>
    <x v="0"/>
    <x v="1"/>
    <x v="3"/>
    <n v="25.19"/>
  </r>
  <r>
    <s v="YJ4917-FH"/>
    <s v="Alex Rodriguez"/>
    <x v="231"/>
    <x v="5"/>
    <x v="14"/>
    <x v="3"/>
    <x v="1"/>
    <x v="4"/>
    <n v="86.01"/>
  </r>
  <r>
    <s v="GO6717-PB"/>
    <s v="Mike Johnson"/>
    <x v="232"/>
    <x v="2"/>
    <x v="10"/>
    <x v="2"/>
    <x v="0"/>
    <x v="2"/>
    <n v="63.81"/>
  </r>
  <r>
    <s v="HQ8106-JJ"/>
    <s v="Alex Rodriguez"/>
    <x v="233"/>
    <x v="0"/>
    <x v="8"/>
    <x v="0"/>
    <x v="0"/>
    <x v="0"/>
    <n v="69.38"/>
  </r>
  <r>
    <s v="QZ5336-IG"/>
    <s v="John Doe"/>
    <x v="234"/>
    <x v="1"/>
    <x v="6"/>
    <x v="1"/>
    <x v="2"/>
    <x v="1"/>
    <n v="59.82"/>
  </r>
  <r>
    <s v="BG0954-NQ"/>
    <s v="Amanda Lee"/>
    <x v="72"/>
    <x v="5"/>
    <x v="22"/>
    <x v="1"/>
    <x v="2"/>
    <x v="1"/>
    <n v="49.37"/>
  </r>
  <r>
    <s v="SV5990-DP"/>
    <s v="Amanda Lee"/>
    <x v="235"/>
    <x v="4"/>
    <x v="2"/>
    <x v="2"/>
    <x v="1"/>
    <x v="2"/>
    <n v="93.09"/>
  </r>
  <r>
    <s v="QN7414-HL"/>
    <s v="Alex Rodriguez"/>
    <x v="236"/>
    <x v="0"/>
    <x v="24"/>
    <x v="2"/>
    <x v="3"/>
    <x v="2"/>
    <n v="77.64"/>
  </r>
  <r>
    <s v="NJ6714-CR"/>
    <s v="Sarah Brown"/>
    <x v="237"/>
    <x v="2"/>
    <x v="18"/>
    <x v="1"/>
    <x v="1"/>
    <x v="1"/>
    <n v="42.34"/>
  </r>
  <r>
    <s v="PI4034-KK"/>
    <s v="Kevin Martinez"/>
    <x v="238"/>
    <x v="3"/>
    <x v="24"/>
    <x v="2"/>
    <x v="1"/>
    <x v="2"/>
    <n v="86.63"/>
  </r>
  <r>
    <s v="NO2175-EG"/>
    <s v="Laura Thompson"/>
    <x v="122"/>
    <x v="3"/>
    <x v="15"/>
    <x v="3"/>
    <x v="1"/>
    <x v="4"/>
    <n v="95.91"/>
  </r>
  <r>
    <s v="LV2497-IJ"/>
    <s v="Kevin Martinez"/>
    <x v="239"/>
    <x v="0"/>
    <x v="23"/>
    <x v="0"/>
    <x v="2"/>
    <x v="0"/>
    <n v="41.04"/>
  </r>
  <r>
    <s v="LO7908-PV"/>
    <s v="Chris Wilson"/>
    <x v="240"/>
    <x v="1"/>
    <x v="26"/>
    <x v="0"/>
    <x v="1"/>
    <x v="3"/>
    <n v="72.040000000000006"/>
  </r>
  <r>
    <s v="PE1924-NO"/>
    <s v="Alex Rodriguez"/>
    <x v="241"/>
    <x v="4"/>
    <x v="4"/>
    <x v="2"/>
    <x v="2"/>
    <x v="2"/>
    <n v="64.66"/>
  </r>
  <r>
    <s v="SH2028-OP"/>
    <s v="John Doe"/>
    <x v="242"/>
    <x v="2"/>
    <x v="17"/>
    <x v="0"/>
    <x v="2"/>
    <x v="0"/>
    <n v="74.92"/>
  </r>
  <r>
    <s v="IU0915-FF"/>
    <s v="Amanda Lee"/>
    <x v="243"/>
    <x v="3"/>
    <x v="18"/>
    <x v="2"/>
    <x v="2"/>
    <x v="2"/>
    <n v="73.44"/>
  </r>
  <r>
    <s v="UV8246-VH"/>
    <s v="Mike Johnson"/>
    <x v="244"/>
    <x v="2"/>
    <x v="19"/>
    <x v="1"/>
    <x v="3"/>
    <x v="1"/>
    <n v="44.98"/>
  </r>
  <r>
    <s v="QF7043-AE"/>
    <s v="Alex Rodriguez"/>
    <x v="245"/>
    <x v="0"/>
    <x v="0"/>
    <x v="3"/>
    <x v="2"/>
    <x v="4"/>
    <n v="31.49"/>
  </r>
  <r>
    <s v="XO9472-CY"/>
    <s v="Emily Davis"/>
    <x v="246"/>
    <x v="2"/>
    <x v="18"/>
    <x v="2"/>
    <x v="0"/>
    <x v="2"/>
    <n v="74.16"/>
  </r>
  <r>
    <s v="WD4443-DA"/>
    <s v="Alex Rodriguez"/>
    <x v="247"/>
    <x v="5"/>
    <x v="10"/>
    <x v="0"/>
    <x v="1"/>
    <x v="3"/>
    <n v="86.61"/>
  </r>
  <r>
    <s v="LH6415-FL"/>
    <s v="Sarah Brown"/>
    <x v="248"/>
    <x v="4"/>
    <x v="11"/>
    <x v="0"/>
    <x v="1"/>
    <x v="3"/>
    <n v="37.42"/>
  </r>
  <r>
    <s v="ZA7541-TJ"/>
    <s v="John Doe"/>
    <x v="249"/>
    <x v="4"/>
    <x v="9"/>
    <x v="3"/>
    <x v="3"/>
    <x v="4"/>
    <n v="29.66"/>
  </r>
  <r>
    <s v="BP0867-NR"/>
    <s v="Jane Smith"/>
    <x v="250"/>
    <x v="0"/>
    <x v="11"/>
    <x v="1"/>
    <x v="3"/>
    <x v="1"/>
    <n v="57.35"/>
  </r>
  <r>
    <s v="UI3523-OL"/>
    <s v="Emily Davis"/>
    <x v="251"/>
    <x v="0"/>
    <x v="5"/>
    <x v="1"/>
    <x v="0"/>
    <x v="1"/>
    <n v="65.3"/>
  </r>
  <r>
    <s v="CD0869-ER"/>
    <s v="Jane Smith"/>
    <x v="252"/>
    <x v="5"/>
    <x v="27"/>
    <x v="1"/>
    <x v="3"/>
    <x v="1"/>
    <n v="81.66"/>
  </r>
  <r>
    <s v="BP0175-TC"/>
    <s v="Sarah Brown"/>
    <x v="253"/>
    <x v="3"/>
    <x v="14"/>
    <x v="3"/>
    <x v="0"/>
    <x v="4"/>
    <n v="42.4"/>
  </r>
  <r>
    <s v="IW3046-LB"/>
    <s v="John Doe"/>
    <x v="254"/>
    <x v="5"/>
    <x v="20"/>
    <x v="3"/>
    <x v="2"/>
    <x v="4"/>
    <n v="89.13"/>
  </r>
  <r>
    <s v="LV6728-CV"/>
    <s v="Alex Rodriguez"/>
    <x v="255"/>
    <x v="0"/>
    <x v="21"/>
    <x v="1"/>
    <x v="0"/>
    <x v="1"/>
    <n v="91.91"/>
  </r>
  <r>
    <s v="AI0724-DY"/>
    <s v="John Doe"/>
    <x v="183"/>
    <x v="4"/>
    <x v="8"/>
    <x v="0"/>
    <x v="2"/>
    <x v="0"/>
    <n v="66.27"/>
  </r>
  <r>
    <s v="DW8622-ES"/>
    <s v="Laura Thompson"/>
    <x v="256"/>
    <x v="4"/>
    <x v="1"/>
    <x v="0"/>
    <x v="0"/>
    <x v="0"/>
    <n v="48.19"/>
  </r>
  <r>
    <s v="AK9251-LQ"/>
    <s v="Sarah Brown"/>
    <x v="257"/>
    <x v="1"/>
    <x v="19"/>
    <x v="1"/>
    <x v="3"/>
    <x v="1"/>
    <n v="20.87"/>
  </r>
  <r>
    <s v="RN5743-PJ"/>
    <s v="Laura Thompson"/>
    <x v="258"/>
    <x v="2"/>
    <x v="9"/>
    <x v="1"/>
    <x v="1"/>
    <x v="1"/>
    <n v="86.77"/>
  </r>
  <r>
    <s v="VY3907-MI"/>
    <s v="Emily Davis"/>
    <x v="259"/>
    <x v="1"/>
    <x v="2"/>
    <x v="3"/>
    <x v="1"/>
    <x v="4"/>
    <n v="53.91"/>
  </r>
  <r>
    <s v="NO4237-UC"/>
    <s v="Sarah Brown"/>
    <x v="260"/>
    <x v="5"/>
    <x v="25"/>
    <x v="2"/>
    <x v="1"/>
    <x v="2"/>
    <n v="49.02"/>
  </r>
  <r>
    <s v="TI4113-FQ"/>
    <s v="Amanda Lee"/>
    <x v="261"/>
    <x v="2"/>
    <x v="24"/>
    <x v="2"/>
    <x v="3"/>
    <x v="2"/>
    <n v="30.66"/>
  </r>
  <r>
    <s v="LT9705-RP"/>
    <s v="Jane Smith"/>
    <x v="262"/>
    <x v="4"/>
    <x v="10"/>
    <x v="1"/>
    <x v="1"/>
    <x v="1"/>
    <n v="72.459999999999994"/>
  </r>
  <r>
    <s v="ST0036-LT"/>
    <s v="Emily Davis"/>
    <x v="101"/>
    <x v="2"/>
    <x v="27"/>
    <x v="3"/>
    <x v="3"/>
    <x v="4"/>
    <n v="75.569999999999993"/>
  </r>
  <r>
    <s v="UV7058-GT"/>
    <s v="Mike Johnson"/>
    <x v="263"/>
    <x v="5"/>
    <x v="4"/>
    <x v="3"/>
    <x v="1"/>
    <x v="4"/>
    <n v="55.33"/>
  </r>
  <r>
    <s v="SR5671-YN"/>
    <s v="Sarah Brown"/>
    <x v="264"/>
    <x v="2"/>
    <x v="0"/>
    <x v="3"/>
    <x v="1"/>
    <x v="4"/>
    <n v="99.91"/>
  </r>
  <r>
    <s v="MN6957-RB"/>
    <s v="Jane Smith"/>
    <x v="265"/>
    <x v="2"/>
    <x v="19"/>
    <x v="3"/>
    <x v="3"/>
    <x v="4"/>
    <n v="97.77"/>
  </r>
  <r>
    <s v="CC9672-DA"/>
    <s v="Laura Thompson"/>
    <x v="266"/>
    <x v="2"/>
    <x v="26"/>
    <x v="3"/>
    <x v="2"/>
    <x v="4"/>
    <n v="31.08"/>
  </r>
  <r>
    <s v="QB3165-VD"/>
    <s v="Laura Thompson"/>
    <x v="267"/>
    <x v="2"/>
    <x v="23"/>
    <x v="0"/>
    <x v="2"/>
    <x v="0"/>
    <n v="47.91"/>
  </r>
  <r>
    <s v="BM6831-ZQ"/>
    <s v="Amanda Lee"/>
    <x v="111"/>
    <x v="0"/>
    <x v="5"/>
    <x v="0"/>
    <x v="0"/>
    <x v="0"/>
    <n v="64.290000000000006"/>
  </r>
  <r>
    <s v="YS4738-YA"/>
    <s v="Mike Johnson"/>
    <x v="268"/>
    <x v="5"/>
    <x v="11"/>
    <x v="3"/>
    <x v="3"/>
    <x v="4"/>
    <n v="86.52"/>
  </r>
  <r>
    <s v="SM0721-MS"/>
    <s v="Jane Smith"/>
    <x v="269"/>
    <x v="5"/>
    <x v="17"/>
    <x v="1"/>
    <x v="0"/>
    <x v="1"/>
    <n v="21.61"/>
  </r>
  <r>
    <s v="DZ3392-RK"/>
    <s v="John Doe"/>
    <x v="245"/>
    <x v="0"/>
    <x v="4"/>
    <x v="3"/>
    <x v="3"/>
    <x v="4"/>
    <n v="41.6"/>
  </r>
  <r>
    <s v="AK4612-HX"/>
    <s v="Kevin Martinez"/>
    <x v="270"/>
    <x v="0"/>
    <x v="27"/>
    <x v="1"/>
    <x v="3"/>
    <x v="1"/>
    <n v="98.9"/>
  </r>
  <r>
    <s v="DH7681-GE"/>
    <s v="Emily Davis"/>
    <x v="271"/>
    <x v="2"/>
    <x v="18"/>
    <x v="1"/>
    <x v="3"/>
    <x v="1"/>
    <n v="34.07"/>
  </r>
  <r>
    <s v="AH4999-SF"/>
    <s v="Mike Johnson"/>
    <x v="272"/>
    <x v="1"/>
    <x v="12"/>
    <x v="2"/>
    <x v="0"/>
    <x v="2"/>
    <n v="21.86"/>
  </r>
  <r>
    <s v="SX3346-HA"/>
    <s v="Jane Smith"/>
    <x v="273"/>
    <x v="2"/>
    <x v="5"/>
    <x v="0"/>
    <x v="2"/>
    <x v="0"/>
    <n v="23.59"/>
  </r>
  <r>
    <s v="ZW2983-RP"/>
    <s v="Kevin Martinez"/>
    <x v="274"/>
    <x v="3"/>
    <x v="21"/>
    <x v="1"/>
    <x v="2"/>
    <x v="1"/>
    <n v="40.950000000000003"/>
  </r>
  <r>
    <s v="XT0644-DY"/>
    <s v="Chris Wilson"/>
    <x v="275"/>
    <x v="0"/>
    <x v="18"/>
    <x v="3"/>
    <x v="1"/>
    <x v="4"/>
    <n v="57.65"/>
  </r>
  <r>
    <s v="WN5914-AM"/>
    <s v="Alex Rodriguez"/>
    <x v="276"/>
    <x v="4"/>
    <x v="3"/>
    <x v="2"/>
    <x v="3"/>
    <x v="2"/>
    <n v="47.2"/>
  </r>
  <r>
    <s v="CZ6045-OB"/>
    <s v="Emily Davis"/>
    <x v="277"/>
    <x v="1"/>
    <x v="10"/>
    <x v="3"/>
    <x v="3"/>
    <x v="4"/>
    <n v="35.75"/>
  </r>
  <r>
    <s v="BO6381-KR"/>
    <s v="Kevin Martinez"/>
    <x v="278"/>
    <x v="4"/>
    <x v="25"/>
    <x v="1"/>
    <x v="2"/>
    <x v="1"/>
    <n v="74.569999999999993"/>
  </r>
  <r>
    <s v="YX0295-IW"/>
    <s v="Laura Thompson"/>
    <x v="147"/>
    <x v="1"/>
    <x v="9"/>
    <x v="1"/>
    <x v="0"/>
    <x v="1"/>
    <n v="25.39"/>
  </r>
  <r>
    <s v="EF3581-OF"/>
    <s v="Emily Davis"/>
    <x v="279"/>
    <x v="0"/>
    <x v="16"/>
    <x v="3"/>
    <x v="2"/>
    <x v="4"/>
    <n v="86.46"/>
  </r>
  <r>
    <s v="ZY8833-KQ"/>
    <s v="Laura Thompson"/>
    <x v="229"/>
    <x v="4"/>
    <x v="8"/>
    <x v="0"/>
    <x v="0"/>
    <x v="0"/>
    <n v="80.45"/>
  </r>
  <r>
    <s v="OX1632-BP"/>
    <s v="Sarah Brown"/>
    <x v="280"/>
    <x v="4"/>
    <x v="26"/>
    <x v="1"/>
    <x v="2"/>
    <x v="1"/>
    <n v="49.72"/>
  </r>
  <r>
    <s v="CH1392-ZP"/>
    <s v="Kevin Martinez"/>
    <x v="216"/>
    <x v="3"/>
    <x v="2"/>
    <x v="2"/>
    <x v="0"/>
    <x v="2"/>
    <n v="90.12"/>
  </r>
  <r>
    <s v="BC6749-GT"/>
    <s v="Kevin Martinez"/>
    <x v="281"/>
    <x v="4"/>
    <x v="3"/>
    <x v="3"/>
    <x v="0"/>
    <x v="4"/>
    <n v="53.57"/>
  </r>
  <r>
    <s v="FT5953-CM"/>
    <s v="Kevin Martinez"/>
    <x v="282"/>
    <x v="5"/>
    <x v="4"/>
    <x v="3"/>
    <x v="3"/>
    <x v="4"/>
    <n v="31.42"/>
  </r>
  <r>
    <s v="IM4979-JN"/>
    <s v="Amanda Lee"/>
    <x v="283"/>
    <x v="1"/>
    <x v="13"/>
    <x v="2"/>
    <x v="0"/>
    <x v="2"/>
    <n v="88.5"/>
  </r>
  <r>
    <s v="OZ6577-ON"/>
    <s v="Emily Davis"/>
    <x v="284"/>
    <x v="4"/>
    <x v="16"/>
    <x v="0"/>
    <x v="0"/>
    <x v="0"/>
    <n v="79.42"/>
  </r>
  <r>
    <s v="QE8849-EC"/>
    <s v="Chris Wilson"/>
    <x v="285"/>
    <x v="4"/>
    <x v="27"/>
    <x v="2"/>
    <x v="2"/>
    <x v="2"/>
    <n v="33.659999999999997"/>
  </r>
  <r>
    <s v="AZ3478-LD"/>
    <s v="Mike Johnson"/>
    <x v="11"/>
    <x v="2"/>
    <x v="9"/>
    <x v="0"/>
    <x v="3"/>
    <x v="0"/>
    <n v="33.14"/>
  </r>
  <r>
    <s v="BD7875-HF"/>
    <s v="Emily Davis"/>
    <x v="286"/>
    <x v="4"/>
    <x v="20"/>
    <x v="1"/>
    <x v="0"/>
    <x v="1"/>
    <n v="98.38"/>
  </r>
  <r>
    <s v="CS4654-HS"/>
    <s v="Emily Davis"/>
    <x v="287"/>
    <x v="0"/>
    <x v="24"/>
    <x v="3"/>
    <x v="2"/>
    <x v="4"/>
    <n v="95.71"/>
  </r>
  <r>
    <s v="GL5753-DV"/>
    <s v="Laura Thompson"/>
    <x v="288"/>
    <x v="1"/>
    <x v="13"/>
    <x v="1"/>
    <x v="0"/>
    <x v="1"/>
    <n v="72.400000000000006"/>
  </r>
  <r>
    <s v="WT0209-JK"/>
    <s v="Laura Thompson"/>
    <x v="289"/>
    <x v="2"/>
    <x v="24"/>
    <x v="0"/>
    <x v="2"/>
    <x v="0"/>
    <n v="88.33"/>
  </r>
  <r>
    <s v="TV5087-RP"/>
    <s v="Amanda Lee"/>
    <x v="290"/>
    <x v="5"/>
    <x v="11"/>
    <x v="1"/>
    <x v="0"/>
    <x v="1"/>
    <n v="59.34"/>
  </r>
  <r>
    <s v="WD4530-HV"/>
    <s v="Chris Wilson"/>
    <x v="291"/>
    <x v="3"/>
    <x v="18"/>
    <x v="0"/>
    <x v="2"/>
    <x v="0"/>
    <n v="75.86"/>
  </r>
  <r>
    <s v="DV0687-NX"/>
    <s v="Sarah Brown"/>
    <x v="292"/>
    <x v="2"/>
    <x v="6"/>
    <x v="1"/>
    <x v="3"/>
    <x v="1"/>
    <n v="61.47"/>
  </r>
  <r>
    <s v="FU5327-BE"/>
    <s v="John Doe"/>
    <x v="293"/>
    <x v="4"/>
    <x v="1"/>
    <x v="2"/>
    <x v="3"/>
    <x v="2"/>
    <n v="27.99"/>
  </r>
  <r>
    <s v="IS9378-TP"/>
    <s v="Jane Smith"/>
    <x v="294"/>
    <x v="4"/>
    <x v="9"/>
    <x v="0"/>
    <x v="0"/>
    <x v="0"/>
    <n v="45.32"/>
  </r>
  <r>
    <s v="KZ2366-KA"/>
    <s v="Alex Rodriguez"/>
    <x v="295"/>
    <x v="1"/>
    <x v="17"/>
    <x v="1"/>
    <x v="1"/>
    <x v="1"/>
    <n v="91.76"/>
  </r>
  <r>
    <s v="AB8965-CS"/>
    <s v="Emily Davis"/>
    <x v="296"/>
    <x v="2"/>
    <x v="26"/>
    <x v="2"/>
    <x v="3"/>
    <x v="2"/>
    <n v="50.6"/>
  </r>
  <r>
    <s v="YN9404-IR"/>
    <s v="Mike Johnson"/>
    <x v="297"/>
    <x v="4"/>
    <x v="5"/>
    <x v="0"/>
    <x v="0"/>
    <x v="0"/>
    <n v="92.65"/>
  </r>
  <r>
    <s v="TR3676-MP"/>
    <s v="Jane Smith"/>
    <x v="298"/>
    <x v="2"/>
    <x v="19"/>
    <x v="2"/>
    <x v="3"/>
    <x v="2"/>
    <n v="94.59"/>
  </r>
  <r>
    <s v="PE6952-OB"/>
    <s v="Sarah Brown"/>
    <x v="299"/>
    <x v="0"/>
    <x v="17"/>
    <x v="2"/>
    <x v="2"/>
    <x v="2"/>
    <n v="97.86"/>
  </r>
  <r>
    <s v="XW5406-RW"/>
    <s v="Jane Smith"/>
    <x v="300"/>
    <x v="0"/>
    <x v="19"/>
    <x v="2"/>
    <x v="3"/>
    <x v="2"/>
    <n v="95.78"/>
  </r>
  <r>
    <s v="OZ7253-XY"/>
    <s v="Amanda Lee"/>
    <x v="301"/>
    <x v="1"/>
    <x v="21"/>
    <x v="0"/>
    <x v="1"/>
    <x v="3"/>
    <n v="59.09"/>
  </r>
  <r>
    <s v="VE1586-DJ"/>
    <s v="Chris Wilson"/>
    <x v="302"/>
    <x v="5"/>
    <x v="5"/>
    <x v="3"/>
    <x v="3"/>
    <x v="4"/>
    <n v="91.97"/>
  </r>
  <r>
    <s v="BD0148-PQ"/>
    <s v="Alex Rodriguez"/>
    <x v="303"/>
    <x v="3"/>
    <x v="11"/>
    <x v="1"/>
    <x v="1"/>
    <x v="1"/>
    <n v="99.42"/>
  </r>
  <r>
    <s v="IH0375-SM"/>
    <s v="John Doe"/>
    <x v="45"/>
    <x v="5"/>
    <x v="23"/>
    <x v="1"/>
    <x v="1"/>
    <x v="1"/>
    <n v="46.69"/>
  </r>
  <r>
    <s v="AH0559-GM"/>
    <s v="Laura Thompson"/>
    <x v="304"/>
    <x v="1"/>
    <x v="16"/>
    <x v="3"/>
    <x v="0"/>
    <x v="4"/>
    <n v="39.020000000000003"/>
  </r>
  <r>
    <s v="EA0522-XQ"/>
    <s v="Sarah Brown"/>
    <x v="207"/>
    <x v="4"/>
    <x v="0"/>
    <x v="1"/>
    <x v="0"/>
    <x v="1"/>
    <n v="37.299999999999997"/>
  </r>
  <r>
    <s v="IP2848-IV"/>
    <s v="Emily Davis"/>
    <x v="305"/>
    <x v="4"/>
    <x v="7"/>
    <x v="0"/>
    <x v="2"/>
    <x v="0"/>
    <n v="77.41"/>
  </r>
  <r>
    <s v="NP9735-FV"/>
    <s v="Mike Johnson"/>
    <x v="306"/>
    <x v="4"/>
    <x v="24"/>
    <x v="1"/>
    <x v="0"/>
    <x v="1"/>
    <n v="31.86"/>
  </r>
  <r>
    <s v="OG0916-HP"/>
    <s v="Emily Davis"/>
    <x v="307"/>
    <x v="0"/>
    <x v="14"/>
    <x v="0"/>
    <x v="1"/>
    <x v="3"/>
    <n v="73.23"/>
  </r>
  <r>
    <s v="KV7611-WV"/>
    <s v="Jane Smith"/>
    <x v="308"/>
    <x v="5"/>
    <x v="21"/>
    <x v="2"/>
    <x v="2"/>
    <x v="2"/>
    <n v="58.06"/>
  </r>
  <r>
    <s v="NP5129-ZC"/>
    <s v="Chris Wilson"/>
    <x v="309"/>
    <x v="1"/>
    <x v="14"/>
    <x v="1"/>
    <x v="2"/>
    <x v="1"/>
    <n v="53.49"/>
  </r>
  <r>
    <s v="ES8744-RS"/>
    <s v="Mike Johnson"/>
    <x v="310"/>
    <x v="1"/>
    <x v="8"/>
    <x v="0"/>
    <x v="0"/>
    <x v="0"/>
    <n v="62.28"/>
  </r>
  <r>
    <s v="EC7318-NW"/>
    <s v="Jane Smith"/>
    <x v="311"/>
    <x v="2"/>
    <x v="2"/>
    <x v="1"/>
    <x v="3"/>
    <x v="1"/>
    <n v="72.89"/>
  </r>
  <r>
    <s v="TU7618-TJ"/>
    <s v="Kevin Martinez"/>
    <x v="312"/>
    <x v="4"/>
    <x v="7"/>
    <x v="0"/>
    <x v="0"/>
    <x v="0"/>
    <n v="86.09"/>
  </r>
  <r>
    <s v="PJ0078-AR"/>
    <s v="John Doe"/>
    <x v="313"/>
    <x v="3"/>
    <x v="27"/>
    <x v="3"/>
    <x v="1"/>
    <x v="4"/>
    <n v="85.65"/>
  </r>
  <r>
    <s v="WK4870-TS"/>
    <s v="Laura Thompson"/>
    <x v="314"/>
    <x v="1"/>
    <x v="1"/>
    <x v="2"/>
    <x v="0"/>
    <x v="2"/>
    <n v="83.25"/>
  </r>
  <r>
    <s v="OM3156-PK"/>
    <s v="Chris Wilson"/>
    <x v="315"/>
    <x v="5"/>
    <x v="2"/>
    <x v="2"/>
    <x v="3"/>
    <x v="2"/>
    <n v="78.78"/>
  </r>
  <r>
    <s v="KT1201-NR"/>
    <s v="Amanda Lee"/>
    <x v="316"/>
    <x v="5"/>
    <x v="1"/>
    <x v="0"/>
    <x v="3"/>
    <x v="0"/>
    <n v="90.14"/>
  </r>
  <r>
    <s v="AD4179-MQ"/>
    <s v="Emily Davis"/>
    <x v="317"/>
    <x v="4"/>
    <x v="15"/>
    <x v="3"/>
    <x v="0"/>
    <x v="4"/>
    <n v="91.06"/>
  </r>
  <r>
    <s v="SX3357-XW"/>
    <s v="Emily Davis"/>
    <x v="318"/>
    <x v="3"/>
    <x v="11"/>
    <x v="1"/>
    <x v="0"/>
    <x v="1"/>
    <n v="77.12"/>
  </r>
  <r>
    <s v="WP7877-AR"/>
    <s v="Emily Davis"/>
    <x v="135"/>
    <x v="2"/>
    <x v="3"/>
    <x v="2"/>
    <x v="2"/>
    <x v="2"/>
    <n v="43.01"/>
  </r>
  <r>
    <s v="FF7841-EN"/>
    <s v="John Doe"/>
    <x v="319"/>
    <x v="0"/>
    <x v="18"/>
    <x v="3"/>
    <x v="2"/>
    <x v="4"/>
    <n v="37.36"/>
  </r>
  <r>
    <s v="TW3502-TH"/>
    <s v="Kevin Martinez"/>
    <x v="320"/>
    <x v="4"/>
    <x v="6"/>
    <x v="1"/>
    <x v="3"/>
    <x v="1"/>
    <n v="59.93"/>
  </r>
  <r>
    <s v="TR2461-FK"/>
    <s v="Chris Wilson"/>
    <x v="91"/>
    <x v="0"/>
    <x v="13"/>
    <x v="0"/>
    <x v="3"/>
    <x v="0"/>
    <n v="80.53"/>
  </r>
  <r>
    <s v="JL6465-PA"/>
    <s v="Emily Davis"/>
    <x v="321"/>
    <x v="0"/>
    <x v="4"/>
    <x v="3"/>
    <x v="0"/>
    <x v="4"/>
    <n v="96.97"/>
  </r>
  <r>
    <s v="VJ8063-OS"/>
    <s v="Sarah Brown"/>
    <x v="322"/>
    <x v="1"/>
    <x v="20"/>
    <x v="3"/>
    <x v="3"/>
    <x v="4"/>
    <n v="84.94"/>
  </r>
  <r>
    <s v="KP5462-BH"/>
    <s v="Mike Johnson"/>
    <x v="323"/>
    <x v="4"/>
    <x v="7"/>
    <x v="1"/>
    <x v="2"/>
    <x v="1"/>
    <n v="78.45"/>
  </r>
  <r>
    <s v="ZP9111-NH"/>
    <s v="Kevin Martinez"/>
    <x v="324"/>
    <x v="3"/>
    <x v="1"/>
    <x v="2"/>
    <x v="3"/>
    <x v="2"/>
    <n v="48.6"/>
  </r>
  <r>
    <s v="QY4670-IO"/>
    <s v="Mike Johnson"/>
    <x v="325"/>
    <x v="4"/>
    <x v="23"/>
    <x v="2"/>
    <x v="3"/>
    <x v="2"/>
    <n v="95.71"/>
  </r>
  <r>
    <s v="IS1331-DR"/>
    <s v="John Doe"/>
    <x v="326"/>
    <x v="3"/>
    <x v="11"/>
    <x v="0"/>
    <x v="2"/>
    <x v="0"/>
    <n v="54.7"/>
  </r>
  <r>
    <s v="MK1026-BT"/>
    <s v="Mike Johnson"/>
    <x v="327"/>
    <x v="3"/>
    <x v="17"/>
    <x v="0"/>
    <x v="3"/>
    <x v="0"/>
    <n v="69.33"/>
  </r>
  <r>
    <s v="HN1627-UK"/>
    <s v="Jane Smith"/>
    <x v="328"/>
    <x v="0"/>
    <x v="10"/>
    <x v="3"/>
    <x v="1"/>
    <x v="4"/>
    <n v="89.55"/>
  </r>
  <r>
    <s v="RD9803-XF"/>
    <s v="Laura Thompson"/>
    <x v="329"/>
    <x v="3"/>
    <x v="1"/>
    <x v="1"/>
    <x v="0"/>
    <x v="1"/>
    <n v="88.55"/>
  </r>
  <r>
    <s v="OI7620-TB"/>
    <s v="Alex Rodriguez"/>
    <x v="330"/>
    <x v="4"/>
    <x v="18"/>
    <x v="0"/>
    <x v="0"/>
    <x v="0"/>
    <n v="56.59"/>
  </r>
  <r>
    <s v="FE1383-QL"/>
    <s v="Emily Davis"/>
    <x v="331"/>
    <x v="1"/>
    <x v="9"/>
    <x v="0"/>
    <x v="1"/>
    <x v="3"/>
    <n v="91.64"/>
  </r>
  <r>
    <s v="ZT7552-GF"/>
    <s v="Kevin Martinez"/>
    <x v="332"/>
    <x v="0"/>
    <x v="21"/>
    <x v="3"/>
    <x v="3"/>
    <x v="4"/>
    <n v="75.59"/>
  </r>
  <r>
    <s v="RB1625-KU"/>
    <s v="Laura Thompson"/>
    <x v="209"/>
    <x v="5"/>
    <x v="3"/>
    <x v="1"/>
    <x v="0"/>
    <x v="1"/>
    <n v="96.94"/>
  </r>
  <r>
    <s v="US6824-XH"/>
    <s v="Chris Wilson"/>
    <x v="333"/>
    <x v="2"/>
    <x v="25"/>
    <x v="1"/>
    <x v="0"/>
    <x v="1"/>
    <n v="59.48"/>
  </r>
  <r>
    <s v="BT0308-JS"/>
    <s v="Mike Johnson"/>
    <x v="334"/>
    <x v="4"/>
    <x v="18"/>
    <x v="2"/>
    <x v="0"/>
    <x v="2"/>
    <n v="52.01"/>
  </r>
  <r>
    <s v="HP3249-DE"/>
    <s v="John Doe"/>
    <x v="335"/>
    <x v="3"/>
    <x v="23"/>
    <x v="2"/>
    <x v="2"/>
    <x v="2"/>
    <n v="78.47"/>
  </r>
  <r>
    <s v="SV0416-IU"/>
    <s v="Amanda Lee"/>
    <x v="336"/>
    <x v="3"/>
    <x v="26"/>
    <x v="2"/>
    <x v="2"/>
    <x v="2"/>
    <n v="75.42"/>
  </r>
  <r>
    <s v="OJ7100-CW"/>
    <s v="John Doe"/>
    <x v="337"/>
    <x v="4"/>
    <x v="1"/>
    <x v="3"/>
    <x v="3"/>
    <x v="4"/>
    <n v="23.46"/>
  </r>
  <r>
    <s v="GT6272-GJ"/>
    <s v="Alex Rodriguez"/>
    <x v="338"/>
    <x v="1"/>
    <x v="10"/>
    <x v="0"/>
    <x v="1"/>
    <x v="3"/>
    <n v="90.21"/>
  </r>
  <r>
    <s v="ZJ0116-ZS"/>
    <s v="Laura Thompson"/>
    <x v="339"/>
    <x v="4"/>
    <x v="10"/>
    <x v="3"/>
    <x v="2"/>
    <x v="4"/>
    <n v="54.68"/>
  </r>
  <r>
    <s v="QP7940-DY"/>
    <s v="Kevin Martinez"/>
    <x v="340"/>
    <x v="5"/>
    <x v="27"/>
    <x v="1"/>
    <x v="1"/>
    <x v="1"/>
    <n v="77.33"/>
  </r>
  <r>
    <s v="GA2718-CO"/>
    <s v="Mike Johnson"/>
    <x v="115"/>
    <x v="5"/>
    <x v="4"/>
    <x v="1"/>
    <x v="0"/>
    <x v="1"/>
    <n v="35.549999999999997"/>
  </r>
  <r>
    <s v="XK5972-JC"/>
    <s v="Alex Rodriguez"/>
    <x v="341"/>
    <x v="3"/>
    <x v="0"/>
    <x v="0"/>
    <x v="0"/>
    <x v="0"/>
    <n v="72.599999999999994"/>
  </r>
  <r>
    <s v="ZK6170-CO"/>
    <s v="Chris Wilson"/>
    <x v="342"/>
    <x v="0"/>
    <x v="23"/>
    <x v="0"/>
    <x v="0"/>
    <x v="0"/>
    <n v="61.95"/>
  </r>
  <r>
    <s v="DJ9035-ZI"/>
    <s v="Kevin Martinez"/>
    <x v="336"/>
    <x v="3"/>
    <x v="23"/>
    <x v="2"/>
    <x v="2"/>
    <x v="2"/>
    <n v="64.2"/>
  </r>
  <r>
    <s v="EZ6561-BY"/>
    <s v="Alex Rodriguez"/>
    <x v="343"/>
    <x v="4"/>
    <x v="25"/>
    <x v="2"/>
    <x v="2"/>
    <x v="2"/>
    <n v="49.91"/>
  </r>
  <r>
    <s v="QL1855-VB"/>
    <s v="Mike Johnson"/>
    <x v="344"/>
    <x v="3"/>
    <x v="8"/>
    <x v="2"/>
    <x v="2"/>
    <x v="2"/>
    <n v="47.04"/>
  </r>
  <r>
    <s v="YG1993-OV"/>
    <s v="Laura Thompson"/>
    <x v="234"/>
    <x v="1"/>
    <x v="14"/>
    <x v="3"/>
    <x v="2"/>
    <x v="4"/>
    <n v="75.510000000000005"/>
  </r>
  <r>
    <s v="AJ2082-LK"/>
    <s v="Kevin Martinez"/>
    <x v="345"/>
    <x v="0"/>
    <x v="11"/>
    <x v="0"/>
    <x v="2"/>
    <x v="0"/>
    <n v="42.03"/>
  </r>
  <r>
    <s v="SA0136-SA"/>
    <s v="Chris Wilson"/>
    <x v="288"/>
    <x v="1"/>
    <x v="15"/>
    <x v="2"/>
    <x v="2"/>
    <x v="2"/>
    <n v="32.659999999999997"/>
  </r>
  <r>
    <s v="GY9730-UB"/>
    <s v="Chris Wilson"/>
    <x v="346"/>
    <x v="4"/>
    <x v="6"/>
    <x v="3"/>
    <x v="3"/>
    <x v="4"/>
    <n v="45.02"/>
  </r>
  <r>
    <s v="SW2993-WL"/>
    <s v="Alex Rodriguez"/>
    <x v="347"/>
    <x v="4"/>
    <x v="0"/>
    <x v="0"/>
    <x v="0"/>
    <x v="0"/>
    <n v="81.81"/>
  </r>
  <r>
    <s v="KG5930-TV"/>
    <s v="Sarah Brown"/>
    <x v="348"/>
    <x v="2"/>
    <x v="6"/>
    <x v="2"/>
    <x v="0"/>
    <x v="2"/>
    <n v="79.05"/>
  </r>
  <r>
    <s v="PS1469-XA"/>
    <s v="Jane Smith"/>
    <x v="349"/>
    <x v="4"/>
    <x v="5"/>
    <x v="1"/>
    <x v="0"/>
    <x v="1"/>
    <n v="78.260000000000005"/>
  </r>
  <r>
    <s v="DV2744-DS"/>
    <s v="Alex Rodriguez"/>
    <x v="350"/>
    <x v="3"/>
    <x v="6"/>
    <x v="2"/>
    <x v="1"/>
    <x v="2"/>
    <n v="43.62"/>
  </r>
  <r>
    <s v="GI3239-BM"/>
    <s v="Amanda Lee"/>
    <x v="351"/>
    <x v="2"/>
    <x v="22"/>
    <x v="2"/>
    <x v="2"/>
    <x v="2"/>
    <n v="75.36"/>
  </r>
  <r>
    <s v="OY6771-NW"/>
    <s v="Amanda Lee"/>
    <x v="208"/>
    <x v="2"/>
    <x v="5"/>
    <x v="1"/>
    <x v="0"/>
    <x v="1"/>
    <n v="31.52"/>
  </r>
  <r>
    <s v="AB8408-EP"/>
    <s v="Kevin Martinez"/>
    <x v="352"/>
    <x v="0"/>
    <x v="8"/>
    <x v="1"/>
    <x v="0"/>
    <x v="1"/>
    <n v="90.93"/>
  </r>
  <r>
    <s v="ZI4367-EU"/>
    <s v="Mike Johnson"/>
    <x v="353"/>
    <x v="5"/>
    <x v="6"/>
    <x v="3"/>
    <x v="1"/>
    <x v="4"/>
    <n v="26.44"/>
  </r>
  <r>
    <s v="WQ5632-MY"/>
    <s v="Kevin Martinez"/>
    <x v="245"/>
    <x v="0"/>
    <x v="18"/>
    <x v="0"/>
    <x v="0"/>
    <x v="0"/>
    <n v="73.27"/>
  </r>
  <r>
    <s v="ZS2444-MD"/>
    <s v="Laura Thompson"/>
    <x v="354"/>
    <x v="1"/>
    <x v="6"/>
    <x v="1"/>
    <x v="0"/>
    <x v="1"/>
    <n v="84.09"/>
  </r>
  <r>
    <s v="VH7585-JK"/>
    <s v="Mike Johnson"/>
    <x v="355"/>
    <x v="3"/>
    <x v="3"/>
    <x v="2"/>
    <x v="2"/>
    <x v="2"/>
    <n v="46.05"/>
  </r>
  <r>
    <s v="XT0438-AT"/>
    <s v="Mike Johnson"/>
    <x v="356"/>
    <x v="3"/>
    <x v="10"/>
    <x v="0"/>
    <x v="0"/>
    <x v="0"/>
    <n v="37.92"/>
  </r>
  <r>
    <s v="IA9025-OO"/>
    <s v="Jane Smith"/>
    <x v="357"/>
    <x v="3"/>
    <x v="9"/>
    <x v="2"/>
    <x v="0"/>
    <x v="2"/>
    <n v="88.08"/>
  </r>
  <r>
    <s v="XF4539-MG"/>
    <s v="Jane Smith"/>
    <x v="358"/>
    <x v="1"/>
    <x v="9"/>
    <x v="2"/>
    <x v="1"/>
    <x v="2"/>
    <n v="41.01"/>
  </r>
  <r>
    <s v="HE6337-IG"/>
    <s v="Amanda Lee"/>
    <x v="359"/>
    <x v="4"/>
    <x v="13"/>
    <x v="2"/>
    <x v="2"/>
    <x v="2"/>
    <n v="80.44"/>
  </r>
  <r>
    <s v="CU8622-CF"/>
    <s v="Mike Johnson"/>
    <x v="360"/>
    <x v="5"/>
    <x v="3"/>
    <x v="3"/>
    <x v="1"/>
    <x v="4"/>
    <n v="88.57"/>
  </r>
  <r>
    <s v="GV4128-ER"/>
    <s v="Sarah Brown"/>
    <x v="361"/>
    <x v="3"/>
    <x v="20"/>
    <x v="0"/>
    <x v="0"/>
    <x v="0"/>
    <n v="77.17"/>
  </r>
  <r>
    <s v="VD0978-JS"/>
    <s v="Mike Johnson"/>
    <x v="31"/>
    <x v="5"/>
    <x v="21"/>
    <x v="0"/>
    <x v="2"/>
    <x v="0"/>
    <n v="67.09"/>
  </r>
  <r>
    <s v="TX7492-CK"/>
    <s v="Alex Rodriguez"/>
    <x v="362"/>
    <x v="2"/>
    <x v="10"/>
    <x v="0"/>
    <x v="3"/>
    <x v="0"/>
    <n v="30.41"/>
  </r>
  <r>
    <s v="HJ8623-YY"/>
    <s v="Sarah Brown"/>
    <x v="363"/>
    <x v="4"/>
    <x v="2"/>
    <x v="3"/>
    <x v="0"/>
    <x v="4"/>
    <n v="58.09"/>
  </r>
  <r>
    <s v="OV7445-TK"/>
    <s v="Laura Thompson"/>
    <x v="145"/>
    <x v="5"/>
    <x v="11"/>
    <x v="2"/>
    <x v="2"/>
    <x v="2"/>
    <n v="62.55"/>
  </r>
  <r>
    <s v="LT8989-DX"/>
    <s v="Mike Johnson"/>
    <x v="18"/>
    <x v="0"/>
    <x v="0"/>
    <x v="1"/>
    <x v="2"/>
    <x v="1"/>
    <n v="94.85"/>
  </r>
  <r>
    <s v="WW1067-UV"/>
    <s v="Kevin Martinez"/>
    <x v="364"/>
    <x v="0"/>
    <x v="2"/>
    <x v="1"/>
    <x v="3"/>
    <x v="1"/>
    <n v="64.5"/>
  </r>
  <r>
    <s v="DV3570-YG"/>
    <s v="Amanda Lee"/>
    <x v="147"/>
    <x v="1"/>
    <x v="2"/>
    <x v="0"/>
    <x v="1"/>
    <x v="3"/>
    <n v="44.51"/>
  </r>
  <r>
    <s v="PN5856-OV"/>
    <s v="Mike Johnson"/>
    <x v="365"/>
    <x v="2"/>
    <x v="7"/>
    <x v="2"/>
    <x v="2"/>
    <x v="2"/>
    <n v="82.61"/>
  </r>
  <r>
    <s v="AP1402-UL"/>
    <s v="Mike Johnson"/>
    <x v="256"/>
    <x v="4"/>
    <x v="18"/>
    <x v="1"/>
    <x v="0"/>
    <x v="1"/>
    <n v="90.89"/>
  </r>
  <r>
    <s v="EE2080-AC"/>
    <s v="Amanda Lee"/>
    <x v="281"/>
    <x v="4"/>
    <x v="0"/>
    <x v="1"/>
    <x v="1"/>
    <x v="1"/>
    <n v="37.97"/>
  </r>
  <r>
    <s v="HB4245-AH"/>
    <s v="Kevin Martinez"/>
    <x v="366"/>
    <x v="2"/>
    <x v="26"/>
    <x v="0"/>
    <x v="2"/>
    <x v="0"/>
    <n v="47.34"/>
  </r>
  <r>
    <s v="EQ3517-IT"/>
    <s v="Mike Johnson"/>
    <x v="367"/>
    <x v="5"/>
    <x v="7"/>
    <x v="2"/>
    <x v="3"/>
    <x v="2"/>
    <n v="83.25"/>
  </r>
  <r>
    <s v="MD9834-PR"/>
    <s v="Emily Davis"/>
    <x v="368"/>
    <x v="3"/>
    <x v="21"/>
    <x v="1"/>
    <x v="3"/>
    <x v="1"/>
    <n v="59.28"/>
  </r>
  <r>
    <s v="CL7862-KN"/>
    <s v="John Doe"/>
    <x v="369"/>
    <x v="5"/>
    <x v="21"/>
    <x v="3"/>
    <x v="1"/>
    <x v="4"/>
    <n v="60.94"/>
  </r>
  <r>
    <s v="QM8478-WQ"/>
    <s v="Emily Davis"/>
    <x v="370"/>
    <x v="3"/>
    <x v="9"/>
    <x v="1"/>
    <x v="1"/>
    <x v="1"/>
    <n v="27.77"/>
  </r>
  <r>
    <s v="ZY8424-TM"/>
    <s v="Chris Wilson"/>
    <x v="371"/>
    <x v="5"/>
    <x v="14"/>
    <x v="3"/>
    <x v="3"/>
    <x v="4"/>
    <n v="79.77"/>
  </r>
  <r>
    <s v="DQ8191-UM"/>
    <s v="Emily Davis"/>
    <x v="372"/>
    <x v="3"/>
    <x v="15"/>
    <x v="0"/>
    <x v="2"/>
    <x v="0"/>
    <n v="63.14"/>
  </r>
  <r>
    <s v="YB5264-IY"/>
    <s v="Jane Smith"/>
    <x v="373"/>
    <x v="3"/>
    <x v="20"/>
    <x v="2"/>
    <x v="3"/>
    <x v="2"/>
    <n v="45.92"/>
  </r>
  <r>
    <s v="IM9183-QO"/>
    <s v="Jane Smith"/>
    <x v="374"/>
    <x v="1"/>
    <x v="26"/>
    <x v="1"/>
    <x v="1"/>
    <x v="1"/>
    <n v="80"/>
  </r>
  <r>
    <s v="KN1359-OS"/>
    <s v="Chris Wilson"/>
    <x v="225"/>
    <x v="5"/>
    <x v="23"/>
    <x v="3"/>
    <x v="2"/>
    <x v="4"/>
    <n v="79.05"/>
  </r>
  <r>
    <s v="DP2206-AP"/>
    <s v="Chris Wilson"/>
    <x v="375"/>
    <x v="1"/>
    <x v="20"/>
    <x v="3"/>
    <x v="3"/>
    <x v="4"/>
    <n v="37.729999999999997"/>
  </r>
  <r>
    <s v="EL0923-OE"/>
    <s v="Mike Johnson"/>
    <x v="376"/>
    <x v="4"/>
    <x v="12"/>
    <x v="3"/>
    <x v="3"/>
    <x v="4"/>
    <n v="70.36"/>
  </r>
  <r>
    <s v="DM2158-XQ"/>
    <s v="Alex Rodriguez"/>
    <x v="377"/>
    <x v="0"/>
    <x v="7"/>
    <x v="0"/>
    <x v="3"/>
    <x v="0"/>
    <n v="86.16"/>
  </r>
  <r>
    <s v="TS1443-VP"/>
    <s v="Kevin Martinez"/>
    <x v="378"/>
    <x v="1"/>
    <x v="12"/>
    <x v="0"/>
    <x v="2"/>
    <x v="0"/>
    <n v="97.82"/>
  </r>
  <r>
    <s v="PD0015-SM"/>
    <s v="John Doe"/>
    <x v="379"/>
    <x v="4"/>
    <x v="16"/>
    <x v="0"/>
    <x v="1"/>
    <x v="3"/>
    <n v="29.34"/>
  </r>
  <r>
    <s v="ZM5012-NC"/>
    <s v="Alex Rodriguez"/>
    <x v="380"/>
    <x v="4"/>
    <x v="20"/>
    <x v="0"/>
    <x v="2"/>
    <x v="0"/>
    <n v="95.55"/>
  </r>
  <r>
    <s v="GQ0970-ZI"/>
    <s v="Amanda Lee"/>
    <x v="381"/>
    <x v="3"/>
    <x v="5"/>
    <x v="3"/>
    <x v="2"/>
    <x v="4"/>
    <n v="26.18"/>
  </r>
  <r>
    <s v="FT7551-VR"/>
    <s v="Jane Smith"/>
    <x v="382"/>
    <x v="4"/>
    <x v="27"/>
    <x v="1"/>
    <x v="1"/>
    <x v="1"/>
    <n v="61.38"/>
  </r>
  <r>
    <s v="BN2571-UB"/>
    <s v="Chris Wilson"/>
    <x v="383"/>
    <x v="3"/>
    <x v="8"/>
    <x v="0"/>
    <x v="0"/>
    <x v="0"/>
    <n v="26.85"/>
  </r>
  <r>
    <s v="LN1854-WH"/>
    <s v="Sarah Brown"/>
    <x v="384"/>
    <x v="3"/>
    <x v="12"/>
    <x v="0"/>
    <x v="2"/>
    <x v="0"/>
    <n v="69.430000000000007"/>
  </r>
  <r>
    <s v="HA6464-QV"/>
    <s v="Kevin Martinez"/>
    <x v="385"/>
    <x v="3"/>
    <x v="25"/>
    <x v="3"/>
    <x v="0"/>
    <x v="4"/>
    <n v="71.38"/>
  </r>
  <r>
    <s v="UC3104-PY"/>
    <s v="Alex Rodriguez"/>
    <x v="88"/>
    <x v="1"/>
    <x v="27"/>
    <x v="1"/>
    <x v="3"/>
    <x v="1"/>
    <n v="42.35"/>
  </r>
  <r>
    <s v="CD3720-HR"/>
    <s v="Jane Smith"/>
    <x v="386"/>
    <x v="3"/>
    <x v="13"/>
    <x v="3"/>
    <x v="2"/>
    <x v="4"/>
    <n v="54.4"/>
  </r>
  <r>
    <s v="EG1000-BP"/>
    <s v="Chris Wilson"/>
    <x v="387"/>
    <x v="5"/>
    <x v="18"/>
    <x v="1"/>
    <x v="3"/>
    <x v="1"/>
    <n v="21.96"/>
  </r>
  <r>
    <s v="SD3227-JI"/>
    <s v="Jane Smith"/>
    <x v="388"/>
    <x v="5"/>
    <x v="5"/>
    <x v="0"/>
    <x v="2"/>
    <x v="0"/>
    <n v="32.11"/>
  </r>
  <r>
    <s v="QA3122-RU"/>
    <s v="John Doe"/>
    <x v="389"/>
    <x v="0"/>
    <x v="23"/>
    <x v="2"/>
    <x v="0"/>
    <x v="2"/>
    <n v="39.270000000000003"/>
  </r>
  <r>
    <s v="BQ4466-YJ"/>
    <s v="John Doe"/>
    <x v="390"/>
    <x v="4"/>
    <x v="21"/>
    <x v="1"/>
    <x v="0"/>
    <x v="1"/>
    <n v="31.89"/>
  </r>
  <r>
    <s v="OI1606-EY"/>
    <s v="Amanda Lee"/>
    <x v="128"/>
    <x v="5"/>
    <x v="10"/>
    <x v="3"/>
    <x v="3"/>
    <x v="4"/>
    <n v="84.92"/>
  </r>
  <r>
    <s v="XJ6767-PU"/>
    <s v="Chris Wilson"/>
    <x v="391"/>
    <x v="0"/>
    <x v="22"/>
    <x v="2"/>
    <x v="3"/>
    <x v="2"/>
    <n v="48.22"/>
  </r>
  <r>
    <s v="FP9868-WC"/>
    <s v="Chris Wilson"/>
    <x v="313"/>
    <x v="3"/>
    <x v="11"/>
    <x v="1"/>
    <x v="0"/>
    <x v="1"/>
    <n v="57.57"/>
  </r>
  <r>
    <s v="MN9273-DI"/>
    <s v="Emily Davis"/>
    <x v="375"/>
    <x v="1"/>
    <x v="27"/>
    <x v="0"/>
    <x v="0"/>
    <x v="0"/>
    <n v="98.61"/>
  </r>
  <r>
    <s v="AD4767-FU"/>
    <s v="Amanda Lee"/>
    <x v="392"/>
    <x v="0"/>
    <x v="22"/>
    <x v="0"/>
    <x v="1"/>
    <x v="3"/>
    <n v="41.4"/>
  </r>
  <r>
    <s v="GR8573-FK"/>
    <s v="Amanda Lee"/>
    <x v="145"/>
    <x v="5"/>
    <x v="14"/>
    <x v="2"/>
    <x v="3"/>
    <x v="2"/>
    <n v="26.64"/>
  </r>
  <r>
    <s v="UA3233-PJ"/>
    <s v="Laura Thompson"/>
    <x v="126"/>
    <x v="4"/>
    <x v="20"/>
    <x v="3"/>
    <x v="2"/>
    <x v="4"/>
    <n v="20.99"/>
  </r>
  <r>
    <s v="WO7017-SU"/>
    <s v="Sarah Brown"/>
    <x v="393"/>
    <x v="5"/>
    <x v="18"/>
    <x v="3"/>
    <x v="0"/>
    <x v="4"/>
    <n v="64.64"/>
  </r>
  <r>
    <s v="QO1354-IP"/>
    <s v="Emily Davis"/>
    <x v="394"/>
    <x v="2"/>
    <x v="13"/>
    <x v="0"/>
    <x v="2"/>
    <x v="0"/>
    <n v="68.930000000000007"/>
  </r>
  <r>
    <s v="GO2616-BY"/>
    <s v="Amanda Lee"/>
    <x v="395"/>
    <x v="4"/>
    <x v="10"/>
    <x v="0"/>
    <x v="0"/>
    <x v="0"/>
    <n v="64.599999999999994"/>
  </r>
  <r>
    <s v="OR5242-OE"/>
    <s v="Alex Rodriguez"/>
    <x v="396"/>
    <x v="0"/>
    <x v="4"/>
    <x v="2"/>
    <x v="3"/>
    <x v="2"/>
    <n v="75.69"/>
  </r>
  <r>
    <s v="SF3308-JM"/>
    <s v="Laura Thompson"/>
    <x v="397"/>
    <x v="4"/>
    <x v="8"/>
    <x v="0"/>
    <x v="1"/>
    <x v="3"/>
    <n v="59.83"/>
  </r>
  <r>
    <s v="SJ4450-FA"/>
    <s v="Emily Davis"/>
    <x v="398"/>
    <x v="5"/>
    <x v="13"/>
    <x v="1"/>
    <x v="1"/>
    <x v="1"/>
    <n v="23.14"/>
  </r>
  <r>
    <s v="HP6860-YK"/>
    <s v="Kevin Martinez"/>
    <x v="399"/>
    <x v="2"/>
    <x v="24"/>
    <x v="1"/>
    <x v="1"/>
    <x v="1"/>
    <n v="46.98"/>
  </r>
  <r>
    <s v="EB8687-KC"/>
    <s v="Alex Rodriguez"/>
    <x v="400"/>
    <x v="2"/>
    <x v="26"/>
    <x v="1"/>
    <x v="0"/>
    <x v="1"/>
    <n v="30.5"/>
  </r>
  <r>
    <s v="KG7359-SB"/>
    <s v="Mike Johnson"/>
    <x v="22"/>
    <x v="0"/>
    <x v="18"/>
    <x v="1"/>
    <x v="1"/>
    <x v="1"/>
    <n v="65.41"/>
  </r>
  <r>
    <s v="PA6573-XG"/>
    <s v="Emily Davis"/>
    <x v="401"/>
    <x v="4"/>
    <x v="3"/>
    <x v="2"/>
    <x v="2"/>
    <x v="2"/>
    <n v="50.75"/>
  </r>
  <r>
    <s v="XT3900-IU"/>
    <s v="Jane Smith"/>
    <x v="353"/>
    <x v="5"/>
    <x v="0"/>
    <x v="0"/>
    <x v="3"/>
    <x v="0"/>
    <n v="67.06"/>
  </r>
  <r>
    <s v="VT7524-SH"/>
    <s v="Laura Thompson"/>
    <x v="106"/>
    <x v="5"/>
    <x v="8"/>
    <x v="2"/>
    <x v="0"/>
    <x v="2"/>
    <n v="75.09"/>
  </r>
  <r>
    <s v="QA9547-WZ"/>
    <s v="Jane Smith"/>
    <x v="323"/>
    <x v="4"/>
    <x v="14"/>
    <x v="3"/>
    <x v="1"/>
    <x v="4"/>
    <n v="92.09"/>
  </r>
  <r>
    <s v="UD7841-WV"/>
    <s v="Chris Wilson"/>
    <x v="402"/>
    <x v="2"/>
    <x v="18"/>
    <x v="0"/>
    <x v="1"/>
    <x v="3"/>
    <n v="63.15"/>
  </r>
  <r>
    <s v="QY6409-IL"/>
    <s v="John Doe"/>
    <x v="403"/>
    <x v="1"/>
    <x v="2"/>
    <x v="2"/>
    <x v="3"/>
    <x v="2"/>
    <n v="63.57"/>
  </r>
  <r>
    <s v="YC8170-RO"/>
    <s v="Chris Wilson"/>
    <x v="404"/>
    <x v="2"/>
    <x v="3"/>
    <x v="2"/>
    <x v="1"/>
    <x v="2"/>
    <n v="68.59"/>
  </r>
  <r>
    <s v="HK7576-WB"/>
    <s v="Emily Davis"/>
    <x v="405"/>
    <x v="4"/>
    <x v="21"/>
    <x v="2"/>
    <x v="2"/>
    <x v="2"/>
    <n v="49.55"/>
  </r>
  <r>
    <s v="TR8628-WW"/>
    <s v="Jane Smith"/>
    <x v="406"/>
    <x v="5"/>
    <x v="8"/>
    <x v="2"/>
    <x v="0"/>
    <x v="2"/>
    <n v="71.5"/>
  </r>
  <r>
    <s v="II5338-HH"/>
    <s v="Chris Wilson"/>
    <x v="18"/>
    <x v="0"/>
    <x v="1"/>
    <x v="2"/>
    <x v="2"/>
    <x v="2"/>
    <n v="83.38"/>
  </r>
  <r>
    <s v="KR5409-YM"/>
    <s v="Chris Wilson"/>
    <x v="407"/>
    <x v="4"/>
    <x v="14"/>
    <x v="0"/>
    <x v="3"/>
    <x v="0"/>
    <n v="91.72"/>
  </r>
  <r>
    <s v="DM1265-YD"/>
    <s v="Emily Davis"/>
    <x v="408"/>
    <x v="3"/>
    <x v="15"/>
    <x v="1"/>
    <x v="0"/>
    <x v="1"/>
    <n v="90.63"/>
  </r>
  <r>
    <s v="HK7215-IH"/>
    <s v="Emily Davis"/>
    <x v="409"/>
    <x v="0"/>
    <x v="20"/>
    <x v="0"/>
    <x v="1"/>
    <x v="3"/>
    <n v="28.45"/>
  </r>
  <r>
    <s v="UJ4227-WQ"/>
    <s v="Alex Rodriguez"/>
    <x v="48"/>
    <x v="0"/>
    <x v="2"/>
    <x v="1"/>
    <x v="0"/>
    <x v="1"/>
    <n v="81.09"/>
  </r>
  <r>
    <s v="UK7157-CR"/>
    <s v="John Doe"/>
    <x v="410"/>
    <x v="3"/>
    <x v="21"/>
    <x v="2"/>
    <x v="3"/>
    <x v="2"/>
    <n v="43.18"/>
  </r>
  <r>
    <s v="BH4768-ON"/>
    <s v="Chris Wilson"/>
    <x v="411"/>
    <x v="0"/>
    <x v="10"/>
    <x v="3"/>
    <x v="2"/>
    <x v="4"/>
    <n v="79.41"/>
  </r>
  <r>
    <s v="IM4804-WB"/>
    <s v="Emily Davis"/>
    <x v="412"/>
    <x v="5"/>
    <x v="13"/>
    <x v="2"/>
    <x v="1"/>
    <x v="2"/>
    <n v="45.15"/>
  </r>
  <r>
    <s v="EA4213-YE"/>
    <s v="John Doe"/>
    <x v="413"/>
    <x v="5"/>
    <x v="15"/>
    <x v="3"/>
    <x v="0"/>
    <x v="4"/>
    <n v="26.97"/>
  </r>
  <r>
    <s v="CB4593-VI"/>
    <s v="Sarah Brown"/>
    <x v="414"/>
    <x v="4"/>
    <x v="16"/>
    <x v="0"/>
    <x v="2"/>
    <x v="0"/>
    <n v="99.32"/>
  </r>
  <r>
    <s v="PP3679-GT"/>
    <s v="Chris Wilson"/>
    <x v="415"/>
    <x v="4"/>
    <x v="14"/>
    <x v="0"/>
    <x v="0"/>
    <x v="0"/>
    <n v="55.03"/>
  </r>
  <r>
    <s v="YI7270-SA"/>
    <s v="Sarah Brown"/>
    <x v="416"/>
    <x v="3"/>
    <x v="23"/>
    <x v="3"/>
    <x v="1"/>
    <x v="4"/>
    <n v="59.9"/>
  </r>
  <r>
    <s v="LC0202-BU"/>
    <s v="Alex Rodriguez"/>
    <x v="417"/>
    <x v="4"/>
    <x v="8"/>
    <x v="1"/>
    <x v="2"/>
    <x v="1"/>
    <n v="72.78"/>
  </r>
  <r>
    <s v="AY6994-SO"/>
    <s v="Amanda Lee"/>
    <x v="388"/>
    <x v="5"/>
    <x v="13"/>
    <x v="1"/>
    <x v="0"/>
    <x v="1"/>
    <n v="92.4"/>
  </r>
  <r>
    <s v="GR3286-WF"/>
    <s v="Amanda Lee"/>
    <x v="418"/>
    <x v="3"/>
    <x v="20"/>
    <x v="0"/>
    <x v="3"/>
    <x v="0"/>
    <n v="25.01"/>
  </r>
  <r>
    <s v="FW7867-XG"/>
    <s v="Emily Davis"/>
    <x v="419"/>
    <x v="2"/>
    <x v="18"/>
    <x v="2"/>
    <x v="3"/>
    <x v="2"/>
    <n v="63.44"/>
  </r>
  <r>
    <s v="RQ8382-GO"/>
    <s v="Laura Thompson"/>
    <x v="238"/>
    <x v="3"/>
    <x v="17"/>
    <x v="2"/>
    <x v="0"/>
    <x v="2"/>
    <n v="54.66"/>
  </r>
  <r>
    <s v="GR0034-FS"/>
    <s v="Alex Rodriguez"/>
    <x v="420"/>
    <x v="0"/>
    <x v="12"/>
    <x v="0"/>
    <x v="1"/>
    <x v="3"/>
    <n v="41.32"/>
  </r>
  <r>
    <s v="WR4438-CD"/>
    <s v="Emily Davis"/>
    <x v="421"/>
    <x v="3"/>
    <x v="9"/>
    <x v="3"/>
    <x v="2"/>
    <x v="4"/>
    <n v="70.790000000000006"/>
  </r>
  <r>
    <s v="NH2274-ST"/>
    <s v="Mike Johnson"/>
    <x v="422"/>
    <x v="5"/>
    <x v="12"/>
    <x v="0"/>
    <x v="2"/>
    <x v="0"/>
    <n v="32.68"/>
  </r>
  <r>
    <s v="VM0367-CY"/>
    <s v="Kevin Martinez"/>
    <x v="340"/>
    <x v="5"/>
    <x v="9"/>
    <x v="0"/>
    <x v="3"/>
    <x v="0"/>
    <n v="61.64"/>
  </r>
  <r>
    <s v="SV8272-BB"/>
    <s v="Jane Smith"/>
    <x v="423"/>
    <x v="3"/>
    <x v="23"/>
    <x v="2"/>
    <x v="0"/>
    <x v="2"/>
    <n v="82.64"/>
  </r>
  <r>
    <s v="AV1029-DL"/>
    <s v="Amanda Lee"/>
    <x v="424"/>
    <x v="2"/>
    <x v="2"/>
    <x v="3"/>
    <x v="1"/>
    <x v="4"/>
    <n v="68.94"/>
  </r>
  <r>
    <s v="AZ7334-HC"/>
    <s v="Chris Wilson"/>
    <x v="214"/>
    <x v="3"/>
    <x v="27"/>
    <x v="1"/>
    <x v="0"/>
    <x v="1"/>
    <n v="34.299999999999997"/>
  </r>
  <r>
    <s v="IV4864-NM"/>
    <s v="John Doe"/>
    <x v="425"/>
    <x v="3"/>
    <x v="16"/>
    <x v="3"/>
    <x v="0"/>
    <x v="4"/>
    <n v="77.62"/>
  </r>
  <r>
    <s v="YD7230-IU"/>
    <s v="Kevin Martinez"/>
    <x v="11"/>
    <x v="2"/>
    <x v="27"/>
    <x v="1"/>
    <x v="2"/>
    <x v="1"/>
    <n v="69.64"/>
  </r>
  <r>
    <s v="LP9511-UH"/>
    <s v="Kevin Martinez"/>
    <x v="426"/>
    <x v="4"/>
    <x v="8"/>
    <x v="0"/>
    <x v="1"/>
    <x v="3"/>
    <n v="75.7"/>
  </r>
  <r>
    <s v="EO1970-JV"/>
    <s v="Amanda Lee"/>
    <x v="427"/>
    <x v="4"/>
    <x v="16"/>
    <x v="3"/>
    <x v="2"/>
    <x v="4"/>
    <n v="94.68"/>
  </r>
  <r>
    <s v="IO2137-HF"/>
    <s v="Kevin Martinez"/>
    <x v="428"/>
    <x v="0"/>
    <x v="18"/>
    <x v="0"/>
    <x v="1"/>
    <x v="3"/>
    <n v="37.54"/>
  </r>
  <r>
    <s v="TK3143-GD"/>
    <s v="Emily Davis"/>
    <x v="429"/>
    <x v="2"/>
    <x v="3"/>
    <x v="0"/>
    <x v="0"/>
    <x v="0"/>
    <n v="39.46"/>
  </r>
  <r>
    <s v="DS7975-NV"/>
    <s v="Kevin Martinez"/>
    <x v="430"/>
    <x v="1"/>
    <x v="16"/>
    <x v="0"/>
    <x v="2"/>
    <x v="0"/>
    <n v="56.2"/>
  </r>
  <r>
    <s v="PE1740-VF"/>
    <s v="Alex Rodriguez"/>
    <x v="431"/>
    <x v="0"/>
    <x v="0"/>
    <x v="0"/>
    <x v="3"/>
    <x v="0"/>
    <n v="30.28"/>
  </r>
  <r>
    <s v="PJ6655-YM"/>
    <s v="Chris Wilson"/>
    <x v="432"/>
    <x v="2"/>
    <x v="19"/>
    <x v="3"/>
    <x v="3"/>
    <x v="4"/>
    <n v="91.19"/>
  </r>
  <r>
    <s v="UV7646-BA"/>
    <s v="Mike Johnson"/>
    <x v="323"/>
    <x v="4"/>
    <x v="5"/>
    <x v="0"/>
    <x v="0"/>
    <x v="0"/>
    <n v="90.7"/>
  </r>
  <r>
    <s v="NF3924-BL"/>
    <s v="Jane Smith"/>
    <x v="433"/>
    <x v="2"/>
    <x v="3"/>
    <x v="2"/>
    <x v="0"/>
    <x v="2"/>
    <n v="85.82"/>
  </r>
  <r>
    <s v="UE0827-AO"/>
    <s v="Mike Johnson"/>
    <x v="434"/>
    <x v="1"/>
    <x v="9"/>
    <x v="0"/>
    <x v="3"/>
    <x v="0"/>
    <n v="67.98999999999999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s v="QW8946-JV"/>
    <x v="0"/>
    <x v="0"/>
    <x v="0"/>
  </r>
  <r>
    <s v="YB4543-PK"/>
    <x v="1"/>
    <x v="1"/>
    <x v="1"/>
  </r>
  <r>
    <s v="QS3280-VC"/>
    <x v="1"/>
    <x v="2"/>
    <x v="1"/>
  </r>
  <r>
    <s v="UR7448-ZQ"/>
    <x v="2"/>
    <x v="2"/>
    <x v="2"/>
  </r>
  <r>
    <s v="DY0622-DP"/>
    <x v="0"/>
    <x v="1"/>
    <x v="3"/>
  </r>
  <r>
    <s v="JP7724-BO"/>
    <x v="1"/>
    <x v="2"/>
    <x v="1"/>
  </r>
  <r>
    <s v="VP7560-XV"/>
    <x v="1"/>
    <x v="3"/>
    <x v="1"/>
  </r>
  <r>
    <s v="XK4410-BH"/>
    <x v="1"/>
    <x v="2"/>
    <x v="1"/>
  </r>
  <r>
    <s v="XE9704-GO"/>
    <x v="1"/>
    <x v="0"/>
    <x v="1"/>
  </r>
  <r>
    <s v="ZH3792-VY"/>
    <x v="1"/>
    <x v="2"/>
    <x v="1"/>
  </r>
  <r>
    <s v="YT8261-SD"/>
    <x v="3"/>
    <x v="0"/>
    <x v="4"/>
  </r>
  <r>
    <s v="AB8398-KG"/>
    <x v="1"/>
    <x v="2"/>
    <x v="1"/>
  </r>
  <r>
    <s v="CP8410-HB"/>
    <x v="1"/>
    <x v="1"/>
    <x v="1"/>
  </r>
  <r>
    <s v="BO6851-SM"/>
    <x v="2"/>
    <x v="3"/>
    <x v="2"/>
  </r>
  <r>
    <s v="IQ4075-EN"/>
    <x v="1"/>
    <x v="2"/>
    <x v="1"/>
  </r>
  <r>
    <s v="IM8482-WG"/>
    <x v="1"/>
    <x v="1"/>
    <x v="1"/>
  </r>
  <r>
    <s v="BT6262-FE"/>
    <x v="3"/>
    <x v="3"/>
    <x v="4"/>
  </r>
  <r>
    <s v="VE6708-PN"/>
    <x v="1"/>
    <x v="2"/>
    <x v="1"/>
  </r>
  <r>
    <s v="EO1574-DX"/>
    <x v="2"/>
    <x v="1"/>
    <x v="2"/>
  </r>
  <r>
    <s v="PD7842-SI"/>
    <x v="1"/>
    <x v="2"/>
    <x v="1"/>
  </r>
  <r>
    <s v="OJ9326-KM"/>
    <x v="2"/>
    <x v="2"/>
    <x v="2"/>
  </r>
  <r>
    <s v="PW2074-TV"/>
    <x v="3"/>
    <x v="1"/>
    <x v="4"/>
  </r>
  <r>
    <s v="ET7378-NT"/>
    <x v="2"/>
    <x v="1"/>
    <x v="2"/>
  </r>
  <r>
    <s v="ND1759-XC"/>
    <x v="2"/>
    <x v="2"/>
    <x v="2"/>
  </r>
  <r>
    <s v="CL7572-NZ"/>
    <x v="0"/>
    <x v="2"/>
    <x v="0"/>
  </r>
  <r>
    <s v="CI2377-LD"/>
    <x v="3"/>
    <x v="0"/>
    <x v="4"/>
  </r>
  <r>
    <s v="ZS7250-HC"/>
    <x v="0"/>
    <x v="2"/>
    <x v="0"/>
  </r>
  <r>
    <s v="YF1019-AC"/>
    <x v="0"/>
    <x v="2"/>
    <x v="0"/>
  </r>
  <r>
    <s v="TZ8932-PV"/>
    <x v="0"/>
    <x v="0"/>
    <x v="0"/>
  </r>
  <r>
    <s v="WI0096-IJ"/>
    <x v="3"/>
    <x v="3"/>
    <x v="4"/>
  </r>
  <r>
    <s v="CT1209-BU"/>
    <x v="1"/>
    <x v="0"/>
    <x v="1"/>
  </r>
  <r>
    <s v="XK6966-QT"/>
    <x v="3"/>
    <x v="1"/>
    <x v="4"/>
  </r>
  <r>
    <s v="HH1836-SH"/>
    <x v="0"/>
    <x v="2"/>
    <x v="0"/>
  </r>
  <r>
    <s v="VS8859-LI"/>
    <x v="3"/>
    <x v="2"/>
    <x v="4"/>
  </r>
  <r>
    <s v="EL6095-UO"/>
    <x v="1"/>
    <x v="1"/>
    <x v="1"/>
  </r>
  <r>
    <s v="ZF7505-PG"/>
    <x v="1"/>
    <x v="1"/>
    <x v="1"/>
  </r>
  <r>
    <s v="RS2114-JC"/>
    <x v="0"/>
    <x v="2"/>
    <x v="0"/>
  </r>
  <r>
    <s v="DF9698-KQ"/>
    <x v="1"/>
    <x v="2"/>
    <x v="1"/>
  </r>
  <r>
    <s v="QB1845-IE"/>
    <x v="2"/>
    <x v="0"/>
    <x v="2"/>
  </r>
  <r>
    <s v="SY6331-BT"/>
    <x v="0"/>
    <x v="3"/>
    <x v="0"/>
  </r>
  <r>
    <s v="HL1120-WW"/>
    <x v="0"/>
    <x v="2"/>
    <x v="0"/>
  </r>
  <r>
    <s v="EE8170-PE"/>
    <x v="3"/>
    <x v="1"/>
    <x v="4"/>
  </r>
  <r>
    <s v="SW6003-LJ"/>
    <x v="2"/>
    <x v="1"/>
    <x v="2"/>
  </r>
  <r>
    <s v="QR1351-QL"/>
    <x v="1"/>
    <x v="3"/>
    <x v="1"/>
  </r>
  <r>
    <s v="JD2324-HY"/>
    <x v="0"/>
    <x v="2"/>
    <x v="0"/>
  </r>
  <r>
    <s v="NF1371-RL"/>
    <x v="2"/>
    <x v="1"/>
    <x v="2"/>
  </r>
  <r>
    <s v="TG0327-HX"/>
    <x v="2"/>
    <x v="0"/>
    <x v="2"/>
  </r>
  <r>
    <s v="SQ7138-XF"/>
    <x v="3"/>
    <x v="2"/>
    <x v="4"/>
  </r>
  <r>
    <s v="MY2509-DG"/>
    <x v="3"/>
    <x v="2"/>
    <x v="4"/>
  </r>
  <r>
    <s v="DV0460-NF"/>
    <x v="2"/>
    <x v="1"/>
    <x v="2"/>
  </r>
  <r>
    <s v="JC0645-KJ"/>
    <x v="2"/>
    <x v="3"/>
    <x v="2"/>
  </r>
  <r>
    <s v="IU4703-AB"/>
    <x v="0"/>
    <x v="3"/>
    <x v="0"/>
  </r>
  <r>
    <s v="RE8878-LS"/>
    <x v="1"/>
    <x v="0"/>
    <x v="1"/>
  </r>
  <r>
    <s v="QC4547-FW"/>
    <x v="1"/>
    <x v="3"/>
    <x v="1"/>
  </r>
  <r>
    <s v="RX5591-SA"/>
    <x v="1"/>
    <x v="3"/>
    <x v="1"/>
  </r>
  <r>
    <s v="SC0022-OA"/>
    <x v="1"/>
    <x v="1"/>
    <x v="1"/>
  </r>
  <r>
    <s v="LT0063-NI"/>
    <x v="0"/>
    <x v="1"/>
    <x v="3"/>
  </r>
  <r>
    <s v="OP3570-LJ"/>
    <x v="0"/>
    <x v="0"/>
    <x v="0"/>
  </r>
  <r>
    <s v="ZG9620-DJ"/>
    <x v="2"/>
    <x v="2"/>
    <x v="2"/>
  </r>
  <r>
    <s v="CH5278-BB"/>
    <x v="3"/>
    <x v="0"/>
    <x v="4"/>
  </r>
  <r>
    <s v="JZ5050-LU"/>
    <x v="2"/>
    <x v="1"/>
    <x v="2"/>
  </r>
  <r>
    <s v="XF4456-QW"/>
    <x v="1"/>
    <x v="2"/>
    <x v="1"/>
  </r>
  <r>
    <s v="IN5868-YM"/>
    <x v="3"/>
    <x v="3"/>
    <x v="4"/>
  </r>
  <r>
    <s v="BX0777-WE"/>
    <x v="1"/>
    <x v="1"/>
    <x v="1"/>
  </r>
  <r>
    <s v="UZ8657-NB"/>
    <x v="1"/>
    <x v="0"/>
    <x v="1"/>
  </r>
  <r>
    <s v="VE9129-LK"/>
    <x v="1"/>
    <x v="1"/>
    <x v="1"/>
  </r>
  <r>
    <s v="GD0325-LA"/>
    <x v="0"/>
    <x v="3"/>
    <x v="0"/>
  </r>
  <r>
    <s v="VY1864-SG"/>
    <x v="2"/>
    <x v="1"/>
    <x v="2"/>
  </r>
  <r>
    <s v="RN6985-RH"/>
    <x v="3"/>
    <x v="1"/>
    <x v="4"/>
  </r>
  <r>
    <s v="ZT9744-CU"/>
    <x v="1"/>
    <x v="3"/>
    <x v="1"/>
  </r>
  <r>
    <s v="NF3932-QD"/>
    <x v="0"/>
    <x v="0"/>
    <x v="0"/>
  </r>
  <r>
    <s v="ZM4588-XL"/>
    <x v="0"/>
    <x v="3"/>
    <x v="0"/>
  </r>
  <r>
    <s v="LE2134-PL"/>
    <x v="0"/>
    <x v="3"/>
    <x v="0"/>
  </r>
  <r>
    <s v="WI5995-IX"/>
    <x v="0"/>
    <x v="3"/>
    <x v="0"/>
  </r>
  <r>
    <s v="KI3585-GL"/>
    <x v="0"/>
    <x v="3"/>
    <x v="0"/>
  </r>
  <r>
    <s v="JT6019-NC"/>
    <x v="3"/>
    <x v="2"/>
    <x v="4"/>
  </r>
  <r>
    <s v="AI8634-QA"/>
    <x v="0"/>
    <x v="2"/>
    <x v="0"/>
  </r>
  <r>
    <s v="BZ7668-ZK"/>
    <x v="1"/>
    <x v="2"/>
    <x v="1"/>
  </r>
  <r>
    <s v="NY8691-EM"/>
    <x v="1"/>
    <x v="3"/>
    <x v="1"/>
  </r>
  <r>
    <s v="QQ9388-ZL"/>
    <x v="0"/>
    <x v="3"/>
    <x v="0"/>
  </r>
  <r>
    <s v="SM7604-LK"/>
    <x v="3"/>
    <x v="2"/>
    <x v="4"/>
  </r>
  <r>
    <s v="GE3385-ZW"/>
    <x v="2"/>
    <x v="1"/>
    <x v="2"/>
  </r>
  <r>
    <s v="WM0147-WB"/>
    <x v="2"/>
    <x v="1"/>
    <x v="2"/>
  </r>
  <r>
    <s v="OA2748-OE"/>
    <x v="1"/>
    <x v="1"/>
    <x v="1"/>
  </r>
  <r>
    <s v="EN3649-WB"/>
    <x v="2"/>
    <x v="0"/>
    <x v="2"/>
  </r>
  <r>
    <s v="DG0536-QN"/>
    <x v="3"/>
    <x v="2"/>
    <x v="4"/>
  </r>
  <r>
    <s v="PG5740-UC"/>
    <x v="2"/>
    <x v="1"/>
    <x v="2"/>
  </r>
  <r>
    <s v="GK5449-FY"/>
    <x v="3"/>
    <x v="1"/>
    <x v="4"/>
  </r>
  <r>
    <s v="HC8056-TR"/>
    <x v="3"/>
    <x v="3"/>
    <x v="4"/>
  </r>
  <r>
    <s v="BY8688-HO"/>
    <x v="0"/>
    <x v="2"/>
    <x v="0"/>
  </r>
  <r>
    <s v="AF3082-LB"/>
    <x v="0"/>
    <x v="1"/>
    <x v="3"/>
  </r>
  <r>
    <s v="FP8650-TZ"/>
    <x v="2"/>
    <x v="1"/>
    <x v="2"/>
  </r>
  <r>
    <s v="MC8958-YG"/>
    <x v="2"/>
    <x v="0"/>
    <x v="2"/>
  </r>
  <r>
    <s v="CN2392-KG"/>
    <x v="2"/>
    <x v="3"/>
    <x v="2"/>
  </r>
  <r>
    <s v="MU7856-UL"/>
    <x v="1"/>
    <x v="3"/>
    <x v="1"/>
  </r>
  <r>
    <s v="DJ1852-EP"/>
    <x v="2"/>
    <x v="0"/>
    <x v="2"/>
  </r>
  <r>
    <s v="QR9660-WO"/>
    <x v="2"/>
    <x v="2"/>
    <x v="2"/>
  </r>
  <r>
    <s v="LO8632-SJ"/>
    <x v="2"/>
    <x v="2"/>
    <x v="2"/>
  </r>
  <r>
    <s v="DT0479-DT"/>
    <x v="3"/>
    <x v="0"/>
    <x v="4"/>
  </r>
  <r>
    <s v="EK7407-RX"/>
    <x v="1"/>
    <x v="1"/>
    <x v="1"/>
  </r>
  <r>
    <s v="IS5961-WE"/>
    <x v="3"/>
    <x v="0"/>
    <x v="4"/>
  </r>
  <r>
    <s v="PN0835-KK"/>
    <x v="2"/>
    <x v="1"/>
    <x v="2"/>
  </r>
  <r>
    <s v="HI7690-RN"/>
    <x v="1"/>
    <x v="2"/>
    <x v="1"/>
  </r>
  <r>
    <s v="VE1431-BS"/>
    <x v="3"/>
    <x v="0"/>
    <x v="4"/>
  </r>
  <r>
    <s v="CJ9342-DN"/>
    <x v="2"/>
    <x v="1"/>
    <x v="2"/>
  </r>
  <r>
    <s v="XI0989-YG"/>
    <x v="0"/>
    <x v="1"/>
    <x v="3"/>
  </r>
  <r>
    <s v="EW1705-UA"/>
    <x v="0"/>
    <x v="0"/>
    <x v="0"/>
  </r>
  <r>
    <s v="ND4299-NM"/>
    <x v="1"/>
    <x v="2"/>
    <x v="1"/>
  </r>
  <r>
    <s v="EA3029-LD"/>
    <x v="3"/>
    <x v="1"/>
    <x v="4"/>
  </r>
  <r>
    <s v="OK6366-CN"/>
    <x v="2"/>
    <x v="1"/>
    <x v="2"/>
  </r>
  <r>
    <s v="QN5243-NI"/>
    <x v="1"/>
    <x v="3"/>
    <x v="1"/>
  </r>
  <r>
    <s v="GG6714-JG"/>
    <x v="3"/>
    <x v="1"/>
    <x v="4"/>
  </r>
  <r>
    <s v="HG9604-HO"/>
    <x v="3"/>
    <x v="3"/>
    <x v="4"/>
  </r>
  <r>
    <s v="HB8339-PA"/>
    <x v="3"/>
    <x v="2"/>
    <x v="4"/>
  </r>
  <r>
    <s v="QZ7023-DB"/>
    <x v="0"/>
    <x v="3"/>
    <x v="0"/>
  </r>
  <r>
    <s v="KL5378-IU"/>
    <x v="2"/>
    <x v="0"/>
    <x v="2"/>
  </r>
  <r>
    <s v="EI4204-NV"/>
    <x v="2"/>
    <x v="3"/>
    <x v="2"/>
  </r>
  <r>
    <s v="SG1649-FD"/>
    <x v="3"/>
    <x v="2"/>
    <x v="4"/>
  </r>
  <r>
    <s v="GU8506-JQ"/>
    <x v="1"/>
    <x v="0"/>
    <x v="1"/>
  </r>
  <r>
    <s v="ZR1289-BW"/>
    <x v="0"/>
    <x v="2"/>
    <x v="0"/>
  </r>
  <r>
    <s v="VP4956-EJ"/>
    <x v="0"/>
    <x v="3"/>
    <x v="0"/>
  </r>
  <r>
    <s v="RH7158-UF"/>
    <x v="1"/>
    <x v="2"/>
    <x v="1"/>
  </r>
  <r>
    <s v="NH3549-CO"/>
    <x v="3"/>
    <x v="1"/>
    <x v="4"/>
  </r>
  <r>
    <s v="WL3173-LV"/>
    <x v="1"/>
    <x v="1"/>
    <x v="1"/>
  </r>
  <r>
    <s v="NC3741-XC"/>
    <x v="2"/>
    <x v="1"/>
    <x v="2"/>
  </r>
  <r>
    <s v="UA8477-MO"/>
    <x v="2"/>
    <x v="2"/>
    <x v="2"/>
  </r>
  <r>
    <s v="RT3137-KG"/>
    <x v="1"/>
    <x v="0"/>
    <x v="1"/>
  </r>
  <r>
    <s v="AE1676-EZ"/>
    <x v="0"/>
    <x v="2"/>
    <x v="0"/>
  </r>
  <r>
    <s v="QW7862-QH"/>
    <x v="0"/>
    <x v="0"/>
    <x v="0"/>
  </r>
  <r>
    <s v="MT0757-NF"/>
    <x v="2"/>
    <x v="3"/>
    <x v="2"/>
  </r>
  <r>
    <s v="QJ9180-XD"/>
    <x v="0"/>
    <x v="2"/>
    <x v="0"/>
  </r>
  <r>
    <s v="KU0316-YV"/>
    <x v="1"/>
    <x v="1"/>
    <x v="1"/>
  </r>
  <r>
    <s v="KG2492-FV"/>
    <x v="2"/>
    <x v="2"/>
    <x v="2"/>
  </r>
  <r>
    <s v="UR9565-FK"/>
    <x v="3"/>
    <x v="1"/>
    <x v="4"/>
  </r>
  <r>
    <s v="GU0893-UO"/>
    <x v="2"/>
    <x v="0"/>
    <x v="2"/>
  </r>
  <r>
    <s v="TO8069-HL"/>
    <x v="2"/>
    <x v="3"/>
    <x v="2"/>
  </r>
  <r>
    <s v="JD1557-XD"/>
    <x v="1"/>
    <x v="0"/>
    <x v="1"/>
  </r>
  <r>
    <s v="AT2072-FE"/>
    <x v="3"/>
    <x v="3"/>
    <x v="4"/>
  </r>
  <r>
    <s v="YI1967-IB"/>
    <x v="0"/>
    <x v="1"/>
    <x v="3"/>
  </r>
  <r>
    <s v="UK8641-PL"/>
    <x v="1"/>
    <x v="2"/>
    <x v="1"/>
  </r>
  <r>
    <s v="ZK6330-MF"/>
    <x v="1"/>
    <x v="0"/>
    <x v="1"/>
  </r>
  <r>
    <s v="SJ1781-RN"/>
    <x v="0"/>
    <x v="0"/>
    <x v="0"/>
  </r>
  <r>
    <s v="VP8771-TD"/>
    <x v="1"/>
    <x v="0"/>
    <x v="1"/>
  </r>
  <r>
    <s v="BY3933-OT"/>
    <x v="1"/>
    <x v="1"/>
    <x v="1"/>
  </r>
  <r>
    <s v="QO3362-CG"/>
    <x v="2"/>
    <x v="3"/>
    <x v="2"/>
  </r>
  <r>
    <s v="AK7726-WN"/>
    <x v="1"/>
    <x v="2"/>
    <x v="1"/>
  </r>
  <r>
    <s v="SY1451-AN"/>
    <x v="2"/>
    <x v="0"/>
    <x v="2"/>
  </r>
  <r>
    <s v="KT1270-VB"/>
    <x v="2"/>
    <x v="3"/>
    <x v="2"/>
  </r>
  <r>
    <s v="WU6137-ED"/>
    <x v="3"/>
    <x v="3"/>
    <x v="4"/>
  </r>
  <r>
    <s v="ZC9115-NY"/>
    <x v="0"/>
    <x v="3"/>
    <x v="0"/>
  </r>
  <r>
    <s v="EA4776-DI"/>
    <x v="2"/>
    <x v="3"/>
    <x v="2"/>
  </r>
  <r>
    <s v="TW0234-OM"/>
    <x v="3"/>
    <x v="0"/>
    <x v="4"/>
  </r>
  <r>
    <s v="RS0678-EU"/>
    <x v="0"/>
    <x v="3"/>
    <x v="0"/>
  </r>
  <r>
    <s v="SY1896-AW"/>
    <x v="1"/>
    <x v="2"/>
    <x v="1"/>
  </r>
  <r>
    <s v="YK4312-SC"/>
    <x v="2"/>
    <x v="1"/>
    <x v="2"/>
  </r>
  <r>
    <s v="YD1020-FE"/>
    <x v="2"/>
    <x v="3"/>
    <x v="2"/>
  </r>
  <r>
    <s v="PF6857-LP"/>
    <x v="2"/>
    <x v="2"/>
    <x v="2"/>
  </r>
  <r>
    <s v="NA6668-PV"/>
    <x v="2"/>
    <x v="2"/>
    <x v="2"/>
  </r>
  <r>
    <s v="JA7763-FX"/>
    <x v="1"/>
    <x v="3"/>
    <x v="1"/>
  </r>
  <r>
    <s v="RJ5537-VS"/>
    <x v="0"/>
    <x v="0"/>
    <x v="0"/>
  </r>
  <r>
    <s v="PU7652-TD"/>
    <x v="0"/>
    <x v="2"/>
    <x v="0"/>
  </r>
  <r>
    <s v="KX9426-VD"/>
    <x v="3"/>
    <x v="2"/>
    <x v="4"/>
  </r>
  <r>
    <s v="JL3278-SZ"/>
    <x v="1"/>
    <x v="1"/>
    <x v="1"/>
  </r>
  <r>
    <s v="JY0916-MR"/>
    <x v="2"/>
    <x v="1"/>
    <x v="2"/>
  </r>
  <r>
    <s v="EZ9765-SC"/>
    <x v="0"/>
    <x v="1"/>
    <x v="3"/>
  </r>
  <r>
    <s v="MT6857-LK"/>
    <x v="1"/>
    <x v="0"/>
    <x v="1"/>
  </r>
  <r>
    <s v="OU9490-PB"/>
    <x v="2"/>
    <x v="0"/>
    <x v="2"/>
  </r>
  <r>
    <s v="GE0841-OI"/>
    <x v="0"/>
    <x v="3"/>
    <x v="0"/>
  </r>
  <r>
    <s v="ZA7684-QR"/>
    <x v="3"/>
    <x v="0"/>
    <x v="4"/>
  </r>
  <r>
    <s v="US3270-DY"/>
    <x v="0"/>
    <x v="0"/>
    <x v="0"/>
  </r>
  <r>
    <s v="BN6679-NQ"/>
    <x v="0"/>
    <x v="1"/>
    <x v="3"/>
  </r>
  <r>
    <s v="UT2477-ZF"/>
    <x v="1"/>
    <x v="0"/>
    <x v="1"/>
  </r>
  <r>
    <s v="DY7066-ZK"/>
    <x v="0"/>
    <x v="0"/>
    <x v="0"/>
  </r>
  <r>
    <s v="NZ2291-EE"/>
    <x v="2"/>
    <x v="1"/>
    <x v="2"/>
  </r>
  <r>
    <s v="FZ2926-CY"/>
    <x v="1"/>
    <x v="0"/>
    <x v="1"/>
  </r>
  <r>
    <s v="GK4084-MH"/>
    <x v="0"/>
    <x v="0"/>
    <x v="0"/>
  </r>
  <r>
    <s v="JE2189-PO"/>
    <x v="1"/>
    <x v="1"/>
    <x v="1"/>
  </r>
  <r>
    <s v="UT4020-PM"/>
    <x v="3"/>
    <x v="3"/>
    <x v="4"/>
  </r>
  <r>
    <s v="SR6256-BB"/>
    <x v="2"/>
    <x v="1"/>
    <x v="2"/>
  </r>
  <r>
    <s v="VE3817-GI"/>
    <x v="3"/>
    <x v="1"/>
    <x v="4"/>
  </r>
  <r>
    <s v="FX8403-QV"/>
    <x v="0"/>
    <x v="1"/>
    <x v="3"/>
  </r>
  <r>
    <s v="BN5590-KO"/>
    <x v="3"/>
    <x v="2"/>
    <x v="4"/>
  </r>
  <r>
    <s v="JD1901-VR"/>
    <x v="1"/>
    <x v="3"/>
    <x v="1"/>
  </r>
  <r>
    <s v="UF5226-NC"/>
    <x v="2"/>
    <x v="1"/>
    <x v="2"/>
  </r>
  <r>
    <s v="SG0502-KW"/>
    <x v="1"/>
    <x v="3"/>
    <x v="1"/>
  </r>
  <r>
    <s v="PR9633-KM"/>
    <x v="0"/>
    <x v="3"/>
    <x v="0"/>
  </r>
  <r>
    <s v="YI9700-KU"/>
    <x v="3"/>
    <x v="3"/>
    <x v="4"/>
  </r>
  <r>
    <s v="QJ8710-WQ"/>
    <x v="3"/>
    <x v="3"/>
    <x v="4"/>
  </r>
  <r>
    <s v="LO8156-IY"/>
    <x v="2"/>
    <x v="0"/>
    <x v="2"/>
  </r>
  <r>
    <s v="NP3273-LG"/>
    <x v="3"/>
    <x v="1"/>
    <x v="4"/>
  </r>
  <r>
    <s v="XE9710-WP"/>
    <x v="2"/>
    <x v="3"/>
    <x v="2"/>
  </r>
  <r>
    <s v="AU5678-TV"/>
    <x v="1"/>
    <x v="3"/>
    <x v="1"/>
  </r>
  <r>
    <s v="YX6620-BB"/>
    <x v="3"/>
    <x v="2"/>
    <x v="4"/>
  </r>
  <r>
    <s v="UU6559-QO"/>
    <x v="1"/>
    <x v="2"/>
    <x v="1"/>
  </r>
  <r>
    <s v="IZ1195-MC"/>
    <x v="2"/>
    <x v="0"/>
    <x v="2"/>
  </r>
  <r>
    <s v="LK0930-MF"/>
    <x v="1"/>
    <x v="3"/>
    <x v="1"/>
  </r>
  <r>
    <s v="FV4891-MW"/>
    <x v="1"/>
    <x v="0"/>
    <x v="1"/>
  </r>
  <r>
    <s v="JH0398-AY"/>
    <x v="0"/>
    <x v="0"/>
    <x v="0"/>
  </r>
  <r>
    <s v="AH1121-KP"/>
    <x v="1"/>
    <x v="1"/>
    <x v="1"/>
  </r>
  <r>
    <s v="PG7983-XM"/>
    <x v="3"/>
    <x v="3"/>
    <x v="4"/>
  </r>
  <r>
    <s v="PT8316-IR"/>
    <x v="2"/>
    <x v="2"/>
    <x v="2"/>
  </r>
  <r>
    <s v="OH8163-YV"/>
    <x v="2"/>
    <x v="2"/>
    <x v="2"/>
  </r>
  <r>
    <s v="VS9945-WJ"/>
    <x v="0"/>
    <x v="3"/>
    <x v="0"/>
  </r>
  <r>
    <s v="PI2233-CZ"/>
    <x v="0"/>
    <x v="3"/>
    <x v="0"/>
  </r>
  <r>
    <s v="YG7299-EW"/>
    <x v="0"/>
    <x v="0"/>
    <x v="0"/>
  </r>
  <r>
    <s v="ZY4044-QH"/>
    <x v="3"/>
    <x v="0"/>
    <x v="4"/>
  </r>
  <r>
    <s v="PE4011-FS"/>
    <x v="1"/>
    <x v="1"/>
    <x v="1"/>
  </r>
  <r>
    <s v="ZQ2720-AE"/>
    <x v="0"/>
    <x v="1"/>
    <x v="3"/>
  </r>
  <r>
    <s v="BU1851-VM"/>
    <x v="1"/>
    <x v="3"/>
    <x v="1"/>
  </r>
  <r>
    <s v="FK4965-BP"/>
    <x v="3"/>
    <x v="3"/>
    <x v="4"/>
  </r>
  <r>
    <s v="QK8609-IA"/>
    <x v="2"/>
    <x v="3"/>
    <x v="2"/>
  </r>
  <r>
    <s v="PI7513-FW"/>
    <x v="0"/>
    <x v="3"/>
    <x v="0"/>
  </r>
  <r>
    <s v="BV4920-YC"/>
    <x v="1"/>
    <x v="3"/>
    <x v="1"/>
  </r>
  <r>
    <s v="FB6130-JU"/>
    <x v="3"/>
    <x v="3"/>
    <x v="4"/>
  </r>
  <r>
    <s v="TT8742-ZC"/>
    <x v="0"/>
    <x v="1"/>
    <x v="3"/>
  </r>
  <r>
    <s v="XT9133-FV"/>
    <x v="1"/>
    <x v="0"/>
    <x v="1"/>
  </r>
  <r>
    <s v="XO9075-YH"/>
    <x v="2"/>
    <x v="2"/>
    <x v="2"/>
  </r>
  <r>
    <s v="RT0025-IF"/>
    <x v="0"/>
    <x v="0"/>
    <x v="0"/>
  </r>
  <r>
    <s v="TU5510-MR"/>
    <x v="0"/>
    <x v="1"/>
    <x v="3"/>
  </r>
  <r>
    <s v="WA1454-ZR"/>
    <x v="0"/>
    <x v="2"/>
    <x v="0"/>
  </r>
  <r>
    <s v="VZ0319-SB"/>
    <x v="2"/>
    <x v="1"/>
    <x v="2"/>
  </r>
  <r>
    <s v="PN5516-LF"/>
    <x v="2"/>
    <x v="0"/>
    <x v="2"/>
  </r>
  <r>
    <s v="ET8951-GQ"/>
    <x v="0"/>
    <x v="3"/>
    <x v="0"/>
  </r>
  <r>
    <s v="SX9003-PM"/>
    <x v="2"/>
    <x v="2"/>
    <x v="2"/>
  </r>
  <r>
    <s v="IK5762-EC"/>
    <x v="3"/>
    <x v="0"/>
    <x v="4"/>
  </r>
  <r>
    <s v="DS1870-PO"/>
    <x v="1"/>
    <x v="2"/>
    <x v="1"/>
  </r>
  <r>
    <s v="VC2384-RP"/>
    <x v="0"/>
    <x v="2"/>
    <x v="0"/>
  </r>
  <r>
    <s v="CE7983-JI"/>
    <x v="3"/>
    <x v="3"/>
    <x v="4"/>
  </r>
  <r>
    <s v="DR2371-WA"/>
    <x v="0"/>
    <x v="1"/>
    <x v="3"/>
  </r>
  <r>
    <s v="YU9144-IP"/>
    <x v="1"/>
    <x v="2"/>
    <x v="1"/>
  </r>
  <r>
    <s v="TJ0776-OR"/>
    <x v="0"/>
    <x v="0"/>
    <x v="0"/>
  </r>
  <r>
    <s v="DX5266-VW"/>
    <x v="1"/>
    <x v="1"/>
    <x v="1"/>
  </r>
  <r>
    <s v="QL1714-BW"/>
    <x v="2"/>
    <x v="1"/>
    <x v="2"/>
  </r>
  <r>
    <s v="HK2682-FI"/>
    <x v="2"/>
    <x v="2"/>
    <x v="2"/>
  </r>
  <r>
    <s v="CT7848-NH"/>
    <x v="2"/>
    <x v="2"/>
    <x v="2"/>
  </r>
  <r>
    <s v="LV6885-UZ"/>
    <x v="3"/>
    <x v="3"/>
    <x v="4"/>
  </r>
  <r>
    <s v="DD3465-AC"/>
    <x v="2"/>
    <x v="3"/>
    <x v="2"/>
  </r>
  <r>
    <s v="ER1751-EQ"/>
    <x v="3"/>
    <x v="0"/>
    <x v="4"/>
  </r>
  <r>
    <s v="EI5325-ID"/>
    <x v="0"/>
    <x v="0"/>
    <x v="0"/>
  </r>
  <r>
    <s v="VE4963-MI"/>
    <x v="0"/>
    <x v="2"/>
    <x v="0"/>
  </r>
  <r>
    <s v="GO9271-VH"/>
    <x v="3"/>
    <x v="2"/>
    <x v="4"/>
  </r>
  <r>
    <s v="OQ7046-ZD"/>
    <x v="1"/>
    <x v="1"/>
    <x v="1"/>
  </r>
  <r>
    <s v="XJ5921-VW"/>
    <x v="2"/>
    <x v="2"/>
    <x v="2"/>
  </r>
  <r>
    <s v="HS8287-PN"/>
    <x v="3"/>
    <x v="2"/>
    <x v="4"/>
  </r>
  <r>
    <s v="KM4917-PG"/>
    <x v="0"/>
    <x v="2"/>
    <x v="0"/>
  </r>
  <r>
    <s v="KR7485-LQ"/>
    <x v="1"/>
    <x v="3"/>
    <x v="1"/>
  </r>
  <r>
    <s v="VN5221-YW"/>
    <x v="3"/>
    <x v="2"/>
    <x v="4"/>
  </r>
  <r>
    <s v="RS4715-UV"/>
    <x v="2"/>
    <x v="1"/>
    <x v="2"/>
  </r>
  <r>
    <s v="AY4517-MV"/>
    <x v="1"/>
    <x v="3"/>
    <x v="1"/>
  </r>
  <r>
    <s v="BG0281-XS"/>
    <x v="0"/>
    <x v="1"/>
    <x v="3"/>
  </r>
  <r>
    <s v="YJ4917-FH"/>
    <x v="3"/>
    <x v="1"/>
    <x v="4"/>
  </r>
  <r>
    <s v="GO6717-PB"/>
    <x v="2"/>
    <x v="0"/>
    <x v="2"/>
  </r>
  <r>
    <s v="HQ8106-JJ"/>
    <x v="0"/>
    <x v="0"/>
    <x v="0"/>
  </r>
  <r>
    <s v="QZ5336-IG"/>
    <x v="1"/>
    <x v="2"/>
    <x v="1"/>
  </r>
  <r>
    <s v="BG0954-NQ"/>
    <x v="1"/>
    <x v="2"/>
    <x v="1"/>
  </r>
  <r>
    <s v="SV5990-DP"/>
    <x v="2"/>
    <x v="1"/>
    <x v="2"/>
  </r>
  <r>
    <s v="QN7414-HL"/>
    <x v="2"/>
    <x v="3"/>
    <x v="2"/>
  </r>
  <r>
    <s v="NJ6714-CR"/>
    <x v="1"/>
    <x v="1"/>
    <x v="1"/>
  </r>
  <r>
    <s v="PI4034-KK"/>
    <x v="2"/>
    <x v="1"/>
    <x v="2"/>
  </r>
  <r>
    <s v="NO2175-EG"/>
    <x v="3"/>
    <x v="1"/>
    <x v="4"/>
  </r>
  <r>
    <s v="LV2497-IJ"/>
    <x v="0"/>
    <x v="2"/>
    <x v="0"/>
  </r>
  <r>
    <s v="LO7908-PV"/>
    <x v="0"/>
    <x v="1"/>
    <x v="3"/>
  </r>
  <r>
    <s v="PE1924-NO"/>
    <x v="2"/>
    <x v="2"/>
    <x v="2"/>
  </r>
  <r>
    <s v="SH2028-OP"/>
    <x v="0"/>
    <x v="2"/>
    <x v="0"/>
  </r>
  <r>
    <s v="IU0915-FF"/>
    <x v="2"/>
    <x v="2"/>
    <x v="2"/>
  </r>
  <r>
    <s v="UV8246-VH"/>
    <x v="1"/>
    <x v="3"/>
    <x v="1"/>
  </r>
  <r>
    <s v="QF7043-AE"/>
    <x v="3"/>
    <x v="2"/>
    <x v="4"/>
  </r>
  <r>
    <s v="XO9472-CY"/>
    <x v="2"/>
    <x v="0"/>
    <x v="2"/>
  </r>
  <r>
    <s v="WD4443-DA"/>
    <x v="0"/>
    <x v="1"/>
    <x v="3"/>
  </r>
  <r>
    <s v="LH6415-FL"/>
    <x v="0"/>
    <x v="1"/>
    <x v="3"/>
  </r>
  <r>
    <s v="ZA7541-TJ"/>
    <x v="3"/>
    <x v="3"/>
    <x v="4"/>
  </r>
  <r>
    <s v="BP0867-NR"/>
    <x v="1"/>
    <x v="3"/>
    <x v="1"/>
  </r>
  <r>
    <s v="UI3523-OL"/>
    <x v="1"/>
    <x v="0"/>
    <x v="1"/>
  </r>
  <r>
    <s v="CD0869-ER"/>
    <x v="1"/>
    <x v="3"/>
    <x v="1"/>
  </r>
  <r>
    <s v="BP0175-TC"/>
    <x v="3"/>
    <x v="0"/>
    <x v="4"/>
  </r>
  <r>
    <s v="IW3046-LB"/>
    <x v="3"/>
    <x v="2"/>
    <x v="4"/>
  </r>
  <r>
    <s v="LV6728-CV"/>
    <x v="1"/>
    <x v="0"/>
    <x v="1"/>
  </r>
  <r>
    <s v="AI0724-DY"/>
    <x v="0"/>
    <x v="2"/>
    <x v="0"/>
  </r>
  <r>
    <s v="DW8622-ES"/>
    <x v="0"/>
    <x v="0"/>
    <x v="0"/>
  </r>
  <r>
    <s v="AK9251-LQ"/>
    <x v="1"/>
    <x v="3"/>
    <x v="1"/>
  </r>
  <r>
    <s v="RN5743-PJ"/>
    <x v="1"/>
    <x v="1"/>
    <x v="1"/>
  </r>
  <r>
    <s v="VY3907-MI"/>
    <x v="3"/>
    <x v="1"/>
    <x v="4"/>
  </r>
  <r>
    <s v="NO4237-UC"/>
    <x v="2"/>
    <x v="1"/>
    <x v="2"/>
  </r>
  <r>
    <s v="TI4113-FQ"/>
    <x v="2"/>
    <x v="3"/>
    <x v="2"/>
  </r>
  <r>
    <s v="LT9705-RP"/>
    <x v="1"/>
    <x v="1"/>
    <x v="1"/>
  </r>
  <r>
    <s v="ST0036-LT"/>
    <x v="3"/>
    <x v="3"/>
    <x v="4"/>
  </r>
  <r>
    <s v="UV7058-GT"/>
    <x v="3"/>
    <x v="1"/>
    <x v="4"/>
  </r>
  <r>
    <s v="SR5671-YN"/>
    <x v="3"/>
    <x v="1"/>
    <x v="4"/>
  </r>
  <r>
    <s v="MN6957-RB"/>
    <x v="3"/>
    <x v="3"/>
    <x v="4"/>
  </r>
  <r>
    <s v="CC9672-DA"/>
    <x v="3"/>
    <x v="2"/>
    <x v="4"/>
  </r>
  <r>
    <s v="QB3165-VD"/>
    <x v="0"/>
    <x v="2"/>
    <x v="0"/>
  </r>
  <r>
    <s v="BM6831-ZQ"/>
    <x v="0"/>
    <x v="0"/>
    <x v="0"/>
  </r>
  <r>
    <s v="YS4738-YA"/>
    <x v="3"/>
    <x v="3"/>
    <x v="4"/>
  </r>
  <r>
    <s v="SM0721-MS"/>
    <x v="1"/>
    <x v="0"/>
    <x v="1"/>
  </r>
  <r>
    <s v="DZ3392-RK"/>
    <x v="3"/>
    <x v="3"/>
    <x v="4"/>
  </r>
  <r>
    <s v="AK4612-HX"/>
    <x v="1"/>
    <x v="3"/>
    <x v="1"/>
  </r>
  <r>
    <s v="DH7681-GE"/>
    <x v="1"/>
    <x v="3"/>
    <x v="1"/>
  </r>
  <r>
    <s v="AH4999-SF"/>
    <x v="2"/>
    <x v="0"/>
    <x v="2"/>
  </r>
  <r>
    <s v="SX3346-HA"/>
    <x v="0"/>
    <x v="2"/>
    <x v="0"/>
  </r>
  <r>
    <s v="ZW2983-RP"/>
    <x v="1"/>
    <x v="2"/>
    <x v="1"/>
  </r>
  <r>
    <s v="XT0644-DY"/>
    <x v="3"/>
    <x v="1"/>
    <x v="4"/>
  </r>
  <r>
    <s v="WN5914-AM"/>
    <x v="2"/>
    <x v="3"/>
    <x v="2"/>
  </r>
  <r>
    <s v="CZ6045-OB"/>
    <x v="3"/>
    <x v="3"/>
    <x v="4"/>
  </r>
  <r>
    <s v="BO6381-KR"/>
    <x v="1"/>
    <x v="2"/>
    <x v="1"/>
  </r>
  <r>
    <s v="YX0295-IW"/>
    <x v="1"/>
    <x v="0"/>
    <x v="1"/>
  </r>
  <r>
    <s v="EF3581-OF"/>
    <x v="3"/>
    <x v="2"/>
    <x v="4"/>
  </r>
  <r>
    <s v="ZY8833-KQ"/>
    <x v="0"/>
    <x v="0"/>
    <x v="0"/>
  </r>
  <r>
    <s v="OX1632-BP"/>
    <x v="1"/>
    <x v="2"/>
    <x v="1"/>
  </r>
  <r>
    <s v="CH1392-ZP"/>
    <x v="2"/>
    <x v="0"/>
    <x v="2"/>
  </r>
  <r>
    <s v="BC6749-GT"/>
    <x v="3"/>
    <x v="0"/>
    <x v="4"/>
  </r>
  <r>
    <s v="FT5953-CM"/>
    <x v="3"/>
    <x v="3"/>
    <x v="4"/>
  </r>
  <r>
    <s v="IM4979-JN"/>
    <x v="2"/>
    <x v="0"/>
    <x v="2"/>
  </r>
  <r>
    <s v="OZ6577-ON"/>
    <x v="0"/>
    <x v="0"/>
    <x v="0"/>
  </r>
  <r>
    <s v="QE8849-EC"/>
    <x v="2"/>
    <x v="2"/>
    <x v="2"/>
  </r>
  <r>
    <s v="AZ3478-LD"/>
    <x v="0"/>
    <x v="3"/>
    <x v="0"/>
  </r>
  <r>
    <s v="BD7875-HF"/>
    <x v="1"/>
    <x v="0"/>
    <x v="1"/>
  </r>
  <r>
    <s v="CS4654-HS"/>
    <x v="3"/>
    <x v="2"/>
    <x v="4"/>
  </r>
  <r>
    <s v="GL5753-DV"/>
    <x v="1"/>
    <x v="0"/>
    <x v="1"/>
  </r>
  <r>
    <s v="WT0209-JK"/>
    <x v="0"/>
    <x v="2"/>
    <x v="0"/>
  </r>
  <r>
    <s v="TV5087-RP"/>
    <x v="1"/>
    <x v="0"/>
    <x v="1"/>
  </r>
  <r>
    <s v="WD4530-HV"/>
    <x v="0"/>
    <x v="2"/>
    <x v="0"/>
  </r>
  <r>
    <s v="DV0687-NX"/>
    <x v="1"/>
    <x v="3"/>
    <x v="1"/>
  </r>
  <r>
    <s v="FU5327-BE"/>
    <x v="2"/>
    <x v="3"/>
    <x v="2"/>
  </r>
  <r>
    <s v="IS9378-TP"/>
    <x v="0"/>
    <x v="0"/>
    <x v="0"/>
  </r>
  <r>
    <s v="KZ2366-KA"/>
    <x v="1"/>
    <x v="1"/>
    <x v="1"/>
  </r>
  <r>
    <s v="AB8965-CS"/>
    <x v="2"/>
    <x v="3"/>
    <x v="2"/>
  </r>
  <r>
    <s v="YN9404-IR"/>
    <x v="0"/>
    <x v="0"/>
    <x v="0"/>
  </r>
  <r>
    <s v="TR3676-MP"/>
    <x v="2"/>
    <x v="3"/>
    <x v="2"/>
  </r>
  <r>
    <s v="PE6952-OB"/>
    <x v="2"/>
    <x v="2"/>
    <x v="2"/>
  </r>
  <r>
    <s v="XW5406-RW"/>
    <x v="2"/>
    <x v="3"/>
    <x v="2"/>
  </r>
  <r>
    <s v="OZ7253-XY"/>
    <x v="0"/>
    <x v="1"/>
    <x v="3"/>
  </r>
  <r>
    <s v="VE1586-DJ"/>
    <x v="3"/>
    <x v="3"/>
    <x v="4"/>
  </r>
  <r>
    <s v="BD0148-PQ"/>
    <x v="1"/>
    <x v="1"/>
    <x v="1"/>
  </r>
  <r>
    <s v="IH0375-SM"/>
    <x v="1"/>
    <x v="1"/>
    <x v="1"/>
  </r>
  <r>
    <s v="AH0559-GM"/>
    <x v="3"/>
    <x v="0"/>
    <x v="4"/>
  </r>
  <r>
    <s v="EA0522-XQ"/>
    <x v="1"/>
    <x v="0"/>
    <x v="1"/>
  </r>
  <r>
    <s v="IP2848-IV"/>
    <x v="0"/>
    <x v="2"/>
    <x v="0"/>
  </r>
  <r>
    <s v="NP9735-FV"/>
    <x v="1"/>
    <x v="0"/>
    <x v="1"/>
  </r>
  <r>
    <s v="OG0916-HP"/>
    <x v="0"/>
    <x v="1"/>
    <x v="3"/>
  </r>
  <r>
    <s v="KV7611-WV"/>
    <x v="2"/>
    <x v="2"/>
    <x v="2"/>
  </r>
  <r>
    <s v="NP5129-ZC"/>
    <x v="1"/>
    <x v="2"/>
    <x v="1"/>
  </r>
  <r>
    <s v="ES8744-RS"/>
    <x v="0"/>
    <x v="0"/>
    <x v="0"/>
  </r>
  <r>
    <s v="EC7318-NW"/>
    <x v="1"/>
    <x v="3"/>
    <x v="1"/>
  </r>
  <r>
    <s v="TU7618-TJ"/>
    <x v="0"/>
    <x v="0"/>
    <x v="0"/>
  </r>
  <r>
    <s v="PJ0078-AR"/>
    <x v="3"/>
    <x v="1"/>
    <x v="4"/>
  </r>
  <r>
    <s v="WK4870-TS"/>
    <x v="2"/>
    <x v="0"/>
    <x v="2"/>
  </r>
  <r>
    <s v="OM3156-PK"/>
    <x v="2"/>
    <x v="3"/>
    <x v="2"/>
  </r>
  <r>
    <s v="KT1201-NR"/>
    <x v="0"/>
    <x v="3"/>
    <x v="0"/>
  </r>
  <r>
    <s v="AD4179-MQ"/>
    <x v="3"/>
    <x v="0"/>
    <x v="4"/>
  </r>
  <r>
    <s v="SX3357-XW"/>
    <x v="1"/>
    <x v="0"/>
    <x v="1"/>
  </r>
  <r>
    <s v="WP7877-AR"/>
    <x v="2"/>
    <x v="2"/>
    <x v="2"/>
  </r>
  <r>
    <s v="FF7841-EN"/>
    <x v="3"/>
    <x v="2"/>
    <x v="4"/>
  </r>
  <r>
    <s v="TW3502-TH"/>
    <x v="1"/>
    <x v="3"/>
    <x v="1"/>
  </r>
  <r>
    <s v="TR2461-FK"/>
    <x v="0"/>
    <x v="3"/>
    <x v="0"/>
  </r>
  <r>
    <s v="JL6465-PA"/>
    <x v="3"/>
    <x v="0"/>
    <x v="4"/>
  </r>
  <r>
    <s v="VJ8063-OS"/>
    <x v="3"/>
    <x v="3"/>
    <x v="4"/>
  </r>
  <r>
    <s v="KP5462-BH"/>
    <x v="1"/>
    <x v="2"/>
    <x v="1"/>
  </r>
  <r>
    <s v="ZP9111-NH"/>
    <x v="2"/>
    <x v="3"/>
    <x v="2"/>
  </r>
  <r>
    <s v="QY4670-IO"/>
    <x v="2"/>
    <x v="3"/>
    <x v="2"/>
  </r>
  <r>
    <s v="IS1331-DR"/>
    <x v="0"/>
    <x v="2"/>
    <x v="0"/>
  </r>
  <r>
    <s v="MK1026-BT"/>
    <x v="0"/>
    <x v="3"/>
    <x v="0"/>
  </r>
  <r>
    <s v="HN1627-UK"/>
    <x v="3"/>
    <x v="1"/>
    <x v="4"/>
  </r>
  <r>
    <s v="RD9803-XF"/>
    <x v="1"/>
    <x v="0"/>
    <x v="1"/>
  </r>
  <r>
    <s v="OI7620-TB"/>
    <x v="0"/>
    <x v="0"/>
    <x v="0"/>
  </r>
  <r>
    <s v="FE1383-QL"/>
    <x v="0"/>
    <x v="1"/>
    <x v="3"/>
  </r>
  <r>
    <s v="ZT7552-GF"/>
    <x v="3"/>
    <x v="3"/>
    <x v="4"/>
  </r>
  <r>
    <s v="RB1625-KU"/>
    <x v="1"/>
    <x v="0"/>
    <x v="1"/>
  </r>
  <r>
    <s v="US6824-XH"/>
    <x v="1"/>
    <x v="0"/>
    <x v="1"/>
  </r>
  <r>
    <s v="BT0308-JS"/>
    <x v="2"/>
    <x v="0"/>
    <x v="2"/>
  </r>
  <r>
    <s v="HP3249-DE"/>
    <x v="2"/>
    <x v="2"/>
    <x v="2"/>
  </r>
  <r>
    <s v="SV0416-IU"/>
    <x v="2"/>
    <x v="2"/>
    <x v="2"/>
  </r>
  <r>
    <s v="OJ7100-CW"/>
    <x v="3"/>
    <x v="3"/>
    <x v="4"/>
  </r>
  <r>
    <s v="GT6272-GJ"/>
    <x v="0"/>
    <x v="1"/>
    <x v="3"/>
  </r>
  <r>
    <s v="ZJ0116-ZS"/>
    <x v="3"/>
    <x v="2"/>
    <x v="4"/>
  </r>
  <r>
    <s v="QP7940-DY"/>
    <x v="1"/>
    <x v="1"/>
    <x v="1"/>
  </r>
  <r>
    <s v="GA2718-CO"/>
    <x v="1"/>
    <x v="0"/>
    <x v="1"/>
  </r>
  <r>
    <s v="XK5972-JC"/>
    <x v="0"/>
    <x v="0"/>
    <x v="0"/>
  </r>
  <r>
    <s v="ZK6170-CO"/>
    <x v="0"/>
    <x v="0"/>
    <x v="0"/>
  </r>
  <r>
    <s v="DJ9035-ZI"/>
    <x v="2"/>
    <x v="2"/>
    <x v="2"/>
  </r>
  <r>
    <s v="EZ6561-BY"/>
    <x v="2"/>
    <x v="2"/>
    <x v="2"/>
  </r>
  <r>
    <s v="QL1855-VB"/>
    <x v="2"/>
    <x v="2"/>
    <x v="2"/>
  </r>
  <r>
    <s v="YG1993-OV"/>
    <x v="3"/>
    <x v="2"/>
    <x v="4"/>
  </r>
  <r>
    <s v="AJ2082-LK"/>
    <x v="0"/>
    <x v="2"/>
    <x v="0"/>
  </r>
  <r>
    <s v="SA0136-SA"/>
    <x v="2"/>
    <x v="2"/>
    <x v="2"/>
  </r>
  <r>
    <s v="GY9730-UB"/>
    <x v="3"/>
    <x v="3"/>
    <x v="4"/>
  </r>
  <r>
    <s v="SW2993-WL"/>
    <x v="0"/>
    <x v="0"/>
    <x v="0"/>
  </r>
  <r>
    <s v="KG5930-TV"/>
    <x v="2"/>
    <x v="0"/>
    <x v="2"/>
  </r>
  <r>
    <s v="PS1469-XA"/>
    <x v="1"/>
    <x v="0"/>
    <x v="1"/>
  </r>
  <r>
    <s v="DV2744-DS"/>
    <x v="2"/>
    <x v="1"/>
    <x v="2"/>
  </r>
  <r>
    <s v="GI3239-BM"/>
    <x v="2"/>
    <x v="2"/>
    <x v="2"/>
  </r>
  <r>
    <s v="OY6771-NW"/>
    <x v="1"/>
    <x v="0"/>
    <x v="1"/>
  </r>
  <r>
    <s v="AB8408-EP"/>
    <x v="1"/>
    <x v="0"/>
    <x v="1"/>
  </r>
  <r>
    <s v="ZI4367-EU"/>
    <x v="3"/>
    <x v="1"/>
    <x v="4"/>
  </r>
  <r>
    <s v="WQ5632-MY"/>
    <x v="0"/>
    <x v="0"/>
    <x v="0"/>
  </r>
  <r>
    <s v="ZS2444-MD"/>
    <x v="1"/>
    <x v="0"/>
    <x v="1"/>
  </r>
  <r>
    <s v="VH7585-JK"/>
    <x v="2"/>
    <x v="2"/>
    <x v="2"/>
  </r>
  <r>
    <s v="XT0438-AT"/>
    <x v="0"/>
    <x v="0"/>
    <x v="0"/>
  </r>
  <r>
    <s v="IA9025-OO"/>
    <x v="2"/>
    <x v="0"/>
    <x v="2"/>
  </r>
  <r>
    <s v="XF4539-MG"/>
    <x v="2"/>
    <x v="1"/>
    <x v="2"/>
  </r>
  <r>
    <s v="HE6337-IG"/>
    <x v="2"/>
    <x v="2"/>
    <x v="2"/>
  </r>
  <r>
    <s v="CU8622-CF"/>
    <x v="3"/>
    <x v="1"/>
    <x v="4"/>
  </r>
  <r>
    <s v="GV4128-ER"/>
    <x v="0"/>
    <x v="0"/>
    <x v="0"/>
  </r>
  <r>
    <s v="VD0978-JS"/>
    <x v="0"/>
    <x v="2"/>
    <x v="0"/>
  </r>
  <r>
    <s v="TX7492-CK"/>
    <x v="0"/>
    <x v="3"/>
    <x v="0"/>
  </r>
  <r>
    <s v="HJ8623-YY"/>
    <x v="3"/>
    <x v="0"/>
    <x v="4"/>
  </r>
  <r>
    <s v="OV7445-TK"/>
    <x v="2"/>
    <x v="2"/>
    <x v="2"/>
  </r>
  <r>
    <s v="LT8989-DX"/>
    <x v="1"/>
    <x v="2"/>
    <x v="1"/>
  </r>
  <r>
    <s v="WW1067-UV"/>
    <x v="1"/>
    <x v="3"/>
    <x v="1"/>
  </r>
  <r>
    <s v="DV3570-YG"/>
    <x v="0"/>
    <x v="1"/>
    <x v="3"/>
  </r>
  <r>
    <s v="PN5856-OV"/>
    <x v="2"/>
    <x v="2"/>
    <x v="2"/>
  </r>
  <r>
    <s v="AP1402-UL"/>
    <x v="1"/>
    <x v="0"/>
    <x v="1"/>
  </r>
  <r>
    <s v="EE2080-AC"/>
    <x v="1"/>
    <x v="1"/>
    <x v="1"/>
  </r>
  <r>
    <s v="HB4245-AH"/>
    <x v="0"/>
    <x v="2"/>
    <x v="0"/>
  </r>
  <r>
    <s v="EQ3517-IT"/>
    <x v="2"/>
    <x v="3"/>
    <x v="2"/>
  </r>
  <r>
    <s v="MD9834-PR"/>
    <x v="1"/>
    <x v="3"/>
    <x v="1"/>
  </r>
  <r>
    <s v="CL7862-KN"/>
    <x v="3"/>
    <x v="1"/>
    <x v="4"/>
  </r>
  <r>
    <s v="QM8478-WQ"/>
    <x v="1"/>
    <x v="1"/>
    <x v="1"/>
  </r>
  <r>
    <s v="ZY8424-TM"/>
    <x v="3"/>
    <x v="3"/>
    <x v="4"/>
  </r>
  <r>
    <s v="DQ8191-UM"/>
    <x v="0"/>
    <x v="2"/>
    <x v="0"/>
  </r>
  <r>
    <s v="YB5264-IY"/>
    <x v="2"/>
    <x v="3"/>
    <x v="2"/>
  </r>
  <r>
    <s v="IM9183-QO"/>
    <x v="1"/>
    <x v="1"/>
    <x v="1"/>
  </r>
  <r>
    <s v="KN1359-OS"/>
    <x v="3"/>
    <x v="2"/>
    <x v="4"/>
  </r>
  <r>
    <s v="DP2206-AP"/>
    <x v="3"/>
    <x v="3"/>
    <x v="4"/>
  </r>
  <r>
    <s v="EL0923-OE"/>
    <x v="3"/>
    <x v="3"/>
    <x v="4"/>
  </r>
  <r>
    <s v="DM2158-XQ"/>
    <x v="0"/>
    <x v="3"/>
    <x v="0"/>
  </r>
  <r>
    <s v="TS1443-VP"/>
    <x v="0"/>
    <x v="2"/>
    <x v="0"/>
  </r>
  <r>
    <s v="PD0015-SM"/>
    <x v="0"/>
    <x v="1"/>
    <x v="3"/>
  </r>
  <r>
    <s v="ZM5012-NC"/>
    <x v="0"/>
    <x v="2"/>
    <x v="0"/>
  </r>
  <r>
    <s v="GQ0970-ZI"/>
    <x v="3"/>
    <x v="2"/>
    <x v="4"/>
  </r>
  <r>
    <s v="FT7551-VR"/>
    <x v="1"/>
    <x v="1"/>
    <x v="1"/>
  </r>
  <r>
    <s v="BN2571-UB"/>
    <x v="0"/>
    <x v="0"/>
    <x v="0"/>
  </r>
  <r>
    <s v="LN1854-WH"/>
    <x v="0"/>
    <x v="2"/>
    <x v="0"/>
  </r>
  <r>
    <s v="HA6464-QV"/>
    <x v="3"/>
    <x v="0"/>
    <x v="4"/>
  </r>
  <r>
    <s v="UC3104-PY"/>
    <x v="1"/>
    <x v="3"/>
    <x v="1"/>
  </r>
  <r>
    <s v="CD3720-HR"/>
    <x v="3"/>
    <x v="2"/>
    <x v="4"/>
  </r>
  <r>
    <s v="EG1000-BP"/>
    <x v="1"/>
    <x v="3"/>
    <x v="1"/>
  </r>
  <r>
    <s v="SD3227-JI"/>
    <x v="0"/>
    <x v="2"/>
    <x v="0"/>
  </r>
  <r>
    <s v="QA3122-RU"/>
    <x v="2"/>
    <x v="0"/>
    <x v="2"/>
  </r>
  <r>
    <s v="BQ4466-YJ"/>
    <x v="1"/>
    <x v="0"/>
    <x v="1"/>
  </r>
  <r>
    <s v="OI1606-EY"/>
    <x v="3"/>
    <x v="3"/>
    <x v="4"/>
  </r>
  <r>
    <s v="XJ6767-PU"/>
    <x v="2"/>
    <x v="3"/>
    <x v="2"/>
  </r>
  <r>
    <s v="FP9868-WC"/>
    <x v="1"/>
    <x v="0"/>
    <x v="1"/>
  </r>
  <r>
    <s v="MN9273-DI"/>
    <x v="0"/>
    <x v="0"/>
    <x v="0"/>
  </r>
  <r>
    <s v="AD4767-FU"/>
    <x v="0"/>
    <x v="1"/>
    <x v="3"/>
  </r>
  <r>
    <s v="GR8573-FK"/>
    <x v="2"/>
    <x v="3"/>
    <x v="2"/>
  </r>
  <r>
    <s v="UA3233-PJ"/>
    <x v="3"/>
    <x v="2"/>
    <x v="4"/>
  </r>
  <r>
    <s v="WO7017-SU"/>
    <x v="3"/>
    <x v="0"/>
    <x v="4"/>
  </r>
  <r>
    <s v="QO1354-IP"/>
    <x v="0"/>
    <x v="2"/>
    <x v="0"/>
  </r>
  <r>
    <s v="GO2616-BY"/>
    <x v="0"/>
    <x v="0"/>
    <x v="0"/>
  </r>
  <r>
    <s v="OR5242-OE"/>
    <x v="2"/>
    <x v="3"/>
    <x v="2"/>
  </r>
  <r>
    <s v="SF3308-JM"/>
    <x v="0"/>
    <x v="1"/>
    <x v="3"/>
  </r>
  <r>
    <s v="SJ4450-FA"/>
    <x v="1"/>
    <x v="1"/>
    <x v="1"/>
  </r>
  <r>
    <s v="HP6860-YK"/>
    <x v="1"/>
    <x v="1"/>
    <x v="1"/>
  </r>
  <r>
    <s v="EB8687-KC"/>
    <x v="1"/>
    <x v="0"/>
    <x v="1"/>
  </r>
  <r>
    <s v="KG7359-SB"/>
    <x v="1"/>
    <x v="1"/>
    <x v="1"/>
  </r>
  <r>
    <s v="PA6573-XG"/>
    <x v="2"/>
    <x v="2"/>
    <x v="2"/>
  </r>
  <r>
    <s v="XT3900-IU"/>
    <x v="0"/>
    <x v="3"/>
    <x v="0"/>
  </r>
  <r>
    <s v="VT7524-SH"/>
    <x v="2"/>
    <x v="0"/>
    <x v="2"/>
  </r>
  <r>
    <s v="QA9547-WZ"/>
    <x v="3"/>
    <x v="1"/>
    <x v="4"/>
  </r>
  <r>
    <s v="UD7841-WV"/>
    <x v="0"/>
    <x v="1"/>
    <x v="3"/>
  </r>
  <r>
    <s v="QY6409-IL"/>
    <x v="2"/>
    <x v="3"/>
    <x v="2"/>
  </r>
  <r>
    <s v="YC8170-RO"/>
    <x v="2"/>
    <x v="1"/>
    <x v="2"/>
  </r>
  <r>
    <s v="HK7576-WB"/>
    <x v="2"/>
    <x v="2"/>
    <x v="2"/>
  </r>
  <r>
    <s v="TR8628-WW"/>
    <x v="2"/>
    <x v="0"/>
    <x v="2"/>
  </r>
  <r>
    <s v="II5338-HH"/>
    <x v="2"/>
    <x v="2"/>
    <x v="2"/>
  </r>
  <r>
    <s v="KR5409-YM"/>
    <x v="0"/>
    <x v="3"/>
    <x v="0"/>
  </r>
  <r>
    <s v="DM1265-YD"/>
    <x v="1"/>
    <x v="0"/>
    <x v="1"/>
  </r>
  <r>
    <s v="HK7215-IH"/>
    <x v="0"/>
    <x v="1"/>
    <x v="3"/>
  </r>
  <r>
    <s v="UJ4227-WQ"/>
    <x v="1"/>
    <x v="0"/>
    <x v="1"/>
  </r>
  <r>
    <s v="UK7157-CR"/>
    <x v="2"/>
    <x v="3"/>
    <x v="2"/>
  </r>
  <r>
    <s v="BH4768-ON"/>
    <x v="3"/>
    <x v="2"/>
    <x v="4"/>
  </r>
  <r>
    <s v="IM4804-WB"/>
    <x v="2"/>
    <x v="1"/>
    <x v="2"/>
  </r>
  <r>
    <s v="EA4213-YE"/>
    <x v="3"/>
    <x v="0"/>
    <x v="4"/>
  </r>
  <r>
    <s v="CB4593-VI"/>
    <x v="0"/>
    <x v="2"/>
    <x v="0"/>
  </r>
  <r>
    <s v="PP3679-GT"/>
    <x v="0"/>
    <x v="0"/>
    <x v="0"/>
  </r>
  <r>
    <s v="YI7270-SA"/>
    <x v="3"/>
    <x v="1"/>
    <x v="4"/>
  </r>
  <r>
    <s v="LC0202-BU"/>
    <x v="1"/>
    <x v="2"/>
    <x v="1"/>
  </r>
  <r>
    <s v="AY6994-SO"/>
    <x v="1"/>
    <x v="0"/>
    <x v="1"/>
  </r>
  <r>
    <s v="GR3286-WF"/>
    <x v="0"/>
    <x v="3"/>
    <x v="0"/>
  </r>
  <r>
    <s v="FW7867-XG"/>
    <x v="2"/>
    <x v="3"/>
    <x v="2"/>
  </r>
  <r>
    <s v="RQ8382-GO"/>
    <x v="2"/>
    <x v="0"/>
    <x v="2"/>
  </r>
  <r>
    <s v="GR0034-FS"/>
    <x v="0"/>
    <x v="1"/>
    <x v="3"/>
  </r>
  <r>
    <s v="WR4438-CD"/>
    <x v="3"/>
    <x v="2"/>
    <x v="4"/>
  </r>
  <r>
    <s v="NH2274-ST"/>
    <x v="0"/>
    <x v="2"/>
    <x v="0"/>
  </r>
  <r>
    <s v="VM0367-CY"/>
    <x v="0"/>
    <x v="3"/>
    <x v="0"/>
  </r>
  <r>
    <s v="SV8272-BB"/>
    <x v="2"/>
    <x v="0"/>
    <x v="2"/>
  </r>
  <r>
    <s v="AV1029-DL"/>
    <x v="3"/>
    <x v="1"/>
    <x v="4"/>
  </r>
  <r>
    <s v="AZ7334-HC"/>
    <x v="1"/>
    <x v="0"/>
    <x v="1"/>
  </r>
  <r>
    <s v="IV4864-NM"/>
    <x v="3"/>
    <x v="0"/>
    <x v="4"/>
  </r>
  <r>
    <s v="YD7230-IU"/>
    <x v="1"/>
    <x v="2"/>
    <x v="1"/>
  </r>
  <r>
    <s v="LP9511-UH"/>
    <x v="0"/>
    <x v="1"/>
    <x v="3"/>
  </r>
  <r>
    <s v="EO1970-JV"/>
    <x v="3"/>
    <x v="2"/>
    <x v="4"/>
  </r>
  <r>
    <s v="IO2137-HF"/>
    <x v="0"/>
    <x v="1"/>
    <x v="3"/>
  </r>
  <r>
    <s v="TK3143-GD"/>
    <x v="0"/>
    <x v="0"/>
    <x v="0"/>
  </r>
  <r>
    <s v="DS7975-NV"/>
    <x v="0"/>
    <x v="2"/>
    <x v="0"/>
  </r>
  <r>
    <s v="PE1740-VF"/>
    <x v="0"/>
    <x v="3"/>
    <x v="0"/>
  </r>
  <r>
    <s v="PJ6655-YM"/>
    <x v="3"/>
    <x v="3"/>
    <x v="4"/>
  </r>
  <r>
    <s v="UV7646-BA"/>
    <x v="0"/>
    <x v="0"/>
    <x v="0"/>
  </r>
  <r>
    <s v="NF3924-BL"/>
    <x v="2"/>
    <x v="0"/>
    <x v="2"/>
  </r>
  <r>
    <s v="UE0827-AO"/>
    <x v="0"/>
    <x v="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A3311A-FF8B-4C58-B2B3-1DD8F204037D}" name="PivotTable2"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6">
  <location ref="A4:E6" firstHeaderRow="1" firstDataRow="2" firstDataCol="1" rowPageCount="2" colPageCount="1"/>
  <pivotFields count="9">
    <pivotField dataField="1" showAll="0"/>
    <pivotField showAll="0"/>
    <pivotField numFmtId="14" showAll="0">
      <items count="436">
        <item x="370"/>
        <item x="4"/>
        <item x="59"/>
        <item x="166"/>
        <item x="185"/>
        <item x="195"/>
        <item x="214"/>
        <item x="350"/>
        <item x="336"/>
        <item x="372"/>
        <item x="37"/>
        <item x="218"/>
        <item x="150"/>
        <item x="253"/>
        <item x="136"/>
        <item x="385"/>
        <item x="56"/>
        <item x="228"/>
        <item x="28"/>
        <item x="384"/>
        <item x="212"/>
        <item x="85"/>
        <item x="416"/>
        <item x="361"/>
        <item x="19"/>
        <item x="410"/>
        <item x="344"/>
        <item x="313"/>
        <item x="165"/>
        <item x="341"/>
        <item x="324"/>
        <item x="418"/>
        <item x="108"/>
        <item x="122"/>
        <item x="329"/>
        <item x="291"/>
        <item x="327"/>
        <item x="50"/>
        <item x="357"/>
        <item x="368"/>
        <item x="202"/>
        <item x="127"/>
        <item x="355"/>
        <item x="421"/>
        <item x="152"/>
        <item x="383"/>
        <item x="210"/>
        <item x="326"/>
        <item x="216"/>
        <item x="238"/>
        <item x="182"/>
        <item x="168"/>
        <item x="181"/>
        <item x="100"/>
        <item x="60"/>
        <item x="151"/>
        <item x="386"/>
        <item x="318"/>
        <item x="303"/>
        <item x="13"/>
        <item x="423"/>
        <item x="373"/>
        <item x="243"/>
        <item x="425"/>
        <item x="198"/>
        <item x="57"/>
        <item x="356"/>
        <item x="274"/>
        <item x="381"/>
        <item x="69"/>
        <item x="335"/>
        <item x="408"/>
        <item x="222"/>
        <item x="392"/>
        <item x="328"/>
        <item x="411"/>
        <item x="307"/>
        <item x="197"/>
        <item x="364"/>
        <item x="18"/>
        <item x="389"/>
        <item x="352"/>
        <item x="157"/>
        <item x="68"/>
        <item x="111"/>
        <item x="236"/>
        <item x="95"/>
        <item x="104"/>
        <item x="342"/>
        <item x="319"/>
        <item x="15"/>
        <item x="250"/>
        <item x="203"/>
        <item x="70"/>
        <item x="239"/>
        <item x="431"/>
        <item x="345"/>
        <item x="91"/>
        <item x="270"/>
        <item x="221"/>
        <item x="255"/>
        <item x="44"/>
        <item x="137"/>
        <item x="120"/>
        <item x="0"/>
        <item x="55"/>
        <item x="409"/>
        <item x="178"/>
        <item x="213"/>
        <item x="114"/>
        <item x="87"/>
        <item x="83"/>
        <item x="251"/>
        <item x="428"/>
        <item x="17"/>
        <item x="420"/>
        <item x="245"/>
        <item x="65"/>
        <item x="22"/>
        <item x="391"/>
        <item x="321"/>
        <item x="299"/>
        <item x="35"/>
        <item x="143"/>
        <item x="25"/>
        <item x="233"/>
        <item x="99"/>
        <item x="5"/>
        <item x="227"/>
        <item x="332"/>
        <item x="377"/>
        <item x="14"/>
        <item x="199"/>
        <item x="103"/>
        <item x="300"/>
        <item x="74"/>
        <item x="275"/>
        <item x="48"/>
        <item x="396"/>
        <item x="279"/>
        <item x="188"/>
        <item x="287"/>
        <item x="7"/>
        <item x="159"/>
        <item x="285"/>
        <item x="280"/>
        <item x="207"/>
        <item x="24"/>
        <item x="293"/>
        <item x="320"/>
        <item x="426"/>
        <item x="276"/>
        <item x="337"/>
        <item x="146"/>
        <item x="230"/>
        <item x="184"/>
        <item x="349"/>
        <item x="286"/>
        <item x="284"/>
        <item x="278"/>
        <item x="183"/>
        <item x="174"/>
        <item x="306"/>
        <item x="325"/>
        <item x="346"/>
        <item x="249"/>
        <item x="102"/>
        <item x="54"/>
        <item x="405"/>
        <item x="305"/>
        <item x="343"/>
        <item x="379"/>
        <item x="330"/>
        <item x="407"/>
        <item x="427"/>
        <item x="235"/>
        <item x="125"/>
        <item x="58"/>
        <item x="380"/>
        <item x="347"/>
        <item x="176"/>
        <item x="142"/>
        <item x="154"/>
        <item x="36"/>
        <item x="339"/>
        <item x="363"/>
        <item x="281"/>
        <item x="382"/>
        <item x="359"/>
        <item x="312"/>
        <item x="126"/>
        <item x="248"/>
        <item x="414"/>
        <item x="229"/>
        <item x="94"/>
        <item x="334"/>
        <item x="417"/>
        <item x="397"/>
        <item x="390"/>
        <item x="97"/>
        <item x="294"/>
        <item x="395"/>
        <item x="256"/>
        <item x="317"/>
        <item x="297"/>
        <item x="415"/>
        <item x="191"/>
        <item x="323"/>
        <item x="41"/>
        <item x="84"/>
        <item x="241"/>
        <item x="376"/>
        <item x="401"/>
        <item x="262"/>
        <item x="172"/>
        <item x="340"/>
        <item x="170"/>
        <item x="141"/>
        <item x="220"/>
        <item x="29"/>
        <item x="160"/>
        <item x="353"/>
        <item x="162"/>
        <item x="27"/>
        <item x="193"/>
        <item x="76"/>
        <item x="32"/>
        <item x="164"/>
        <item x="302"/>
        <item x="169"/>
        <item x="268"/>
        <item x="45"/>
        <item x="387"/>
        <item x="123"/>
        <item x="252"/>
        <item x="180"/>
        <item x="260"/>
        <item x="20"/>
        <item x="247"/>
        <item x="315"/>
        <item x="371"/>
        <item x="128"/>
        <item x="367"/>
        <item x="117"/>
        <item x="73"/>
        <item x="388"/>
        <item x="33"/>
        <item x="393"/>
        <item x="282"/>
        <item x="186"/>
        <item x="105"/>
        <item x="215"/>
        <item x="140"/>
        <item x="412"/>
        <item x="16"/>
        <item x="132"/>
        <item x="190"/>
        <item x="269"/>
        <item x="72"/>
        <item x="398"/>
        <item x="316"/>
        <item x="209"/>
        <item x="413"/>
        <item x="106"/>
        <item x="225"/>
        <item x="110"/>
        <item x="119"/>
        <item x="369"/>
        <item x="80"/>
        <item x="39"/>
        <item x="46"/>
        <item x="406"/>
        <item x="360"/>
        <item x="422"/>
        <item x="115"/>
        <item x="254"/>
        <item x="31"/>
        <item x="71"/>
        <item x="290"/>
        <item x="145"/>
        <item x="153"/>
        <item x="308"/>
        <item x="130"/>
        <item x="263"/>
        <item x="231"/>
        <item x="211"/>
        <item x="226"/>
        <item x="129"/>
        <item x="82"/>
        <item x="75"/>
        <item x="289"/>
        <item x="98"/>
        <item x="171"/>
        <item x="34"/>
        <item x="62"/>
        <item x="187"/>
        <item x="101"/>
        <item x="192"/>
        <item x="131"/>
        <item x="53"/>
        <item x="8"/>
        <item x="433"/>
        <item x="63"/>
        <item x="348"/>
        <item x="201"/>
        <item x="219"/>
        <item x="86"/>
        <item x="113"/>
        <item x="432"/>
        <item x="400"/>
        <item x="79"/>
        <item x="244"/>
        <item x="365"/>
        <item x="266"/>
        <item x="208"/>
        <item x="232"/>
        <item x="3"/>
        <item x="311"/>
        <item x="419"/>
        <item x="66"/>
        <item x="429"/>
        <item x="265"/>
        <item x="333"/>
        <item x="298"/>
        <item x="40"/>
        <item x="204"/>
        <item x="242"/>
        <item x="149"/>
        <item x="246"/>
        <item x="424"/>
        <item x="177"/>
        <item x="23"/>
        <item x="12"/>
        <item x="206"/>
        <item x="11"/>
        <item x="49"/>
        <item x="351"/>
        <item x="292"/>
        <item x="261"/>
        <item x="362"/>
        <item x="399"/>
        <item x="273"/>
        <item x="96"/>
        <item x="402"/>
        <item x="6"/>
        <item x="10"/>
        <item x="404"/>
        <item x="264"/>
        <item x="271"/>
        <item x="135"/>
        <item x="30"/>
        <item x="47"/>
        <item x="366"/>
        <item x="237"/>
        <item x="156"/>
        <item x="267"/>
        <item x="258"/>
        <item x="144"/>
        <item x="223"/>
        <item x="296"/>
        <item x="394"/>
        <item x="175"/>
        <item x="217"/>
        <item x="139"/>
        <item x="78"/>
        <item x="378"/>
        <item x="77"/>
        <item x="310"/>
        <item x="64"/>
        <item x="375"/>
        <item x="338"/>
        <item x="148"/>
        <item x="403"/>
        <item x="200"/>
        <item x="179"/>
        <item x="301"/>
        <item x="257"/>
        <item x="272"/>
        <item x="107"/>
        <item x="295"/>
        <item x="21"/>
        <item x="26"/>
        <item x="116"/>
        <item x="52"/>
        <item x="161"/>
        <item x="259"/>
        <item x="51"/>
        <item x="331"/>
        <item x="2"/>
        <item x="224"/>
        <item x="163"/>
        <item x="358"/>
        <item x="322"/>
        <item x="283"/>
        <item x="93"/>
        <item x="240"/>
        <item x="288"/>
        <item x="9"/>
        <item x="42"/>
        <item x="118"/>
        <item x="138"/>
        <item x="194"/>
        <item x="314"/>
        <item x="147"/>
        <item x="158"/>
        <item x="1"/>
        <item x="92"/>
        <item x="109"/>
        <item x="196"/>
        <item x="61"/>
        <item x="189"/>
        <item x="374"/>
        <item x="309"/>
        <item x="81"/>
        <item x="124"/>
        <item x="304"/>
        <item x="167"/>
        <item x="90"/>
        <item x="430"/>
        <item x="134"/>
        <item x="43"/>
        <item x="133"/>
        <item x="173"/>
        <item x="277"/>
        <item x="88"/>
        <item x="155"/>
        <item x="121"/>
        <item x="38"/>
        <item x="112"/>
        <item x="354"/>
        <item x="89"/>
        <item x="434"/>
        <item x="234"/>
        <item x="67"/>
        <item x="205"/>
        <item t="default"/>
      </items>
    </pivotField>
    <pivotField axis="axisRow" showAll="0">
      <items count="7">
        <item h="1" x="3"/>
        <item x="0"/>
        <item h="1" x="4"/>
        <item h="1" x="5"/>
        <item h="1" x="2"/>
        <item h="1" x="1"/>
        <item t="default"/>
      </items>
    </pivotField>
    <pivotField axis="axisPage" showAll="0">
      <items count="29">
        <item x="13"/>
        <item x="22"/>
        <item x="5"/>
        <item x="16"/>
        <item x="26"/>
        <item x="27"/>
        <item x="6"/>
        <item x="20"/>
        <item x="10"/>
        <item x="2"/>
        <item x="18"/>
        <item x="19"/>
        <item x="3"/>
        <item x="24"/>
        <item x="8"/>
        <item x="15"/>
        <item x="23"/>
        <item x="7"/>
        <item x="4"/>
        <item x="1"/>
        <item x="17"/>
        <item x="12"/>
        <item x="25"/>
        <item x="11"/>
        <item x="0"/>
        <item x="9"/>
        <item x="14"/>
        <item x="21"/>
        <item t="default"/>
      </items>
    </pivotField>
    <pivotField showAll="0"/>
    <pivotField axis="axisPage" showAll="0">
      <items count="5">
        <item x="0"/>
        <item x="1"/>
        <item x="3"/>
        <item x="2"/>
        <item t="default"/>
      </items>
    </pivotField>
    <pivotField axis="axisCol" showAll="0">
      <items count="6">
        <item x="0"/>
        <item x="1"/>
        <item x="4"/>
        <item x="3"/>
        <item x="2"/>
        <item t="default"/>
      </items>
    </pivotField>
    <pivotField showAll="0"/>
  </pivotFields>
  <rowFields count="1">
    <field x="3"/>
  </rowFields>
  <rowItems count="1">
    <i>
      <x v="1"/>
    </i>
  </rowItems>
  <colFields count="1">
    <field x="7"/>
  </colFields>
  <colItems count="4">
    <i>
      <x/>
    </i>
    <i>
      <x v="1"/>
    </i>
    <i>
      <x v="2"/>
    </i>
    <i>
      <x v="4"/>
    </i>
  </colItems>
  <pageFields count="2">
    <pageField fld="6" item="0" hier="-1"/>
    <pageField fld="4" hier="-1"/>
  </pageFields>
  <dataFields count="1">
    <dataField name="Count of CustomerId" fld="0" subtotal="count" baseField="0" baseItem="0"/>
  </dataFields>
  <chartFormats count="11">
    <chartFormat chart="4" format="5" series="1">
      <pivotArea type="data" outline="0" fieldPosition="0">
        <references count="2">
          <reference field="4294967294" count="1" selected="0">
            <x v="0"/>
          </reference>
          <reference field="7" count="1" selected="0">
            <x v="0"/>
          </reference>
        </references>
      </pivotArea>
    </chartFormat>
    <chartFormat chart="4" format="6" series="1">
      <pivotArea type="data" outline="0" fieldPosition="0">
        <references count="2">
          <reference field="4294967294" count="1" selected="0">
            <x v="0"/>
          </reference>
          <reference field="7" count="1" selected="0">
            <x v="1"/>
          </reference>
        </references>
      </pivotArea>
    </chartFormat>
    <chartFormat chart="4" format="7" series="1">
      <pivotArea type="data" outline="0" fieldPosition="0">
        <references count="2">
          <reference field="4294967294" count="1" selected="0">
            <x v="0"/>
          </reference>
          <reference field="7" count="1" selected="0">
            <x v="2"/>
          </reference>
        </references>
      </pivotArea>
    </chartFormat>
    <chartFormat chart="4" format="8" series="1">
      <pivotArea type="data" outline="0" fieldPosition="0">
        <references count="2">
          <reference field="4294967294" count="1" selected="0">
            <x v="0"/>
          </reference>
          <reference field="7" count="1" selected="0">
            <x v="3"/>
          </reference>
        </references>
      </pivotArea>
    </chartFormat>
    <chartFormat chart="4" format="9" series="1">
      <pivotArea type="data" outline="0" fieldPosition="0">
        <references count="2">
          <reference field="4294967294" count="1" selected="0">
            <x v="0"/>
          </reference>
          <reference field="7" count="1" selected="0">
            <x v="4"/>
          </reference>
        </references>
      </pivotArea>
    </chartFormat>
    <chartFormat chart="5" format="10" series="1">
      <pivotArea type="data" outline="0" fieldPosition="0">
        <references count="2">
          <reference field="4294967294" count="1" selected="0">
            <x v="0"/>
          </reference>
          <reference field="7" count="1" selected="0">
            <x v="0"/>
          </reference>
        </references>
      </pivotArea>
    </chartFormat>
    <chartFormat chart="5" format="11" series="1">
      <pivotArea type="data" outline="0" fieldPosition="0">
        <references count="2">
          <reference field="4294967294" count="1" selected="0">
            <x v="0"/>
          </reference>
          <reference field="7" count="1" selected="0">
            <x v="1"/>
          </reference>
        </references>
      </pivotArea>
    </chartFormat>
    <chartFormat chart="5" format="12" series="1">
      <pivotArea type="data" outline="0" fieldPosition="0">
        <references count="2">
          <reference field="4294967294" count="1" selected="0">
            <x v="0"/>
          </reference>
          <reference field="7" count="1" selected="0">
            <x v="2"/>
          </reference>
        </references>
      </pivotArea>
    </chartFormat>
    <chartFormat chart="5" format="13" series="1">
      <pivotArea type="data" outline="0" fieldPosition="0">
        <references count="2">
          <reference field="4294967294" count="1" selected="0">
            <x v="0"/>
          </reference>
          <reference field="7" count="1" selected="0">
            <x v="3"/>
          </reference>
        </references>
      </pivotArea>
    </chartFormat>
    <chartFormat chart="5" format="14" series="1">
      <pivotArea type="data" outline="0" fieldPosition="0">
        <references count="2">
          <reference field="4294967294" count="1" selected="0">
            <x v="0"/>
          </reference>
          <reference field="7" count="1" selected="0">
            <x v="4"/>
          </reference>
        </references>
      </pivotArea>
    </chartFormat>
    <chartFormat chart="5" format="1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dateBetween" evalOrder="-1" id="4" name="Date">
      <autoFilter ref="A1">
        <filterColumn colId="0">
          <customFilters and="1">
            <customFilter operator="greaterThanOrEqual" val="45231"/>
            <customFilter operator="lessThanOrEqual" val="4526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23E4AA5-4484-4D54-B1E0-F50827C966C2}"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3:E8" firstHeaderRow="1" firstDataRow="2" firstDataCol="1"/>
  <pivotFields count="9">
    <pivotField showAll="0"/>
    <pivotField showAll="0"/>
    <pivotField numFmtId="14" showAll="0"/>
    <pivotField showAll="0">
      <items count="7">
        <item h="1" x="3"/>
        <item x="0"/>
        <item h="1" x="4"/>
        <item h="1" x="5"/>
        <item h="1" x="2"/>
        <item h="1" x="1"/>
        <item t="default"/>
      </items>
    </pivotField>
    <pivotField showAll="0">
      <items count="29">
        <item x="13"/>
        <item x="22"/>
        <item x="5"/>
        <item x="16"/>
        <item x="26"/>
        <item x="27"/>
        <item x="6"/>
        <item x="20"/>
        <item x="10"/>
        <item x="2"/>
        <item x="18"/>
        <item x="19"/>
        <item x="3"/>
        <item x="24"/>
        <item x="8"/>
        <item x="15"/>
        <item x="23"/>
        <item x="7"/>
        <item x="4"/>
        <item x="1"/>
        <item x="17"/>
        <item x="12"/>
        <item x="25"/>
        <item x="11"/>
        <item x="0"/>
        <item x="9"/>
        <item x="14"/>
        <item x="21"/>
        <item t="default"/>
      </items>
    </pivotField>
    <pivotField axis="axisRow" showAll="0">
      <items count="5">
        <item x="1"/>
        <item x="0"/>
        <item x="3"/>
        <item x="2"/>
        <item t="default"/>
      </items>
    </pivotField>
    <pivotField axis="axisCol" showAll="0">
      <items count="5">
        <item x="0"/>
        <item x="1"/>
        <item x="3"/>
        <item x="2"/>
        <item t="default"/>
      </items>
    </pivotField>
    <pivotField showAll="0"/>
    <pivotField dataField="1" showAll="0"/>
  </pivotFields>
  <rowFields count="1">
    <field x="5"/>
  </rowFields>
  <rowItems count="4">
    <i>
      <x/>
    </i>
    <i>
      <x v="1"/>
    </i>
    <i>
      <x v="2"/>
    </i>
    <i>
      <x v="3"/>
    </i>
  </rowItems>
  <colFields count="1">
    <field x="6"/>
  </colFields>
  <colItems count="4">
    <i>
      <x/>
    </i>
    <i>
      <x v="1"/>
    </i>
    <i>
      <x v="2"/>
    </i>
    <i>
      <x v="3"/>
    </i>
  </colItems>
  <dataFields count="1">
    <dataField name="Sum of CostSpend" fld="8" baseField="0" baseItem="0"/>
  </dataFields>
  <chartFormats count="5">
    <chartFormat chart="6" format="8" series="1">
      <pivotArea type="data" outline="0" fieldPosition="0">
        <references count="2">
          <reference field="4294967294" count="1" selected="0">
            <x v="0"/>
          </reference>
          <reference field="6" count="1" selected="0">
            <x v="0"/>
          </reference>
        </references>
      </pivotArea>
    </chartFormat>
    <chartFormat chart="6" format="9" series="1">
      <pivotArea type="data" outline="0" fieldPosition="0">
        <references count="2">
          <reference field="4294967294" count="1" selected="0">
            <x v="0"/>
          </reference>
          <reference field="6" count="1" selected="0">
            <x v="1"/>
          </reference>
        </references>
      </pivotArea>
    </chartFormat>
    <chartFormat chart="6" format="10" series="1">
      <pivotArea type="data" outline="0" fieldPosition="0">
        <references count="2">
          <reference field="4294967294" count="1" selected="0">
            <x v="0"/>
          </reference>
          <reference field="6" count="1" selected="0">
            <x v="2"/>
          </reference>
        </references>
      </pivotArea>
    </chartFormat>
    <chartFormat chart="6" format="11" series="1">
      <pivotArea type="data" outline="0" fieldPosition="0">
        <references count="2">
          <reference field="4294967294" count="1" selected="0">
            <x v="0"/>
          </reference>
          <reference field="6" count="1" selected="0">
            <x v="3"/>
          </reference>
        </references>
      </pivotArea>
    </chartFormat>
    <chartFormat chart="6"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7860C5-1443-4D97-A0A7-874E5B87E507}"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F11" firstHeaderRow="1" firstDataRow="2" firstDataCol="1"/>
  <pivotFields count="9">
    <pivotField dataField="1" showAll="0"/>
    <pivotField showAll="0"/>
    <pivotField numFmtId="14" showAll="0"/>
    <pivotField axis="axisRow" showAll="0">
      <items count="7">
        <item x="3"/>
        <item x="0"/>
        <item x="4"/>
        <item x="5"/>
        <item x="2"/>
        <item x="1"/>
        <item t="default"/>
      </items>
    </pivotField>
    <pivotField showAll="0">
      <items count="29">
        <item h="1" x="13"/>
        <item h="1" x="22"/>
        <item h="1" x="5"/>
        <item h="1" x="16"/>
        <item h="1" x="26"/>
        <item h="1" x="27"/>
        <item h="1" x="6"/>
        <item h="1" x="20"/>
        <item h="1" x="10"/>
        <item h="1" x="2"/>
        <item h="1" x="18"/>
        <item h="1" x="19"/>
        <item h="1" x="3"/>
        <item h="1" x="24"/>
        <item h="1" x="8"/>
        <item h="1" x="15"/>
        <item h="1" x="23"/>
        <item h="1" x="7"/>
        <item h="1" x="4"/>
        <item h="1" x="1"/>
        <item h="1" x="17"/>
        <item h="1" x="12"/>
        <item x="25"/>
        <item h="1" x="11"/>
        <item h="1" x="0"/>
        <item h="1" x="9"/>
        <item h="1" x="14"/>
        <item h="1" x="21"/>
        <item t="default"/>
      </items>
    </pivotField>
    <pivotField showAll="0"/>
    <pivotField axis="axisCol" showAll="0">
      <items count="5">
        <item x="0"/>
        <item x="1"/>
        <item x="3"/>
        <item x="2"/>
        <item t="default"/>
      </items>
    </pivotField>
    <pivotField showAll="0"/>
    <pivotField showAll="0"/>
  </pivotFields>
  <rowFields count="1">
    <field x="3"/>
  </rowFields>
  <rowItems count="7">
    <i>
      <x/>
    </i>
    <i>
      <x v="1"/>
    </i>
    <i>
      <x v="2"/>
    </i>
    <i>
      <x v="3"/>
    </i>
    <i>
      <x v="4"/>
    </i>
    <i>
      <x v="5"/>
    </i>
    <i t="grand">
      <x/>
    </i>
  </rowItems>
  <colFields count="1">
    <field x="6"/>
  </colFields>
  <colItems count="5">
    <i>
      <x/>
    </i>
    <i>
      <x v="1"/>
    </i>
    <i>
      <x v="2"/>
    </i>
    <i>
      <x v="3"/>
    </i>
    <i t="grand">
      <x/>
    </i>
  </colItems>
  <dataFields count="1">
    <dataField name="Count of CustomerId" fld="0" subtotal="count" baseField="0" baseItem="0"/>
  </dataFields>
  <chartFormats count="4">
    <chartFormat chart="4" format="8" series="1">
      <pivotArea type="data" outline="0" fieldPosition="0">
        <references count="2">
          <reference field="4294967294" count="1" selected="0">
            <x v="0"/>
          </reference>
          <reference field="6" count="1" selected="0">
            <x v="0"/>
          </reference>
        </references>
      </pivotArea>
    </chartFormat>
    <chartFormat chart="4" format="9" series="1">
      <pivotArea type="data" outline="0" fieldPosition="0">
        <references count="2">
          <reference field="4294967294" count="1" selected="0">
            <x v="0"/>
          </reference>
          <reference field="6" count="1" selected="0">
            <x v="1"/>
          </reference>
        </references>
      </pivotArea>
    </chartFormat>
    <chartFormat chart="4" format="10" series="1">
      <pivotArea type="data" outline="0" fieldPosition="0">
        <references count="2">
          <reference field="4294967294" count="1" selected="0">
            <x v="0"/>
          </reference>
          <reference field="6" count="1" selected="0">
            <x v="2"/>
          </reference>
        </references>
      </pivotArea>
    </chartFormat>
    <chartFormat chart="4" format="11"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41C91D-DB9B-4742-A1D5-82D413184098}"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2" firstHeaderRow="1" firstDataRow="1" firstDataCol="1" rowPageCount="1" colPageCount="1"/>
  <pivotFields count="9">
    <pivotField dataField="1" showAll="0"/>
    <pivotField showAll="0"/>
    <pivotField numFmtId="14" showAll="0"/>
    <pivotField showAll="0">
      <items count="7">
        <item h="1" x="3"/>
        <item x="0"/>
        <item h="1" x="4"/>
        <item h="1" x="5"/>
        <item h="1" x="2"/>
        <item h="1" x="1"/>
        <item t="default"/>
      </items>
    </pivotField>
    <pivotField axis="axisRow" showAll="0" sortType="descending">
      <items count="29">
        <item x="13"/>
        <item x="22"/>
        <item x="5"/>
        <item x="16"/>
        <item x="26"/>
        <item x="27"/>
        <item x="6"/>
        <item x="20"/>
        <item x="10"/>
        <item x="2"/>
        <item x="18"/>
        <item x="19"/>
        <item x="3"/>
        <item x="24"/>
        <item x="8"/>
        <item x="15"/>
        <item x="23"/>
        <item x="7"/>
        <item x="4"/>
        <item x="1"/>
        <item x="17"/>
        <item x="12"/>
        <item x="25"/>
        <item x="11"/>
        <item x="0"/>
        <item x="9"/>
        <item x="14"/>
        <item x="21"/>
        <item t="default"/>
      </items>
      <autoSortScope>
        <pivotArea dataOnly="0" outline="0" fieldPosition="0">
          <references count="1">
            <reference field="4294967294" count="1" selected="0">
              <x v="0"/>
            </reference>
          </references>
        </pivotArea>
      </autoSortScope>
    </pivotField>
    <pivotField showAll="0"/>
    <pivotField axis="axisPage" showAll="0">
      <items count="5">
        <item x="0"/>
        <item x="1"/>
        <item x="3"/>
        <item x="2"/>
        <item t="default"/>
      </items>
    </pivotField>
    <pivotField showAll="0"/>
    <pivotField showAll="0"/>
  </pivotFields>
  <rowFields count="1">
    <field x="4"/>
  </rowFields>
  <rowItems count="19">
    <i>
      <x v="18"/>
    </i>
    <i>
      <x v="26"/>
    </i>
    <i>
      <x v="15"/>
    </i>
    <i>
      <x v="21"/>
    </i>
    <i>
      <x v="17"/>
    </i>
    <i>
      <x v="5"/>
    </i>
    <i>
      <x v="4"/>
    </i>
    <i>
      <x v="6"/>
    </i>
    <i>
      <x v="16"/>
    </i>
    <i>
      <x v="9"/>
    </i>
    <i>
      <x v="1"/>
    </i>
    <i>
      <x v="11"/>
    </i>
    <i>
      <x v="23"/>
    </i>
    <i>
      <x v="24"/>
    </i>
    <i>
      <x v="27"/>
    </i>
    <i>
      <x v="12"/>
    </i>
    <i>
      <x/>
    </i>
    <i>
      <x v="13"/>
    </i>
    <i t="grand">
      <x/>
    </i>
  </rowItems>
  <colItems count="1">
    <i/>
  </colItems>
  <pageFields count="1">
    <pageField fld="6" item="2" hier="-1"/>
  </pageFields>
  <dataFields count="1">
    <dataField name="Count of Customer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B9CE473-8796-4892-9B21-14ADB316E11C}" name="PivotTable12"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A3:E33" firstHeaderRow="1" firstDataRow="2" firstDataCol="1"/>
  <pivotFields count="9">
    <pivotField dataField="1" showAll="0"/>
    <pivotField showAll="0"/>
    <pivotField numFmtId="14" showAll="0"/>
    <pivotField showAll="0">
      <items count="7">
        <item h="1" x="3"/>
        <item x="0"/>
        <item h="1" x="4"/>
        <item h="1" x="5"/>
        <item h="1" x="2"/>
        <item h="1" x="1"/>
        <item t="default"/>
      </items>
    </pivotField>
    <pivotField axis="axisRow" showAll="0">
      <items count="29">
        <item x="13"/>
        <item x="22"/>
        <item x="5"/>
        <item x="16"/>
        <item x="26"/>
        <item x="27"/>
        <item x="6"/>
        <item x="20"/>
        <item x="10"/>
        <item x="2"/>
        <item x="18"/>
        <item x="19"/>
        <item x="3"/>
        <item x="24"/>
        <item x="8"/>
        <item x="15"/>
        <item x="23"/>
        <item x="7"/>
        <item x="4"/>
        <item x="1"/>
        <item x="17"/>
        <item x="12"/>
        <item x="25"/>
        <item x="11"/>
        <item x="0"/>
        <item x="9"/>
        <item x="14"/>
        <item x="21"/>
        <item t="default"/>
      </items>
    </pivotField>
    <pivotField showAll="0"/>
    <pivotField axis="axisCol" showAll="0">
      <items count="5">
        <item x="0"/>
        <item x="1"/>
        <item x="3"/>
        <item x="2"/>
        <item t="default"/>
      </items>
    </pivotField>
    <pivotField showAll="0"/>
    <pivotField showAll="0"/>
  </pivotFields>
  <rowFields count="1">
    <field x="4"/>
  </rowFields>
  <rowItems count="29">
    <i>
      <x/>
    </i>
    <i>
      <x v="1"/>
    </i>
    <i>
      <x v="2"/>
    </i>
    <i>
      <x v="3"/>
    </i>
    <i>
      <x v="4"/>
    </i>
    <i>
      <x v="5"/>
    </i>
    <i>
      <x v="6"/>
    </i>
    <i>
      <x v="7"/>
    </i>
    <i>
      <x v="8"/>
    </i>
    <i>
      <x v="9"/>
    </i>
    <i>
      <x v="10"/>
    </i>
    <i>
      <x v="11"/>
    </i>
    <i>
      <x v="12"/>
    </i>
    <i>
      <x v="13"/>
    </i>
    <i>
      <x v="14"/>
    </i>
    <i>
      <x v="15"/>
    </i>
    <i>
      <x v="16"/>
    </i>
    <i>
      <x v="17"/>
    </i>
    <i>
      <x v="18"/>
    </i>
    <i>
      <x v="19"/>
    </i>
    <i>
      <x v="20"/>
    </i>
    <i>
      <x v="21"/>
    </i>
    <i>
      <x v="22"/>
    </i>
    <i>
      <x v="23"/>
    </i>
    <i>
      <x v="24"/>
    </i>
    <i>
      <x v="25"/>
    </i>
    <i>
      <x v="26"/>
    </i>
    <i>
      <x v="27"/>
    </i>
    <i t="grand">
      <x/>
    </i>
  </rowItems>
  <colFields count="1">
    <field x="6"/>
  </colFields>
  <colItems count="4">
    <i>
      <x/>
    </i>
    <i>
      <x v="1"/>
    </i>
    <i>
      <x v="2"/>
    </i>
    <i>
      <x v="3"/>
    </i>
  </colItems>
  <dataFields count="1">
    <dataField name="Count of Customer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61A4817-3979-437D-A9C0-8DAF88A2348E}" name="PivotTable5"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A3:E8" firstHeaderRow="1" firstDataRow="2" firstDataCol="1" rowPageCount="1" colPageCount="1"/>
  <pivotFields count="4">
    <pivotField dataField="1" showAll="0"/>
    <pivotField axis="axisRow" showAll="0">
      <items count="5">
        <item x="1"/>
        <item x="0"/>
        <item x="3"/>
        <item x="2"/>
        <item t="default"/>
      </items>
    </pivotField>
    <pivotField axis="axisPage" showAll="0">
      <items count="5">
        <item x="0"/>
        <item x="1"/>
        <item x="3"/>
        <item x="2"/>
        <item t="default"/>
      </items>
    </pivotField>
    <pivotField axis="axisCol" showAll="0">
      <items count="6">
        <item x="0"/>
        <item x="1"/>
        <item x="4"/>
        <item x="3"/>
        <item x="2"/>
        <item t="default"/>
      </items>
    </pivotField>
  </pivotFields>
  <rowFields count="1">
    <field x="1"/>
  </rowFields>
  <rowItems count="4">
    <i>
      <x/>
    </i>
    <i>
      <x v="1"/>
    </i>
    <i>
      <x v="2"/>
    </i>
    <i>
      <x v="3"/>
    </i>
  </rowItems>
  <colFields count="1">
    <field x="3"/>
  </colFields>
  <colItems count="4">
    <i>
      <x/>
    </i>
    <i>
      <x v="1"/>
    </i>
    <i>
      <x v="2"/>
    </i>
    <i>
      <x v="4"/>
    </i>
  </colItems>
  <pageFields count="1">
    <pageField fld="2" item="0" hier="-1"/>
  </pageFields>
  <dataFields count="1">
    <dataField name="Count of CustomerId" fld="0" subtotal="count" baseField="0" baseItem="0"/>
  </dataFields>
  <chartFormats count="5">
    <chartFormat chart="5" format="8" series="1">
      <pivotArea type="data" outline="0" fieldPosition="0">
        <references count="2">
          <reference field="4294967294" count="1" selected="0">
            <x v="0"/>
          </reference>
          <reference field="3" count="1" selected="0">
            <x v="0"/>
          </reference>
        </references>
      </pivotArea>
    </chartFormat>
    <chartFormat chart="5" format="9" series="1">
      <pivotArea type="data" outline="0" fieldPosition="0">
        <references count="2">
          <reference field="4294967294" count="1" selected="0">
            <x v="0"/>
          </reference>
          <reference field="3" count="1" selected="0">
            <x v="1"/>
          </reference>
        </references>
      </pivotArea>
    </chartFormat>
    <chartFormat chart="5" format="10" series="1">
      <pivotArea type="data" outline="0" fieldPosition="0">
        <references count="2">
          <reference field="4294967294" count="1" selected="0">
            <x v="0"/>
          </reference>
          <reference field="3" count="1" selected="0">
            <x v="2"/>
          </reference>
        </references>
      </pivotArea>
    </chartFormat>
    <chartFormat chart="5" format="11" series="1">
      <pivotArea type="data" outline="0" fieldPosition="0">
        <references count="2">
          <reference field="4294967294" count="1" selected="0">
            <x v="0"/>
          </reference>
          <reference field="3" count="1" selected="0">
            <x v="4"/>
          </reference>
        </references>
      </pivotArea>
    </chartFormat>
    <chartFormat chart="5" format="12" series="1">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8D4B972-A99A-407D-BDEB-66AA6940AC03}"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3:E32" firstHeaderRow="1" firstDataRow="2" firstDataCol="1"/>
  <pivotFields count="9">
    <pivotField dataField="1" showAll="0"/>
    <pivotField showAll="0"/>
    <pivotField numFmtId="14" showAll="0"/>
    <pivotField showAll="0">
      <items count="7">
        <item h="1" x="3"/>
        <item x="0"/>
        <item h="1" x="4"/>
        <item h="1" x="5"/>
        <item h="1" x="2"/>
        <item h="1" x="1"/>
        <item t="default"/>
      </items>
    </pivotField>
    <pivotField axis="axisRow" showAll="0">
      <items count="29">
        <item x="13"/>
        <item x="22"/>
        <item x="5"/>
        <item x="16"/>
        <item x="26"/>
        <item x="27"/>
        <item x="6"/>
        <item x="20"/>
        <item x="10"/>
        <item x="2"/>
        <item x="18"/>
        <item x="19"/>
        <item x="3"/>
        <item x="24"/>
        <item x="8"/>
        <item x="15"/>
        <item x="23"/>
        <item x="7"/>
        <item x="4"/>
        <item x="1"/>
        <item x="17"/>
        <item x="12"/>
        <item x="25"/>
        <item x="11"/>
        <item x="0"/>
        <item x="9"/>
        <item x="14"/>
        <item x="21"/>
        <item t="default"/>
      </items>
    </pivotField>
    <pivotField showAll="0"/>
    <pivotField axis="axisCol" showAll="0">
      <items count="5">
        <item x="0"/>
        <item x="1"/>
        <item x="3"/>
        <item x="2"/>
        <item t="default"/>
      </items>
    </pivotField>
    <pivotField showAll="0"/>
    <pivotField showAll="0"/>
  </pivotFields>
  <rowFields count="1">
    <field x="4"/>
  </rowFields>
  <rowItems count="28">
    <i>
      <x/>
    </i>
    <i>
      <x v="1"/>
    </i>
    <i>
      <x v="2"/>
    </i>
    <i>
      <x v="3"/>
    </i>
    <i>
      <x v="4"/>
    </i>
    <i>
      <x v="5"/>
    </i>
    <i>
      <x v="6"/>
    </i>
    <i>
      <x v="7"/>
    </i>
    <i>
      <x v="8"/>
    </i>
    <i>
      <x v="9"/>
    </i>
    <i>
      <x v="10"/>
    </i>
    <i>
      <x v="11"/>
    </i>
    <i>
      <x v="12"/>
    </i>
    <i>
      <x v="13"/>
    </i>
    <i>
      <x v="14"/>
    </i>
    <i>
      <x v="15"/>
    </i>
    <i>
      <x v="16"/>
    </i>
    <i>
      <x v="17"/>
    </i>
    <i>
      <x v="18"/>
    </i>
    <i>
      <x v="19"/>
    </i>
    <i>
      <x v="20"/>
    </i>
    <i>
      <x v="21"/>
    </i>
    <i>
      <x v="22"/>
    </i>
    <i>
      <x v="23"/>
    </i>
    <i>
      <x v="24"/>
    </i>
    <i>
      <x v="25"/>
    </i>
    <i>
      <x v="26"/>
    </i>
    <i>
      <x v="27"/>
    </i>
  </rowItems>
  <colFields count="1">
    <field x="6"/>
  </colFields>
  <colItems count="4">
    <i>
      <x/>
    </i>
    <i>
      <x v="1"/>
    </i>
    <i>
      <x v="2"/>
    </i>
    <i>
      <x v="3"/>
    </i>
  </colItems>
  <dataFields count="1">
    <dataField name="Count of CustomerId" fld="0" subtotal="count" baseField="0" baseItem="0"/>
  </dataFields>
  <chartFormats count="5">
    <chartFormat chart="6" format="8" series="1">
      <pivotArea type="data" outline="0" fieldPosition="0">
        <references count="2">
          <reference field="4294967294" count="1" selected="0">
            <x v="0"/>
          </reference>
          <reference field="6" count="1" selected="0">
            <x v="0"/>
          </reference>
        </references>
      </pivotArea>
    </chartFormat>
    <chartFormat chart="6" format="9" series="1">
      <pivotArea type="data" outline="0" fieldPosition="0">
        <references count="2">
          <reference field="4294967294" count="1" selected="0">
            <x v="0"/>
          </reference>
          <reference field="6" count="1" selected="0">
            <x v="1"/>
          </reference>
        </references>
      </pivotArea>
    </chartFormat>
    <chartFormat chart="6" format="10" series="1">
      <pivotArea type="data" outline="0" fieldPosition="0">
        <references count="2">
          <reference field="4294967294" count="1" selected="0">
            <x v="0"/>
          </reference>
          <reference field="6" count="1" selected="0">
            <x v="2"/>
          </reference>
        </references>
      </pivotArea>
    </chartFormat>
    <chartFormat chart="6" format="11" series="1">
      <pivotArea type="data" outline="0" fieldPosition="0">
        <references count="2">
          <reference field="4294967294" count="1" selected="0">
            <x v="0"/>
          </reference>
          <reference field="6" count="1" selected="0">
            <x v="3"/>
          </reference>
        </references>
      </pivotArea>
    </chartFormat>
    <chartFormat chart="6"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A9360A66-F87A-444E-9F78-0C8344FFF5CD}" sourceName="Year">
  <pivotTables>
    <pivotTable tabId="4" name="PivotTable2"/>
    <pivotTable tabId="3" name="PivotTable1"/>
    <pivotTable tabId="9" name="PivotTable7"/>
    <pivotTable tabId="16" name="PivotTable12"/>
    <pivotTable tabId="13" name="PivotTable11"/>
  </pivotTables>
  <data>
    <tabular pivotCacheId="1492791248">
      <items count="6">
        <i x="3"/>
        <i x="0" s="1"/>
        <i x="4"/>
        <i x="5"/>
        <i x="2"/>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69690AB2-79E5-43B8-A119-6C40552927FD}" sourceName="Location">
  <pivotTables>
    <pivotTable tabId="3" name="PivotTable1"/>
    <pivotTable tabId="9" name="PivotTable7"/>
    <pivotTable tabId="4" name="PivotTable2"/>
    <pivotTable tabId="16" name="PivotTable12"/>
  </pivotTables>
  <data>
    <tabular pivotCacheId="1492791248">
      <items count="28">
        <i x="13" s="1"/>
        <i x="22" s="1"/>
        <i x="5" s="1"/>
        <i x="16" s="1"/>
        <i x="26" s="1"/>
        <i x="27" s="1"/>
        <i x="6" s="1"/>
        <i x="20" s="1"/>
        <i x="10" s="1"/>
        <i x="2" s="1"/>
        <i x="18" s="1"/>
        <i x="19" s="1"/>
        <i x="3" s="1"/>
        <i x="24" s="1"/>
        <i x="8" s="1"/>
        <i x="15" s="1"/>
        <i x="23" s="1"/>
        <i x="7" s="1"/>
        <i x="4" s="1"/>
        <i x="1" s="1"/>
        <i x="17" s="1"/>
        <i x="12" s="1"/>
        <i x="25" s="1"/>
        <i x="11" s="1"/>
        <i x="0" s="1"/>
        <i x="9" s="1"/>
        <i x="14" s="1"/>
        <i x="2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uelType" xr10:uid="{91E67E0A-0A77-4C4A-B924-986C9C532B97}" sourceName="FuelType">
  <pivotTables>
    <pivotTable tabId="8" name="PivotTable5"/>
  </pivotTables>
  <data>
    <tabular pivotCacheId="2072019018">
      <items count="4">
        <i x="0" s="1"/>
        <i x="1"/>
        <i x="3"/>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C5C5C724-02A0-4899-8040-9511E1213B7D}" cache="Slicer_Year" caption="Year" style="SlicerStyleDark6" rowHeight="241300"/>
  <slicer name="Location" xr10:uid="{00766DC1-CA6D-4224-B9AC-7290430CDF3E}" cache="Slicer_Location" caption="Location" columnCount="3" style="SlicerStyleDark3" rowHeight="241300"/>
  <slicer name="FuelType" xr10:uid="{5C62D7E0-508E-4B16-9886-DF5316F047B3}" cache="Slicer_FuelType" caption="FuelType" style="SlicerStyleDark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776ACF5-99A5-4BEC-8C56-6500F96499B8}" name="Table1" displayName="Table1" ref="A4:E12" totalsRowShown="0">
  <autoFilter ref="A4:E12" xr:uid="{6776ACF5-99A5-4BEC-8C56-6500F96499B8}"/>
  <tableColumns count="5">
    <tableColumn id="1" xr3:uid="{F7C01B3B-2E20-4296-8649-09803C346609}" name="Timeline"/>
    <tableColumn id="2" xr3:uid="{DC20D660-B4AB-43A1-A132-A141E523FBAA}" name="Values"/>
    <tableColumn id="3" xr3:uid="{9CDE9CD6-170F-4B32-88EE-95B332448389}" name="Forecast"/>
    <tableColumn id="4" xr3:uid="{E535A161-7A41-4D2F-BCE6-A27F79F1EDEE}" name="Lower Confidence Bound" dataDxfId="1"/>
    <tableColumn id="5" xr3:uid="{25DDA99E-DA5F-4F79-ACFF-C7F11021F824}" name="Upper Confidence Boun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A7936-FB25-4973-A0AE-A7906145A08C}">
  <dimension ref="A1:I501"/>
  <sheetViews>
    <sheetView workbookViewId="0">
      <selection activeCell="E7" sqref="E7"/>
    </sheetView>
  </sheetViews>
  <sheetFormatPr defaultRowHeight="14.5" x14ac:dyDescent="0.35"/>
  <cols>
    <col min="1" max="1" width="11.90625" bestFit="1" customWidth="1"/>
    <col min="2" max="2" width="14.90625" bestFit="1" customWidth="1"/>
    <col min="3" max="3" width="10.453125" bestFit="1" customWidth="1"/>
    <col min="4" max="4" width="10.453125" customWidth="1"/>
    <col min="5" max="5" width="16.54296875" bestFit="1" customWidth="1"/>
    <col min="6" max="6" width="12.7265625" bestFit="1" customWidth="1"/>
    <col min="7" max="7" width="8.26953125" bestFit="1" customWidth="1"/>
    <col min="8" max="8" width="12" bestFit="1" customWidth="1"/>
    <col min="9" max="9" width="9.6328125" bestFit="1" customWidth="1"/>
  </cols>
  <sheetData>
    <row r="1" spans="1:9" x14ac:dyDescent="0.35">
      <c r="A1" s="3" t="s">
        <v>0</v>
      </c>
      <c r="B1" s="3" t="s">
        <v>1</v>
      </c>
      <c r="C1" s="3" t="s">
        <v>2</v>
      </c>
      <c r="D1" s="3" t="s">
        <v>557</v>
      </c>
      <c r="E1" s="3" t="s">
        <v>3</v>
      </c>
      <c r="F1" s="3" t="s">
        <v>4</v>
      </c>
      <c r="G1" s="3" t="s">
        <v>5</v>
      </c>
      <c r="H1" s="3" t="s">
        <v>6</v>
      </c>
      <c r="I1" s="3" t="s">
        <v>7</v>
      </c>
    </row>
    <row r="2" spans="1:9" x14ac:dyDescent="0.35">
      <c r="A2" s="1" t="s">
        <v>8</v>
      </c>
      <c r="B2" s="1" t="s">
        <v>9</v>
      </c>
      <c r="C2" s="2">
        <v>43604</v>
      </c>
      <c r="D2" s="2" t="str">
        <f>TEXT(C2,"yyyy")</f>
        <v>2019</v>
      </c>
      <c r="E2" s="1" t="s">
        <v>10</v>
      </c>
      <c r="F2" s="1" t="s">
        <v>11</v>
      </c>
      <c r="G2" s="1" t="s">
        <v>12</v>
      </c>
      <c r="H2" s="1" t="str" cm="1">
        <f t="array" ref="H2">_xlfn.IFS(F2="TwoWheeler","PrivateScooty",F2="ThreeWheeler","Gov.Cargo",F2="Bus","Gov.Bus",AND(F2="FourWheeler",OR(G2="Electric",G2="CNG",G2="Petrol")),"Cab",AND(F2="FourWheeler",G2="Diesel"),"PrivateCar")</f>
        <v>Cab</v>
      </c>
      <c r="I2" s="1">
        <v>44.8</v>
      </c>
    </row>
    <row r="3" spans="1:9" x14ac:dyDescent="0.35">
      <c r="A3" s="1" t="s">
        <v>13</v>
      </c>
      <c r="B3" s="1" t="s">
        <v>14</v>
      </c>
      <c r="C3" s="2">
        <v>45161</v>
      </c>
      <c r="D3" s="2" t="str">
        <f t="shared" ref="D3:D66" si="0">TEXT(C3,"yyyy")</f>
        <v>2023</v>
      </c>
      <c r="E3" s="1" t="s">
        <v>15</v>
      </c>
      <c r="F3" s="1" t="s">
        <v>16</v>
      </c>
      <c r="G3" s="1" t="s">
        <v>17</v>
      </c>
      <c r="H3" s="1" t="str" cm="1">
        <f t="array" ref="H3">_xlfn.IFS(F3="TwoWheeler","PrivateScooty",F3="ThreeWheeler","Gov.Cargo",F3="Bus","Gov.Bus",AND(F3="FourWheeler",OR(G3="Electric",G3="CNG",G3="Petrol")),"Cab",AND(F3="FourWheeler",G3="Diesel"),"PrivateCar")</f>
        <v>Gov.Bus</v>
      </c>
      <c r="I3" s="1">
        <v>22.87</v>
      </c>
    </row>
    <row r="4" spans="1:9" x14ac:dyDescent="0.35">
      <c r="A4" s="1" t="s">
        <v>19</v>
      </c>
      <c r="B4" s="1" t="s">
        <v>20</v>
      </c>
      <c r="C4" s="2">
        <v>45051</v>
      </c>
      <c r="D4" s="2" t="str">
        <f t="shared" si="0"/>
        <v>2023</v>
      </c>
      <c r="E4" s="1" t="s">
        <v>21</v>
      </c>
      <c r="F4" s="1" t="s">
        <v>16</v>
      </c>
      <c r="G4" s="1" t="s">
        <v>22</v>
      </c>
      <c r="H4" s="1" t="str" cm="1">
        <f t="array" ref="H4">_xlfn.IFS(F4="TwoWheeler","PrivateScooty",F4="ThreeWheeler","Gov.Cargo",F4="Bus","Gov.Bus",AND(F4="FourWheeler",OR(G4="Electric",G4="CNG",G4="Petrol")),"Cab",AND(F4="FourWheeler",G4="Diesel"),"PrivateCar")</f>
        <v>Gov.Bus</v>
      </c>
      <c r="I4" s="1">
        <v>40.31</v>
      </c>
    </row>
    <row r="5" spans="1:9" x14ac:dyDescent="0.35">
      <c r="A5" s="1" t="s">
        <v>23</v>
      </c>
      <c r="B5" s="1" t="s">
        <v>24</v>
      </c>
      <c r="C5" s="2">
        <v>44731</v>
      </c>
      <c r="D5" s="2" t="str">
        <f t="shared" si="0"/>
        <v>2022</v>
      </c>
      <c r="E5" s="1" t="s">
        <v>25</v>
      </c>
      <c r="F5" s="1" t="s">
        <v>26</v>
      </c>
      <c r="G5" s="1" t="s">
        <v>22</v>
      </c>
      <c r="H5" s="1" t="str" cm="1">
        <f t="array" ref="H5">_xlfn.IFS(F5="TwoWheeler","PrivateScooty",F5="ThreeWheeler","Gov.Cargo",F5="Bus","Gov.Bus",AND(F5="FourWheeler",OR(G5="Electric",G5="CNG",G5="Petrol")),"Cab",AND(F5="FourWheeler",G5="Diesel"),"PrivateCar")</f>
        <v>PrivateScooty</v>
      </c>
      <c r="I5" s="1">
        <v>23.18</v>
      </c>
    </row>
    <row r="6" spans="1:9" x14ac:dyDescent="0.35">
      <c r="A6" s="1" t="s">
        <v>27</v>
      </c>
      <c r="B6" s="1" t="s">
        <v>20</v>
      </c>
      <c r="C6" s="2">
        <v>43109</v>
      </c>
      <c r="D6" s="2" t="str">
        <f t="shared" si="0"/>
        <v>2018</v>
      </c>
      <c r="E6" s="1" t="s">
        <v>28</v>
      </c>
      <c r="F6" s="1" t="s">
        <v>11</v>
      </c>
      <c r="G6" s="1" t="s">
        <v>17</v>
      </c>
      <c r="H6" s="1" t="str" cm="1">
        <f t="array" ref="H6">_xlfn.IFS(F6="TwoWheeler","PrivateScooty",F6="ThreeWheeler","Gov.Cargo",F6="Bus","Gov.Bus",AND(F6="FourWheeler",OR(G6="Electric",G6="CNG",G6="Petrol")),"Cab",AND(F6="FourWheeler",G6="Diesel"),"PrivateCar")</f>
        <v>PrivateCar</v>
      </c>
      <c r="I6" s="1">
        <v>86.35</v>
      </c>
    </row>
    <row r="7" spans="1:9" x14ac:dyDescent="0.35">
      <c r="A7" s="1" t="s">
        <v>29</v>
      </c>
      <c r="B7" s="1" t="s">
        <v>24</v>
      </c>
      <c r="C7" s="2">
        <v>43761</v>
      </c>
      <c r="D7" s="2" t="str">
        <f t="shared" si="0"/>
        <v>2019</v>
      </c>
      <c r="E7" s="1" t="s">
        <v>10</v>
      </c>
      <c r="F7" s="1" t="s">
        <v>16</v>
      </c>
      <c r="G7" s="1" t="s">
        <v>22</v>
      </c>
      <c r="H7" s="1" t="str" cm="1">
        <f t="array" ref="H7">_xlfn.IFS(F7="TwoWheeler","PrivateScooty",F7="ThreeWheeler","Gov.Cargo",F7="Bus","Gov.Bus",AND(F7="FourWheeler",OR(G7="Electric",G7="CNG",G7="Petrol")),"Cab",AND(F7="FourWheeler",G7="Diesel"),"PrivateCar")</f>
        <v>Gov.Bus</v>
      </c>
      <c r="I7" s="1">
        <v>42.11</v>
      </c>
    </row>
    <row r="8" spans="1:9" x14ac:dyDescent="0.35">
      <c r="A8" s="1" t="s">
        <v>31</v>
      </c>
      <c r="B8" s="1" t="s">
        <v>32</v>
      </c>
      <c r="C8" s="2">
        <v>44841</v>
      </c>
      <c r="D8" s="2" t="str">
        <f t="shared" si="0"/>
        <v>2022</v>
      </c>
      <c r="E8" s="1" t="s">
        <v>33</v>
      </c>
      <c r="F8" s="1" t="s">
        <v>16</v>
      </c>
      <c r="G8" s="1" t="s">
        <v>34</v>
      </c>
      <c r="H8" s="1" t="str" cm="1">
        <f t="array" ref="H8">_xlfn.IFS(F8="TwoWheeler","PrivateScooty",F8="ThreeWheeler","Gov.Cargo",F8="Bus","Gov.Bus",AND(F8="FourWheeler",OR(G8="Electric",G8="CNG",G8="Petrol")),"Cab",AND(F8="FourWheeler",G8="Diesel"),"PrivateCar")</f>
        <v>Gov.Bus</v>
      </c>
      <c r="I8" s="1">
        <v>39.67</v>
      </c>
    </row>
    <row r="9" spans="1:9" x14ac:dyDescent="0.35">
      <c r="A9" s="1" t="s">
        <v>35</v>
      </c>
      <c r="B9" s="1" t="s">
        <v>36</v>
      </c>
      <c r="C9" s="2">
        <v>43832</v>
      </c>
      <c r="D9" s="2" t="str">
        <f t="shared" si="0"/>
        <v>2020</v>
      </c>
      <c r="E9" s="1" t="s">
        <v>15</v>
      </c>
      <c r="F9" s="1" t="s">
        <v>16</v>
      </c>
      <c r="G9" s="1" t="s">
        <v>22</v>
      </c>
      <c r="H9" s="1" t="str" cm="1">
        <f t="array" ref="H9">_xlfn.IFS(F9="TwoWheeler","PrivateScooty",F9="ThreeWheeler","Gov.Cargo",F9="Bus","Gov.Bus",AND(F9="FourWheeler",OR(G9="Electric",G9="CNG",G9="Petrol")),"Cab",AND(F9="FourWheeler",G9="Diesel"),"PrivateCar")</f>
        <v>Gov.Bus</v>
      </c>
      <c r="I9" s="1">
        <v>63.74</v>
      </c>
    </row>
    <row r="10" spans="1:9" x14ac:dyDescent="0.35">
      <c r="A10" s="1" t="s">
        <v>37</v>
      </c>
      <c r="B10" s="1" t="s">
        <v>20</v>
      </c>
      <c r="C10" s="2">
        <v>44628</v>
      </c>
      <c r="D10" s="2" t="str">
        <f t="shared" si="0"/>
        <v>2022</v>
      </c>
      <c r="E10" s="1" t="s">
        <v>38</v>
      </c>
      <c r="F10" s="1" t="s">
        <v>16</v>
      </c>
      <c r="G10" s="1" t="s">
        <v>12</v>
      </c>
      <c r="H10" s="1" t="str" cm="1">
        <f t="array" ref="H10">_xlfn.IFS(F10="TwoWheeler","PrivateScooty",F10="ThreeWheeler","Gov.Cargo",F10="Bus","Gov.Bus",AND(F10="FourWheeler",OR(G10="Electric",G10="CNG",G10="Petrol")),"Cab",AND(F10="FourWheeler",G10="Diesel"),"PrivateCar")</f>
        <v>Gov.Bus</v>
      </c>
      <c r="I10" s="1">
        <v>55.26</v>
      </c>
    </row>
    <row r="11" spans="1:9" x14ac:dyDescent="0.35">
      <c r="A11" s="1" t="s">
        <v>39</v>
      </c>
      <c r="B11" s="1" t="s">
        <v>9</v>
      </c>
      <c r="C11" s="2">
        <v>45125</v>
      </c>
      <c r="D11" s="2" t="str">
        <f t="shared" si="0"/>
        <v>2023</v>
      </c>
      <c r="E11" s="1" t="s">
        <v>40</v>
      </c>
      <c r="F11" s="1" t="s">
        <v>16</v>
      </c>
      <c r="G11" s="1" t="s">
        <v>22</v>
      </c>
      <c r="H11" s="1" t="str" cm="1">
        <f t="array" ref="H11">_xlfn.IFS(F11="TwoWheeler","PrivateScooty",F11="ThreeWheeler","Gov.Cargo",F11="Bus","Gov.Bus",AND(F11="FourWheeler",OR(G11="Electric",G11="CNG",G11="Petrol")),"Cab",AND(F11="FourWheeler",G11="Diesel"),"PrivateCar")</f>
        <v>Gov.Bus</v>
      </c>
      <c r="I11" s="1">
        <v>67.17</v>
      </c>
    </row>
    <row r="12" spans="1:9" x14ac:dyDescent="0.35">
      <c r="A12" s="1" t="s">
        <v>41</v>
      </c>
      <c r="B12" s="1" t="s">
        <v>36</v>
      </c>
      <c r="C12" s="2">
        <v>44846</v>
      </c>
      <c r="D12" s="2" t="str">
        <f t="shared" si="0"/>
        <v>2022</v>
      </c>
      <c r="E12" s="1" t="s">
        <v>42</v>
      </c>
      <c r="F12" s="1" t="s">
        <v>43</v>
      </c>
      <c r="G12" s="1" t="s">
        <v>12</v>
      </c>
      <c r="H12" s="1" t="str" cm="1">
        <f t="array" ref="H12">_xlfn.IFS(F12="TwoWheeler","PrivateScooty",F12="ThreeWheeler","Gov.Cargo",F12="Bus","Gov.Bus",AND(F12="FourWheeler",OR(G12="Electric",G12="CNG",G12="Petrol")),"Cab",AND(F12="FourWheeler",G12="Diesel"),"PrivateCar")</f>
        <v>Gov.Cargo</v>
      </c>
      <c r="I12" s="1">
        <v>73.03</v>
      </c>
    </row>
    <row r="13" spans="1:9" x14ac:dyDescent="0.35">
      <c r="A13" s="1" t="s">
        <v>45</v>
      </c>
      <c r="B13" s="1" t="s">
        <v>32</v>
      </c>
      <c r="C13" s="2">
        <v>44809</v>
      </c>
      <c r="D13" s="2" t="str">
        <f t="shared" si="0"/>
        <v>2022</v>
      </c>
      <c r="E13" s="1" t="s">
        <v>38</v>
      </c>
      <c r="F13" s="1" t="s">
        <v>16</v>
      </c>
      <c r="G13" s="1" t="s">
        <v>22</v>
      </c>
      <c r="H13" s="1" t="str" cm="1">
        <f t="array" ref="H13">_xlfn.IFS(F13="TwoWheeler","PrivateScooty",F13="ThreeWheeler","Gov.Cargo",F13="Bus","Gov.Bus",AND(F13="FourWheeler",OR(G13="Electric",G13="CNG",G13="Petrol")),"Cab",AND(F13="FourWheeler",G13="Diesel"),"PrivateCar")</f>
        <v>Gov.Bus</v>
      </c>
      <c r="I13" s="1">
        <v>27.93</v>
      </c>
    </row>
    <row r="14" spans="1:9" x14ac:dyDescent="0.35">
      <c r="A14" s="1" t="s">
        <v>46</v>
      </c>
      <c r="B14" s="1" t="s">
        <v>36</v>
      </c>
      <c r="C14" s="2">
        <v>44803</v>
      </c>
      <c r="D14" s="2" t="str">
        <f t="shared" si="0"/>
        <v>2022</v>
      </c>
      <c r="E14" s="1" t="s">
        <v>47</v>
      </c>
      <c r="F14" s="1" t="s">
        <v>16</v>
      </c>
      <c r="G14" s="1" t="s">
        <v>17</v>
      </c>
      <c r="H14" s="1" t="str" cm="1">
        <f t="array" ref="H14">_xlfn.IFS(F14="TwoWheeler","PrivateScooty",F14="ThreeWheeler","Gov.Cargo",F14="Bus","Gov.Bus",AND(F14="FourWheeler",OR(G14="Electric",G14="CNG",G14="Petrol")),"Cab",AND(F14="FourWheeler",G14="Diesel"),"PrivateCar")</f>
        <v>Gov.Bus</v>
      </c>
      <c r="I14" s="1">
        <v>54.38</v>
      </c>
    </row>
    <row r="15" spans="1:9" x14ac:dyDescent="0.35">
      <c r="A15" s="1" t="s">
        <v>48</v>
      </c>
      <c r="B15" s="1" t="s">
        <v>14</v>
      </c>
      <c r="C15" s="2">
        <v>43392</v>
      </c>
      <c r="D15" s="2" t="str">
        <f t="shared" si="0"/>
        <v>2018</v>
      </c>
      <c r="E15" s="1" t="s">
        <v>49</v>
      </c>
      <c r="F15" s="1" t="s">
        <v>26</v>
      </c>
      <c r="G15" s="1" t="s">
        <v>34</v>
      </c>
      <c r="H15" s="1" t="str" cm="1">
        <f t="array" ref="H15">_xlfn.IFS(F15="TwoWheeler","PrivateScooty",F15="ThreeWheeler","Gov.Cargo",F15="Bus","Gov.Bus",AND(F15="FourWheeler",OR(G15="Electric",G15="CNG",G15="Petrol")),"Cab",AND(F15="FourWheeler",G15="Diesel"),"PrivateCar")</f>
        <v>PrivateScooty</v>
      </c>
      <c r="I15" s="1">
        <v>52.46</v>
      </c>
    </row>
    <row r="16" spans="1:9" x14ac:dyDescent="0.35">
      <c r="A16" s="1" t="s">
        <v>50</v>
      </c>
      <c r="B16" s="1" t="s">
        <v>36</v>
      </c>
      <c r="C16" s="2">
        <v>43770</v>
      </c>
      <c r="D16" s="2" t="str">
        <f t="shared" si="0"/>
        <v>2019</v>
      </c>
      <c r="E16" s="1" t="s">
        <v>51</v>
      </c>
      <c r="F16" s="1" t="s">
        <v>16</v>
      </c>
      <c r="G16" s="1" t="s">
        <v>22</v>
      </c>
      <c r="H16" s="1" t="str" cm="1">
        <f t="array" ref="H16">_xlfn.IFS(F16="TwoWheeler","PrivateScooty",F16="ThreeWheeler","Gov.Cargo",F16="Bus","Gov.Bus",AND(F16="FourWheeler",OR(G16="Electric",G16="CNG",G16="Petrol")),"Cab",AND(F16="FourWheeler",G16="Diesel"),"PrivateCar")</f>
        <v>Gov.Bus</v>
      </c>
      <c r="I16" s="1">
        <v>35.31</v>
      </c>
    </row>
    <row r="17" spans="1:9" x14ac:dyDescent="0.35">
      <c r="A17" s="1" t="s">
        <v>52</v>
      </c>
      <c r="B17" s="1" t="s">
        <v>20</v>
      </c>
      <c r="C17" s="2">
        <v>43562</v>
      </c>
      <c r="D17" s="2" t="str">
        <f t="shared" si="0"/>
        <v>2019</v>
      </c>
      <c r="E17" s="1" t="s">
        <v>53</v>
      </c>
      <c r="F17" s="1" t="s">
        <v>16</v>
      </c>
      <c r="G17" s="1" t="s">
        <v>17</v>
      </c>
      <c r="H17" s="1" t="str" cm="1">
        <f t="array" ref="H17">_xlfn.IFS(F17="TwoWheeler","PrivateScooty",F17="ThreeWheeler","Gov.Cargo",F17="Bus","Gov.Bus",AND(F17="FourWheeler",OR(G17="Electric",G17="CNG",G17="Petrol")),"Cab",AND(F17="FourWheeler",G17="Diesel"),"PrivateCar")</f>
        <v>Gov.Bus</v>
      </c>
      <c r="I17" s="1">
        <v>85.67</v>
      </c>
    </row>
    <row r="18" spans="1:9" x14ac:dyDescent="0.35">
      <c r="A18" s="1" t="s">
        <v>54</v>
      </c>
      <c r="B18" s="1" t="s">
        <v>24</v>
      </c>
      <c r="C18" s="2">
        <v>44393</v>
      </c>
      <c r="D18" s="2" t="str">
        <f t="shared" si="0"/>
        <v>2021</v>
      </c>
      <c r="E18" s="1" t="s">
        <v>55</v>
      </c>
      <c r="F18" s="1" t="s">
        <v>43</v>
      </c>
      <c r="G18" s="1" t="s">
        <v>34</v>
      </c>
      <c r="H18" s="1" t="str" cm="1">
        <f t="array" ref="H18">_xlfn.IFS(F18="TwoWheeler","PrivateScooty",F18="ThreeWheeler","Gov.Cargo",F18="Bus","Gov.Bus",AND(F18="FourWheeler",OR(G18="Electric",G18="CNG",G18="Petrol")),"Cab",AND(F18="FourWheeler",G18="Diesel"),"PrivateCar")</f>
        <v>Gov.Cargo</v>
      </c>
      <c r="I18" s="1">
        <v>22.4</v>
      </c>
    </row>
    <row r="19" spans="1:9" x14ac:dyDescent="0.35">
      <c r="A19" s="1" t="s">
        <v>56</v>
      </c>
      <c r="B19" s="1" t="s">
        <v>24</v>
      </c>
      <c r="C19" s="2">
        <v>43671</v>
      </c>
      <c r="D19" s="2" t="str">
        <f t="shared" si="0"/>
        <v>2019</v>
      </c>
      <c r="E19" s="1" t="s">
        <v>57</v>
      </c>
      <c r="F19" s="1" t="s">
        <v>16</v>
      </c>
      <c r="G19" s="1" t="s">
        <v>22</v>
      </c>
      <c r="H19" s="1" t="str" cm="1">
        <f t="array" ref="H19">_xlfn.IFS(F19="TwoWheeler","PrivateScooty",F19="ThreeWheeler","Gov.Cargo",F19="Bus","Gov.Bus",AND(F19="FourWheeler",OR(G19="Electric",G19="CNG",G19="Petrol")),"Cab",AND(F19="FourWheeler",G19="Diesel"),"PrivateCar")</f>
        <v>Gov.Bus</v>
      </c>
      <c r="I19" s="1">
        <v>75.89</v>
      </c>
    </row>
    <row r="20" spans="1:9" x14ac:dyDescent="0.35">
      <c r="A20" s="1" t="s">
        <v>58</v>
      </c>
      <c r="B20" s="1" t="s">
        <v>20</v>
      </c>
      <c r="C20" s="2">
        <v>43522</v>
      </c>
      <c r="D20" s="2" t="str">
        <f t="shared" si="0"/>
        <v>2019</v>
      </c>
      <c r="E20" s="1" t="s">
        <v>25</v>
      </c>
      <c r="F20" s="1" t="s">
        <v>26</v>
      </c>
      <c r="G20" s="1" t="s">
        <v>17</v>
      </c>
      <c r="H20" s="1" t="str" cm="1">
        <f t="array" ref="H20">_xlfn.IFS(F20="TwoWheeler","PrivateScooty",F20="ThreeWheeler","Gov.Cargo",F20="Bus","Gov.Bus",AND(F20="FourWheeler",OR(G20="Electric",G20="CNG",G20="Petrol")),"Cab",AND(F20="FourWheeler",G20="Diesel"),"PrivateCar")</f>
        <v>PrivateScooty</v>
      </c>
      <c r="I20" s="1">
        <v>37.89</v>
      </c>
    </row>
    <row r="21" spans="1:9" x14ac:dyDescent="0.35">
      <c r="A21" s="1" t="s">
        <v>59</v>
      </c>
      <c r="B21" s="1" t="s">
        <v>36</v>
      </c>
      <c r="C21" s="2">
        <v>43226</v>
      </c>
      <c r="D21" s="2" t="str">
        <f t="shared" si="0"/>
        <v>2018</v>
      </c>
      <c r="E21" s="1" t="s">
        <v>60</v>
      </c>
      <c r="F21" s="1" t="s">
        <v>16</v>
      </c>
      <c r="G21" s="1" t="s">
        <v>22</v>
      </c>
      <c r="H21" s="1" t="str" cm="1">
        <f t="array" ref="H21">_xlfn.IFS(F21="TwoWheeler","PrivateScooty",F21="ThreeWheeler","Gov.Cargo",F21="Bus","Gov.Bus",AND(F21="FourWheeler",OR(G21="Electric",G21="CNG",G21="Petrol")),"Cab",AND(F21="FourWheeler",G21="Diesel"),"PrivateCar")</f>
        <v>Gov.Bus</v>
      </c>
      <c r="I21" s="1">
        <v>21.39</v>
      </c>
    </row>
    <row r="22" spans="1:9" x14ac:dyDescent="0.35">
      <c r="A22" s="1" t="s">
        <v>61</v>
      </c>
      <c r="B22" s="1" t="s">
        <v>24</v>
      </c>
      <c r="C22" s="2">
        <v>44325</v>
      </c>
      <c r="D22" s="2" t="str">
        <f t="shared" si="0"/>
        <v>2021</v>
      </c>
      <c r="E22" s="1" t="s">
        <v>62</v>
      </c>
      <c r="F22" s="1" t="s">
        <v>26</v>
      </c>
      <c r="G22" s="1" t="s">
        <v>22</v>
      </c>
      <c r="H22" s="1" t="str" cm="1">
        <f t="array" ref="H22">_xlfn.IFS(F22="TwoWheeler","PrivateScooty",F22="ThreeWheeler","Gov.Cargo",F22="Bus","Gov.Bus",AND(F22="FourWheeler",OR(G22="Electric",G22="CNG",G22="Petrol")),"Cab",AND(F22="FourWheeler",G22="Diesel"),"PrivateCar")</f>
        <v>PrivateScooty</v>
      </c>
      <c r="I22" s="1">
        <v>48.87</v>
      </c>
    </row>
    <row r="23" spans="1:9" x14ac:dyDescent="0.35">
      <c r="A23" s="1" t="s">
        <v>63</v>
      </c>
      <c r="B23" s="1" t="s">
        <v>24</v>
      </c>
      <c r="C23" s="2">
        <v>45020</v>
      </c>
      <c r="D23" s="2" t="str">
        <f t="shared" si="0"/>
        <v>2023</v>
      </c>
      <c r="E23" s="1" t="s">
        <v>64</v>
      </c>
      <c r="F23" s="1" t="s">
        <v>43</v>
      </c>
      <c r="G23" s="1" t="s">
        <v>17</v>
      </c>
      <c r="H23" s="1" t="str" cm="1">
        <f t="array" ref="H23">_xlfn.IFS(F23="TwoWheeler","PrivateScooty",F23="ThreeWheeler","Gov.Cargo",F23="Bus","Gov.Bus",AND(F23="FourWheeler",OR(G23="Electric",G23="CNG",G23="Petrol")),"Cab",AND(F23="FourWheeler",G23="Diesel"),"PrivateCar")</f>
        <v>Gov.Cargo</v>
      </c>
      <c r="I23" s="1">
        <v>28.09</v>
      </c>
    </row>
    <row r="24" spans="1:9" x14ac:dyDescent="0.35">
      <c r="A24" s="1" t="s">
        <v>65</v>
      </c>
      <c r="B24" s="1" t="s">
        <v>66</v>
      </c>
      <c r="C24" s="2">
        <v>43694</v>
      </c>
      <c r="D24" s="2" t="str">
        <f t="shared" si="0"/>
        <v>2019</v>
      </c>
      <c r="E24" s="1" t="s">
        <v>51</v>
      </c>
      <c r="F24" s="1" t="s">
        <v>26</v>
      </c>
      <c r="G24" s="1" t="s">
        <v>17</v>
      </c>
      <c r="H24" s="1" t="str" cm="1">
        <f t="array" ref="H24">_xlfn.IFS(F24="TwoWheeler","PrivateScooty",F24="ThreeWheeler","Gov.Cargo",F24="Bus","Gov.Bus",AND(F24="FourWheeler",OR(G24="Electric",G24="CNG",G24="Petrol")),"Cab",AND(F24="FourWheeler",G24="Diesel"),"PrivateCar")</f>
        <v>PrivateScooty</v>
      </c>
      <c r="I24" s="1">
        <v>40.83</v>
      </c>
    </row>
    <row r="25" spans="1:9" x14ac:dyDescent="0.35">
      <c r="A25" s="1" t="s">
        <v>67</v>
      </c>
      <c r="B25" s="1" t="s">
        <v>9</v>
      </c>
      <c r="C25" s="2">
        <v>44801</v>
      </c>
      <c r="D25" s="2" t="str">
        <f t="shared" si="0"/>
        <v>2022</v>
      </c>
      <c r="E25" s="1" t="s">
        <v>10</v>
      </c>
      <c r="F25" s="1" t="s">
        <v>26</v>
      </c>
      <c r="G25" s="1" t="s">
        <v>22</v>
      </c>
      <c r="H25" s="1" t="str" cm="1">
        <f t="array" ref="H25">_xlfn.IFS(F25="TwoWheeler","PrivateScooty",F25="ThreeWheeler","Gov.Cargo",F25="Bus","Gov.Bus",AND(F25="FourWheeler",OR(G25="Electric",G25="CNG",G25="Petrol")),"Cab",AND(F25="FourWheeler",G25="Diesel"),"PrivateCar")</f>
        <v>PrivateScooty</v>
      </c>
      <c r="I25" s="1">
        <v>53.53</v>
      </c>
    </row>
    <row r="26" spans="1:9" x14ac:dyDescent="0.35">
      <c r="A26" s="1" t="s">
        <v>68</v>
      </c>
      <c r="B26" s="1" t="s">
        <v>32</v>
      </c>
      <c r="C26" s="2">
        <v>43879</v>
      </c>
      <c r="D26" s="2" t="str">
        <f t="shared" si="0"/>
        <v>2020</v>
      </c>
      <c r="E26" s="1" t="s">
        <v>69</v>
      </c>
      <c r="F26" s="1" t="s">
        <v>11</v>
      </c>
      <c r="G26" s="1" t="s">
        <v>22</v>
      </c>
      <c r="H26" s="1" t="str" cm="1">
        <f t="array" ref="H26">_xlfn.IFS(F26="TwoWheeler","PrivateScooty",F26="ThreeWheeler","Gov.Cargo",F26="Bus","Gov.Bus",AND(F26="FourWheeler",OR(G26="Electric",G26="CNG",G26="Petrol")),"Cab",AND(F26="FourWheeler",G26="Diesel"),"PrivateCar")</f>
        <v>Cab</v>
      </c>
      <c r="I26" s="1">
        <v>23.94</v>
      </c>
    </row>
    <row r="27" spans="1:9" x14ac:dyDescent="0.35">
      <c r="A27" s="1" t="s">
        <v>70</v>
      </c>
      <c r="B27" s="1" t="s">
        <v>36</v>
      </c>
      <c r="C27" s="2">
        <v>43737</v>
      </c>
      <c r="D27" s="2" t="str">
        <f t="shared" si="0"/>
        <v>2019</v>
      </c>
      <c r="E27" s="1" t="s">
        <v>60</v>
      </c>
      <c r="F27" s="1" t="s">
        <v>43</v>
      </c>
      <c r="G27" s="1" t="s">
        <v>12</v>
      </c>
      <c r="H27" s="1" t="str" cm="1">
        <f t="array" ref="H27">_xlfn.IFS(F27="TwoWheeler","PrivateScooty",F27="ThreeWheeler","Gov.Cargo",F27="Bus","Gov.Bus",AND(F27="FourWheeler",OR(G27="Electric",G27="CNG",G27="Petrol")),"Cab",AND(F27="FourWheeler",G27="Diesel"),"PrivateCar")</f>
        <v>Gov.Cargo</v>
      </c>
      <c r="I27" s="1">
        <v>47.91</v>
      </c>
    </row>
    <row r="28" spans="1:9" x14ac:dyDescent="0.35">
      <c r="A28" s="1" t="s">
        <v>71</v>
      </c>
      <c r="B28" s="1" t="s">
        <v>9</v>
      </c>
      <c r="C28" s="2">
        <v>45022</v>
      </c>
      <c r="D28" s="2" t="str">
        <f t="shared" si="0"/>
        <v>2023</v>
      </c>
      <c r="E28" s="1" t="s">
        <v>72</v>
      </c>
      <c r="F28" s="1" t="s">
        <v>11</v>
      </c>
      <c r="G28" s="1" t="s">
        <v>22</v>
      </c>
      <c r="H28" s="1" t="str" cm="1">
        <f t="array" ref="H28">_xlfn.IFS(F28="TwoWheeler","PrivateScooty",F28="ThreeWheeler","Gov.Cargo",F28="Bus","Gov.Bus",AND(F28="FourWheeler",OR(G28="Electric",G28="CNG",G28="Petrol")),"Cab",AND(F28="FourWheeler",G28="Diesel"),"PrivateCar")</f>
        <v>Cab</v>
      </c>
      <c r="I28" s="1">
        <v>62.18</v>
      </c>
    </row>
    <row r="29" spans="1:9" x14ac:dyDescent="0.35">
      <c r="A29" s="1" t="s">
        <v>73</v>
      </c>
      <c r="B29" s="1" t="s">
        <v>66</v>
      </c>
      <c r="C29" s="2">
        <v>44245</v>
      </c>
      <c r="D29" s="2" t="str">
        <f t="shared" si="0"/>
        <v>2021</v>
      </c>
      <c r="E29" s="1" t="s">
        <v>10</v>
      </c>
      <c r="F29" s="1" t="s">
        <v>11</v>
      </c>
      <c r="G29" s="1" t="s">
        <v>22</v>
      </c>
      <c r="H29" s="1" t="str" cm="1">
        <f t="array" ref="H29">_xlfn.IFS(F29="TwoWheeler","PrivateScooty",F29="ThreeWheeler","Gov.Cargo",F29="Bus","Gov.Bus",AND(F29="FourWheeler",OR(G29="Electric",G29="CNG",G29="Petrol")),"Cab",AND(F29="FourWheeler",G29="Diesel"),"PrivateCar")</f>
        <v>Cab</v>
      </c>
      <c r="I29" s="1">
        <v>41.02</v>
      </c>
    </row>
    <row r="30" spans="1:9" x14ac:dyDescent="0.35">
      <c r="A30" s="1" t="s">
        <v>74</v>
      </c>
      <c r="B30" s="1" t="s">
        <v>75</v>
      </c>
      <c r="C30" s="2">
        <v>43189</v>
      </c>
      <c r="D30" s="2" t="str">
        <f t="shared" si="0"/>
        <v>2018</v>
      </c>
      <c r="E30" s="1" t="s">
        <v>60</v>
      </c>
      <c r="F30" s="1" t="s">
        <v>11</v>
      </c>
      <c r="G30" s="1" t="s">
        <v>12</v>
      </c>
      <c r="H30" s="1" t="str" cm="1">
        <f t="array" ref="H30">_xlfn.IFS(F30="TwoWheeler","PrivateScooty",F30="ThreeWheeler","Gov.Cargo",F30="Bus","Gov.Bus",AND(F30="FourWheeler",OR(G30="Electric",G30="CNG",G30="Petrol")),"Cab",AND(F30="FourWheeler",G30="Diesel"),"PrivateCar")</f>
        <v>Cab</v>
      </c>
      <c r="I30" s="1">
        <v>88.31</v>
      </c>
    </row>
    <row r="31" spans="1:9" x14ac:dyDescent="0.35">
      <c r="A31" s="1" t="s">
        <v>76</v>
      </c>
      <c r="B31" s="1" t="s">
        <v>32</v>
      </c>
      <c r="C31" s="2">
        <v>44216</v>
      </c>
      <c r="D31" s="2" t="str">
        <f t="shared" si="0"/>
        <v>2021</v>
      </c>
      <c r="E31" s="1" t="s">
        <v>62</v>
      </c>
      <c r="F31" s="1" t="s">
        <v>43</v>
      </c>
      <c r="G31" s="1" t="s">
        <v>34</v>
      </c>
      <c r="H31" s="1" t="str" cm="1">
        <f t="array" ref="H31">_xlfn.IFS(F31="TwoWheeler","PrivateScooty",F31="ThreeWheeler","Gov.Cargo",F31="Bus","Gov.Bus",AND(F31="FourWheeler",OR(G31="Electric",G31="CNG",G31="Petrol")),"Cab",AND(F31="FourWheeler",G31="Diesel"),"PrivateCar")</f>
        <v>Gov.Cargo</v>
      </c>
      <c r="I31" s="1">
        <v>48.6</v>
      </c>
    </row>
    <row r="32" spans="1:9" x14ac:dyDescent="0.35">
      <c r="A32" s="1" t="s">
        <v>77</v>
      </c>
      <c r="B32" s="1" t="s">
        <v>14</v>
      </c>
      <c r="C32" s="2">
        <v>44859</v>
      </c>
      <c r="D32" s="2" t="str">
        <f t="shared" si="0"/>
        <v>2022</v>
      </c>
      <c r="E32" s="1" t="s">
        <v>55</v>
      </c>
      <c r="F32" s="1" t="s">
        <v>16</v>
      </c>
      <c r="G32" s="1" t="s">
        <v>12</v>
      </c>
      <c r="H32" s="1" t="str" cm="1">
        <f t="array" ref="H32">_xlfn.IFS(F32="TwoWheeler","PrivateScooty",F32="ThreeWheeler","Gov.Cargo",F32="Bus","Gov.Bus",AND(F32="FourWheeler",OR(G32="Electric",G32="CNG",G32="Petrol")),"Cab",AND(F32="FourWheeler",G32="Diesel"),"PrivateCar")</f>
        <v>Gov.Bus</v>
      </c>
      <c r="I32" s="1">
        <v>35.619999999999997</v>
      </c>
    </row>
    <row r="33" spans="1:9" x14ac:dyDescent="0.35">
      <c r="A33" s="1" t="s">
        <v>78</v>
      </c>
      <c r="B33" s="1" t="s">
        <v>32</v>
      </c>
      <c r="C33" s="2">
        <v>44509</v>
      </c>
      <c r="D33" s="2" t="str">
        <f t="shared" si="0"/>
        <v>2021</v>
      </c>
      <c r="E33" s="1" t="s">
        <v>55</v>
      </c>
      <c r="F33" s="1" t="s">
        <v>43</v>
      </c>
      <c r="G33" s="1" t="s">
        <v>17</v>
      </c>
      <c r="H33" s="1" t="str" cm="1">
        <f t="array" ref="H33">_xlfn.IFS(F33="TwoWheeler","PrivateScooty",F33="ThreeWheeler","Gov.Cargo",F33="Bus","Gov.Bus",AND(F33="FourWheeler",OR(G33="Electric",G33="CNG",G33="Petrol")),"Cab",AND(F33="FourWheeler",G33="Diesel"),"PrivateCar")</f>
        <v>Gov.Cargo</v>
      </c>
      <c r="I33" s="1">
        <v>37.04</v>
      </c>
    </row>
    <row r="34" spans="1:9" x14ac:dyDescent="0.35">
      <c r="A34" s="1" t="s">
        <v>79</v>
      </c>
      <c r="B34" s="1" t="s">
        <v>24</v>
      </c>
      <c r="C34" s="2">
        <v>44260</v>
      </c>
      <c r="D34" s="2" t="str">
        <f t="shared" si="0"/>
        <v>2021</v>
      </c>
      <c r="E34" s="1" t="s">
        <v>42</v>
      </c>
      <c r="F34" s="1" t="s">
        <v>11</v>
      </c>
      <c r="G34" s="1" t="s">
        <v>22</v>
      </c>
      <c r="H34" s="1" t="str" cm="1">
        <f t="array" ref="H34">_xlfn.IFS(F34="TwoWheeler","PrivateScooty",F34="ThreeWheeler","Gov.Cargo",F34="Bus","Gov.Bus",AND(F34="FourWheeler",OR(G34="Electric",G34="CNG",G34="Petrol")),"Cab",AND(F34="FourWheeler",G34="Diesel"),"PrivateCar")</f>
        <v>Cab</v>
      </c>
      <c r="I34" s="1">
        <v>61.93</v>
      </c>
    </row>
    <row r="35" spans="1:9" x14ac:dyDescent="0.35">
      <c r="A35" s="1" t="s">
        <v>80</v>
      </c>
      <c r="B35" s="1" t="s">
        <v>66</v>
      </c>
      <c r="C35" s="2">
        <v>44359</v>
      </c>
      <c r="D35" s="2" t="str">
        <f t="shared" si="0"/>
        <v>2021</v>
      </c>
      <c r="E35" s="1" t="s">
        <v>81</v>
      </c>
      <c r="F35" s="1" t="s">
        <v>43</v>
      </c>
      <c r="G35" s="1" t="s">
        <v>22</v>
      </c>
      <c r="H35" s="1" t="str" cm="1">
        <f t="array" ref="H35">_xlfn.IFS(F35="TwoWheeler","PrivateScooty",F35="ThreeWheeler","Gov.Cargo",F35="Bus","Gov.Bus",AND(F35="FourWheeler",OR(G35="Electric",G35="CNG",G35="Petrol")),"Cab",AND(F35="FourWheeler",G35="Diesel"),"PrivateCar")</f>
        <v>Gov.Cargo</v>
      </c>
      <c r="I35" s="1">
        <v>40.96</v>
      </c>
    </row>
    <row r="36" spans="1:9" x14ac:dyDescent="0.35">
      <c r="A36" s="1" t="s">
        <v>82</v>
      </c>
      <c r="B36" s="1" t="s">
        <v>9</v>
      </c>
      <c r="C36" s="2">
        <v>44590</v>
      </c>
      <c r="D36" s="2" t="str">
        <f t="shared" si="0"/>
        <v>2022</v>
      </c>
      <c r="E36" s="1" t="s">
        <v>21</v>
      </c>
      <c r="F36" s="1" t="s">
        <v>16</v>
      </c>
      <c r="G36" s="1" t="s">
        <v>17</v>
      </c>
      <c r="H36" s="1" t="str" cm="1">
        <f t="array" ref="H36">_xlfn.IFS(F36="TwoWheeler","PrivateScooty",F36="ThreeWheeler","Gov.Cargo",F36="Bus","Gov.Bus",AND(F36="FourWheeler",OR(G36="Electric",G36="CNG",G36="Petrol")),"Cab",AND(F36="FourWheeler",G36="Diesel"),"PrivateCar")</f>
        <v>Gov.Bus</v>
      </c>
      <c r="I36" s="1">
        <v>63.88</v>
      </c>
    </row>
    <row r="37" spans="1:9" x14ac:dyDescent="0.35">
      <c r="A37" s="1" t="s">
        <v>83</v>
      </c>
      <c r="B37" s="1" t="s">
        <v>24</v>
      </c>
      <c r="C37" s="2">
        <v>43723</v>
      </c>
      <c r="D37" s="2" t="str">
        <f t="shared" si="0"/>
        <v>2019</v>
      </c>
      <c r="E37" s="1" t="s">
        <v>49</v>
      </c>
      <c r="F37" s="1" t="s">
        <v>16</v>
      </c>
      <c r="G37" s="1" t="s">
        <v>17</v>
      </c>
      <c r="H37" s="1" t="str" cm="1">
        <f t="array" ref="H37">_xlfn.IFS(F37="TwoWheeler","PrivateScooty",F37="ThreeWheeler","Gov.Cargo",F37="Bus","Gov.Bus",AND(F37="FourWheeler",OR(G37="Electric",G37="CNG",G37="Petrol")),"Cab",AND(F37="FourWheeler",G37="Diesel"),"PrivateCar")</f>
        <v>Gov.Bus</v>
      </c>
      <c r="I37" s="1">
        <v>68.959999999999994</v>
      </c>
    </row>
    <row r="38" spans="1:9" x14ac:dyDescent="0.35">
      <c r="A38" s="1" t="s">
        <v>84</v>
      </c>
      <c r="B38" s="1" t="s">
        <v>24</v>
      </c>
      <c r="C38" s="2">
        <v>44045</v>
      </c>
      <c r="D38" s="2" t="str">
        <f t="shared" si="0"/>
        <v>2020</v>
      </c>
      <c r="E38" s="1" t="s">
        <v>21</v>
      </c>
      <c r="F38" s="1" t="s">
        <v>11</v>
      </c>
      <c r="G38" s="1" t="s">
        <v>22</v>
      </c>
      <c r="H38" s="1" t="str" cm="1">
        <f t="array" ref="H38">_xlfn.IFS(F38="TwoWheeler","PrivateScooty",F38="ThreeWheeler","Gov.Cargo",F38="Bus","Gov.Bus",AND(F38="FourWheeler",OR(G38="Electric",G38="CNG",G38="Petrol")),"Cab",AND(F38="FourWheeler",G38="Diesel"),"PrivateCar")</f>
        <v>Cab</v>
      </c>
      <c r="I38" s="1">
        <v>70.48</v>
      </c>
    </row>
    <row r="39" spans="1:9" x14ac:dyDescent="0.35">
      <c r="A39" s="1" t="s">
        <v>85</v>
      </c>
      <c r="B39" s="1" t="s">
        <v>75</v>
      </c>
      <c r="C39" s="2">
        <v>43157</v>
      </c>
      <c r="D39" s="2" t="str">
        <f t="shared" si="0"/>
        <v>2018</v>
      </c>
      <c r="E39" s="1" t="s">
        <v>51</v>
      </c>
      <c r="F39" s="1" t="s">
        <v>16</v>
      </c>
      <c r="G39" s="1" t="s">
        <v>22</v>
      </c>
      <c r="H39" s="1" t="str" cm="1">
        <f t="array" ref="H39">_xlfn.IFS(F39="TwoWheeler","PrivateScooty",F39="ThreeWheeler","Gov.Cargo",F39="Bus","Gov.Bus",AND(F39="FourWheeler",OR(G39="Electric",G39="CNG",G39="Petrol")),"Cab",AND(F39="FourWheeler",G39="Diesel"),"PrivateCar")</f>
        <v>Gov.Bus</v>
      </c>
      <c r="I39" s="1">
        <v>38.22</v>
      </c>
    </row>
    <row r="40" spans="1:9" x14ac:dyDescent="0.35">
      <c r="A40" s="1" t="s">
        <v>86</v>
      </c>
      <c r="B40" s="1" t="s">
        <v>66</v>
      </c>
      <c r="C40" s="2">
        <v>45265</v>
      </c>
      <c r="D40" s="2" t="str">
        <f t="shared" si="0"/>
        <v>2023</v>
      </c>
      <c r="E40" s="1" t="s">
        <v>28</v>
      </c>
      <c r="F40" s="1" t="s">
        <v>26</v>
      </c>
      <c r="G40" s="1" t="s">
        <v>12</v>
      </c>
      <c r="H40" s="1" t="str" cm="1">
        <f t="array" ref="H40">_xlfn.IFS(F40="TwoWheeler","PrivateScooty",F40="ThreeWheeler","Gov.Cargo",F40="Bus","Gov.Bus",AND(F40="FourWheeler",OR(G40="Electric",G40="CNG",G40="Petrol")),"Cab",AND(F40="FourWheeler",G40="Diesel"),"PrivateCar")</f>
        <v>PrivateScooty</v>
      </c>
      <c r="I40" s="1">
        <v>40.49</v>
      </c>
    </row>
    <row r="41" spans="1:9" x14ac:dyDescent="0.35">
      <c r="A41" s="1" t="s">
        <v>87</v>
      </c>
      <c r="B41" s="1" t="s">
        <v>24</v>
      </c>
      <c r="C41" s="2">
        <v>44460</v>
      </c>
      <c r="D41" s="2" t="str">
        <f t="shared" si="0"/>
        <v>2021</v>
      </c>
      <c r="E41" s="1" t="s">
        <v>88</v>
      </c>
      <c r="F41" s="1" t="s">
        <v>11</v>
      </c>
      <c r="G41" s="1" t="s">
        <v>34</v>
      </c>
      <c r="H41" s="1" t="str" cm="1">
        <f t="array" ref="H41">_xlfn.IFS(F41="TwoWheeler","PrivateScooty",F41="ThreeWheeler","Gov.Cargo",F41="Bus","Gov.Bus",AND(F41="FourWheeler",OR(G41="Electric",G41="CNG",G41="Petrol")),"Cab",AND(F41="FourWheeler",G41="Diesel"),"PrivateCar")</f>
        <v>Cab</v>
      </c>
      <c r="I41" s="1">
        <v>69.37</v>
      </c>
    </row>
    <row r="42" spans="1:9" x14ac:dyDescent="0.35">
      <c r="A42" s="1" t="s">
        <v>89</v>
      </c>
      <c r="B42" s="1" t="s">
        <v>36</v>
      </c>
      <c r="C42" s="2">
        <v>44768</v>
      </c>
      <c r="D42" s="2" t="str">
        <f t="shared" si="0"/>
        <v>2022</v>
      </c>
      <c r="E42" s="1" t="s">
        <v>42</v>
      </c>
      <c r="F42" s="1" t="s">
        <v>11</v>
      </c>
      <c r="G42" s="1" t="s">
        <v>22</v>
      </c>
      <c r="H42" s="1" t="str" cm="1">
        <f t="array" ref="H42">_xlfn.IFS(F42="TwoWheeler","PrivateScooty",F42="ThreeWheeler","Gov.Cargo",F42="Bus","Gov.Bus",AND(F42="FourWheeler",OR(G42="Electric",G42="CNG",G42="Petrol")),"Cab",AND(F42="FourWheeler",G42="Diesel"),"PrivateCar")</f>
        <v>Cab</v>
      </c>
      <c r="I42" s="1">
        <v>73.67</v>
      </c>
    </row>
    <row r="43" spans="1:9" x14ac:dyDescent="0.35">
      <c r="A43" s="1" t="s">
        <v>90</v>
      </c>
      <c r="B43" s="1" t="s">
        <v>75</v>
      </c>
      <c r="C43" s="2">
        <v>44164</v>
      </c>
      <c r="D43" s="2" t="str">
        <f t="shared" si="0"/>
        <v>2020</v>
      </c>
      <c r="E43" s="1" t="s">
        <v>49</v>
      </c>
      <c r="F43" s="1" t="s">
        <v>43</v>
      </c>
      <c r="G43" s="1" t="s">
        <v>17</v>
      </c>
      <c r="H43" s="1" t="str" cm="1">
        <f t="array" ref="H43">_xlfn.IFS(F43="TwoWheeler","PrivateScooty",F43="ThreeWheeler","Gov.Cargo",F43="Bus","Gov.Bus",AND(F43="FourWheeler",OR(G43="Electric",G43="CNG",G43="Petrol")),"Cab",AND(F43="FourWheeler",G43="Diesel"),"PrivateCar")</f>
        <v>Gov.Cargo</v>
      </c>
      <c r="I43" s="1">
        <v>53.84</v>
      </c>
    </row>
    <row r="44" spans="1:9" x14ac:dyDescent="0.35">
      <c r="A44" s="1" t="s">
        <v>91</v>
      </c>
      <c r="B44" s="1" t="s">
        <v>66</v>
      </c>
      <c r="C44" s="2">
        <v>45126</v>
      </c>
      <c r="D44" s="2" t="str">
        <f t="shared" si="0"/>
        <v>2023</v>
      </c>
      <c r="E44" s="1" t="s">
        <v>47</v>
      </c>
      <c r="F44" s="1" t="s">
        <v>26</v>
      </c>
      <c r="G44" s="1" t="s">
        <v>17</v>
      </c>
      <c r="H44" s="1" t="str" cm="1">
        <f t="array" ref="H44">_xlfn.IFS(F44="TwoWheeler","PrivateScooty",F44="ThreeWheeler","Gov.Cargo",F44="Bus","Gov.Bus",AND(F44="FourWheeler",OR(G44="Electric",G44="CNG",G44="Petrol")),"Cab",AND(F44="FourWheeler",G44="Diesel"),"PrivateCar")</f>
        <v>PrivateScooty</v>
      </c>
      <c r="I44" s="1">
        <v>66.52</v>
      </c>
    </row>
    <row r="45" spans="1:9" x14ac:dyDescent="0.35">
      <c r="A45" s="1" t="s">
        <v>92</v>
      </c>
      <c r="B45" s="1" t="s">
        <v>93</v>
      </c>
      <c r="C45" s="2">
        <v>45242</v>
      </c>
      <c r="D45" s="2" t="str">
        <f t="shared" si="0"/>
        <v>2023</v>
      </c>
      <c r="E45" s="1" t="s">
        <v>62</v>
      </c>
      <c r="F45" s="1" t="s">
        <v>16</v>
      </c>
      <c r="G45" s="1" t="s">
        <v>34</v>
      </c>
      <c r="H45" s="1" t="str" cm="1">
        <f t="array" ref="H45">_xlfn.IFS(F45="TwoWheeler","PrivateScooty",F45="ThreeWheeler","Gov.Cargo",F45="Bus","Gov.Bus",AND(F45="FourWheeler",OR(G45="Electric",G45="CNG",G45="Petrol")),"Cab",AND(F45="FourWheeler",G45="Diesel"),"PrivateCar")</f>
        <v>Gov.Bus</v>
      </c>
      <c r="I45" s="1">
        <v>90.84</v>
      </c>
    </row>
    <row r="46" spans="1:9" x14ac:dyDescent="0.35">
      <c r="A46" s="1" t="s">
        <v>94</v>
      </c>
      <c r="B46" s="1" t="s">
        <v>24</v>
      </c>
      <c r="C46" s="2">
        <v>43597</v>
      </c>
      <c r="D46" s="2" t="str">
        <f t="shared" si="0"/>
        <v>2019</v>
      </c>
      <c r="E46" s="1" t="s">
        <v>33</v>
      </c>
      <c r="F46" s="1" t="s">
        <v>11</v>
      </c>
      <c r="G46" s="1" t="s">
        <v>22</v>
      </c>
      <c r="H46" s="1" t="str" cm="1">
        <f t="array" ref="H46">_xlfn.IFS(F46="TwoWheeler","PrivateScooty",F46="ThreeWheeler","Gov.Cargo",F46="Bus","Gov.Bus",AND(F46="FourWheeler",OR(G46="Electric",G46="CNG",G46="Petrol")),"Cab",AND(F46="FourWheeler",G46="Diesel"),"PrivateCar")</f>
        <v>Cab</v>
      </c>
      <c r="I46" s="1">
        <v>24.71</v>
      </c>
    </row>
    <row r="47" spans="1:9" x14ac:dyDescent="0.35">
      <c r="A47" s="1" t="s">
        <v>95</v>
      </c>
      <c r="B47" s="1" t="s">
        <v>32</v>
      </c>
      <c r="C47" s="2">
        <v>44295</v>
      </c>
      <c r="D47" s="2" t="str">
        <f t="shared" si="0"/>
        <v>2021</v>
      </c>
      <c r="E47" s="1" t="s">
        <v>49</v>
      </c>
      <c r="F47" s="1" t="s">
        <v>26</v>
      </c>
      <c r="G47" s="1" t="s">
        <v>17</v>
      </c>
      <c r="H47" s="1" t="str" cm="1">
        <f t="array" ref="H47">_xlfn.IFS(F47="TwoWheeler","PrivateScooty",F47="ThreeWheeler","Gov.Cargo",F47="Bus","Gov.Bus",AND(F47="FourWheeler",OR(G47="Electric",G47="CNG",G47="Petrol")),"Cab",AND(F47="FourWheeler",G47="Diesel"),"PrivateCar")</f>
        <v>PrivateScooty</v>
      </c>
      <c r="I47" s="1">
        <v>41.55</v>
      </c>
    </row>
    <row r="48" spans="1:9" x14ac:dyDescent="0.35">
      <c r="A48" s="1" t="s">
        <v>96</v>
      </c>
      <c r="B48" s="1" t="s">
        <v>36</v>
      </c>
      <c r="C48" s="2">
        <v>44461</v>
      </c>
      <c r="D48" s="2" t="str">
        <f t="shared" si="0"/>
        <v>2021</v>
      </c>
      <c r="E48" s="1" t="s">
        <v>88</v>
      </c>
      <c r="F48" s="1" t="s">
        <v>26</v>
      </c>
      <c r="G48" s="1" t="s">
        <v>12</v>
      </c>
      <c r="H48" s="1" t="str" cm="1">
        <f t="array" ref="H48">_xlfn.IFS(F48="TwoWheeler","PrivateScooty",F48="ThreeWheeler","Gov.Cargo",F48="Bus","Gov.Bus",AND(F48="FourWheeler",OR(G48="Electric",G48="CNG",G48="Petrol")),"Cab",AND(F48="FourWheeler",G48="Diesel"),"PrivateCar")</f>
        <v>PrivateScooty</v>
      </c>
      <c r="I48" s="1">
        <v>99.49</v>
      </c>
    </row>
    <row r="49" spans="1:9" x14ac:dyDescent="0.35">
      <c r="A49" s="1" t="s">
        <v>97</v>
      </c>
      <c r="B49" s="1" t="s">
        <v>24</v>
      </c>
      <c r="C49" s="2">
        <v>44867</v>
      </c>
      <c r="D49" s="2" t="str">
        <f t="shared" si="0"/>
        <v>2022</v>
      </c>
      <c r="E49" s="1" t="s">
        <v>55</v>
      </c>
      <c r="F49" s="1" t="s">
        <v>43</v>
      </c>
      <c r="G49" s="1" t="s">
        <v>22</v>
      </c>
      <c r="H49" s="1" t="str" cm="1">
        <f t="array" ref="H49">_xlfn.IFS(F49="TwoWheeler","PrivateScooty",F49="ThreeWheeler","Gov.Cargo",F49="Bus","Gov.Bus",AND(F49="FourWheeler",OR(G49="Electric",G49="CNG",G49="Petrol")),"Cab",AND(F49="FourWheeler",G49="Diesel"),"PrivateCar")</f>
        <v>Gov.Cargo</v>
      </c>
      <c r="I49" s="1">
        <v>81.89</v>
      </c>
    </row>
    <row r="50" spans="1:9" x14ac:dyDescent="0.35">
      <c r="A50" s="1" t="s">
        <v>98</v>
      </c>
      <c r="B50" s="1" t="s">
        <v>36</v>
      </c>
      <c r="C50" s="2">
        <v>43793</v>
      </c>
      <c r="D50" s="2" t="str">
        <f t="shared" si="0"/>
        <v>2019</v>
      </c>
      <c r="E50" s="1" t="s">
        <v>88</v>
      </c>
      <c r="F50" s="1" t="s">
        <v>43</v>
      </c>
      <c r="G50" s="1" t="s">
        <v>22</v>
      </c>
      <c r="H50" s="1" t="str" cm="1">
        <f t="array" ref="H50">_xlfn.IFS(F50="TwoWheeler","PrivateScooty",F50="ThreeWheeler","Gov.Cargo",F50="Bus","Gov.Bus",AND(F50="FourWheeler",OR(G50="Electric",G50="CNG",G50="Petrol")),"Cab",AND(F50="FourWheeler",G50="Diesel"),"PrivateCar")</f>
        <v>Gov.Cargo</v>
      </c>
      <c r="I50" s="1">
        <v>45.96</v>
      </c>
    </row>
    <row r="51" spans="1:9" x14ac:dyDescent="0.35">
      <c r="A51" s="1" t="s">
        <v>99</v>
      </c>
      <c r="B51" s="1" t="s">
        <v>66</v>
      </c>
      <c r="C51" s="2">
        <v>44811</v>
      </c>
      <c r="D51" s="2" t="str">
        <f t="shared" si="0"/>
        <v>2022</v>
      </c>
      <c r="E51" s="1" t="s">
        <v>40</v>
      </c>
      <c r="F51" s="1" t="s">
        <v>26</v>
      </c>
      <c r="G51" s="1" t="s">
        <v>17</v>
      </c>
      <c r="H51" s="1" t="str" cm="1">
        <f t="array" ref="H51">_xlfn.IFS(F51="TwoWheeler","PrivateScooty",F51="ThreeWheeler","Gov.Cargo",F51="Bus","Gov.Bus",AND(F51="FourWheeler",OR(G51="Electric",G51="CNG",G51="Petrol")),"Cab",AND(F51="FourWheeler",G51="Diesel"),"PrivateCar")</f>
        <v>PrivateScooty</v>
      </c>
      <c r="I51" s="1">
        <v>67.08</v>
      </c>
    </row>
    <row r="52" spans="1:9" x14ac:dyDescent="0.35">
      <c r="A52" s="1" t="s">
        <v>100</v>
      </c>
      <c r="B52" s="1" t="s">
        <v>14</v>
      </c>
      <c r="C52" s="2">
        <v>43284</v>
      </c>
      <c r="D52" s="2" t="str">
        <f t="shared" si="0"/>
        <v>2018</v>
      </c>
      <c r="E52" s="1" t="s">
        <v>28</v>
      </c>
      <c r="F52" s="1" t="s">
        <v>26</v>
      </c>
      <c r="G52" s="1" t="s">
        <v>34</v>
      </c>
      <c r="H52" s="1" t="str" cm="1">
        <f t="array" ref="H52">_xlfn.IFS(F52="TwoWheeler","PrivateScooty",F52="ThreeWheeler","Gov.Cargo",F52="Bus","Gov.Bus",AND(F52="FourWheeler",OR(G52="Electric",G52="CNG",G52="Petrol")),"Cab",AND(F52="FourWheeler",G52="Diesel"),"PrivateCar")</f>
        <v>PrivateScooty</v>
      </c>
      <c r="I52" s="1">
        <v>89.7</v>
      </c>
    </row>
    <row r="53" spans="1:9" x14ac:dyDescent="0.35">
      <c r="A53" s="1" t="s">
        <v>101</v>
      </c>
      <c r="B53" s="1" t="s">
        <v>32</v>
      </c>
      <c r="C53" s="2">
        <v>45043</v>
      </c>
      <c r="D53" s="2" t="str">
        <f t="shared" si="0"/>
        <v>2023</v>
      </c>
      <c r="E53" s="1" t="s">
        <v>21</v>
      </c>
      <c r="F53" s="1" t="s">
        <v>11</v>
      </c>
      <c r="G53" s="1" t="s">
        <v>34</v>
      </c>
      <c r="H53" s="1" t="str" cm="1">
        <f t="array" ref="H53">_xlfn.IFS(F53="TwoWheeler","PrivateScooty",F53="ThreeWheeler","Gov.Cargo",F53="Bus","Gov.Bus",AND(F53="FourWheeler",OR(G53="Electric",G53="CNG",G53="Petrol")),"Cab",AND(F53="FourWheeler",G53="Diesel"),"PrivateCar")</f>
        <v>Cab</v>
      </c>
      <c r="I53" s="1">
        <v>86.57</v>
      </c>
    </row>
    <row r="54" spans="1:9" x14ac:dyDescent="0.35">
      <c r="A54" s="1" t="s">
        <v>102</v>
      </c>
      <c r="B54" s="1" t="s">
        <v>93</v>
      </c>
      <c r="C54" s="2">
        <v>45032</v>
      </c>
      <c r="D54" s="2" t="str">
        <f t="shared" si="0"/>
        <v>2023</v>
      </c>
      <c r="E54" s="1" t="s">
        <v>69</v>
      </c>
      <c r="F54" s="1" t="s">
        <v>16</v>
      </c>
      <c r="G54" s="1" t="s">
        <v>12</v>
      </c>
      <c r="H54" s="1" t="str" cm="1">
        <f t="array" ref="H54">_xlfn.IFS(F54="TwoWheeler","PrivateScooty",F54="ThreeWheeler","Gov.Cargo",F54="Bus","Gov.Bus",AND(F54="FourWheeler",OR(G54="Electric",G54="CNG",G54="Petrol")),"Cab",AND(F54="FourWheeler",G54="Diesel"),"PrivateCar")</f>
        <v>Gov.Bus</v>
      </c>
      <c r="I54" s="1">
        <v>76.47</v>
      </c>
    </row>
    <row r="55" spans="1:9" x14ac:dyDescent="0.35">
      <c r="A55" s="1" t="s">
        <v>103</v>
      </c>
      <c r="B55" s="1" t="s">
        <v>104</v>
      </c>
      <c r="C55" s="2">
        <v>44618</v>
      </c>
      <c r="D55" s="2" t="str">
        <f t="shared" si="0"/>
        <v>2022</v>
      </c>
      <c r="E55" s="1" t="s">
        <v>105</v>
      </c>
      <c r="F55" s="1" t="s">
        <v>16</v>
      </c>
      <c r="G55" s="1" t="s">
        <v>34</v>
      </c>
      <c r="H55" s="1" t="str" cm="1">
        <f t="array" ref="H55">_xlfn.IFS(F55="TwoWheeler","PrivateScooty",F55="ThreeWheeler","Gov.Cargo",F55="Bus","Gov.Bus",AND(F55="FourWheeler",OR(G55="Electric",G55="CNG",G55="Petrol")),"Cab",AND(F55="FourWheeler",G55="Diesel"),"PrivateCar")</f>
        <v>Gov.Bus</v>
      </c>
      <c r="I55" s="1">
        <v>23.9</v>
      </c>
    </row>
    <row r="56" spans="1:9" x14ac:dyDescent="0.35">
      <c r="A56" s="1" t="s">
        <v>106</v>
      </c>
      <c r="B56" s="1" t="s">
        <v>36</v>
      </c>
      <c r="C56" s="2">
        <v>43998</v>
      </c>
      <c r="D56" s="2" t="str">
        <f t="shared" si="0"/>
        <v>2020</v>
      </c>
      <c r="E56" s="1" t="s">
        <v>81</v>
      </c>
      <c r="F56" s="1" t="s">
        <v>16</v>
      </c>
      <c r="G56" s="1" t="s">
        <v>34</v>
      </c>
      <c r="H56" s="1" t="str" cm="1">
        <f t="array" ref="H56">_xlfn.IFS(F56="TwoWheeler","PrivateScooty",F56="ThreeWheeler","Gov.Cargo",F56="Bus","Gov.Bus",AND(F56="FourWheeler",OR(G56="Electric",G56="CNG",G56="Petrol")),"Cab",AND(F56="FourWheeler",G56="Diesel"),"PrivateCar")</f>
        <v>Gov.Bus</v>
      </c>
      <c r="I56" s="1">
        <v>65.25</v>
      </c>
    </row>
    <row r="57" spans="1:9" x14ac:dyDescent="0.35">
      <c r="A57" s="1" t="s">
        <v>107</v>
      </c>
      <c r="B57" s="1" t="s">
        <v>75</v>
      </c>
      <c r="C57" s="2">
        <v>43614</v>
      </c>
      <c r="D57" s="2" t="str">
        <f t="shared" si="0"/>
        <v>2019</v>
      </c>
      <c r="E57" s="1" t="s">
        <v>64</v>
      </c>
      <c r="F57" s="1" t="s">
        <v>16</v>
      </c>
      <c r="G57" s="1" t="s">
        <v>17</v>
      </c>
      <c r="H57" s="1" t="str" cm="1">
        <f t="array" ref="H57">_xlfn.IFS(F57="TwoWheeler","PrivateScooty",F57="ThreeWheeler","Gov.Cargo",F57="Bus","Gov.Bus",AND(F57="FourWheeler",OR(G57="Electric",G57="CNG",G57="Petrol")),"Cab",AND(F57="FourWheeler",G57="Diesel"),"PrivateCar")</f>
        <v>Gov.Bus</v>
      </c>
      <c r="I57" s="1">
        <v>84.9</v>
      </c>
    </row>
    <row r="58" spans="1:9" x14ac:dyDescent="0.35">
      <c r="A58" s="1" t="s">
        <v>108</v>
      </c>
      <c r="B58" s="1" t="s">
        <v>9</v>
      </c>
      <c r="C58" s="2">
        <v>43180</v>
      </c>
      <c r="D58" s="2" t="str">
        <f t="shared" si="0"/>
        <v>2018</v>
      </c>
      <c r="E58" s="1" t="s">
        <v>88</v>
      </c>
      <c r="F58" s="1" t="s">
        <v>11</v>
      </c>
      <c r="G58" s="1" t="s">
        <v>17</v>
      </c>
      <c r="H58" s="1" t="str" cm="1">
        <f t="array" ref="H58">_xlfn.IFS(F58="TwoWheeler","PrivateScooty",F58="ThreeWheeler","Gov.Cargo",F58="Bus","Gov.Bus",AND(F58="FourWheeler",OR(G58="Electric",G58="CNG",G58="Petrol")),"Cab",AND(F58="FourWheeler",G58="Diesel"),"PrivateCar")</f>
        <v>PrivateCar</v>
      </c>
      <c r="I58" s="1">
        <v>53.94</v>
      </c>
    </row>
    <row r="59" spans="1:9" x14ac:dyDescent="0.35">
      <c r="A59" s="1" t="s">
        <v>109</v>
      </c>
      <c r="B59" s="1" t="s">
        <v>20</v>
      </c>
      <c r="C59" s="2">
        <v>43433</v>
      </c>
      <c r="D59" s="2" t="str">
        <f t="shared" si="0"/>
        <v>2018</v>
      </c>
      <c r="E59" s="1" t="s">
        <v>15</v>
      </c>
      <c r="F59" s="1" t="s">
        <v>11</v>
      </c>
      <c r="G59" s="1" t="s">
        <v>12</v>
      </c>
      <c r="H59" s="1" t="str" cm="1">
        <f t="array" ref="H59">_xlfn.IFS(F59="TwoWheeler","PrivateScooty",F59="ThreeWheeler","Gov.Cargo",F59="Bus","Gov.Bus",AND(F59="FourWheeler",OR(G59="Electric",G59="CNG",G59="Petrol")),"Cab",AND(F59="FourWheeler",G59="Diesel"),"PrivateCar")</f>
        <v>Cab</v>
      </c>
      <c r="I59" s="1">
        <v>77.75</v>
      </c>
    </row>
    <row r="60" spans="1:9" x14ac:dyDescent="0.35">
      <c r="A60" s="1" t="s">
        <v>110</v>
      </c>
      <c r="B60" s="1" t="s">
        <v>66</v>
      </c>
      <c r="C60" s="2">
        <v>44029</v>
      </c>
      <c r="D60" s="2" t="str">
        <f t="shared" si="0"/>
        <v>2020</v>
      </c>
      <c r="E60" s="1" t="s">
        <v>10</v>
      </c>
      <c r="F60" s="1" t="s">
        <v>26</v>
      </c>
      <c r="G60" s="1" t="s">
        <v>22</v>
      </c>
      <c r="H60" s="1" t="str" cm="1">
        <f t="array" ref="H60">_xlfn.IFS(F60="TwoWheeler","PrivateScooty",F60="ThreeWheeler","Gov.Cargo",F60="Bus","Gov.Bus",AND(F60="FourWheeler",OR(G60="Electric",G60="CNG",G60="Petrol")),"Cab",AND(F60="FourWheeler",G60="Diesel"),"PrivateCar")</f>
        <v>PrivateScooty</v>
      </c>
      <c r="I60" s="1">
        <v>25.54</v>
      </c>
    </row>
    <row r="61" spans="1:9" x14ac:dyDescent="0.35">
      <c r="A61" s="1" t="s">
        <v>111</v>
      </c>
      <c r="B61" s="1" t="s">
        <v>32</v>
      </c>
      <c r="C61" s="2">
        <v>43110</v>
      </c>
      <c r="D61" s="2" t="str">
        <f t="shared" si="0"/>
        <v>2018</v>
      </c>
      <c r="E61" s="1" t="s">
        <v>42</v>
      </c>
      <c r="F61" s="1" t="s">
        <v>43</v>
      </c>
      <c r="G61" s="1" t="s">
        <v>12</v>
      </c>
      <c r="H61" s="1" t="str" cm="1">
        <f t="array" ref="H61">_xlfn.IFS(F61="TwoWheeler","PrivateScooty",F61="ThreeWheeler","Gov.Cargo",F61="Bus","Gov.Bus",AND(F61="FourWheeler",OR(G61="Electric",G61="CNG",G61="Petrol")),"Cab",AND(F61="FourWheeler",G61="Diesel"),"PrivateCar")</f>
        <v>Gov.Cargo</v>
      </c>
      <c r="I61" s="1">
        <v>27.14</v>
      </c>
    </row>
    <row r="62" spans="1:9" x14ac:dyDescent="0.35">
      <c r="A62" s="1" t="s">
        <v>112</v>
      </c>
      <c r="B62" s="1" t="s">
        <v>93</v>
      </c>
      <c r="C62" s="2">
        <v>43378</v>
      </c>
      <c r="D62" s="2" t="str">
        <f t="shared" si="0"/>
        <v>2018</v>
      </c>
      <c r="E62" s="1" t="s">
        <v>113</v>
      </c>
      <c r="F62" s="1" t="s">
        <v>26</v>
      </c>
      <c r="G62" s="1" t="s">
        <v>17</v>
      </c>
      <c r="H62" s="1" t="str" cm="1">
        <f t="array" ref="H62">_xlfn.IFS(F62="TwoWheeler","PrivateScooty",F62="ThreeWheeler","Gov.Cargo",F62="Bus","Gov.Bus",AND(F62="FourWheeler",OR(G62="Electric",G62="CNG",G62="Petrol")),"Cab",AND(F62="FourWheeler",G62="Diesel"),"PrivateCar")</f>
        <v>PrivateScooty</v>
      </c>
      <c r="I62" s="1">
        <v>92.31</v>
      </c>
    </row>
    <row r="63" spans="1:9" x14ac:dyDescent="0.35">
      <c r="A63" s="1" t="s">
        <v>114</v>
      </c>
      <c r="B63" s="1" t="s">
        <v>32</v>
      </c>
      <c r="C63" s="2">
        <v>45184</v>
      </c>
      <c r="D63" s="2" t="str">
        <f t="shared" si="0"/>
        <v>2023</v>
      </c>
      <c r="E63" s="1" t="s">
        <v>33</v>
      </c>
      <c r="F63" s="1" t="s">
        <v>16</v>
      </c>
      <c r="G63" s="1" t="s">
        <v>22</v>
      </c>
      <c r="H63" s="1" t="str" cm="1">
        <f t="array" ref="H63">_xlfn.IFS(F63="TwoWheeler","PrivateScooty",F63="ThreeWheeler","Gov.Cargo",F63="Bus","Gov.Bus",AND(F63="FourWheeler",OR(G63="Electric",G63="CNG",G63="Petrol")),"Cab",AND(F63="FourWheeler",G63="Diesel"),"PrivateCar")</f>
        <v>Gov.Bus</v>
      </c>
      <c r="I63" s="1">
        <v>77.94</v>
      </c>
    </row>
    <row r="64" spans="1:9" x14ac:dyDescent="0.35">
      <c r="A64" s="1" t="s">
        <v>115</v>
      </c>
      <c r="B64" s="1" t="s">
        <v>9</v>
      </c>
      <c r="C64" s="2">
        <v>44597</v>
      </c>
      <c r="D64" s="2" t="str">
        <f t="shared" si="0"/>
        <v>2022</v>
      </c>
      <c r="E64" s="1" t="s">
        <v>116</v>
      </c>
      <c r="F64" s="1" t="s">
        <v>43</v>
      </c>
      <c r="G64" s="1" t="s">
        <v>34</v>
      </c>
      <c r="H64" s="1" t="str" cm="1">
        <f t="array" ref="H64">_xlfn.IFS(F64="TwoWheeler","PrivateScooty",F64="ThreeWheeler","Gov.Cargo",F64="Bus","Gov.Bus",AND(F64="FourWheeler",OR(G64="Electric",G64="CNG",G64="Petrol")),"Cab",AND(F64="FourWheeler",G64="Diesel"),"PrivateCar")</f>
        <v>Gov.Cargo</v>
      </c>
      <c r="I64" s="1">
        <v>25.41</v>
      </c>
    </row>
    <row r="65" spans="1:9" x14ac:dyDescent="0.35">
      <c r="A65" s="1" t="s">
        <v>117</v>
      </c>
      <c r="B65" s="1" t="s">
        <v>66</v>
      </c>
      <c r="C65" s="2">
        <v>44630</v>
      </c>
      <c r="D65" s="2" t="str">
        <f t="shared" si="0"/>
        <v>2022</v>
      </c>
      <c r="E65" s="1" t="s">
        <v>49</v>
      </c>
      <c r="F65" s="1" t="s">
        <v>16</v>
      </c>
      <c r="G65" s="1" t="s">
        <v>17</v>
      </c>
      <c r="H65" s="1" t="str" cm="1">
        <f t="array" ref="H65">_xlfn.IFS(F65="TwoWheeler","PrivateScooty",F65="ThreeWheeler","Gov.Cargo",F65="Bus","Gov.Bus",AND(F65="FourWheeler",OR(G65="Electric",G65="CNG",G65="Petrol")),"Cab",AND(F65="FourWheeler",G65="Diesel"),"PrivateCar")</f>
        <v>Gov.Bus</v>
      </c>
      <c r="I65" s="1">
        <v>35.17</v>
      </c>
    </row>
    <row r="66" spans="1:9" x14ac:dyDescent="0.35">
      <c r="A66" s="1" t="s">
        <v>118</v>
      </c>
      <c r="B66" s="1" t="s">
        <v>36</v>
      </c>
      <c r="C66" s="2">
        <v>44971</v>
      </c>
      <c r="D66" s="2" t="str">
        <f t="shared" si="0"/>
        <v>2023</v>
      </c>
      <c r="E66" s="1" t="s">
        <v>105</v>
      </c>
      <c r="F66" s="1" t="s">
        <v>16</v>
      </c>
      <c r="G66" s="1" t="s">
        <v>12</v>
      </c>
      <c r="H66" s="1" t="str" cm="1">
        <f t="array" ref="H66">_xlfn.IFS(F66="TwoWheeler","PrivateScooty",F66="ThreeWheeler","Gov.Cargo",F66="Bus","Gov.Bus",AND(F66="FourWheeler",OR(G66="Electric",G66="CNG",G66="Petrol")),"Cab",AND(F66="FourWheeler",G66="Diesel"),"PrivateCar")</f>
        <v>Gov.Bus</v>
      </c>
      <c r="I66" s="1">
        <v>27.81</v>
      </c>
    </row>
    <row r="67" spans="1:9" x14ac:dyDescent="0.35">
      <c r="A67" s="1" t="s">
        <v>119</v>
      </c>
      <c r="B67" s="1" t="s">
        <v>75</v>
      </c>
      <c r="C67" s="2">
        <v>43689</v>
      </c>
      <c r="D67" s="2" t="str">
        <f t="shared" ref="D67:D130" si="1">TEXT(C67,"yyyy")</f>
        <v>2019</v>
      </c>
      <c r="E67" s="1" t="s">
        <v>64</v>
      </c>
      <c r="F67" s="1" t="s">
        <v>16</v>
      </c>
      <c r="G67" s="1" t="s">
        <v>17</v>
      </c>
      <c r="H67" s="1" t="str" cm="1">
        <f t="array" ref="H67">_xlfn.IFS(F67="TwoWheeler","PrivateScooty",F67="ThreeWheeler","Gov.Cargo",F67="Bus","Gov.Bus",AND(F67="FourWheeler",OR(G67="Electric",G67="CNG",G67="Petrol")),"Cab",AND(F67="FourWheeler",G67="Diesel"),"PrivateCar")</f>
        <v>Gov.Bus</v>
      </c>
      <c r="I67" s="1">
        <v>61.61</v>
      </c>
    </row>
    <row r="68" spans="1:9" x14ac:dyDescent="0.35">
      <c r="A68" s="1" t="s">
        <v>120</v>
      </c>
      <c r="B68" s="1" t="s">
        <v>14</v>
      </c>
      <c r="C68" s="2">
        <v>44742</v>
      </c>
      <c r="D68" s="2" t="str">
        <f t="shared" si="1"/>
        <v>2022</v>
      </c>
      <c r="E68" s="1" t="s">
        <v>15</v>
      </c>
      <c r="F68" s="1" t="s">
        <v>11</v>
      </c>
      <c r="G68" s="1" t="s">
        <v>34</v>
      </c>
      <c r="H68" s="1" t="str" cm="1">
        <f t="array" ref="H68">_xlfn.IFS(F68="TwoWheeler","PrivateScooty",F68="ThreeWheeler","Gov.Cargo",F68="Bus","Gov.Bus",AND(F68="FourWheeler",OR(G68="Electric",G68="CNG",G68="Petrol")),"Cab",AND(F68="FourWheeler",G68="Diesel"),"PrivateCar")</f>
        <v>Cab</v>
      </c>
      <c r="I68" s="1">
        <v>25.23</v>
      </c>
    </row>
    <row r="69" spans="1:9" x14ac:dyDescent="0.35">
      <c r="A69" s="1" t="s">
        <v>121</v>
      </c>
      <c r="B69" s="1" t="s">
        <v>75</v>
      </c>
      <c r="C69" s="2">
        <v>45286</v>
      </c>
      <c r="D69" s="2" t="str">
        <f t="shared" si="1"/>
        <v>2023</v>
      </c>
      <c r="E69" s="1" t="s">
        <v>55</v>
      </c>
      <c r="F69" s="1" t="s">
        <v>26</v>
      </c>
      <c r="G69" s="1" t="s">
        <v>17</v>
      </c>
      <c r="H69" s="1" t="str" cm="1">
        <f t="array" ref="H69">_xlfn.IFS(F69="TwoWheeler","PrivateScooty",F69="ThreeWheeler","Gov.Cargo",F69="Bus","Gov.Bus",AND(F69="FourWheeler",OR(G69="Electric",G69="CNG",G69="Petrol")),"Cab",AND(F69="FourWheeler",G69="Diesel"),"PrivateCar")</f>
        <v>PrivateScooty</v>
      </c>
      <c r="I69" s="1">
        <v>79.709999999999994</v>
      </c>
    </row>
    <row r="70" spans="1:9" x14ac:dyDescent="0.35">
      <c r="A70" s="1" t="s">
        <v>122</v>
      </c>
      <c r="B70" s="1" t="s">
        <v>32</v>
      </c>
      <c r="C70" s="2">
        <v>43535</v>
      </c>
      <c r="D70" s="2" t="str">
        <f t="shared" si="1"/>
        <v>2019</v>
      </c>
      <c r="E70" s="1" t="s">
        <v>123</v>
      </c>
      <c r="F70" s="1" t="s">
        <v>43</v>
      </c>
      <c r="G70" s="1" t="s">
        <v>17</v>
      </c>
      <c r="H70" s="1" t="str" cm="1">
        <f t="array" ref="H70">_xlfn.IFS(F70="TwoWheeler","PrivateScooty",F70="ThreeWheeler","Gov.Cargo",F70="Bus","Gov.Bus",AND(F70="FourWheeler",OR(G70="Electric",G70="CNG",G70="Petrol")),"Cab",AND(F70="FourWheeler",G70="Diesel"),"PrivateCar")</f>
        <v>Gov.Cargo</v>
      </c>
      <c r="I70" s="1">
        <v>78.17</v>
      </c>
    </row>
    <row r="71" spans="1:9" x14ac:dyDescent="0.35">
      <c r="A71" s="1" t="s">
        <v>124</v>
      </c>
      <c r="B71" s="1" t="s">
        <v>104</v>
      </c>
      <c r="C71" s="2">
        <v>43451</v>
      </c>
      <c r="D71" s="2" t="str">
        <f t="shared" si="1"/>
        <v>2018</v>
      </c>
      <c r="E71" s="1" t="s">
        <v>57</v>
      </c>
      <c r="F71" s="1" t="s">
        <v>16</v>
      </c>
      <c r="G71" s="1" t="s">
        <v>34</v>
      </c>
      <c r="H71" s="1" t="str" cm="1">
        <f t="array" ref="H71">_xlfn.IFS(F71="TwoWheeler","PrivateScooty",F71="ThreeWheeler","Gov.Cargo",F71="Bus","Gov.Bus",AND(F71="FourWheeler",OR(G71="Electric",G71="CNG",G71="Petrol")),"Cab",AND(F71="FourWheeler",G71="Diesel"),"PrivateCar")</f>
        <v>Gov.Bus</v>
      </c>
      <c r="I71" s="1">
        <v>76.45</v>
      </c>
    </row>
    <row r="72" spans="1:9" x14ac:dyDescent="0.35">
      <c r="A72" s="1" t="s">
        <v>125</v>
      </c>
      <c r="B72" s="1" t="s">
        <v>36</v>
      </c>
      <c r="C72" s="2">
        <v>43573</v>
      </c>
      <c r="D72" s="2" t="str">
        <f t="shared" si="1"/>
        <v>2019</v>
      </c>
      <c r="E72" s="1" t="s">
        <v>25</v>
      </c>
      <c r="F72" s="1" t="s">
        <v>11</v>
      </c>
      <c r="G72" s="1" t="s">
        <v>12</v>
      </c>
      <c r="H72" s="1" t="str" cm="1">
        <f t="array" ref="H72">_xlfn.IFS(F72="TwoWheeler","PrivateScooty",F72="ThreeWheeler","Gov.Cargo",F72="Bus","Gov.Bus",AND(F72="FourWheeler",OR(G72="Electric",G72="CNG",G72="Petrol")),"Cab",AND(F72="FourWheeler",G72="Diesel"),"PrivateCar")</f>
        <v>Cab</v>
      </c>
      <c r="I72" s="1">
        <v>65.900000000000006</v>
      </c>
    </row>
    <row r="73" spans="1:9" x14ac:dyDescent="0.35">
      <c r="A73" s="1" t="s">
        <v>126</v>
      </c>
      <c r="B73" s="1" t="s">
        <v>36</v>
      </c>
      <c r="C73" s="2">
        <v>44510</v>
      </c>
      <c r="D73" s="2" t="str">
        <f t="shared" si="1"/>
        <v>2021</v>
      </c>
      <c r="E73" s="1" t="s">
        <v>127</v>
      </c>
      <c r="F73" s="1" t="s">
        <v>11</v>
      </c>
      <c r="G73" s="1" t="s">
        <v>34</v>
      </c>
      <c r="H73" s="1" t="str" cm="1">
        <f t="array" ref="H73">_xlfn.IFS(F73="TwoWheeler","PrivateScooty",F73="ThreeWheeler","Gov.Cargo",F73="Bus","Gov.Bus",AND(F73="FourWheeler",OR(G73="Electric",G73="CNG",G73="Petrol")),"Cab",AND(F73="FourWheeler",G73="Diesel"),"PrivateCar")</f>
        <v>Cab</v>
      </c>
      <c r="I73" s="1">
        <v>27.1</v>
      </c>
    </row>
    <row r="74" spans="1:9" x14ac:dyDescent="0.35">
      <c r="A74" s="1" t="s">
        <v>128</v>
      </c>
      <c r="B74" s="1" t="s">
        <v>9</v>
      </c>
      <c r="C74" s="2">
        <v>44401</v>
      </c>
      <c r="D74" s="2" t="str">
        <f t="shared" si="1"/>
        <v>2021</v>
      </c>
      <c r="E74" s="1" t="s">
        <v>123</v>
      </c>
      <c r="F74" s="1" t="s">
        <v>11</v>
      </c>
      <c r="G74" s="1" t="s">
        <v>34</v>
      </c>
      <c r="H74" s="1" t="str" cm="1">
        <f t="array" ref="H74">_xlfn.IFS(F74="TwoWheeler","PrivateScooty",F74="ThreeWheeler","Gov.Cargo",F74="Bus","Gov.Bus",AND(F74="FourWheeler",OR(G74="Electric",G74="CNG",G74="Petrol")),"Cab",AND(F74="FourWheeler",G74="Diesel"),"PrivateCar")</f>
        <v>Cab</v>
      </c>
      <c r="I74" s="1">
        <v>71.59</v>
      </c>
    </row>
    <row r="75" spans="1:9" x14ac:dyDescent="0.35">
      <c r="A75" s="1" t="s">
        <v>129</v>
      </c>
      <c r="B75" s="1" t="s">
        <v>93</v>
      </c>
      <c r="C75" s="2">
        <v>44347</v>
      </c>
      <c r="D75" s="2" t="str">
        <f t="shared" si="1"/>
        <v>2021</v>
      </c>
      <c r="E75" s="1" t="s">
        <v>60</v>
      </c>
      <c r="F75" s="1" t="s">
        <v>11</v>
      </c>
      <c r="G75" s="1" t="s">
        <v>34</v>
      </c>
      <c r="H75" s="1" t="str" cm="1">
        <f t="array" ref="H75">_xlfn.IFS(F75="TwoWheeler","PrivateScooty",F75="ThreeWheeler","Gov.Cargo",F75="Bus","Gov.Bus",AND(F75="FourWheeler",OR(G75="Electric",G75="CNG",G75="Petrol")),"Cab",AND(F75="FourWheeler",G75="Diesel"),"PrivateCar")</f>
        <v>Cab</v>
      </c>
      <c r="I75" s="1">
        <v>93.32</v>
      </c>
    </row>
    <row r="76" spans="1:9" x14ac:dyDescent="0.35">
      <c r="A76" s="1" t="s">
        <v>130</v>
      </c>
      <c r="B76" s="1" t="s">
        <v>36</v>
      </c>
      <c r="C76" s="2">
        <v>43787</v>
      </c>
      <c r="D76" s="2" t="str">
        <f t="shared" si="1"/>
        <v>2019</v>
      </c>
      <c r="E76" s="1" t="s">
        <v>113</v>
      </c>
      <c r="F76" s="1" t="s">
        <v>11</v>
      </c>
      <c r="G76" s="1" t="s">
        <v>34</v>
      </c>
      <c r="H76" s="1" t="str" cm="1">
        <f t="array" ref="H76">_xlfn.IFS(F76="TwoWheeler","PrivateScooty",F76="ThreeWheeler","Gov.Cargo",F76="Bus","Gov.Bus",AND(F76="FourWheeler",OR(G76="Electric",G76="CNG",G76="Petrol")),"Cab",AND(F76="FourWheeler",G76="Diesel"),"PrivateCar")</f>
        <v>Cab</v>
      </c>
      <c r="I76" s="1">
        <v>35.19</v>
      </c>
    </row>
    <row r="77" spans="1:9" x14ac:dyDescent="0.35">
      <c r="A77" s="1" t="s">
        <v>131</v>
      </c>
      <c r="B77" s="1" t="s">
        <v>20</v>
      </c>
      <c r="C77" s="2">
        <v>44572</v>
      </c>
      <c r="D77" s="2" t="str">
        <f t="shared" si="1"/>
        <v>2022</v>
      </c>
      <c r="E77" s="1" t="s">
        <v>28</v>
      </c>
      <c r="F77" s="1" t="s">
        <v>43</v>
      </c>
      <c r="G77" s="1" t="s">
        <v>22</v>
      </c>
      <c r="H77" s="1" t="str" cm="1">
        <f t="array" ref="H77">_xlfn.IFS(F77="TwoWheeler","PrivateScooty",F77="ThreeWheeler","Gov.Cargo",F77="Bus","Gov.Bus",AND(F77="FourWheeler",OR(G77="Electric",G77="CNG",G77="Petrol")),"Cab",AND(F77="FourWheeler",G77="Diesel"),"PrivateCar")</f>
        <v>Gov.Cargo</v>
      </c>
      <c r="I77" s="1">
        <v>85.1</v>
      </c>
    </row>
    <row r="78" spans="1:9" x14ac:dyDescent="0.35">
      <c r="A78" s="1" t="s">
        <v>132</v>
      </c>
      <c r="B78" s="1" t="s">
        <v>24</v>
      </c>
      <c r="C78" s="2">
        <v>44258</v>
      </c>
      <c r="D78" s="2" t="str">
        <f t="shared" si="1"/>
        <v>2021</v>
      </c>
      <c r="E78" s="1" t="s">
        <v>72</v>
      </c>
      <c r="F78" s="1" t="s">
        <v>11</v>
      </c>
      <c r="G78" s="1" t="s">
        <v>22</v>
      </c>
      <c r="H78" s="1" t="str" cm="1">
        <f t="array" ref="H78">_xlfn.IFS(F78="TwoWheeler","PrivateScooty",F78="ThreeWheeler","Gov.Cargo",F78="Bus","Gov.Bus",AND(F78="FourWheeler",OR(G78="Electric",G78="CNG",G78="Petrol")),"Cab",AND(F78="FourWheeler",G78="Diesel"),"PrivateCar")</f>
        <v>Cab</v>
      </c>
      <c r="I78" s="1">
        <v>66</v>
      </c>
    </row>
    <row r="79" spans="1:9" x14ac:dyDescent="0.35">
      <c r="A79" s="1" t="s">
        <v>133</v>
      </c>
      <c r="B79" s="1" t="s">
        <v>104</v>
      </c>
      <c r="C79" s="2">
        <v>44950</v>
      </c>
      <c r="D79" s="2" t="str">
        <f t="shared" si="1"/>
        <v>2023</v>
      </c>
      <c r="E79" s="1" t="s">
        <v>105</v>
      </c>
      <c r="F79" s="1" t="s">
        <v>16</v>
      </c>
      <c r="G79" s="1" t="s">
        <v>22</v>
      </c>
      <c r="H79" s="1" t="str" cm="1">
        <f t="array" ref="H79">_xlfn.IFS(F79="TwoWheeler","PrivateScooty",F79="ThreeWheeler","Gov.Cargo",F79="Bus","Gov.Bus",AND(F79="FourWheeler",OR(G79="Electric",G79="CNG",G79="Petrol")),"Cab",AND(F79="FourWheeler",G79="Diesel"),"PrivateCar")</f>
        <v>Gov.Bus</v>
      </c>
      <c r="I79" s="1">
        <v>36.85</v>
      </c>
    </row>
    <row r="80" spans="1:9" x14ac:dyDescent="0.35">
      <c r="A80" s="1" t="s">
        <v>134</v>
      </c>
      <c r="B80" s="1" t="s">
        <v>104</v>
      </c>
      <c r="C80" s="2">
        <v>44944</v>
      </c>
      <c r="D80" s="2" t="str">
        <f t="shared" si="1"/>
        <v>2023</v>
      </c>
      <c r="E80" s="1" t="s">
        <v>15</v>
      </c>
      <c r="F80" s="1" t="s">
        <v>16</v>
      </c>
      <c r="G80" s="1" t="s">
        <v>34</v>
      </c>
      <c r="H80" s="1" t="str" cm="1">
        <f t="array" ref="H80">_xlfn.IFS(F80="TwoWheeler","PrivateScooty",F80="ThreeWheeler","Gov.Cargo",F80="Bus","Gov.Bus",AND(F80="FourWheeler",OR(G80="Electric",G80="CNG",G80="Petrol")),"Cab",AND(F80="FourWheeler",G80="Diesel"),"PrivateCar")</f>
        <v>Gov.Bus</v>
      </c>
      <c r="I80" s="1">
        <v>53.11</v>
      </c>
    </row>
    <row r="81" spans="1:9" x14ac:dyDescent="0.35">
      <c r="A81" s="1" t="s">
        <v>135</v>
      </c>
      <c r="B81" s="1" t="s">
        <v>14</v>
      </c>
      <c r="C81" s="2">
        <v>44694</v>
      </c>
      <c r="D81" s="2" t="str">
        <f t="shared" si="1"/>
        <v>2022</v>
      </c>
      <c r="E81" s="1" t="s">
        <v>123</v>
      </c>
      <c r="F81" s="1" t="s">
        <v>11</v>
      </c>
      <c r="G81" s="1" t="s">
        <v>34</v>
      </c>
      <c r="H81" s="1" t="str" cm="1">
        <f t="array" ref="H81">_xlfn.IFS(F81="TwoWheeler","PrivateScooty",F81="ThreeWheeler","Gov.Cargo",F81="Bus","Gov.Bus",AND(F81="FourWheeler",OR(G81="Electric",G81="CNG",G81="Petrol")),"Cab",AND(F81="FourWheeler",G81="Diesel"),"PrivateCar")</f>
        <v>Cab</v>
      </c>
      <c r="I81" s="1">
        <v>86.69</v>
      </c>
    </row>
    <row r="82" spans="1:9" x14ac:dyDescent="0.35">
      <c r="A82" s="1" t="s">
        <v>136</v>
      </c>
      <c r="B82" s="1" t="s">
        <v>66</v>
      </c>
      <c r="C82" s="2">
        <v>44803</v>
      </c>
      <c r="D82" s="2" t="str">
        <f t="shared" si="1"/>
        <v>2022</v>
      </c>
      <c r="E82" s="1" t="s">
        <v>33</v>
      </c>
      <c r="F82" s="1" t="s">
        <v>43</v>
      </c>
      <c r="G82" s="1" t="s">
        <v>22</v>
      </c>
      <c r="H82" s="1" t="str" cm="1">
        <f t="array" ref="H82">_xlfn.IFS(F82="TwoWheeler","PrivateScooty",F82="ThreeWheeler","Gov.Cargo",F82="Bus","Gov.Bus",AND(F82="FourWheeler",OR(G82="Electric",G82="CNG",G82="Petrol")),"Cab",AND(F82="FourWheeler",G82="Diesel"),"PrivateCar")</f>
        <v>Gov.Cargo</v>
      </c>
      <c r="I82" s="1">
        <v>22.07</v>
      </c>
    </row>
    <row r="83" spans="1:9" x14ac:dyDescent="0.35">
      <c r="A83" s="1" t="s">
        <v>137</v>
      </c>
      <c r="B83" s="1" t="s">
        <v>32</v>
      </c>
      <c r="C83" s="2">
        <v>44452</v>
      </c>
      <c r="D83" s="2" t="str">
        <f t="shared" si="1"/>
        <v>2021</v>
      </c>
      <c r="E83" s="1" t="s">
        <v>123</v>
      </c>
      <c r="F83" s="1" t="s">
        <v>26</v>
      </c>
      <c r="G83" s="1" t="s">
        <v>17</v>
      </c>
      <c r="H83" s="1" t="str" cm="1">
        <f t="array" ref="H83">_xlfn.IFS(F83="TwoWheeler","PrivateScooty",F83="ThreeWheeler","Gov.Cargo",F83="Bus","Gov.Bus",AND(F83="FourWheeler",OR(G83="Electric",G83="CNG",G83="Petrol")),"Cab",AND(F83="FourWheeler",G83="Diesel"),"PrivateCar")</f>
        <v>PrivateScooty</v>
      </c>
      <c r="I83" s="1">
        <v>24.55</v>
      </c>
    </row>
    <row r="84" spans="1:9" x14ac:dyDescent="0.35">
      <c r="A84" s="1" t="s">
        <v>138</v>
      </c>
      <c r="B84" s="1" t="s">
        <v>75</v>
      </c>
      <c r="C84" s="2">
        <v>45200</v>
      </c>
      <c r="D84" s="2" t="str">
        <f t="shared" si="1"/>
        <v>2023</v>
      </c>
      <c r="E84" s="1" t="s">
        <v>62</v>
      </c>
      <c r="F84" s="1" t="s">
        <v>26</v>
      </c>
      <c r="G84" s="1" t="s">
        <v>17</v>
      </c>
      <c r="H84" s="1" t="str" cm="1">
        <f t="array" ref="H84">_xlfn.IFS(F84="TwoWheeler","PrivateScooty",F84="ThreeWheeler","Gov.Cargo",F84="Bus","Gov.Bus",AND(F84="FourWheeler",OR(G84="Electric",G84="CNG",G84="Petrol")),"Cab",AND(F84="FourWheeler",G84="Diesel"),"PrivateCar")</f>
        <v>PrivateScooty</v>
      </c>
      <c r="I84" s="1">
        <v>59.83</v>
      </c>
    </row>
    <row r="85" spans="1:9" x14ac:dyDescent="0.35">
      <c r="A85" s="1" t="s">
        <v>139</v>
      </c>
      <c r="B85" s="1" t="s">
        <v>36</v>
      </c>
      <c r="C85" s="2">
        <v>44569</v>
      </c>
      <c r="D85" s="2" t="str">
        <f t="shared" si="1"/>
        <v>2022</v>
      </c>
      <c r="E85" s="1" t="s">
        <v>127</v>
      </c>
      <c r="F85" s="1" t="s">
        <v>16</v>
      </c>
      <c r="G85" s="1" t="s">
        <v>17</v>
      </c>
      <c r="H85" s="1" t="str" cm="1">
        <f t="array" ref="H85">_xlfn.IFS(F85="TwoWheeler","PrivateScooty",F85="ThreeWheeler","Gov.Cargo",F85="Bus","Gov.Bus",AND(F85="FourWheeler",OR(G85="Electric",G85="CNG",G85="Petrol")),"Cab",AND(F85="FourWheeler",G85="Diesel"),"PrivateCar")</f>
        <v>Gov.Bus</v>
      </c>
      <c r="I85" s="1">
        <v>71.8</v>
      </c>
    </row>
    <row r="86" spans="1:9" x14ac:dyDescent="0.35">
      <c r="A86" s="1" t="s">
        <v>140</v>
      </c>
      <c r="B86" s="1" t="s">
        <v>93</v>
      </c>
      <c r="C86" s="2">
        <v>45200</v>
      </c>
      <c r="D86" s="2" t="str">
        <f t="shared" si="1"/>
        <v>2023</v>
      </c>
      <c r="E86" s="1" t="s">
        <v>55</v>
      </c>
      <c r="F86" s="1" t="s">
        <v>26</v>
      </c>
      <c r="G86" s="1" t="s">
        <v>12</v>
      </c>
      <c r="H86" s="1" t="str" cm="1">
        <f t="array" ref="H86">_xlfn.IFS(F86="TwoWheeler","PrivateScooty",F86="ThreeWheeler","Gov.Cargo",F86="Bus","Gov.Bus",AND(F86="FourWheeler",OR(G86="Electric",G86="CNG",G86="Petrol")),"Cab",AND(F86="FourWheeler",G86="Diesel"),"PrivateCar")</f>
        <v>PrivateScooty</v>
      </c>
      <c r="I86" s="1">
        <v>59.56</v>
      </c>
    </row>
    <row r="87" spans="1:9" x14ac:dyDescent="0.35">
      <c r="A87" s="1" t="s">
        <v>141</v>
      </c>
      <c r="B87" s="1" t="s">
        <v>75</v>
      </c>
      <c r="C87" s="2">
        <v>43665</v>
      </c>
      <c r="D87" s="2" t="str">
        <f t="shared" si="1"/>
        <v>2019</v>
      </c>
      <c r="E87" s="1" t="s">
        <v>51</v>
      </c>
      <c r="F87" s="1" t="s">
        <v>43</v>
      </c>
      <c r="G87" s="1" t="s">
        <v>22</v>
      </c>
      <c r="H87" s="1" t="str" cm="1">
        <f t="array" ref="H87">_xlfn.IFS(F87="TwoWheeler","PrivateScooty",F87="ThreeWheeler","Gov.Cargo",F87="Bus","Gov.Bus",AND(F87="FourWheeler",OR(G87="Electric",G87="CNG",G87="Petrol")),"Cab",AND(F87="FourWheeler",G87="Diesel"),"PrivateCar")</f>
        <v>Gov.Cargo</v>
      </c>
      <c r="I87" s="1">
        <v>62.91</v>
      </c>
    </row>
    <row r="88" spans="1:9" x14ac:dyDescent="0.35">
      <c r="A88" s="1" t="s">
        <v>142</v>
      </c>
      <c r="B88" s="1" t="s">
        <v>9</v>
      </c>
      <c r="C88" s="2">
        <v>44171</v>
      </c>
      <c r="D88" s="2" t="str">
        <f t="shared" si="1"/>
        <v>2020</v>
      </c>
      <c r="E88" s="1" t="s">
        <v>28</v>
      </c>
      <c r="F88" s="1" t="s">
        <v>26</v>
      </c>
      <c r="G88" s="1" t="s">
        <v>17</v>
      </c>
      <c r="H88" s="1" t="str" cm="1">
        <f t="array" ref="H88">_xlfn.IFS(F88="TwoWheeler","PrivateScooty",F88="ThreeWheeler","Gov.Cargo",F88="Bus","Gov.Bus",AND(F88="FourWheeler",OR(G88="Electric",G88="CNG",G88="Petrol")),"Cab",AND(F88="FourWheeler",G88="Diesel"),"PrivateCar")</f>
        <v>PrivateScooty</v>
      </c>
      <c r="I88" s="1">
        <v>25.2</v>
      </c>
    </row>
    <row r="89" spans="1:9" x14ac:dyDescent="0.35">
      <c r="A89" s="1" t="s">
        <v>143</v>
      </c>
      <c r="B89" s="1" t="s">
        <v>93</v>
      </c>
      <c r="C89" s="2">
        <v>43207</v>
      </c>
      <c r="D89" s="2" t="str">
        <f t="shared" si="1"/>
        <v>2018</v>
      </c>
      <c r="E89" s="1" t="s">
        <v>64</v>
      </c>
      <c r="F89" s="1" t="s">
        <v>43</v>
      </c>
      <c r="G89" s="1" t="s">
        <v>17</v>
      </c>
      <c r="H89" s="1" t="str" cm="1">
        <f t="array" ref="H89">_xlfn.IFS(F89="TwoWheeler","PrivateScooty",F89="ThreeWheeler","Gov.Cargo",F89="Bus","Gov.Bus",AND(F89="FourWheeler",OR(G89="Electric",G89="CNG",G89="Petrol")),"Cab",AND(F89="FourWheeler",G89="Diesel"),"PrivateCar")</f>
        <v>Gov.Cargo</v>
      </c>
      <c r="I89" s="1">
        <v>38.44</v>
      </c>
    </row>
    <row r="90" spans="1:9" x14ac:dyDescent="0.35">
      <c r="A90" s="1" t="s">
        <v>144</v>
      </c>
      <c r="B90" s="1" t="s">
        <v>14</v>
      </c>
      <c r="C90" s="2">
        <v>44654</v>
      </c>
      <c r="D90" s="2" t="str">
        <f t="shared" si="1"/>
        <v>2022</v>
      </c>
      <c r="E90" s="1" t="s">
        <v>72</v>
      </c>
      <c r="F90" s="1" t="s">
        <v>43</v>
      </c>
      <c r="G90" s="1" t="s">
        <v>34</v>
      </c>
      <c r="H90" s="1" t="str" cm="1">
        <f t="array" ref="H90">_xlfn.IFS(F90="TwoWheeler","PrivateScooty",F90="ThreeWheeler","Gov.Cargo",F90="Bus","Gov.Bus",AND(F90="FourWheeler",OR(G90="Electric",G90="CNG",G90="Petrol")),"Cab",AND(F90="FourWheeler",G90="Diesel"),"PrivateCar")</f>
        <v>Gov.Cargo</v>
      </c>
      <c r="I90" s="1">
        <v>89.27</v>
      </c>
    </row>
    <row r="91" spans="1:9" x14ac:dyDescent="0.35">
      <c r="A91" s="1" t="s">
        <v>145</v>
      </c>
      <c r="B91" s="1" t="s">
        <v>9</v>
      </c>
      <c r="C91" s="2">
        <v>43640</v>
      </c>
      <c r="D91" s="2" t="str">
        <f t="shared" si="1"/>
        <v>2019</v>
      </c>
      <c r="E91" s="1" t="s">
        <v>81</v>
      </c>
      <c r="F91" s="1" t="s">
        <v>11</v>
      </c>
      <c r="G91" s="1" t="s">
        <v>22</v>
      </c>
      <c r="H91" s="1" t="str" cm="1">
        <f t="array" ref="H91">_xlfn.IFS(F91="TwoWheeler","PrivateScooty",F91="ThreeWheeler","Gov.Cargo",F91="Bus","Gov.Bus",AND(F91="FourWheeler",OR(G91="Electric",G91="CNG",G91="Petrol")),"Cab",AND(F91="FourWheeler",G91="Diesel"),"PrivateCar")</f>
        <v>Cab</v>
      </c>
      <c r="I91" s="1">
        <v>88.78</v>
      </c>
    </row>
    <row r="92" spans="1:9" x14ac:dyDescent="0.35">
      <c r="A92" s="1" t="s">
        <v>146</v>
      </c>
      <c r="B92" s="1" t="s">
        <v>75</v>
      </c>
      <c r="C92" s="2">
        <v>45255</v>
      </c>
      <c r="D92" s="2" t="str">
        <f t="shared" si="1"/>
        <v>2023</v>
      </c>
      <c r="E92" s="1" t="s">
        <v>28</v>
      </c>
      <c r="F92" s="1" t="s">
        <v>11</v>
      </c>
      <c r="G92" s="1" t="s">
        <v>17</v>
      </c>
      <c r="H92" s="1" t="str" cm="1">
        <f t="array" ref="H92">_xlfn.IFS(F92="TwoWheeler","PrivateScooty",F92="ThreeWheeler","Gov.Cargo",F92="Bus","Gov.Bus",AND(F92="FourWheeler",OR(G92="Electric",G92="CNG",G92="Petrol")),"Cab",AND(F92="FourWheeler",G92="Diesel"),"PrivateCar")</f>
        <v>PrivateCar</v>
      </c>
      <c r="I92" s="1">
        <v>21.34</v>
      </c>
    </row>
    <row r="93" spans="1:9" x14ac:dyDescent="0.35">
      <c r="A93" s="1" t="s">
        <v>147</v>
      </c>
      <c r="B93" s="1" t="s">
        <v>75</v>
      </c>
      <c r="C93" s="2">
        <v>45277</v>
      </c>
      <c r="D93" s="2" t="str">
        <f t="shared" si="1"/>
        <v>2023</v>
      </c>
      <c r="E93" s="1" t="s">
        <v>25</v>
      </c>
      <c r="F93" s="1" t="s">
        <v>26</v>
      </c>
      <c r="G93" s="1" t="s">
        <v>17</v>
      </c>
      <c r="H93" s="1" t="str" cm="1">
        <f t="array" ref="H93">_xlfn.IFS(F93="TwoWheeler","PrivateScooty",F93="ThreeWheeler","Gov.Cargo",F93="Bus","Gov.Bus",AND(F93="FourWheeler",OR(G93="Electric",G93="CNG",G93="Petrol")),"Cab",AND(F93="FourWheeler",G93="Diesel"),"PrivateCar")</f>
        <v>PrivateScooty</v>
      </c>
      <c r="I93" s="1">
        <v>24.99</v>
      </c>
    </row>
    <row r="94" spans="1:9" x14ac:dyDescent="0.35">
      <c r="A94" s="1" t="s">
        <v>148</v>
      </c>
      <c r="B94" s="1" t="s">
        <v>36</v>
      </c>
      <c r="C94" s="2">
        <v>45219</v>
      </c>
      <c r="D94" s="2" t="str">
        <f t="shared" si="1"/>
        <v>2023</v>
      </c>
      <c r="E94" s="1" t="s">
        <v>62</v>
      </c>
      <c r="F94" s="1" t="s">
        <v>26</v>
      </c>
      <c r="G94" s="1" t="s">
        <v>12</v>
      </c>
      <c r="H94" s="1" t="str" cm="1">
        <f t="array" ref="H94">_xlfn.IFS(F94="TwoWheeler","PrivateScooty",F94="ThreeWheeler","Gov.Cargo",F94="Bus","Gov.Bus",AND(F94="FourWheeler",OR(G94="Electric",G94="CNG",G94="Petrol")),"Cab",AND(F94="FourWheeler",G94="Diesel"),"PrivateCar")</f>
        <v>PrivateScooty</v>
      </c>
      <c r="I94" s="1">
        <v>83.05</v>
      </c>
    </row>
    <row r="95" spans="1:9" x14ac:dyDescent="0.35">
      <c r="A95" s="1" t="s">
        <v>149</v>
      </c>
      <c r="B95" s="1" t="s">
        <v>104</v>
      </c>
      <c r="C95" s="2">
        <v>43584</v>
      </c>
      <c r="D95" s="2" t="str">
        <f t="shared" si="1"/>
        <v>2019</v>
      </c>
      <c r="E95" s="1" t="s">
        <v>57</v>
      </c>
      <c r="F95" s="1" t="s">
        <v>26</v>
      </c>
      <c r="G95" s="1" t="s">
        <v>34</v>
      </c>
      <c r="H95" s="1" t="str" cm="1">
        <f t="array" ref="H95">_xlfn.IFS(F95="TwoWheeler","PrivateScooty",F95="ThreeWheeler","Gov.Cargo",F95="Bus","Gov.Bus",AND(F95="FourWheeler",OR(G95="Electric",G95="CNG",G95="Petrol")),"Cab",AND(F95="FourWheeler",G95="Diesel"),"PrivateCar")</f>
        <v>PrivateScooty</v>
      </c>
      <c r="I95" s="1">
        <v>83.52</v>
      </c>
    </row>
    <row r="96" spans="1:9" x14ac:dyDescent="0.35">
      <c r="A96" s="1" t="s">
        <v>150</v>
      </c>
      <c r="B96" s="1" t="s">
        <v>104</v>
      </c>
      <c r="C96" s="2">
        <v>45171</v>
      </c>
      <c r="D96" s="2" t="str">
        <f t="shared" si="1"/>
        <v>2023</v>
      </c>
      <c r="E96" s="1" t="s">
        <v>49</v>
      </c>
      <c r="F96" s="1" t="s">
        <v>16</v>
      </c>
      <c r="G96" s="1" t="s">
        <v>34</v>
      </c>
      <c r="H96" s="1" t="str" cm="1">
        <f t="array" ref="H96">_xlfn.IFS(F96="TwoWheeler","PrivateScooty",F96="ThreeWheeler","Gov.Cargo",F96="Bus","Gov.Bus",AND(F96="FourWheeler",OR(G96="Electric",G96="CNG",G96="Petrol")),"Cab",AND(F96="FourWheeler",G96="Diesel"),"PrivateCar")</f>
        <v>Gov.Bus</v>
      </c>
      <c r="I96" s="1">
        <v>76.13</v>
      </c>
    </row>
    <row r="97" spans="1:9" x14ac:dyDescent="0.35">
      <c r="A97" s="1" t="s">
        <v>151</v>
      </c>
      <c r="B97" s="1" t="s">
        <v>9</v>
      </c>
      <c r="C97" s="2">
        <v>45089</v>
      </c>
      <c r="D97" s="2" t="str">
        <f t="shared" si="1"/>
        <v>2023</v>
      </c>
      <c r="E97" s="1" t="s">
        <v>81</v>
      </c>
      <c r="F97" s="1" t="s">
        <v>26</v>
      </c>
      <c r="G97" s="1" t="s">
        <v>12</v>
      </c>
      <c r="H97" s="1" t="str" cm="1">
        <f t="array" ref="H97">_xlfn.IFS(F97="TwoWheeler","PrivateScooty",F97="ThreeWheeler","Gov.Cargo",F97="Bus","Gov.Bus",AND(F97="FourWheeler",OR(G97="Electric",G97="CNG",G97="Petrol")),"Cab",AND(F97="FourWheeler",G97="Diesel"),"PrivateCar")</f>
        <v>PrivateScooty</v>
      </c>
      <c r="I97" s="1">
        <v>91.06</v>
      </c>
    </row>
    <row r="98" spans="1:9" x14ac:dyDescent="0.35">
      <c r="A98" s="1" t="s">
        <v>152</v>
      </c>
      <c r="B98" s="1" t="s">
        <v>32</v>
      </c>
      <c r="C98" s="2">
        <v>44091</v>
      </c>
      <c r="D98" s="2" t="str">
        <f t="shared" si="1"/>
        <v>2020</v>
      </c>
      <c r="E98" s="1" t="s">
        <v>88</v>
      </c>
      <c r="F98" s="1" t="s">
        <v>26</v>
      </c>
      <c r="G98" s="1" t="s">
        <v>22</v>
      </c>
      <c r="H98" s="1" t="str" cm="1">
        <f t="array" ref="H98">_xlfn.IFS(F98="TwoWheeler","PrivateScooty",F98="ThreeWheeler","Gov.Cargo",F98="Bus","Gov.Bus",AND(F98="FourWheeler",OR(G98="Electric",G98="CNG",G98="Petrol")),"Cab",AND(F98="FourWheeler",G98="Diesel"),"PrivateCar")</f>
        <v>PrivateScooty</v>
      </c>
      <c r="I98" s="1">
        <v>82.56</v>
      </c>
    </row>
    <row r="99" spans="1:9" x14ac:dyDescent="0.35">
      <c r="A99" s="1" t="s">
        <v>153</v>
      </c>
      <c r="B99" s="1" t="s">
        <v>9</v>
      </c>
      <c r="C99" s="2">
        <v>43548</v>
      </c>
      <c r="D99" s="2" t="str">
        <f t="shared" si="1"/>
        <v>2019</v>
      </c>
      <c r="E99" s="1" t="s">
        <v>60</v>
      </c>
      <c r="F99" s="1" t="s">
        <v>26</v>
      </c>
      <c r="G99" s="1" t="s">
        <v>22</v>
      </c>
      <c r="H99" s="1" t="str" cm="1">
        <f t="array" ref="H99">_xlfn.IFS(F99="TwoWheeler","PrivateScooty",F99="ThreeWheeler","Gov.Cargo",F99="Bus","Gov.Bus",AND(F99="FourWheeler",OR(G99="Electric",G99="CNG",G99="Petrol")),"Cab",AND(F99="FourWheeler",G99="Diesel"),"PrivateCar")</f>
        <v>PrivateScooty</v>
      </c>
      <c r="I99" s="1">
        <v>42.34</v>
      </c>
    </row>
    <row r="100" spans="1:9" x14ac:dyDescent="0.35">
      <c r="A100" s="1" t="s">
        <v>154</v>
      </c>
      <c r="B100" s="1" t="s">
        <v>32</v>
      </c>
      <c r="C100" s="2">
        <v>44838</v>
      </c>
      <c r="D100" s="2" t="str">
        <f t="shared" si="1"/>
        <v>2022</v>
      </c>
      <c r="E100" s="1" t="s">
        <v>81</v>
      </c>
      <c r="F100" s="1" t="s">
        <v>43</v>
      </c>
      <c r="G100" s="1" t="s">
        <v>12</v>
      </c>
      <c r="H100" s="1" t="str" cm="1">
        <f t="array" ref="H100">_xlfn.IFS(F100="TwoWheeler","PrivateScooty",F100="ThreeWheeler","Gov.Cargo",F100="Bus","Gov.Bus",AND(F100="FourWheeler",OR(G100="Electric",G100="CNG",G100="Petrol")),"Cab",AND(F100="FourWheeler",G100="Diesel"),"PrivateCar")</f>
        <v>Gov.Cargo</v>
      </c>
      <c r="I100" s="1">
        <v>52.5</v>
      </c>
    </row>
    <row r="101" spans="1:9" x14ac:dyDescent="0.35">
      <c r="A101" s="1" t="s">
        <v>155</v>
      </c>
      <c r="B101" s="1" t="s">
        <v>75</v>
      </c>
      <c r="C101" s="2">
        <v>44258</v>
      </c>
      <c r="D101" s="2" t="str">
        <f t="shared" si="1"/>
        <v>2021</v>
      </c>
      <c r="E101" s="1" t="s">
        <v>116</v>
      </c>
      <c r="F101" s="1" t="s">
        <v>16</v>
      </c>
      <c r="G101" s="1" t="s">
        <v>17</v>
      </c>
      <c r="H101" s="1" t="str" cm="1">
        <f t="array" ref="H101">_xlfn.IFS(F101="TwoWheeler","PrivateScooty",F101="ThreeWheeler","Gov.Cargo",F101="Bus","Gov.Bus",AND(F101="FourWheeler",OR(G101="Electric",G101="CNG",G101="Petrol")),"Cab",AND(F101="FourWheeler",G101="Diesel"),"PrivateCar")</f>
        <v>Gov.Bus</v>
      </c>
      <c r="I101" s="1">
        <v>79.53</v>
      </c>
    </row>
    <row r="102" spans="1:9" x14ac:dyDescent="0.35">
      <c r="A102" s="1" t="s">
        <v>156</v>
      </c>
      <c r="B102" s="1" t="s">
        <v>36</v>
      </c>
      <c r="C102" s="2">
        <v>44127</v>
      </c>
      <c r="D102" s="2" t="str">
        <f t="shared" si="1"/>
        <v>2020</v>
      </c>
      <c r="E102" s="1" t="s">
        <v>88</v>
      </c>
      <c r="F102" s="1" t="s">
        <v>43</v>
      </c>
      <c r="G102" s="1" t="s">
        <v>12</v>
      </c>
      <c r="H102" s="1" t="str" cm="1">
        <f t="array" ref="H102">_xlfn.IFS(F102="TwoWheeler","PrivateScooty",F102="ThreeWheeler","Gov.Cargo",F102="Bus","Gov.Bus",AND(F102="FourWheeler",OR(G102="Electric",G102="CNG",G102="Petrol")),"Cab",AND(F102="FourWheeler",G102="Diesel"),"PrivateCar")</f>
        <v>Gov.Cargo</v>
      </c>
      <c r="I102" s="1">
        <v>73.760000000000005</v>
      </c>
    </row>
    <row r="103" spans="1:9" x14ac:dyDescent="0.35">
      <c r="A103" s="1" t="s">
        <v>157</v>
      </c>
      <c r="B103" s="1" t="s">
        <v>32</v>
      </c>
      <c r="C103" s="2">
        <v>44582</v>
      </c>
      <c r="D103" s="2" t="str">
        <f t="shared" si="1"/>
        <v>2022</v>
      </c>
      <c r="E103" s="1" t="s">
        <v>15</v>
      </c>
      <c r="F103" s="1" t="s">
        <v>26</v>
      </c>
      <c r="G103" s="1" t="s">
        <v>17</v>
      </c>
      <c r="H103" s="1" t="str" cm="1">
        <f t="array" ref="H103">_xlfn.IFS(F103="TwoWheeler","PrivateScooty",F103="ThreeWheeler","Gov.Cargo",F103="Bus","Gov.Bus",AND(F103="FourWheeler",OR(G103="Electric",G103="CNG",G103="Petrol")),"Cab",AND(F103="FourWheeler",G103="Diesel"),"PrivateCar")</f>
        <v>PrivateScooty</v>
      </c>
      <c r="I103" s="1">
        <v>52.13</v>
      </c>
    </row>
    <row r="104" spans="1:9" x14ac:dyDescent="0.35">
      <c r="A104" s="1" t="s">
        <v>158</v>
      </c>
      <c r="B104" s="1" t="s">
        <v>32</v>
      </c>
      <c r="C104" s="2">
        <v>43760</v>
      </c>
      <c r="D104" s="2" t="str">
        <f t="shared" si="1"/>
        <v>2019</v>
      </c>
      <c r="E104" s="1" t="s">
        <v>105</v>
      </c>
      <c r="F104" s="1" t="s">
        <v>16</v>
      </c>
      <c r="G104" s="1" t="s">
        <v>22</v>
      </c>
      <c r="H104" s="1" t="str" cm="1">
        <f t="array" ref="H104">_xlfn.IFS(F104="TwoWheeler","PrivateScooty",F104="ThreeWheeler","Gov.Cargo",F104="Bus","Gov.Bus",AND(F104="FourWheeler",OR(G104="Electric",G104="CNG",G104="Petrol")),"Cab",AND(F104="FourWheeler",G104="Diesel"),"PrivateCar")</f>
        <v>Gov.Bus</v>
      </c>
      <c r="I104" s="1">
        <v>30.15</v>
      </c>
    </row>
    <row r="105" spans="1:9" x14ac:dyDescent="0.35">
      <c r="A105" s="1" t="s">
        <v>159</v>
      </c>
      <c r="B105" s="1" t="s">
        <v>66</v>
      </c>
      <c r="C105" s="2">
        <v>43371</v>
      </c>
      <c r="D105" s="2" t="str">
        <f t="shared" si="1"/>
        <v>2018</v>
      </c>
      <c r="E105" s="1" t="s">
        <v>42</v>
      </c>
      <c r="F105" s="1" t="s">
        <v>43</v>
      </c>
      <c r="G105" s="1" t="s">
        <v>12</v>
      </c>
      <c r="H105" s="1" t="str" cm="1">
        <f t="array" ref="H105">_xlfn.IFS(F105="TwoWheeler","PrivateScooty",F105="ThreeWheeler","Gov.Cargo",F105="Bus","Gov.Bus",AND(F105="FourWheeler",OR(G105="Electric",G105="CNG",G105="Petrol")),"Cab",AND(F105="FourWheeler",G105="Diesel"),"PrivateCar")</f>
        <v>Gov.Cargo</v>
      </c>
      <c r="I105" s="1">
        <v>27.57</v>
      </c>
    </row>
    <row r="106" spans="1:9" x14ac:dyDescent="0.35">
      <c r="A106" s="1" t="s">
        <v>160</v>
      </c>
      <c r="B106" s="1" t="s">
        <v>36</v>
      </c>
      <c r="C106" s="2">
        <v>44599</v>
      </c>
      <c r="D106" s="2" t="str">
        <f t="shared" si="1"/>
        <v>2022</v>
      </c>
      <c r="E106" s="1" t="s">
        <v>64</v>
      </c>
      <c r="F106" s="1" t="s">
        <v>26</v>
      </c>
      <c r="G106" s="1" t="s">
        <v>17</v>
      </c>
      <c r="H106" s="1" t="str" cm="1">
        <f t="array" ref="H106">_xlfn.IFS(F106="TwoWheeler","PrivateScooty",F106="ThreeWheeler","Gov.Cargo",F106="Bus","Gov.Bus",AND(F106="FourWheeler",OR(G106="Electric",G106="CNG",G106="Petrol")),"Cab",AND(F106="FourWheeler",G106="Diesel"),"PrivateCar")</f>
        <v>PrivateScooty</v>
      </c>
      <c r="I106" s="1">
        <v>98.2</v>
      </c>
    </row>
    <row r="107" spans="1:9" x14ac:dyDescent="0.35">
      <c r="A107" s="1" t="s">
        <v>161</v>
      </c>
      <c r="B107" s="1" t="s">
        <v>36</v>
      </c>
      <c r="C107" s="2">
        <v>43983</v>
      </c>
      <c r="D107" s="2" t="str">
        <f t="shared" si="1"/>
        <v>2020</v>
      </c>
      <c r="E107" s="1" t="s">
        <v>105</v>
      </c>
      <c r="F107" s="1" t="s">
        <v>11</v>
      </c>
      <c r="G107" s="1" t="s">
        <v>17</v>
      </c>
      <c r="H107" s="1" t="str" cm="1">
        <f t="array" ref="H107">_xlfn.IFS(F107="TwoWheeler","PrivateScooty",F107="ThreeWheeler","Gov.Cargo",F107="Bus","Gov.Bus",AND(F107="FourWheeler",OR(G107="Electric",G107="CNG",G107="Petrol")),"Cab",AND(F107="FourWheeler",G107="Diesel"),"PrivateCar")</f>
        <v>PrivateCar</v>
      </c>
      <c r="I107" s="1">
        <v>44.64</v>
      </c>
    </row>
    <row r="108" spans="1:9" x14ac:dyDescent="0.35">
      <c r="A108" s="1" t="s">
        <v>162</v>
      </c>
      <c r="B108" s="1" t="s">
        <v>24</v>
      </c>
      <c r="C108" s="2">
        <v>43783</v>
      </c>
      <c r="D108" s="2" t="str">
        <f t="shared" si="1"/>
        <v>2019</v>
      </c>
      <c r="E108" s="1" t="s">
        <v>62</v>
      </c>
      <c r="F108" s="1" t="s">
        <v>11</v>
      </c>
      <c r="G108" s="1" t="s">
        <v>12</v>
      </c>
      <c r="H108" s="1" t="str" cm="1">
        <f t="array" ref="H108">_xlfn.IFS(F108="TwoWheeler","PrivateScooty",F108="ThreeWheeler","Gov.Cargo",F108="Bus","Gov.Bus",AND(F108="FourWheeler",OR(G108="Electric",G108="CNG",G108="Petrol")),"Cab",AND(F108="FourWheeler",G108="Diesel"),"PrivateCar")</f>
        <v>Cab</v>
      </c>
      <c r="I108" s="1">
        <v>39.78</v>
      </c>
    </row>
    <row r="109" spans="1:9" x14ac:dyDescent="0.35">
      <c r="A109" s="1" t="s">
        <v>163</v>
      </c>
      <c r="B109" s="1" t="s">
        <v>24</v>
      </c>
      <c r="C109" s="2">
        <v>43553</v>
      </c>
      <c r="D109" s="2" t="str">
        <f t="shared" si="1"/>
        <v>2019</v>
      </c>
      <c r="E109" s="1" t="s">
        <v>42</v>
      </c>
      <c r="F109" s="1" t="s">
        <v>16</v>
      </c>
      <c r="G109" s="1" t="s">
        <v>22</v>
      </c>
      <c r="H109" s="1" t="str" cm="1">
        <f t="array" ref="H109">_xlfn.IFS(F109="TwoWheeler","PrivateScooty",F109="ThreeWheeler","Gov.Cargo",F109="Bus","Gov.Bus",AND(F109="FourWheeler",OR(G109="Electric",G109="CNG",G109="Petrol")),"Cab",AND(F109="FourWheeler",G109="Diesel"),"PrivateCar")</f>
        <v>Gov.Bus</v>
      </c>
      <c r="I109" s="1">
        <v>48.3</v>
      </c>
    </row>
    <row r="110" spans="1:9" x14ac:dyDescent="0.35">
      <c r="A110" s="1" t="s">
        <v>164</v>
      </c>
      <c r="B110" s="1" t="s">
        <v>32</v>
      </c>
      <c r="C110" s="2">
        <v>44377</v>
      </c>
      <c r="D110" s="2" t="str">
        <f t="shared" si="1"/>
        <v>2021</v>
      </c>
      <c r="E110" s="1" t="s">
        <v>53</v>
      </c>
      <c r="F110" s="1" t="s">
        <v>43</v>
      </c>
      <c r="G110" s="1" t="s">
        <v>17</v>
      </c>
      <c r="H110" s="1" t="str" cm="1">
        <f t="array" ref="H110">_xlfn.IFS(F110="TwoWheeler","PrivateScooty",F110="ThreeWheeler","Gov.Cargo",F110="Bus","Gov.Bus",AND(F110="FourWheeler",OR(G110="Electric",G110="CNG",G110="Petrol")),"Cab",AND(F110="FourWheeler",G110="Diesel"),"PrivateCar")</f>
        <v>Gov.Cargo</v>
      </c>
      <c r="I110" s="1">
        <v>48.36</v>
      </c>
    </row>
    <row r="111" spans="1:9" x14ac:dyDescent="0.35">
      <c r="A111" s="1" t="s">
        <v>165</v>
      </c>
      <c r="B111" s="1" t="s">
        <v>14</v>
      </c>
      <c r="C111" s="2">
        <v>44425</v>
      </c>
      <c r="D111" s="2" t="str">
        <f t="shared" si="1"/>
        <v>2021</v>
      </c>
      <c r="E111" s="1" t="s">
        <v>127</v>
      </c>
      <c r="F111" s="1" t="s">
        <v>26</v>
      </c>
      <c r="G111" s="1" t="s">
        <v>17</v>
      </c>
      <c r="H111" s="1" t="str" cm="1">
        <f t="array" ref="H111">_xlfn.IFS(F111="TwoWheeler","PrivateScooty",F111="ThreeWheeler","Gov.Cargo",F111="Bus","Gov.Bus",AND(F111="FourWheeler",OR(G111="Electric",G111="CNG",G111="Petrol")),"Cab",AND(F111="FourWheeler",G111="Diesel"),"PrivateCar")</f>
        <v>PrivateScooty</v>
      </c>
      <c r="I111" s="1">
        <v>36.729999999999997</v>
      </c>
    </row>
    <row r="112" spans="1:9" x14ac:dyDescent="0.35">
      <c r="A112" s="1" t="s">
        <v>166</v>
      </c>
      <c r="B112" s="1" t="s">
        <v>9</v>
      </c>
      <c r="C112" s="2">
        <v>45010</v>
      </c>
      <c r="D112" s="2" t="str">
        <f t="shared" si="1"/>
        <v>2023</v>
      </c>
      <c r="E112" s="1" t="s">
        <v>53</v>
      </c>
      <c r="F112" s="1" t="s">
        <v>16</v>
      </c>
      <c r="G112" s="1" t="s">
        <v>34</v>
      </c>
      <c r="H112" s="1" t="str" cm="1">
        <f t="array" ref="H112">_xlfn.IFS(F112="TwoWheeler","PrivateScooty",F112="ThreeWheeler","Gov.Cargo",F112="Bus","Gov.Bus",AND(F112="FourWheeler",OR(G112="Electric",G112="CNG",G112="Petrol")),"Cab",AND(F112="FourWheeler",G112="Diesel"),"PrivateCar")</f>
        <v>Gov.Bus</v>
      </c>
      <c r="I112" s="1">
        <v>24.12</v>
      </c>
    </row>
    <row r="113" spans="1:9" x14ac:dyDescent="0.35">
      <c r="A113" s="1" t="s">
        <v>167</v>
      </c>
      <c r="B113" s="1" t="s">
        <v>104</v>
      </c>
      <c r="C113" s="2">
        <v>43255</v>
      </c>
      <c r="D113" s="2" t="str">
        <f t="shared" si="1"/>
        <v>2018</v>
      </c>
      <c r="E113" s="1" t="s">
        <v>105</v>
      </c>
      <c r="F113" s="1" t="s">
        <v>43</v>
      </c>
      <c r="G113" s="1" t="s">
        <v>17</v>
      </c>
      <c r="H113" s="1" t="str" cm="1">
        <f t="array" ref="H113">_xlfn.IFS(F113="TwoWheeler","PrivateScooty",F113="ThreeWheeler","Gov.Cargo",F113="Bus","Gov.Bus",AND(F113="FourWheeler",OR(G113="Electric",G113="CNG",G113="Petrol")),"Cab",AND(F113="FourWheeler",G113="Diesel"),"PrivateCar")</f>
        <v>Gov.Cargo</v>
      </c>
      <c r="I113" s="1">
        <v>20.309999999999999</v>
      </c>
    </row>
    <row r="114" spans="1:9" x14ac:dyDescent="0.35">
      <c r="A114" s="1" t="s">
        <v>168</v>
      </c>
      <c r="B114" s="1" t="s">
        <v>75</v>
      </c>
      <c r="C114" s="2">
        <v>45176</v>
      </c>
      <c r="D114" s="2" t="str">
        <f t="shared" si="1"/>
        <v>2023</v>
      </c>
      <c r="E114" s="1" t="s">
        <v>113</v>
      </c>
      <c r="F114" s="1" t="s">
        <v>43</v>
      </c>
      <c r="G114" s="1" t="s">
        <v>34</v>
      </c>
      <c r="H114" s="1" t="str" cm="1">
        <f t="array" ref="H114">_xlfn.IFS(F114="TwoWheeler","PrivateScooty",F114="ThreeWheeler","Gov.Cargo",F114="Bus","Gov.Bus",AND(F114="FourWheeler",OR(G114="Electric",G114="CNG",G114="Petrol")),"Cab",AND(F114="FourWheeler",G114="Diesel"),"PrivateCar")</f>
        <v>Gov.Cargo</v>
      </c>
      <c r="I114" s="1">
        <v>54.78</v>
      </c>
    </row>
    <row r="115" spans="1:9" x14ac:dyDescent="0.35">
      <c r="A115" s="1" t="s">
        <v>169</v>
      </c>
      <c r="B115" s="1" t="s">
        <v>75</v>
      </c>
      <c r="C115" s="2">
        <v>44429</v>
      </c>
      <c r="D115" s="2" t="str">
        <f t="shared" si="1"/>
        <v>2021</v>
      </c>
      <c r="E115" s="1" t="s">
        <v>21</v>
      </c>
      <c r="F115" s="1" t="s">
        <v>43</v>
      </c>
      <c r="G115" s="1" t="s">
        <v>22</v>
      </c>
      <c r="H115" s="1" t="str" cm="1">
        <f t="array" ref="H115">_xlfn.IFS(F115="TwoWheeler","PrivateScooty",F115="ThreeWheeler","Gov.Cargo",F115="Bus","Gov.Bus",AND(F115="FourWheeler",OR(G115="Electric",G115="CNG",G115="Petrol")),"Cab",AND(F115="FourWheeler",G115="Diesel"),"PrivateCar")</f>
        <v>Gov.Cargo</v>
      </c>
      <c r="I115" s="1">
        <v>68.400000000000006</v>
      </c>
    </row>
    <row r="116" spans="1:9" x14ac:dyDescent="0.35">
      <c r="A116" s="1" t="s">
        <v>170</v>
      </c>
      <c r="B116" s="1" t="s">
        <v>104</v>
      </c>
      <c r="C116" s="2">
        <v>43536</v>
      </c>
      <c r="D116" s="2" t="str">
        <f t="shared" si="1"/>
        <v>2019</v>
      </c>
      <c r="E116" s="1" t="s">
        <v>53</v>
      </c>
      <c r="F116" s="1" t="s">
        <v>11</v>
      </c>
      <c r="G116" s="1" t="s">
        <v>34</v>
      </c>
      <c r="H116" s="1" t="str" cm="1">
        <f t="array" ref="H116">_xlfn.IFS(F116="TwoWheeler","PrivateScooty",F116="ThreeWheeler","Gov.Cargo",F116="Bus","Gov.Bus",AND(F116="FourWheeler",OR(G116="Electric",G116="CNG",G116="Petrol")),"Cab",AND(F116="FourWheeler",G116="Diesel"),"PrivateCar")</f>
        <v>Cab</v>
      </c>
      <c r="I116" s="1">
        <v>21.78</v>
      </c>
    </row>
    <row r="117" spans="1:9" x14ac:dyDescent="0.35">
      <c r="A117" s="1" t="s">
        <v>171</v>
      </c>
      <c r="B117" s="1" t="s">
        <v>104</v>
      </c>
      <c r="C117" s="2">
        <v>45267</v>
      </c>
      <c r="D117" s="2" t="str">
        <f t="shared" si="1"/>
        <v>2023</v>
      </c>
      <c r="E117" s="1" t="s">
        <v>38</v>
      </c>
      <c r="F117" s="1" t="s">
        <v>26</v>
      </c>
      <c r="G117" s="1" t="s">
        <v>12</v>
      </c>
      <c r="H117" s="1" t="str" cm="1">
        <f t="array" ref="H117">_xlfn.IFS(F117="TwoWheeler","PrivateScooty",F117="ThreeWheeler","Gov.Cargo",F117="Bus","Gov.Bus",AND(F117="FourWheeler",OR(G117="Electric",G117="CNG",G117="Petrol")),"Cab",AND(F117="FourWheeler",G117="Diesel"),"PrivateCar")</f>
        <v>PrivateScooty</v>
      </c>
      <c r="I117" s="1">
        <v>99.45</v>
      </c>
    </row>
    <row r="118" spans="1:9" x14ac:dyDescent="0.35">
      <c r="A118" s="1" t="s">
        <v>172</v>
      </c>
      <c r="B118" s="1" t="s">
        <v>75</v>
      </c>
      <c r="C118" s="2">
        <v>44658</v>
      </c>
      <c r="D118" s="2" t="str">
        <f t="shared" si="1"/>
        <v>2022</v>
      </c>
      <c r="E118" s="1" t="s">
        <v>47</v>
      </c>
      <c r="F118" s="1" t="s">
        <v>26</v>
      </c>
      <c r="G118" s="1" t="s">
        <v>34</v>
      </c>
      <c r="H118" s="1" t="str" cm="1">
        <f t="array" ref="H118">_xlfn.IFS(F118="TwoWheeler","PrivateScooty",F118="ThreeWheeler","Gov.Cargo",F118="Bus","Gov.Bus",AND(F118="FourWheeler",OR(G118="Electric",G118="CNG",G118="Petrol")),"Cab",AND(F118="FourWheeler",G118="Diesel"),"PrivateCar")</f>
        <v>PrivateScooty</v>
      </c>
      <c r="I118" s="1">
        <v>82.76</v>
      </c>
    </row>
    <row r="119" spans="1:9" x14ac:dyDescent="0.35">
      <c r="A119" s="1" t="s">
        <v>173</v>
      </c>
      <c r="B119" s="1" t="s">
        <v>66</v>
      </c>
      <c r="C119" s="2">
        <v>43562</v>
      </c>
      <c r="D119" s="2" t="str">
        <f t="shared" si="1"/>
        <v>2019</v>
      </c>
      <c r="E119" s="1" t="s">
        <v>81</v>
      </c>
      <c r="F119" s="1" t="s">
        <v>43</v>
      </c>
      <c r="G119" s="1" t="s">
        <v>22</v>
      </c>
      <c r="H119" s="1" t="str" cm="1">
        <f t="array" ref="H119">_xlfn.IFS(F119="TwoWheeler","PrivateScooty",F119="ThreeWheeler","Gov.Cargo",F119="Bus","Gov.Bus",AND(F119="FourWheeler",OR(G119="Electric",G119="CNG",G119="Petrol")),"Cab",AND(F119="FourWheeler",G119="Diesel"),"PrivateCar")</f>
        <v>Gov.Cargo</v>
      </c>
      <c r="I119" s="1">
        <v>78.63</v>
      </c>
    </row>
    <row r="120" spans="1:9" x14ac:dyDescent="0.35">
      <c r="A120" s="1" t="s">
        <v>174</v>
      </c>
      <c r="B120" s="1" t="s">
        <v>75</v>
      </c>
      <c r="C120" s="2">
        <v>43637</v>
      </c>
      <c r="D120" s="2" t="str">
        <f t="shared" si="1"/>
        <v>2019</v>
      </c>
      <c r="E120" s="1" t="s">
        <v>62</v>
      </c>
      <c r="F120" s="1" t="s">
        <v>16</v>
      </c>
      <c r="G120" s="1" t="s">
        <v>12</v>
      </c>
      <c r="H120" s="1" t="str" cm="1">
        <f t="array" ref="H120">_xlfn.IFS(F120="TwoWheeler","PrivateScooty",F120="ThreeWheeler","Gov.Cargo",F120="Bus","Gov.Bus",AND(F120="FourWheeler",OR(G120="Electric",G120="CNG",G120="Petrol")),"Cab",AND(F120="FourWheeler",G120="Diesel"),"PrivateCar")</f>
        <v>Gov.Bus</v>
      </c>
      <c r="I120" s="1">
        <v>83.19</v>
      </c>
    </row>
    <row r="121" spans="1:9" x14ac:dyDescent="0.35">
      <c r="A121" s="1" t="s">
        <v>175</v>
      </c>
      <c r="B121" s="1" t="s">
        <v>32</v>
      </c>
      <c r="C121" s="2">
        <v>44497</v>
      </c>
      <c r="D121" s="2" t="str">
        <f t="shared" si="1"/>
        <v>2021</v>
      </c>
      <c r="E121" s="1" t="s">
        <v>113</v>
      </c>
      <c r="F121" s="1" t="s">
        <v>11</v>
      </c>
      <c r="G121" s="1" t="s">
        <v>22</v>
      </c>
      <c r="H121" s="1" t="str" cm="1">
        <f t="array" ref="H121">_xlfn.IFS(F121="TwoWheeler","PrivateScooty",F121="ThreeWheeler","Gov.Cargo",F121="Bus","Gov.Bus",AND(F121="FourWheeler",OR(G121="Electric",G121="CNG",G121="Petrol")),"Cab",AND(F121="FourWheeler",G121="Diesel"),"PrivateCar")</f>
        <v>Cab</v>
      </c>
      <c r="I121" s="1">
        <v>40.03</v>
      </c>
    </row>
    <row r="122" spans="1:9" x14ac:dyDescent="0.35">
      <c r="A122" s="1" t="s">
        <v>176</v>
      </c>
      <c r="B122" s="1" t="s">
        <v>20</v>
      </c>
      <c r="C122" s="2">
        <v>45024</v>
      </c>
      <c r="D122" s="2" t="str">
        <f t="shared" si="1"/>
        <v>2023</v>
      </c>
      <c r="E122" s="1" t="s">
        <v>62</v>
      </c>
      <c r="F122" s="1" t="s">
        <v>11</v>
      </c>
      <c r="G122" s="1" t="s">
        <v>34</v>
      </c>
      <c r="H122" s="1" t="str" cm="1">
        <f t="array" ref="H122">_xlfn.IFS(F122="TwoWheeler","PrivateScooty",F122="ThreeWheeler","Gov.Cargo",F122="Bus","Gov.Bus",AND(F122="FourWheeler",OR(G122="Electric",G122="CNG",G122="Petrol")),"Cab",AND(F122="FourWheeler",G122="Diesel"),"PrivateCar")</f>
        <v>Cab</v>
      </c>
      <c r="I122" s="1">
        <v>99.41</v>
      </c>
    </row>
    <row r="123" spans="1:9" x14ac:dyDescent="0.35">
      <c r="A123" s="1" t="s">
        <v>177</v>
      </c>
      <c r="B123" s="1" t="s">
        <v>104</v>
      </c>
      <c r="C123" s="2">
        <v>44341</v>
      </c>
      <c r="D123" s="2" t="str">
        <f t="shared" si="1"/>
        <v>2021</v>
      </c>
      <c r="E123" s="1" t="s">
        <v>47</v>
      </c>
      <c r="F123" s="1" t="s">
        <v>16</v>
      </c>
      <c r="G123" s="1" t="s">
        <v>22</v>
      </c>
      <c r="H123" s="1" t="str" cm="1">
        <f t="array" ref="H123">_xlfn.IFS(F123="TwoWheeler","PrivateScooty",F123="ThreeWheeler","Gov.Cargo",F123="Bus","Gov.Bus",AND(F123="FourWheeler",OR(G123="Electric",G123="CNG",G123="Petrol")),"Cab",AND(F123="FourWheeler",G123="Diesel"),"PrivateCar")</f>
        <v>Gov.Bus</v>
      </c>
      <c r="I123" s="1">
        <v>44.21</v>
      </c>
    </row>
    <row r="124" spans="1:9" x14ac:dyDescent="0.35">
      <c r="A124" s="1" t="s">
        <v>178</v>
      </c>
      <c r="B124" s="1" t="s">
        <v>14</v>
      </c>
      <c r="C124" s="2">
        <v>45134</v>
      </c>
      <c r="D124" s="2" t="str">
        <f t="shared" si="1"/>
        <v>2023</v>
      </c>
      <c r="E124" s="1" t="s">
        <v>64</v>
      </c>
      <c r="F124" s="1" t="s">
        <v>43</v>
      </c>
      <c r="G124" s="1" t="s">
        <v>17</v>
      </c>
      <c r="H124" s="1" t="str" cm="1">
        <f t="array" ref="H124">_xlfn.IFS(F124="TwoWheeler","PrivateScooty",F124="ThreeWheeler","Gov.Cargo",F124="Bus","Gov.Bus",AND(F124="FourWheeler",OR(G124="Electric",G124="CNG",G124="Petrol")),"Cab",AND(F124="FourWheeler",G124="Diesel"),"PrivateCar")</f>
        <v>Gov.Cargo</v>
      </c>
      <c r="I124" s="1">
        <v>62.46</v>
      </c>
    </row>
    <row r="125" spans="1:9" x14ac:dyDescent="0.35">
      <c r="A125" s="1" t="s">
        <v>179</v>
      </c>
      <c r="B125" s="1" t="s">
        <v>14</v>
      </c>
      <c r="C125" s="2">
        <v>44435</v>
      </c>
      <c r="D125" s="2" t="str">
        <f t="shared" si="1"/>
        <v>2021</v>
      </c>
      <c r="E125" s="1" t="s">
        <v>62</v>
      </c>
      <c r="F125" s="1" t="s">
        <v>16</v>
      </c>
      <c r="G125" s="1" t="s">
        <v>17</v>
      </c>
      <c r="H125" s="1" t="str" cm="1">
        <f t="array" ref="H125">_xlfn.IFS(F125="TwoWheeler","PrivateScooty",F125="ThreeWheeler","Gov.Cargo",F125="Bus","Gov.Bus",AND(F125="FourWheeler",OR(G125="Electric",G125="CNG",G125="Petrol")),"Cab",AND(F125="FourWheeler",G125="Diesel"),"PrivateCar")</f>
        <v>Gov.Bus</v>
      </c>
      <c r="I125" s="1">
        <v>62.62</v>
      </c>
    </row>
    <row r="126" spans="1:9" x14ac:dyDescent="0.35">
      <c r="A126" s="1" t="s">
        <v>180</v>
      </c>
      <c r="B126" s="1" t="s">
        <v>14</v>
      </c>
      <c r="C126" s="2">
        <v>43603</v>
      </c>
      <c r="D126" s="2" t="str">
        <f t="shared" si="1"/>
        <v>2019</v>
      </c>
      <c r="E126" s="1" t="s">
        <v>127</v>
      </c>
      <c r="F126" s="1" t="s">
        <v>26</v>
      </c>
      <c r="G126" s="1" t="s">
        <v>17</v>
      </c>
      <c r="H126" s="1" t="str" cm="1">
        <f t="array" ref="H126">_xlfn.IFS(F126="TwoWheeler","PrivateScooty",F126="ThreeWheeler","Gov.Cargo",F126="Bus","Gov.Bus",AND(F126="FourWheeler",OR(G126="Electric",G126="CNG",G126="Petrol")),"Cab",AND(F126="FourWheeler",G126="Diesel"),"PrivateCar")</f>
        <v>PrivateScooty</v>
      </c>
      <c r="I126" s="1">
        <v>40.07</v>
      </c>
    </row>
    <row r="127" spans="1:9" x14ac:dyDescent="0.35">
      <c r="A127" s="1" t="s">
        <v>181</v>
      </c>
      <c r="B127" s="1" t="s">
        <v>66</v>
      </c>
      <c r="C127" s="2">
        <v>45260</v>
      </c>
      <c r="D127" s="2" t="str">
        <f t="shared" si="1"/>
        <v>2023</v>
      </c>
      <c r="E127" s="1" t="s">
        <v>15</v>
      </c>
      <c r="F127" s="1" t="s">
        <v>26</v>
      </c>
      <c r="G127" s="1" t="s">
        <v>22</v>
      </c>
      <c r="H127" s="1" t="str" cm="1">
        <f t="array" ref="H127">_xlfn.IFS(F127="TwoWheeler","PrivateScooty",F127="ThreeWheeler","Gov.Cargo",F127="Bus","Gov.Bus",AND(F127="FourWheeler",OR(G127="Electric",G127="CNG",G127="Petrol")),"Cab",AND(F127="FourWheeler",G127="Diesel"),"PrivateCar")</f>
        <v>PrivateScooty</v>
      </c>
      <c r="I127" s="1">
        <v>91.02</v>
      </c>
    </row>
    <row r="128" spans="1:9" x14ac:dyDescent="0.35">
      <c r="A128" s="1" t="s">
        <v>182</v>
      </c>
      <c r="B128" s="1" t="s">
        <v>93</v>
      </c>
      <c r="C128" s="2">
        <v>43258</v>
      </c>
      <c r="D128" s="2" t="str">
        <f t="shared" si="1"/>
        <v>2018</v>
      </c>
      <c r="E128" s="1" t="s">
        <v>33</v>
      </c>
      <c r="F128" s="1" t="s">
        <v>16</v>
      </c>
      <c r="G128" s="1" t="s">
        <v>12</v>
      </c>
      <c r="H128" s="1" t="str" cm="1">
        <f t="array" ref="H128">_xlfn.IFS(F128="TwoWheeler","PrivateScooty",F128="ThreeWheeler","Gov.Cargo",F128="Bus","Gov.Bus",AND(F128="FourWheeler",OR(G128="Electric",G128="CNG",G128="Petrol")),"Cab",AND(F128="FourWheeler",G128="Diesel"),"PrivateCar")</f>
        <v>Gov.Bus</v>
      </c>
      <c r="I128" s="1">
        <v>92.46</v>
      </c>
    </row>
    <row r="129" spans="1:9" x14ac:dyDescent="0.35">
      <c r="A129" s="1" t="s">
        <v>183</v>
      </c>
      <c r="B129" s="1" t="s">
        <v>104</v>
      </c>
      <c r="C129" s="2">
        <v>44307</v>
      </c>
      <c r="D129" s="2" t="str">
        <f t="shared" si="1"/>
        <v>2021</v>
      </c>
      <c r="E129" s="1" t="s">
        <v>64</v>
      </c>
      <c r="F129" s="1" t="s">
        <v>11</v>
      </c>
      <c r="G129" s="1" t="s">
        <v>22</v>
      </c>
      <c r="H129" s="1" t="str" cm="1">
        <f t="array" ref="H129">_xlfn.IFS(F129="TwoWheeler","PrivateScooty",F129="ThreeWheeler","Gov.Cargo",F129="Bus","Gov.Bus",AND(F129="FourWheeler",OR(G129="Electric",G129="CNG",G129="Petrol")),"Cab",AND(F129="FourWheeler",G129="Diesel"),"PrivateCar")</f>
        <v>Cab</v>
      </c>
      <c r="I129" s="1">
        <v>92.58</v>
      </c>
    </row>
    <row r="130" spans="1:9" x14ac:dyDescent="0.35">
      <c r="A130" s="1" t="s">
        <v>184</v>
      </c>
      <c r="B130" s="1" t="s">
        <v>104</v>
      </c>
      <c r="C130" s="2">
        <v>45203</v>
      </c>
      <c r="D130" s="2" t="str">
        <f t="shared" si="1"/>
        <v>2023</v>
      </c>
      <c r="E130" s="1" t="s">
        <v>47</v>
      </c>
      <c r="F130" s="1" t="s">
        <v>11</v>
      </c>
      <c r="G130" s="1" t="s">
        <v>12</v>
      </c>
      <c r="H130" s="1" t="str" cm="1">
        <f t="array" ref="H130">_xlfn.IFS(F130="TwoWheeler","PrivateScooty",F130="ThreeWheeler","Gov.Cargo",F130="Bus","Gov.Bus",AND(F130="FourWheeler",OR(G130="Electric",G130="CNG",G130="Petrol")),"Cab",AND(F130="FourWheeler",G130="Diesel"),"PrivateCar")</f>
        <v>Cab</v>
      </c>
      <c r="I130" s="1">
        <v>22.99</v>
      </c>
    </row>
    <row r="131" spans="1:9" x14ac:dyDescent="0.35">
      <c r="A131" s="1" t="s">
        <v>185</v>
      </c>
      <c r="B131" s="1" t="s">
        <v>75</v>
      </c>
      <c r="C131" s="2">
        <v>44021</v>
      </c>
      <c r="D131" s="2" t="str">
        <f t="shared" ref="D131:D194" si="2">TEXT(C131,"yyyy")</f>
        <v>2020</v>
      </c>
      <c r="E131" s="1" t="s">
        <v>28</v>
      </c>
      <c r="F131" s="1" t="s">
        <v>26</v>
      </c>
      <c r="G131" s="1" t="s">
        <v>34</v>
      </c>
      <c r="H131" s="1" t="str" cm="1">
        <f t="array" ref="H131">_xlfn.IFS(F131="TwoWheeler","PrivateScooty",F131="ThreeWheeler","Gov.Cargo",F131="Bus","Gov.Bus",AND(F131="FourWheeler",OR(G131="Electric",G131="CNG",G131="Petrol")),"Cab",AND(F131="FourWheeler",G131="Diesel"),"PrivateCar")</f>
        <v>PrivateScooty</v>
      </c>
      <c r="I131" s="1">
        <v>29.91</v>
      </c>
    </row>
    <row r="132" spans="1:9" x14ac:dyDescent="0.35">
      <c r="A132" s="1" t="s">
        <v>186</v>
      </c>
      <c r="B132" s="1" t="s">
        <v>66</v>
      </c>
      <c r="C132" s="2">
        <v>44069</v>
      </c>
      <c r="D132" s="2" t="str">
        <f t="shared" si="2"/>
        <v>2020</v>
      </c>
      <c r="E132" s="1" t="s">
        <v>38</v>
      </c>
      <c r="F132" s="1" t="s">
        <v>11</v>
      </c>
      <c r="G132" s="1" t="s">
        <v>22</v>
      </c>
      <c r="H132" s="1" t="str" cm="1">
        <f t="array" ref="H132">_xlfn.IFS(F132="TwoWheeler","PrivateScooty",F132="ThreeWheeler","Gov.Cargo",F132="Bus","Gov.Bus",AND(F132="FourWheeler",OR(G132="Electric",G132="CNG",G132="Petrol")),"Cab",AND(F132="FourWheeler",G132="Diesel"),"PrivateCar")</f>
        <v>Cab</v>
      </c>
      <c r="I132" s="1">
        <v>79.739999999999995</v>
      </c>
    </row>
    <row r="133" spans="1:9" x14ac:dyDescent="0.35">
      <c r="A133" s="1" t="s">
        <v>187</v>
      </c>
      <c r="B133" s="1" t="s">
        <v>20</v>
      </c>
      <c r="C133" s="2">
        <v>43311</v>
      </c>
      <c r="D133" s="2" t="str">
        <f t="shared" si="2"/>
        <v>2018</v>
      </c>
      <c r="E133" s="1" t="s">
        <v>72</v>
      </c>
      <c r="F133" s="1" t="s">
        <v>16</v>
      </c>
      <c r="G133" s="1" t="s">
        <v>17</v>
      </c>
      <c r="H133" s="1" t="str" cm="1">
        <f t="array" ref="H133">_xlfn.IFS(F133="TwoWheeler","PrivateScooty",F133="ThreeWheeler","Gov.Cargo",F133="Bus","Gov.Bus",AND(F133="FourWheeler",OR(G133="Electric",G133="CNG",G133="Petrol")),"Cab",AND(F133="FourWheeler",G133="Diesel"),"PrivateCar")</f>
        <v>Gov.Bus</v>
      </c>
      <c r="I133" s="1">
        <v>78.05</v>
      </c>
    </row>
    <row r="134" spans="1:9" x14ac:dyDescent="0.35">
      <c r="A134" s="1" t="s">
        <v>188</v>
      </c>
      <c r="B134" s="1" t="s">
        <v>9</v>
      </c>
      <c r="C134" s="2">
        <v>44334</v>
      </c>
      <c r="D134" s="2" t="str">
        <f t="shared" si="2"/>
        <v>2021</v>
      </c>
      <c r="E134" s="1" t="s">
        <v>113</v>
      </c>
      <c r="F134" s="1" t="s">
        <v>26</v>
      </c>
      <c r="G134" s="1" t="s">
        <v>22</v>
      </c>
      <c r="H134" s="1" t="str" cm="1">
        <f t="array" ref="H134">_xlfn.IFS(F134="TwoWheeler","PrivateScooty",F134="ThreeWheeler","Gov.Cargo",F134="Bus","Gov.Bus",AND(F134="FourWheeler",OR(G134="Electric",G134="CNG",G134="Petrol")),"Cab",AND(F134="FourWheeler",G134="Diesel"),"PrivateCar")</f>
        <v>PrivateScooty</v>
      </c>
      <c r="I134" s="1">
        <v>53.52</v>
      </c>
    </row>
    <row r="135" spans="1:9" x14ac:dyDescent="0.35">
      <c r="A135" s="1" t="s">
        <v>189</v>
      </c>
      <c r="B135" s="1" t="s">
        <v>66</v>
      </c>
      <c r="C135" s="2">
        <v>44566</v>
      </c>
      <c r="D135" s="2" t="str">
        <f t="shared" si="2"/>
        <v>2022</v>
      </c>
      <c r="E135" s="1" t="s">
        <v>47</v>
      </c>
      <c r="F135" s="1" t="s">
        <v>43</v>
      </c>
      <c r="G135" s="1" t="s">
        <v>17</v>
      </c>
      <c r="H135" s="1" t="str" cm="1">
        <f t="array" ref="H135">_xlfn.IFS(F135="TwoWheeler","PrivateScooty",F135="ThreeWheeler","Gov.Cargo",F135="Bus","Gov.Bus",AND(F135="FourWheeler",OR(G135="Electric",G135="CNG",G135="Petrol")),"Cab",AND(F135="FourWheeler",G135="Diesel"),"PrivateCar")</f>
        <v>Gov.Cargo</v>
      </c>
      <c r="I135" s="1">
        <v>24.53</v>
      </c>
    </row>
    <row r="136" spans="1:9" x14ac:dyDescent="0.35">
      <c r="A136" s="1" t="s">
        <v>190</v>
      </c>
      <c r="B136" s="1" t="s">
        <v>36</v>
      </c>
      <c r="C136" s="2">
        <v>44524</v>
      </c>
      <c r="D136" s="2" t="str">
        <f t="shared" si="2"/>
        <v>2021</v>
      </c>
      <c r="E136" s="1" t="s">
        <v>21</v>
      </c>
      <c r="F136" s="1" t="s">
        <v>26</v>
      </c>
      <c r="G136" s="1" t="s">
        <v>12</v>
      </c>
      <c r="H136" s="1" t="str" cm="1">
        <f t="array" ref="H136">_xlfn.IFS(F136="TwoWheeler","PrivateScooty",F136="ThreeWheeler","Gov.Cargo",F136="Bus","Gov.Bus",AND(F136="FourWheeler",OR(G136="Electric",G136="CNG",G136="Petrol")),"Cab",AND(F136="FourWheeler",G136="Diesel"),"PrivateCar")</f>
        <v>PrivateScooty</v>
      </c>
      <c r="I136" s="1">
        <v>55.98</v>
      </c>
    </row>
    <row r="137" spans="1:9" x14ac:dyDescent="0.35">
      <c r="A137" s="1" t="s">
        <v>191</v>
      </c>
      <c r="B137" s="1" t="s">
        <v>9</v>
      </c>
      <c r="C137" s="2">
        <v>44617</v>
      </c>
      <c r="D137" s="2" t="str">
        <f t="shared" si="2"/>
        <v>2022</v>
      </c>
      <c r="E137" s="1" t="s">
        <v>25</v>
      </c>
      <c r="F137" s="1" t="s">
        <v>26</v>
      </c>
      <c r="G137" s="1" t="s">
        <v>34</v>
      </c>
      <c r="H137" s="1" t="str" cm="1">
        <f t="array" ref="H137">_xlfn.IFS(F137="TwoWheeler","PrivateScooty",F137="ThreeWheeler","Gov.Cargo",F137="Bus","Gov.Bus",AND(F137="FourWheeler",OR(G137="Electric",G137="CNG",G137="Petrol")),"Cab",AND(F137="FourWheeler",G137="Diesel"),"PrivateCar")</f>
        <v>PrivateScooty</v>
      </c>
      <c r="I137" s="1">
        <v>36.74</v>
      </c>
    </row>
    <row r="138" spans="1:9" x14ac:dyDescent="0.35">
      <c r="A138" s="1" t="s">
        <v>192</v>
      </c>
      <c r="B138" s="1" t="s">
        <v>93</v>
      </c>
      <c r="C138" s="2">
        <v>44396</v>
      </c>
      <c r="D138" s="2" t="str">
        <f t="shared" si="2"/>
        <v>2021</v>
      </c>
      <c r="E138" s="1" t="s">
        <v>64</v>
      </c>
      <c r="F138" s="1" t="s">
        <v>16</v>
      </c>
      <c r="G138" s="1" t="s">
        <v>12</v>
      </c>
      <c r="H138" s="1" t="str" cm="1">
        <f t="array" ref="H138">_xlfn.IFS(F138="TwoWheeler","PrivateScooty",F138="ThreeWheeler","Gov.Cargo",F138="Bus","Gov.Bus",AND(F138="FourWheeler",OR(G138="Electric",G138="CNG",G138="Petrol")),"Cab",AND(F138="FourWheeler",G138="Diesel"),"PrivateCar")</f>
        <v>Gov.Bus</v>
      </c>
      <c r="I138" s="1">
        <v>51.26</v>
      </c>
    </row>
    <row r="139" spans="1:9" x14ac:dyDescent="0.35">
      <c r="A139" s="1" t="s">
        <v>193</v>
      </c>
      <c r="B139" s="1" t="s">
        <v>66</v>
      </c>
      <c r="C139" s="2">
        <v>45244</v>
      </c>
      <c r="D139" s="2" t="str">
        <f t="shared" si="2"/>
        <v>2023</v>
      </c>
      <c r="E139" s="1" t="s">
        <v>38</v>
      </c>
      <c r="F139" s="1" t="s">
        <v>43</v>
      </c>
      <c r="G139" s="1" t="s">
        <v>34</v>
      </c>
      <c r="H139" s="1" t="str" cm="1">
        <f t="array" ref="H139">_xlfn.IFS(F139="TwoWheeler","PrivateScooty",F139="ThreeWheeler","Gov.Cargo",F139="Bus","Gov.Bus",AND(F139="FourWheeler",OR(G139="Electric",G139="CNG",G139="Petrol")),"Cab",AND(F139="FourWheeler",G139="Diesel"),"PrivateCar")</f>
        <v>Gov.Cargo</v>
      </c>
      <c r="I139" s="1">
        <v>33.07</v>
      </c>
    </row>
    <row r="140" spans="1:9" x14ac:dyDescent="0.35">
      <c r="A140" s="1" t="s">
        <v>194</v>
      </c>
      <c r="B140" s="1" t="s">
        <v>104</v>
      </c>
      <c r="C140" s="2">
        <v>45227</v>
      </c>
      <c r="D140" s="2" t="str">
        <f t="shared" si="2"/>
        <v>2023</v>
      </c>
      <c r="E140" s="1" t="s">
        <v>40</v>
      </c>
      <c r="F140" s="1" t="s">
        <v>11</v>
      </c>
      <c r="G140" s="1" t="s">
        <v>17</v>
      </c>
      <c r="H140" s="1" t="str" cm="1">
        <f t="array" ref="H140">_xlfn.IFS(F140="TwoWheeler","PrivateScooty",F140="ThreeWheeler","Gov.Cargo",F140="Bus","Gov.Bus",AND(F140="FourWheeler",OR(G140="Electric",G140="CNG",G140="Petrol")),"Cab",AND(F140="FourWheeler",G140="Diesel"),"PrivateCar")</f>
        <v>PrivateCar</v>
      </c>
      <c r="I140" s="1">
        <v>94.38</v>
      </c>
    </row>
    <row r="141" spans="1:9" x14ac:dyDescent="0.35">
      <c r="A141" s="1" t="s">
        <v>195</v>
      </c>
      <c r="B141" s="1" t="s">
        <v>14</v>
      </c>
      <c r="C141" s="2">
        <v>44858</v>
      </c>
      <c r="D141" s="2" t="str">
        <f t="shared" si="2"/>
        <v>2022</v>
      </c>
      <c r="E141" s="1" t="s">
        <v>55</v>
      </c>
      <c r="F141" s="1" t="s">
        <v>16</v>
      </c>
      <c r="G141" s="1" t="s">
        <v>22</v>
      </c>
      <c r="H141" s="1" t="str" cm="1">
        <f t="array" ref="H141">_xlfn.IFS(F141="TwoWheeler","PrivateScooty",F141="ThreeWheeler","Gov.Cargo",F141="Bus","Gov.Bus",AND(F141="FourWheeler",OR(G141="Electric",G141="CNG",G141="Petrol")),"Cab",AND(F141="FourWheeler",G141="Diesel"),"PrivateCar")</f>
        <v>Gov.Bus</v>
      </c>
      <c r="I141" s="1">
        <v>48.9</v>
      </c>
    </row>
    <row r="142" spans="1:9" x14ac:dyDescent="0.35">
      <c r="A142" s="1" t="s">
        <v>196</v>
      </c>
      <c r="B142" s="1" t="s">
        <v>93</v>
      </c>
      <c r="C142" s="2">
        <v>43177</v>
      </c>
      <c r="D142" s="2" t="str">
        <f t="shared" si="2"/>
        <v>2018</v>
      </c>
      <c r="E142" s="1" t="s">
        <v>81</v>
      </c>
      <c r="F142" s="1" t="s">
        <v>16</v>
      </c>
      <c r="G142" s="1" t="s">
        <v>12</v>
      </c>
      <c r="H142" s="1" t="str" cm="1">
        <f t="array" ref="H142">_xlfn.IFS(F142="TwoWheeler","PrivateScooty",F142="ThreeWheeler","Gov.Cargo",F142="Bus","Gov.Bus",AND(F142="FourWheeler",OR(G142="Electric",G142="CNG",G142="Petrol")),"Cab",AND(F142="FourWheeler",G142="Diesel"),"PrivateCar")</f>
        <v>Gov.Bus</v>
      </c>
      <c r="I142" s="1">
        <v>68.36</v>
      </c>
    </row>
    <row r="143" spans="1:9" x14ac:dyDescent="0.35">
      <c r="A143" s="1" t="s">
        <v>197</v>
      </c>
      <c r="B143" s="1" t="s">
        <v>93</v>
      </c>
      <c r="C143" s="2">
        <v>43598</v>
      </c>
      <c r="D143" s="2" t="str">
        <f t="shared" si="2"/>
        <v>2019</v>
      </c>
      <c r="E143" s="1" t="s">
        <v>21</v>
      </c>
      <c r="F143" s="1" t="s">
        <v>11</v>
      </c>
      <c r="G143" s="1" t="s">
        <v>12</v>
      </c>
      <c r="H143" s="1" t="str" cm="1">
        <f t="array" ref="H143">_xlfn.IFS(F143="TwoWheeler","PrivateScooty",F143="ThreeWheeler","Gov.Cargo",F143="Bus","Gov.Bus",AND(F143="FourWheeler",OR(G143="Electric",G143="CNG",G143="Petrol")),"Cab",AND(F143="FourWheeler",G143="Diesel"),"PrivateCar")</f>
        <v>Cab</v>
      </c>
      <c r="I143" s="1">
        <v>37.119999999999997</v>
      </c>
    </row>
    <row r="144" spans="1:9" x14ac:dyDescent="0.35">
      <c r="A144" s="1" t="s">
        <v>198</v>
      </c>
      <c r="B144" s="1" t="s">
        <v>104</v>
      </c>
      <c r="C144" s="2">
        <v>45136</v>
      </c>
      <c r="D144" s="2" t="str">
        <f t="shared" si="2"/>
        <v>2023</v>
      </c>
      <c r="E144" s="1" t="s">
        <v>62</v>
      </c>
      <c r="F144" s="1" t="s">
        <v>16</v>
      </c>
      <c r="G144" s="1" t="s">
        <v>12</v>
      </c>
      <c r="H144" s="1" t="str" cm="1">
        <f t="array" ref="H144">_xlfn.IFS(F144="TwoWheeler","PrivateScooty",F144="ThreeWheeler","Gov.Cargo",F144="Bus","Gov.Bus",AND(F144="FourWheeler",OR(G144="Electric",G144="CNG",G144="Petrol")),"Cab",AND(F144="FourWheeler",G144="Diesel"),"PrivateCar")</f>
        <v>Gov.Bus</v>
      </c>
      <c r="I144" s="1">
        <v>40.71</v>
      </c>
    </row>
    <row r="145" spans="1:9" x14ac:dyDescent="0.35">
      <c r="A145" s="1" t="s">
        <v>199</v>
      </c>
      <c r="B145" s="1" t="s">
        <v>32</v>
      </c>
      <c r="C145" s="2">
        <v>44938</v>
      </c>
      <c r="D145" s="2" t="str">
        <f t="shared" si="2"/>
        <v>2023</v>
      </c>
      <c r="E145" s="1" t="s">
        <v>42</v>
      </c>
      <c r="F145" s="1" t="s">
        <v>16</v>
      </c>
      <c r="G145" s="1" t="s">
        <v>17</v>
      </c>
      <c r="H145" s="1" t="str" cm="1">
        <f t="array" ref="H145">_xlfn.IFS(F145="TwoWheeler","PrivateScooty",F145="ThreeWheeler","Gov.Cargo",F145="Bus","Gov.Bus",AND(F145="FourWheeler",OR(G145="Electric",G145="CNG",G145="Petrol")),"Cab",AND(F145="FourWheeler",G145="Diesel"),"PrivateCar")</f>
        <v>Gov.Bus</v>
      </c>
      <c r="I145" s="1">
        <v>63.48</v>
      </c>
    </row>
    <row r="146" spans="1:9" x14ac:dyDescent="0.35">
      <c r="A146" s="1" t="s">
        <v>200</v>
      </c>
      <c r="B146" s="1" t="s">
        <v>66</v>
      </c>
      <c r="C146" s="2">
        <v>44385</v>
      </c>
      <c r="D146" s="2" t="str">
        <f t="shared" si="2"/>
        <v>2021</v>
      </c>
      <c r="E146" s="1" t="s">
        <v>33</v>
      </c>
      <c r="F146" s="1" t="s">
        <v>26</v>
      </c>
      <c r="G146" s="1" t="s">
        <v>34</v>
      </c>
      <c r="H146" s="1" t="str" cm="1">
        <f t="array" ref="H146">_xlfn.IFS(F146="TwoWheeler","PrivateScooty",F146="ThreeWheeler","Gov.Cargo",F146="Bus","Gov.Bus",AND(F146="FourWheeler",OR(G146="Electric",G146="CNG",G146="Petrol")),"Cab",AND(F146="FourWheeler",G146="Diesel"),"PrivateCar")</f>
        <v>PrivateScooty</v>
      </c>
      <c r="I146" s="1">
        <v>59.71</v>
      </c>
    </row>
    <row r="147" spans="1:9" x14ac:dyDescent="0.35">
      <c r="A147" s="1" t="s">
        <v>201</v>
      </c>
      <c r="B147" s="1" t="s">
        <v>24</v>
      </c>
      <c r="C147" s="2">
        <v>44202</v>
      </c>
      <c r="D147" s="2" t="str">
        <f t="shared" si="2"/>
        <v>2021</v>
      </c>
      <c r="E147" s="1" t="s">
        <v>202</v>
      </c>
      <c r="F147" s="1" t="s">
        <v>16</v>
      </c>
      <c r="G147" s="1" t="s">
        <v>22</v>
      </c>
      <c r="H147" s="1" t="str" cm="1">
        <f t="array" ref="H147">_xlfn.IFS(F147="TwoWheeler","PrivateScooty",F147="ThreeWheeler","Gov.Cargo",F147="Bus","Gov.Bus",AND(F147="FourWheeler",OR(G147="Electric",G147="CNG",G147="Petrol")),"Cab",AND(F147="FourWheeler",G147="Diesel"),"PrivateCar")</f>
        <v>Gov.Bus</v>
      </c>
      <c r="I147" s="1">
        <v>61.21</v>
      </c>
    </row>
    <row r="148" spans="1:9" x14ac:dyDescent="0.35">
      <c r="A148" s="1" t="s">
        <v>203</v>
      </c>
      <c r="B148" s="1" t="s">
        <v>14</v>
      </c>
      <c r="C148" s="2">
        <v>44041</v>
      </c>
      <c r="D148" s="2" t="str">
        <f t="shared" si="2"/>
        <v>2020</v>
      </c>
      <c r="E148" s="1" t="s">
        <v>62</v>
      </c>
      <c r="F148" s="1" t="s">
        <v>26</v>
      </c>
      <c r="G148" s="1" t="s">
        <v>12</v>
      </c>
      <c r="H148" s="1" t="str" cm="1">
        <f t="array" ref="H148">_xlfn.IFS(F148="TwoWheeler","PrivateScooty",F148="ThreeWheeler","Gov.Cargo",F148="Bus","Gov.Bus",AND(F148="FourWheeler",OR(G148="Electric",G148="CNG",G148="Petrol")),"Cab",AND(F148="FourWheeler",G148="Diesel"),"PrivateCar")</f>
        <v>PrivateScooty</v>
      </c>
      <c r="I148" s="1">
        <v>49.97</v>
      </c>
    </row>
    <row r="149" spans="1:9" x14ac:dyDescent="0.35">
      <c r="A149" s="1" t="s">
        <v>204</v>
      </c>
      <c r="B149" s="1" t="s">
        <v>20</v>
      </c>
      <c r="C149" s="2">
        <v>43729</v>
      </c>
      <c r="D149" s="2" t="str">
        <f t="shared" si="2"/>
        <v>2019</v>
      </c>
      <c r="E149" s="1" t="s">
        <v>25</v>
      </c>
      <c r="F149" s="1" t="s">
        <v>26</v>
      </c>
      <c r="G149" s="1" t="s">
        <v>34</v>
      </c>
      <c r="H149" s="1" t="str" cm="1">
        <f t="array" ref="H149">_xlfn.IFS(F149="TwoWheeler","PrivateScooty",F149="ThreeWheeler","Gov.Cargo",F149="Bus","Gov.Bus",AND(F149="FourWheeler",OR(G149="Electric",G149="CNG",G149="Petrol")),"Cab",AND(F149="FourWheeler",G149="Diesel"),"PrivateCar")</f>
        <v>PrivateScooty</v>
      </c>
      <c r="I149" s="1">
        <v>87.84</v>
      </c>
    </row>
    <row r="150" spans="1:9" x14ac:dyDescent="0.35">
      <c r="A150" s="1" t="s">
        <v>205</v>
      </c>
      <c r="B150" s="1" t="s">
        <v>66</v>
      </c>
      <c r="C150" s="2">
        <v>44907</v>
      </c>
      <c r="D150" s="2" t="str">
        <f t="shared" si="2"/>
        <v>2022</v>
      </c>
      <c r="E150" s="1" t="s">
        <v>53</v>
      </c>
      <c r="F150" s="1" t="s">
        <v>43</v>
      </c>
      <c r="G150" s="1" t="s">
        <v>34</v>
      </c>
      <c r="H150" s="1" t="str" cm="1">
        <f t="array" ref="H150">_xlfn.IFS(F150="TwoWheeler","PrivateScooty",F150="ThreeWheeler","Gov.Cargo",F150="Bus","Gov.Bus",AND(F150="FourWheeler",OR(G150="Electric",G150="CNG",G150="Petrol")),"Cab",AND(F150="FourWheeler",G150="Diesel"),"PrivateCar")</f>
        <v>Gov.Cargo</v>
      </c>
      <c r="I150" s="1">
        <v>65.44</v>
      </c>
    </row>
    <row r="151" spans="1:9" x14ac:dyDescent="0.35">
      <c r="A151" s="1" t="s">
        <v>206</v>
      </c>
      <c r="B151" s="1" t="s">
        <v>20</v>
      </c>
      <c r="C151" s="2">
        <v>44515</v>
      </c>
      <c r="D151" s="2" t="str">
        <f t="shared" si="2"/>
        <v>2021</v>
      </c>
      <c r="E151" s="1" t="s">
        <v>72</v>
      </c>
      <c r="F151" s="1" t="s">
        <v>11</v>
      </c>
      <c r="G151" s="1" t="s">
        <v>34</v>
      </c>
      <c r="H151" s="1" t="str" cm="1">
        <f t="array" ref="H151">_xlfn.IFS(F151="TwoWheeler","PrivateScooty",F151="ThreeWheeler","Gov.Cargo",F151="Bus","Gov.Bus",AND(F151="FourWheeler",OR(G151="Electric",G151="CNG",G151="Petrol")),"Cab",AND(F151="FourWheeler",G151="Diesel"),"PrivateCar")</f>
        <v>Cab</v>
      </c>
      <c r="I151" s="1">
        <v>48.81</v>
      </c>
    </row>
    <row r="152" spans="1:9" x14ac:dyDescent="0.35">
      <c r="A152" s="1" t="s">
        <v>207</v>
      </c>
      <c r="B152" s="1" t="s">
        <v>9</v>
      </c>
      <c r="C152" s="2">
        <v>44590</v>
      </c>
      <c r="D152" s="2" t="str">
        <f t="shared" si="2"/>
        <v>2022</v>
      </c>
      <c r="E152" s="1" t="s">
        <v>123</v>
      </c>
      <c r="F152" s="1" t="s">
        <v>26</v>
      </c>
      <c r="G152" s="1" t="s">
        <v>34</v>
      </c>
      <c r="H152" s="1" t="str" cm="1">
        <f t="array" ref="H152">_xlfn.IFS(F152="TwoWheeler","PrivateScooty",F152="ThreeWheeler","Gov.Cargo",F152="Bus","Gov.Bus",AND(F152="FourWheeler",OR(G152="Electric",G152="CNG",G152="Petrol")),"Cab",AND(F152="FourWheeler",G152="Diesel"),"PrivateCar")</f>
        <v>PrivateScooty</v>
      </c>
      <c r="I152" s="1">
        <v>65.94</v>
      </c>
    </row>
    <row r="153" spans="1:9" x14ac:dyDescent="0.35">
      <c r="A153" s="1" t="s">
        <v>208</v>
      </c>
      <c r="B153" s="1" t="s">
        <v>93</v>
      </c>
      <c r="C153" s="2">
        <v>43927</v>
      </c>
      <c r="D153" s="2" t="str">
        <f t="shared" si="2"/>
        <v>2020</v>
      </c>
      <c r="E153" s="1" t="s">
        <v>25</v>
      </c>
      <c r="F153" s="1" t="s">
        <v>43</v>
      </c>
      <c r="G153" s="1" t="s">
        <v>12</v>
      </c>
      <c r="H153" s="1" t="str" cm="1">
        <f t="array" ref="H153">_xlfn.IFS(F153="TwoWheeler","PrivateScooty",F153="ThreeWheeler","Gov.Cargo",F153="Bus","Gov.Bus",AND(F153="FourWheeler",OR(G153="Electric",G153="CNG",G153="Petrol")),"Cab",AND(F153="FourWheeler",G153="Diesel"),"PrivateCar")</f>
        <v>Gov.Cargo</v>
      </c>
      <c r="I153" s="1">
        <v>36.82</v>
      </c>
    </row>
    <row r="154" spans="1:9" x14ac:dyDescent="0.35">
      <c r="A154" s="1" t="s">
        <v>209</v>
      </c>
      <c r="B154" s="1" t="s">
        <v>66</v>
      </c>
      <c r="C154" s="2">
        <v>45149</v>
      </c>
      <c r="D154" s="2" t="str">
        <f t="shared" si="2"/>
        <v>2023</v>
      </c>
      <c r="E154" s="1" t="s">
        <v>69</v>
      </c>
      <c r="F154" s="1" t="s">
        <v>11</v>
      </c>
      <c r="G154" s="1" t="s">
        <v>34</v>
      </c>
      <c r="H154" s="1" t="str" cm="1">
        <f t="array" ref="H154">_xlfn.IFS(F154="TwoWheeler","PrivateScooty",F154="ThreeWheeler","Gov.Cargo",F154="Bus","Gov.Bus",AND(F154="FourWheeler",OR(G154="Electric",G154="CNG",G154="Petrol")),"Cab",AND(F154="FourWheeler",G154="Diesel"),"PrivateCar")</f>
        <v>Cab</v>
      </c>
      <c r="I154" s="1">
        <v>48.39</v>
      </c>
    </row>
    <row r="155" spans="1:9" x14ac:dyDescent="0.35">
      <c r="A155" s="1" t="s">
        <v>210</v>
      </c>
      <c r="B155" s="1" t="s">
        <v>20</v>
      </c>
      <c r="C155" s="2">
        <v>44979</v>
      </c>
      <c r="D155" s="2" t="str">
        <f t="shared" si="2"/>
        <v>2023</v>
      </c>
      <c r="E155" s="1" t="s">
        <v>42</v>
      </c>
      <c r="F155" s="1" t="s">
        <v>16</v>
      </c>
      <c r="G155" s="1" t="s">
        <v>22</v>
      </c>
      <c r="H155" s="1" t="str" cm="1">
        <f t="array" ref="H155">_xlfn.IFS(F155="TwoWheeler","PrivateScooty",F155="ThreeWheeler","Gov.Cargo",F155="Bus","Gov.Bus",AND(F155="FourWheeler",OR(G155="Electric",G155="CNG",G155="Petrol")),"Cab",AND(F155="FourWheeler",G155="Diesel"),"PrivateCar")</f>
        <v>Gov.Bus</v>
      </c>
      <c r="I155" s="1">
        <v>89.77</v>
      </c>
    </row>
    <row r="156" spans="1:9" x14ac:dyDescent="0.35">
      <c r="A156" s="1" t="s">
        <v>211</v>
      </c>
      <c r="B156" s="1" t="s">
        <v>66</v>
      </c>
      <c r="C156" s="2">
        <v>44773</v>
      </c>
      <c r="D156" s="2" t="str">
        <f t="shared" si="2"/>
        <v>2022</v>
      </c>
      <c r="E156" s="1" t="s">
        <v>15</v>
      </c>
      <c r="F156" s="1" t="s">
        <v>26</v>
      </c>
      <c r="G156" s="1" t="s">
        <v>17</v>
      </c>
      <c r="H156" s="1" t="str" cm="1">
        <f t="array" ref="H156">_xlfn.IFS(F156="TwoWheeler","PrivateScooty",F156="ThreeWheeler","Gov.Cargo",F156="Bus","Gov.Bus",AND(F156="FourWheeler",OR(G156="Electric",G156="CNG",G156="Petrol")),"Cab",AND(F156="FourWheeler",G156="Diesel"),"PrivateCar")</f>
        <v>PrivateScooty</v>
      </c>
      <c r="I156" s="1">
        <v>43.24</v>
      </c>
    </row>
    <row r="157" spans="1:9" x14ac:dyDescent="0.35">
      <c r="A157" s="1" t="s">
        <v>212</v>
      </c>
      <c r="B157" s="1" t="s">
        <v>66</v>
      </c>
      <c r="C157" s="2">
        <v>43169</v>
      </c>
      <c r="D157" s="2" t="str">
        <f t="shared" si="2"/>
        <v>2018</v>
      </c>
      <c r="E157" s="1" t="s">
        <v>69</v>
      </c>
      <c r="F157" s="1" t="s">
        <v>26</v>
      </c>
      <c r="G157" s="1" t="s">
        <v>34</v>
      </c>
      <c r="H157" s="1" t="str" cm="1">
        <f t="array" ref="H157">_xlfn.IFS(F157="TwoWheeler","PrivateScooty",F157="ThreeWheeler","Gov.Cargo",F157="Bus","Gov.Bus",AND(F157="FourWheeler",OR(G157="Electric",G157="CNG",G157="Petrol")),"Cab",AND(F157="FourWheeler",G157="Diesel"),"PrivateCar")</f>
        <v>PrivateScooty</v>
      </c>
      <c r="I157" s="1">
        <v>97.62</v>
      </c>
    </row>
    <row r="158" spans="1:9" x14ac:dyDescent="0.35">
      <c r="A158" s="1" t="s">
        <v>213</v>
      </c>
      <c r="B158" s="1" t="s">
        <v>32</v>
      </c>
      <c r="C158" s="2">
        <v>43381</v>
      </c>
      <c r="D158" s="2" t="str">
        <f t="shared" si="2"/>
        <v>2018</v>
      </c>
      <c r="E158" s="1" t="s">
        <v>51</v>
      </c>
      <c r="F158" s="1" t="s">
        <v>26</v>
      </c>
      <c r="G158" s="1" t="s">
        <v>22</v>
      </c>
      <c r="H158" s="1" t="str" cm="1">
        <f t="array" ref="H158">_xlfn.IFS(F158="TwoWheeler","PrivateScooty",F158="ThreeWheeler","Gov.Cargo",F158="Bus","Gov.Bus",AND(F158="FourWheeler",OR(G158="Electric",G158="CNG",G158="Petrol")),"Cab",AND(F158="FourWheeler",G158="Diesel"),"PrivateCar")</f>
        <v>PrivateScooty</v>
      </c>
      <c r="I158" s="1">
        <v>75.8</v>
      </c>
    </row>
    <row r="159" spans="1:9" x14ac:dyDescent="0.35">
      <c r="A159" s="1" t="s">
        <v>214</v>
      </c>
      <c r="B159" s="1" t="s">
        <v>24</v>
      </c>
      <c r="C159" s="2">
        <v>43318</v>
      </c>
      <c r="D159" s="2" t="str">
        <f t="shared" si="2"/>
        <v>2018</v>
      </c>
      <c r="E159" s="1" t="s">
        <v>72</v>
      </c>
      <c r="F159" s="1" t="s">
        <v>26</v>
      </c>
      <c r="G159" s="1" t="s">
        <v>22</v>
      </c>
      <c r="H159" s="1" t="str" cm="1">
        <f t="array" ref="H159">_xlfn.IFS(F159="TwoWheeler","PrivateScooty",F159="ThreeWheeler","Gov.Cargo",F159="Bus","Gov.Bus",AND(F159="FourWheeler",OR(G159="Electric",G159="CNG",G159="Petrol")),"Cab",AND(F159="FourWheeler",G159="Diesel"),"PrivateCar")</f>
        <v>PrivateScooty</v>
      </c>
      <c r="I159" s="1">
        <v>90.19</v>
      </c>
    </row>
    <row r="160" spans="1:9" x14ac:dyDescent="0.35">
      <c r="A160" s="1" t="s">
        <v>215</v>
      </c>
      <c r="B160" s="1" t="s">
        <v>20</v>
      </c>
      <c r="C160" s="2">
        <v>44521</v>
      </c>
      <c r="D160" s="2" t="str">
        <f t="shared" si="2"/>
        <v>2021</v>
      </c>
      <c r="E160" s="1" t="s">
        <v>62</v>
      </c>
      <c r="F160" s="1" t="s">
        <v>16</v>
      </c>
      <c r="G160" s="1" t="s">
        <v>34</v>
      </c>
      <c r="H160" s="1" t="str" cm="1">
        <f t="array" ref="H160">_xlfn.IFS(F160="TwoWheeler","PrivateScooty",F160="ThreeWheeler","Gov.Cargo",F160="Bus","Gov.Bus",AND(F160="FourWheeler",OR(G160="Electric",G160="CNG",G160="Petrol")),"Cab",AND(F160="FourWheeler",G160="Diesel"),"PrivateCar")</f>
        <v>Gov.Bus</v>
      </c>
      <c r="I160" s="1">
        <v>85.86</v>
      </c>
    </row>
    <row r="161" spans="1:9" x14ac:dyDescent="0.35">
      <c r="A161" s="1" t="s">
        <v>216</v>
      </c>
      <c r="B161" s="1" t="s">
        <v>9</v>
      </c>
      <c r="C161" s="2">
        <v>44043</v>
      </c>
      <c r="D161" s="2" t="str">
        <f t="shared" si="2"/>
        <v>2020</v>
      </c>
      <c r="E161" s="1" t="s">
        <v>10</v>
      </c>
      <c r="F161" s="1" t="s">
        <v>11</v>
      </c>
      <c r="G161" s="1" t="s">
        <v>12</v>
      </c>
      <c r="H161" s="1" t="str" cm="1">
        <f t="array" ref="H161">_xlfn.IFS(F161="TwoWheeler","PrivateScooty",F161="ThreeWheeler","Gov.Cargo",F161="Bus","Gov.Bus",AND(F161="FourWheeler",OR(G161="Electric",G161="CNG",G161="Petrol")),"Cab",AND(F161="FourWheeler",G161="Diesel"),"PrivateCar")</f>
        <v>Cab</v>
      </c>
      <c r="I161" s="1">
        <v>59.88</v>
      </c>
    </row>
    <row r="162" spans="1:9" x14ac:dyDescent="0.35">
      <c r="A162" s="1" t="s">
        <v>217</v>
      </c>
      <c r="B162" s="1" t="s">
        <v>9</v>
      </c>
      <c r="C162" s="2">
        <v>45256</v>
      </c>
      <c r="D162" s="2" t="str">
        <f t="shared" si="2"/>
        <v>2023</v>
      </c>
      <c r="E162" s="1" t="s">
        <v>53</v>
      </c>
      <c r="F162" s="1" t="s">
        <v>11</v>
      </c>
      <c r="G162" s="1" t="s">
        <v>22</v>
      </c>
      <c r="H162" s="1" t="str" cm="1">
        <f t="array" ref="H162">_xlfn.IFS(F162="TwoWheeler","PrivateScooty",F162="ThreeWheeler","Gov.Cargo",F162="Bus","Gov.Bus",AND(F162="FourWheeler",OR(G162="Electric",G162="CNG",G162="Petrol")),"Cab",AND(F162="FourWheeler",G162="Diesel"),"PrivateCar")</f>
        <v>Cab</v>
      </c>
      <c r="I162" s="1">
        <v>24.7</v>
      </c>
    </row>
    <row r="163" spans="1:9" x14ac:dyDescent="0.35">
      <c r="A163" s="1" t="s">
        <v>218</v>
      </c>
      <c r="B163" s="1" t="s">
        <v>14</v>
      </c>
      <c r="C163" s="2">
        <v>44884</v>
      </c>
      <c r="D163" s="2" t="str">
        <f t="shared" si="2"/>
        <v>2022</v>
      </c>
      <c r="E163" s="1" t="s">
        <v>47</v>
      </c>
      <c r="F163" s="1" t="s">
        <v>43</v>
      </c>
      <c r="G163" s="1" t="s">
        <v>22</v>
      </c>
      <c r="H163" s="1" t="str" cm="1">
        <f t="array" ref="H163">_xlfn.IFS(F163="TwoWheeler","PrivateScooty",F163="ThreeWheeler","Gov.Cargo",F163="Bus","Gov.Bus",AND(F163="FourWheeler",OR(G163="Electric",G163="CNG",G163="Petrol")),"Cab",AND(F163="FourWheeler",G163="Diesel"),"PrivateCar")</f>
        <v>Gov.Cargo</v>
      </c>
      <c r="I163" s="1">
        <v>34.299999999999997</v>
      </c>
    </row>
    <row r="164" spans="1:9" x14ac:dyDescent="0.35">
      <c r="A164" s="1" t="s">
        <v>219</v>
      </c>
      <c r="B164" s="1" t="s">
        <v>36</v>
      </c>
      <c r="C164" s="2">
        <v>43534</v>
      </c>
      <c r="D164" s="2" t="str">
        <f t="shared" si="2"/>
        <v>2019</v>
      </c>
      <c r="E164" s="1" t="s">
        <v>62</v>
      </c>
      <c r="F164" s="1" t="s">
        <v>16</v>
      </c>
      <c r="G164" s="1" t="s">
        <v>17</v>
      </c>
      <c r="H164" s="1" t="str" cm="1">
        <f t="array" ref="H164">_xlfn.IFS(F164="TwoWheeler","PrivateScooty",F164="ThreeWheeler","Gov.Cargo",F164="Bus","Gov.Bus",AND(F164="FourWheeler",OR(G164="Electric",G164="CNG",G164="Petrol")),"Cab",AND(F164="FourWheeler",G164="Diesel"),"PrivateCar")</f>
        <v>Gov.Bus</v>
      </c>
      <c r="I164" s="1">
        <v>58.59</v>
      </c>
    </row>
    <row r="165" spans="1:9" x14ac:dyDescent="0.35">
      <c r="A165" s="1" t="s">
        <v>220</v>
      </c>
      <c r="B165" s="1" t="s">
        <v>66</v>
      </c>
      <c r="C165" s="2">
        <v>45160</v>
      </c>
      <c r="D165" s="2" t="str">
        <f t="shared" si="2"/>
        <v>2023</v>
      </c>
      <c r="E165" s="1" t="s">
        <v>10</v>
      </c>
      <c r="F165" s="1" t="s">
        <v>26</v>
      </c>
      <c r="G165" s="1" t="s">
        <v>17</v>
      </c>
      <c r="H165" s="1" t="str" cm="1">
        <f t="array" ref="H165">_xlfn.IFS(F165="TwoWheeler","PrivateScooty",F165="ThreeWheeler","Gov.Cargo",F165="Bus","Gov.Bus",AND(F165="FourWheeler",OR(G165="Electric",G165="CNG",G165="Petrol")),"Cab",AND(F165="FourWheeler",G165="Diesel"),"PrivateCar")</f>
        <v>PrivateScooty</v>
      </c>
      <c r="I165" s="1">
        <v>50.55</v>
      </c>
    </row>
    <row r="166" spans="1:9" x14ac:dyDescent="0.35">
      <c r="A166" s="1" t="s">
        <v>221</v>
      </c>
      <c r="B166" s="1" t="s">
        <v>66</v>
      </c>
      <c r="C166" s="2">
        <v>43846</v>
      </c>
      <c r="D166" s="2" t="str">
        <f t="shared" si="2"/>
        <v>2020</v>
      </c>
      <c r="E166" s="1" t="s">
        <v>40</v>
      </c>
      <c r="F166" s="1" t="s">
        <v>11</v>
      </c>
      <c r="G166" s="1" t="s">
        <v>17</v>
      </c>
      <c r="H166" s="1" t="str" cm="1">
        <f t="array" ref="H166">_xlfn.IFS(F166="TwoWheeler","PrivateScooty",F166="ThreeWheeler","Gov.Cargo",F166="Bus","Gov.Bus",AND(F166="FourWheeler",OR(G166="Electric",G166="CNG",G166="Petrol")),"Cab",AND(F166="FourWheeler",G166="Diesel"),"PrivateCar")</f>
        <v>PrivateCar</v>
      </c>
      <c r="I166" s="1">
        <v>24.46</v>
      </c>
    </row>
    <row r="167" spans="1:9" x14ac:dyDescent="0.35">
      <c r="A167" s="1" t="s">
        <v>222</v>
      </c>
      <c r="B167" s="1" t="s">
        <v>75</v>
      </c>
      <c r="C167" s="2">
        <v>44225</v>
      </c>
      <c r="D167" s="2" t="str">
        <f t="shared" si="2"/>
        <v>2021</v>
      </c>
      <c r="E167" s="1" t="s">
        <v>116</v>
      </c>
      <c r="F167" s="1" t="s">
        <v>16</v>
      </c>
      <c r="G167" s="1" t="s">
        <v>12</v>
      </c>
      <c r="H167" s="1" t="str" cm="1">
        <f t="array" ref="H167">_xlfn.IFS(F167="TwoWheeler","PrivateScooty",F167="ThreeWheeler","Gov.Cargo",F167="Bus","Gov.Bus",AND(F167="FourWheeler",OR(G167="Electric",G167="CNG",G167="Petrol")),"Cab",AND(F167="FourWheeler",G167="Diesel"),"PrivateCar")</f>
        <v>Gov.Bus</v>
      </c>
      <c r="I167" s="1">
        <v>33.92</v>
      </c>
    </row>
    <row r="168" spans="1:9" x14ac:dyDescent="0.35">
      <c r="A168" s="1" t="s">
        <v>223</v>
      </c>
      <c r="B168" s="1" t="s">
        <v>24</v>
      </c>
      <c r="C168" s="2">
        <v>45039</v>
      </c>
      <c r="D168" s="2" t="str">
        <f t="shared" si="2"/>
        <v>2023</v>
      </c>
      <c r="E168" s="1" t="s">
        <v>33</v>
      </c>
      <c r="F168" s="1" t="s">
        <v>26</v>
      </c>
      <c r="G168" s="1" t="s">
        <v>12</v>
      </c>
      <c r="H168" s="1" t="str" cm="1">
        <f t="array" ref="H168">_xlfn.IFS(F168="TwoWheeler","PrivateScooty",F168="ThreeWheeler","Gov.Cargo",F168="Bus","Gov.Bus",AND(F168="FourWheeler",OR(G168="Electric",G168="CNG",G168="Petrol")),"Cab",AND(F168="FourWheeler",G168="Diesel"),"PrivateCar")</f>
        <v>PrivateScooty</v>
      </c>
      <c r="I168" s="1">
        <v>50.32</v>
      </c>
    </row>
    <row r="169" spans="1:9" x14ac:dyDescent="0.35">
      <c r="A169" s="1" t="s">
        <v>224</v>
      </c>
      <c r="B169" s="1" t="s">
        <v>24</v>
      </c>
      <c r="C169" s="2">
        <v>44238</v>
      </c>
      <c r="D169" s="2" t="str">
        <f t="shared" si="2"/>
        <v>2021</v>
      </c>
      <c r="E169" s="1" t="s">
        <v>202</v>
      </c>
      <c r="F169" s="1" t="s">
        <v>11</v>
      </c>
      <c r="G169" s="1" t="s">
        <v>34</v>
      </c>
      <c r="H169" s="1" t="str" cm="1">
        <f t="array" ref="H169">_xlfn.IFS(F169="TwoWheeler","PrivateScooty",F169="ThreeWheeler","Gov.Cargo",F169="Bus","Gov.Bus",AND(F169="FourWheeler",OR(G169="Electric",G169="CNG",G169="Petrol")),"Cab",AND(F169="FourWheeler",G169="Diesel"),"PrivateCar")</f>
        <v>Cab</v>
      </c>
      <c r="I169" s="1">
        <v>73.95</v>
      </c>
    </row>
    <row r="170" spans="1:9" x14ac:dyDescent="0.35">
      <c r="A170" s="1" t="s">
        <v>225</v>
      </c>
      <c r="B170" s="1" t="s">
        <v>20</v>
      </c>
      <c r="C170" s="2">
        <v>45055</v>
      </c>
      <c r="D170" s="2" t="str">
        <f t="shared" si="2"/>
        <v>2023</v>
      </c>
      <c r="E170" s="1" t="s">
        <v>62</v>
      </c>
      <c r="F170" s="1" t="s">
        <v>43</v>
      </c>
      <c r="G170" s="1" t="s">
        <v>12</v>
      </c>
      <c r="H170" s="1" t="str" cm="1">
        <f t="array" ref="H170">_xlfn.IFS(F170="TwoWheeler","PrivateScooty",F170="ThreeWheeler","Gov.Cargo",F170="Bus","Gov.Bus",AND(F170="FourWheeler",OR(G170="Electric",G170="CNG",G170="Petrol")),"Cab",AND(F170="FourWheeler",G170="Diesel"),"PrivateCar")</f>
        <v>Gov.Cargo</v>
      </c>
      <c r="I170" s="1">
        <v>80.680000000000007</v>
      </c>
    </row>
    <row r="171" spans="1:9" x14ac:dyDescent="0.35">
      <c r="A171" s="1" t="s">
        <v>226</v>
      </c>
      <c r="B171" s="1" t="s">
        <v>24</v>
      </c>
      <c r="C171" s="2">
        <v>44271</v>
      </c>
      <c r="D171" s="2" t="str">
        <f t="shared" si="2"/>
        <v>2021</v>
      </c>
      <c r="E171" s="1" t="s">
        <v>69</v>
      </c>
      <c r="F171" s="1" t="s">
        <v>11</v>
      </c>
      <c r="G171" s="1" t="s">
        <v>12</v>
      </c>
      <c r="H171" s="1" t="str" cm="1">
        <f t="array" ref="H171">_xlfn.IFS(F171="TwoWheeler","PrivateScooty",F171="ThreeWheeler","Gov.Cargo",F171="Bus","Gov.Bus",AND(F171="FourWheeler",OR(G171="Electric",G171="CNG",G171="Petrol")),"Cab",AND(F171="FourWheeler",G171="Diesel"),"PrivateCar")</f>
        <v>Cab</v>
      </c>
      <c r="I171" s="1">
        <v>96.24</v>
      </c>
    </row>
    <row r="172" spans="1:9" x14ac:dyDescent="0.35">
      <c r="A172" s="1" t="s">
        <v>227</v>
      </c>
      <c r="B172" s="1" t="s">
        <v>9</v>
      </c>
      <c r="C172" s="2">
        <v>43247</v>
      </c>
      <c r="D172" s="2" t="str">
        <f t="shared" si="2"/>
        <v>2018</v>
      </c>
      <c r="E172" s="1" t="s">
        <v>53</v>
      </c>
      <c r="F172" s="1" t="s">
        <v>11</v>
      </c>
      <c r="G172" s="1" t="s">
        <v>17</v>
      </c>
      <c r="H172" s="1" t="str" cm="1">
        <f t="array" ref="H172">_xlfn.IFS(F172="TwoWheeler","PrivateScooty",F172="ThreeWheeler","Gov.Cargo",F172="Bus","Gov.Bus",AND(F172="FourWheeler",OR(G172="Electric",G172="CNG",G172="Petrol")),"Cab",AND(F172="FourWheeler",G172="Diesel"),"PrivateCar")</f>
        <v>PrivateCar</v>
      </c>
      <c r="I172" s="1">
        <v>21.87</v>
      </c>
    </row>
    <row r="173" spans="1:9" x14ac:dyDescent="0.35">
      <c r="A173" s="1" t="s">
        <v>228</v>
      </c>
      <c r="B173" s="1" t="s">
        <v>24</v>
      </c>
      <c r="C173" s="2">
        <v>43114</v>
      </c>
      <c r="D173" s="2" t="str">
        <f t="shared" si="2"/>
        <v>2018</v>
      </c>
      <c r="E173" s="1" t="s">
        <v>127</v>
      </c>
      <c r="F173" s="1" t="s">
        <v>16</v>
      </c>
      <c r="G173" s="1" t="s">
        <v>12</v>
      </c>
      <c r="H173" s="1" t="str" cm="1">
        <f t="array" ref="H173">_xlfn.IFS(F173="TwoWheeler","PrivateScooty",F173="ThreeWheeler","Gov.Cargo",F173="Bus","Gov.Bus",AND(F173="FourWheeler",OR(G173="Electric",G173="CNG",G173="Petrol")),"Cab",AND(F173="FourWheeler",G173="Diesel"),"PrivateCar")</f>
        <v>Gov.Bus</v>
      </c>
      <c r="I173" s="1">
        <v>46.63</v>
      </c>
    </row>
    <row r="174" spans="1:9" x14ac:dyDescent="0.35">
      <c r="A174" s="1" t="s">
        <v>229</v>
      </c>
      <c r="B174" s="1" t="s">
        <v>93</v>
      </c>
      <c r="C174" s="2">
        <v>45214</v>
      </c>
      <c r="D174" s="2" t="str">
        <f t="shared" si="2"/>
        <v>2023</v>
      </c>
      <c r="E174" s="1" t="s">
        <v>105</v>
      </c>
      <c r="F174" s="1" t="s">
        <v>11</v>
      </c>
      <c r="G174" s="1" t="s">
        <v>12</v>
      </c>
      <c r="H174" s="1" t="str" cm="1">
        <f t="array" ref="H174">_xlfn.IFS(F174="TwoWheeler","PrivateScooty",F174="ThreeWheeler","Gov.Cargo",F174="Bus","Gov.Bus",AND(F174="FourWheeler",OR(G174="Electric",G174="CNG",G174="Petrol")),"Cab",AND(F174="FourWheeler",G174="Diesel"),"PrivateCar")</f>
        <v>Cab</v>
      </c>
      <c r="I174" s="1">
        <v>55.69</v>
      </c>
    </row>
    <row r="175" spans="1:9" x14ac:dyDescent="0.35">
      <c r="A175" s="1" t="s">
        <v>230</v>
      </c>
      <c r="B175" s="1" t="s">
        <v>66</v>
      </c>
      <c r="C175" s="2">
        <v>43361</v>
      </c>
      <c r="D175" s="2" t="str">
        <f t="shared" si="2"/>
        <v>2018</v>
      </c>
      <c r="E175" s="1" t="s">
        <v>53</v>
      </c>
      <c r="F175" s="1" t="s">
        <v>26</v>
      </c>
      <c r="G175" s="1" t="s">
        <v>17</v>
      </c>
      <c r="H175" s="1" t="str" cm="1">
        <f t="array" ref="H175">_xlfn.IFS(F175="TwoWheeler","PrivateScooty",F175="ThreeWheeler","Gov.Cargo",F175="Bus","Gov.Bus",AND(F175="FourWheeler",OR(G175="Electric",G175="CNG",G175="Petrol")),"Cab",AND(F175="FourWheeler",G175="Diesel"),"PrivateCar")</f>
        <v>PrivateScooty</v>
      </c>
      <c r="I175" s="1">
        <v>66.58</v>
      </c>
    </row>
    <row r="176" spans="1:9" x14ac:dyDescent="0.35">
      <c r="A176" s="1" t="s">
        <v>231</v>
      </c>
      <c r="B176" s="1" t="s">
        <v>32</v>
      </c>
      <c r="C176" s="2">
        <v>44277</v>
      </c>
      <c r="D176" s="2" t="str">
        <f t="shared" si="2"/>
        <v>2021</v>
      </c>
      <c r="E176" s="1" t="s">
        <v>55</v>
      </c>
      <c r="F176" s="1" t="s">
        <v>16</v>
      </c>
      <c r="G176" s="1" t="s">
        <v>12</v>
      </c>
      <c r="H176" s="1" t="str" cm="1">
        <f t="array" ref="H176">_xlfn.IFS(F176="TwoWheeler","PrivateScooty",F176="ThreeWheeler","Gov.Cargo",F176="Bus","Gov.Bus",AND(F176="FourWheeler",OR(G176="Electric",G176="CNG",G176="Petrol")),"Cab",AND(F176="FourWheeler",G176="Diesel"),"PrivateCar")</f>
        <v>Gov.Bus</v>
      </c>
      <c r="I176" s="1">
        <v>38.21</v>
      </c>
    </row>
    <row r="177" spans="1:9" x14ac:dyDescent="0.35">
      <c r="A177" s="1" t="s">
        <v>232</v>
      </c>
      <c r="B177" s="1" t="s">
        <v>20</v>
      </c>
      <c r="C177" s="2">
        <v>44199</v>
      </c>
      <c r="D177" s="2" t="str">
        <f t="shared" si="2"/>
        <v>2021</v>
      </c>
      <c r="E177" s="1" t="s">
        <v>10</v>
      </c>
      <c r="F177" s="1" t="s">
        <v>11</v>
      </c>
      <c r="G177" s="1" t="s">
        <v>12</v>
      </c>
      <c r="H177" s="1" t="str" cm="1">
        <f t="array" ref="H177">_xlfn.IFS(F177="TwoWheeler","PrivateScooty",F177="ThreeWheeler","Gov.Cargo",F177="Bus","Gov.Bus",AND(F177="FourWheeler",OR(G177="Electric",G177="CNG",G177="Petrol")),"Cab",AND(F177="FourWheeler",G177="Diesel"),"PrivateCar")</f>
        <v>Cab</v>
      </c>
      <c r="I177" s="1">
        <v>59.8</v>
      </c>
    </row>
    <row r="178" spans="1:9" x14ac:dyDescent="0.35">
      <c r="A178" s="1" t="s">
        <v>233</v>
      </c>
      <c r="B178" s="1" t="s">
        <v>36</v>
      </c>
      <c r="C178" s="2">
        <v>45020</v>
      </c>
      <c r="D178" s="2" t="str">
        <f t="shared" si="2"/>
        <v>2023</v>
      </c>
      <c r="E178" s="1" t="s">
        <v>38</v>
      </c>
      <c r="F178" s="1" t="s">
        <v>16</v>
      </c>
      <c r="G178" s="1" t="s">
        <v>17</v>
      </c>
      <c r="H178" s="1" t="str" cm="1">
        <f t="array" ref="H178">_xlfn.IFS(F178="TwoWheeler","PrivateScooty",F178="ThreeWheeler","Gov.Cargo",F178="Bus","Gov.Bus",AND(F178="FourWheeler",OR(G178="Electric",G178="CNG",G178="Petrol")),"Cab",AND(F178="FourWheeler",G178="Diesel"),"PrivateCar")</f>
        <v>Gov.Bus</v>
      </c>
      <c r="I178" s="1">
        <v>25.14</v>
      </c>
    </row>
    <row r="179" spans="1:9" x14ac:dyDescent="0.35">
      <c r="A179" s="1" t="s">
        <v>234</v>
      </c>
      <c r="B179" s="1" t="s">
        <v>104</v>
      </c>
      <c r="C179" s="2">
        <v>44585</v>
      </c>
      <c r="D179" s="2" t="str">
        <f t="shared" si="2"/>
        <v>2022</v>
      </c>
      <c r="E179" s="1" t="s">
        <v>47</v>
      </c>
      <c r="F179" s="1" t="s">
        <v>43</v>
      </c>
      <c r="G179" s="1" t="s">
        <v>34</v>
      </c>
      <c r="H179" s="1" t="str" cm="1">
        <f t="array" ref="H179">_xlfn.IFS(F179="TwoWheeler","PrivateScooty",F179="ThreeWheeler","Gov.Cargo",F179="Bus","Gov.Bus",AND(F179="FourWheeler",OR(G179="Electric",G179="CNG",G179="Petrol")),"Cab",AND(F179="FourWheeler",G179="Diesel"),"PrivateCar")</f>
        <v>Gov.Cargo</v>
      </c>
      <c r="I179" s="1">
        <v>44.48</v>
      </c>
    </row>
    <row r="180" spans="1:9" x14ac:dyDescent="0.35">
      <c r="A180" s="1" t="s">
        <v>235</v>
      </c>
      <c r="B180" s="1" t="s">
        <v>24</v>
      </c>
      <c r="C180" s="2">
        <v>44194</v>
      </c>
      <c r="D180" s="2" t="str">
        <f t="shared" si="2"/>
        <v>2020</v>
      </c>
      <c r="E180" s="1" t="s">
        <v>57</v>
      </c>
      <c r="F180" s="1" t="s">
        <v>26</v>
      </c>
      <c r="G180" s="1" t="s">
        <v>17</v>
      </c>
      <c r="H180" s="1" t="str" cm="1">
        <f t="array" ref="H180">_xlfn.IFS(F180="TwoWheeler","PrivateScooty",F180="ThreeWheeler","Gov.Cargo",F180="Bus","Gov.Bus",AND(F180="FourWheeler",OR(G180="Electric",G180="CNG",G180="Petrol")),"Cab",AND(F180="FourWheeler",G180="Diesel"),"PrivateCar")</f>
        <v>PrivateScooty</v>
      </c>
      <c r="I180" s="1">
        <v>45.16</v>
      </c>
    </row>
    <row r="181" spans="1:9" x14ac:dyDescent="0.35">
      <c r="A181" s="1" t="s">
        <v>236</v>
      </c>
      <c r="B181" s="1" t="s">
        <v>75</v>
      </c>
      <c r="C181" s="2">
        <v>45245</v>
      </c>
      <c r="D181" s="2" t="str">
        <f t="shared" si="2"/>
        <v>2023</v>
      </c>
      <c r="E181" s="1" t="s">
        <v>38</v>
      </c>
      <c r="F181" s="1" t="s">
        <v>43</v>
      </c>
      <c r="G181" s="1" t="s">
        <v>17</v>
      </c>
      <c r="H181" s="1" t="str" cm="1">
        <f t="array" ref="H181">_xlfn.IFS(F181="TwoWheeler","PrivateScooty",F181="ThreeWheeler","Gov.Cargo",F181="Bus","Gov.Bus",AND(F181="FourWheeler",OR(G181="Electric",G181="CNG",G181="Petrol")),"Cab",AND(F181="FourWheeler",G181="Diesel"),"PrivateCar")</f>
        <v>Gov.Cargo</v>
      </c>
      <c r="I181" s="1">
        <v>20.66</v>
      </c>
    </row>
    <row r="182" spans="1:9" x14ac:dyDescent="0.35">
      <c r="A182" s="1" t="s">
        <v>237</v>
      </c>
      <c r="B182" s="1" t="s">
        <v>93</v>
      </c>
      <c r="C182" s="2">
        <v>43787</v>
      </c>
      <c r="D182" s="2" t="str">
        <f t="shared" si="2"/>
        <v>2019</v>
      </c>
      <c r="E182" s="1" t="s">
        <v>55</v>
      </c>
      <c r="F182" s="1" t="s">
        <v>11</v>
      </c>
      <c r="G182" s="1" t="s">
        <v>17</v>
      </c>
      <c r="H182" s="1" t="str" cm="1">
        <f t="array" ref="H182">_xlfn.IFS(F182="TwoWheeler","PrivateScooty",F182="ThreeWheeler","Gov.Cargo",F182="Bus","Gov.Bus",AND(F182="FourWheeler",OR(G182="Electric",G182="CNG",G182="Petrol")),"Cab",AND(F182="FourWheeler",G182="Diesel"),"PrivateCar")</f>
        <v>PrivateCar</v>
      </c>
      <c r="I182" s="1">
        <v>42.34</v>
      </c>
    </row>
    <row r="183" spans="1:9" x14ac:dyDescent="0.35">
      <c r="A183" s="1" t="s">
        <v>238</v>
      </c>
      <c r="B183" s="1" t="s">
        <v>20</v>
      </c>
      <c r="C183" s="2">
        <v>43969</v>
      </c>
      <c r="D183" s="2" t="str">
        <f t="shared" si="2"/>
        <v>2020</v>
      </c>
      <c r="E183" s="1" t="s">
        <v>123</v>
      </c>
      <c r="F183" s="1" t="s">
        <v>43</v>
      </c>
      <c r="G183" s="1" t="s">
        <v>22</v>
      </c>
      <c r="H183" s="1" t="str" cm="1">
        <f t="array" ref="H183">_xlfn.IFS(F183="TwoWheeler","PrivateScooty",F183="ThreeWheeler","Gov.Cargo",F183="Bus","Gov.Bus",AND(F183="FourWheeler",OR(G183="Electric",G183="CNG",G183="Petrol")),"Cab",AND(F183="FourWheeler",G183="Diesel"),"PrivateCar")</f>
        <v>Gov.Cargo</v>
      </c>
      <c r="I183" s="1">
        <v>80.900000000000006</v>
      </c>
    </row>
    <row r="184" spans="1:9" x14ac:dyDescent="0.35">
      <c r="A184" s="1" t="s">
        <v>239</v>
      </c>
      <c r="B184" s="1" t="s">
        <v>75</v>
      </c>
      <c r="C184" s="2">
        <v>44926</v>
      </c>
      <c r="D184" s="2" t="str">
        <f t="shared" si="2"/>
        <v>2022</v>
      </c>
      <c r="E184" s="1" t="s">
        <v>88</v>
      </c>
      <c r="F184" s="1" t="s">
        <v>16</v>
      </c>
      <c r="G184" s="1" t="s">
        <v>34</v>
      </c>
      <c r="H184" s="1" t="str" cm="1">
        <f t="array" ref="H184">_xlfn.IFS(F184="TwoWheeler","PrivateScooty",F184="ThreeWheeler","Gov.Cargo",F184="Bus","Gov.Bus",AND(F184="FourWheeler",OR(G184="Electric",G184="CNG",G184="Petrol")),"Cab",AND(F184="FourWheeler",G184="Diesel"),"PrivateCar")</f>
        <v>Gov.Bus</v>
      </c>
      <c r="I184" s="1">
        <v>54.24</v>
      </c>
    </row>
    <row r="185" spans="1:9" x14ac:dyDescent="0.35">
      <c r="A185" s="1" t="s">
        <v>240</v>
      </c>
      <c r="B185" s="1" t="s">
        <v>75</v>
      </c>
      <c r="C185" s="2">
        <v>44034</v>
      </c>
      <c r="D185" s="2" t="str">
        <f t="shared" si="2"/>
        <v>2020</v>
      </c>
      <c r="E185" s="1" t="s">
        <v>28</v>
      </c>
      <c r="F185" s="1" t="s">
        <v>26</v>
      </c>
      <c r="G185" s="1" t="s">
        <v>17</v>
      </c>
      <c r="H185" s="1" t="str" cm="1">
        <f t="array" ref="H185">_xlfn.IFS(F185="TwoWheeler","PrivateScooty",F185="ThreeWheeler","Gov.Cargo",F185="Bus","Gov.Bus",AND(F185="FourWheeler",OR(G185="Electric",G185="CNG",G185="Petrol")),"Cab",AND(F185="FourWheeler",G185="Diesel"),"PrivateCar")</f>
        <v>PrivateScooty</v>
      </c>
      <c r="I185" s="1">
        <v>22.91</v>
      </c>
    </row>
    <row r="186" spans="1:9" x14ac:dyDescent="0.35">
      <c r="A186" s="1" t="s">
        <v>241</v>
      </c>
      <c r="B186" s="1" t="s">
        <v>75</v>
      </c>
      <c r="C186" s="2">
        <v>44799</v>
      </c>
      <c r="D186" s="2" t="str">
        <f t="shared" si="2"/>
        <v>2022</v>
      </c>
      <c r="E186" s="1" t="s">
        <v>28</v>
      </c>
      <c r="F186" s="1" t="s">
        <v>16</v>
      </c>
      <c r="G186" s="1" t="s">
        <v>34</v>
      </c>
      <c r="H186" s="1" t="str" cm="1">
        <f t="array" ref="H186">_xlfn.IFS(F186="TwoWheeler","PrivateScooty",F186="ThreeWheeler","Gov.Cargo",F186="Bus","Gov.Bus",AND(F186="FourWheeler",OR(G186="Electric",G186="CNG",G186="Petrol")),"Cab",AND(F186="FourWheeler",G186="Diesel"),"PrivateCar")</f>
        <v>Gov.Bus</v>
      </c>
      <c r="I186" s="1">
        <v>80.11</v>
      </c>
    </row>
    <row r="187" spans="1:9" x14ac:dyDescent="0.35">
      <c r="A187" s="1" t="s">
        <v>242</v>
      </c>
      <c r="B187" s="1" t="s">
        <v>93</v>
      </c>
      <c r="C187" s="2">
        <v>43628</v>
      </c>
      <c r="D187" s="2" t="str">
        <f t="shared" si="2"/>
        <v>2019</v>
      </c>
      <c r="E187" s="1" t="s">
        <v>127</v>
      </c>
      <c r="F187" s="1" t="s">
        <v>11</v>
      </c>
      <c r="G187" s="1" t="s">
        <v>34</v>
      </c>
      <c r="H187" s="1" t="str" cm="1">
        <f t="array" ref="H187">_xlfn.IFS(F187="TwoWheeler","PrivateScooty",F187="ThreeWheeler","Gov.Cargo",F187="Bus","Gov.Bus",AND(F187="FourWheeler",OR(G187="Electric",G187="CNG",G187="Petrol")),"Cab",AND(F187="FourWheeler",G187="Diesel"),"PrivateCar")</f>
        <v>Cab</v>
      </c>
      <c r="I187" s="1">
        <v>75.239999999999995</v>
      </c>
    </row>
    <row r="188" spans="1:9" x14ac:dyDescent="0.35">
      <c r="A188" s="1" t="s">
        <v>243</v>
      </c>
      <c r="B188" s="1" t="s">
        <v>104</v>
      </c>
      <c r="C188" s="2">
        <v>44988</v>
      </c>
      <c r="D188" s="2" t="str">
        <f t="shared" si="2"/>
        <v>2023</v>
      </c>
      <c r="E188" s="1" t="s">
        <v>88</v>
      </c>
      <c r="F188" s="1" t="s">
        <v>43</v>
      </c>
      <c r="G188" s="1" t="s">
        <v>34</v>
      </c>
      <c r="H188" s="1" t="str" cm="1">
        <f t="array" ref="H188">_xlfn.IFS(F188="TwoWheeler","PrivateScooty",F188="ThreeWheeler","Gov.Cargo",F188="Bus","Gov.Bus",AND(F188="FourWheeler",OR(G188="Electric",G188="CNG",G188="Petrol")),"Cab",AND(F188="FourWheeler",G188="Diesel"),"PrivateCar")</f>
        <v>Gov.Cargo</v>
      </c>
      <c r="I188" s="1">
        <v>35.36</v>
      </c>
    </row>
    <row r="189" spans="1:9" x14ac:dyDescent="0.35">
      <c r="A189" s="1" t="s">
        <v>244</v>
      </c>
      <c r="B189" s="1" t="s">
        <v>32</v>
      </c>
      <c r="C189" s="2">
        <v>44317</v>
      </c>
      <c r="D189" s="2" t="str">
        <f t="shared" si="2"/>
        <v>2021</v>
      </c>
      <c r="E189" s="1" t="s">
        <v>62</v>
      </c>
      <c r="F189" s="1" t="s">
        <v>43</v>
      </c>
      <c r="G189" s="1" t="s">
        <v>34</v>
      </c>
      <c r="H189" s="1" t="str" cm="1">
        <f t="array" ref="H189">_xlfn.IFS(F189="TwoWheeler","PrivateScooty",F189="ThreeWheeler","Gov.Cargo",F189="Bus","Gov.Bus",AND(F189="FourWheeler",OR(G189="Electric",G189="CNG",G189="Petrol")),"Cab",AND(F189="FourWheeler",G189="Diesel"),"PrivateCar")</f>
        <v>Gov.Cargo</v>
      </c>
      <c r="I189" s="1">
        <v>47.93</v>
      </c>
    </row>
    <row r="190" spans="1:9" x14ac:dyDescent="0.35">
      <c r="A190" s="1" t="s">
        <v>245</v>
      </c>
      <c r="B190" s="1" t="s">
        <v>104</v>
      </c>
      <c r="C190" s="2">
        <v>43368</v>
      </c>
      <c r="D190" s="2" t="str">
        <f t="shared" si="2"/>
        <v>2018</v>
      </c>
      <c r="E190" s="1" t="s">
        <v>60</v>
      </c>
      <c r="F190" s="1" t="s">
        <v>26</v>
      </c>
      <c r="G190" s="1" t="s">
        <v>12</v>
      </c>
      <c r="H190" s="1" t="str" cm="1">
        <f t="array" ref="H190">_xlfn.IFS(F190="TwoWheeler","PrivateScooty",F190="ThreeWheeler","Gov.Cargo",F190="Bus","Gov.Bus",AND(F190="FourWheeler",OR(G190="Electric",G190="CNG",G190="Petrol")),"Cab",AND(F190="FourWheeler",G190="Diesel"),"PrivateCar")</f>
        <v>PrivateScooty</v>
      </c>
      <c r="I190" s="1">
        <v>41.68</v>
      </c>
    </row>
    <row r="191" spans="1:9" x14ac:dyDescent="0.35">
      <c r="A191" s="1" t="s">
        <v>246</v>
      </c>
      <c r="B191" s="1" t="s">
        <v>104</v>
      </c>
      <c r="C191" s="2">
        <v>43358</v>
      </c>
      <c r="D191" s="2" t="str">
        <f t="shared" si="2"/>
        <v>2018</v>
      </c>
      <c r="E191" s="1" t="s">
        <v>72</v>
      </c>
      <c r="F191" s="1" t="s">
        <v>43</v>
      </c>
      <c r="G191" s="1" t="s">
        <v>17</v>
      </c>
      <c r="H191" s="1" t="str" cm="1">
        <f t="array" ref="H191">_xlfn.IFS(F191="TwoWheeler","PrivateScooty",F191="ThreeWheeler","Gov.Cargo",F191="Bus","Gov.Bus",AND(F191="FourWheeler",OR(G191="Electric",G191="CNG",G191="Petrol")),"Cab",AND(F191="FourWheeler",G191="Diesel"),"PrivateCar")</f>
        <v>Gov.Cargo</v>
      </c>
      <c r="I191" s="1">
        <v>39.659999999999997</v>
      </c>
    </row>
    <row r="192" spans="1:9" x14ac:dyDescent="0.35">
      <c r="A192" s="1" t="s">
        <v>247</v>
      </c>
      <c r="B192" s="1" t="s">
        <v>14</v>
      </c>
      <c r="C192" s="2">
        <v>43964</v>
      </c>
      <c r="D192" s="2" t="str">
        <f t="shared" si="2"/>
        <v>2020</v>
      </c>
      <c r="E192" s="1" t="s">
        <v>28</v>
      </c>
      <c r="F192" s="1" t="s">
        <v>26</v>
      </c>
      <c r="G192" s="1" t="s">
        <v>34</v>
      </c>
      <c r="H192" s="1" t="str" cm="1">
        <f t="array" ref="H192">_xlfn.IFS(F192="TwoWheeler","PrivateScooty",F192="ThreeWheeler","Gov.Cargo",F192="Bus","Gov.Bus",AND(F192="FourWheeler",OR(G192="Electric",G192="CNG",G192="Petrol")),"Cab",AND(F192="FourWheeler",G192="Diesel"),"PrivateCar")</f>
        <v>PrivateScooty</v>
      </c>
      <c r="I192" s="1">
        <v>76.040000000000006</v>
      </c>
    </row>
    <row r="193" spans="1:9" x14ac:dyDescent="0.35">
      <c r="A193" s="1" t="s">
        <v>248</v>
      </c>
      <c r="B193" s="1" t="s">
        <v>32</v>
      </c>
      <c r="C193" s="2">
        <v>43932</v>
      </c>
      <c r="D193" s="2" t="str">
        <f t="shared" si="2"/>
        <v>2020</v>
      </c>
      <c r="E193" s="1" t="s">
        <v>113</v>
      </c>
      <c r="F193" s="1" t="s">
        <v>16</v>
      </c>
      <c r="G193" s="1" t="s">
        <v>34</v>
      </c>
      <c r="H193" s="1" t="str" cm="1">
        <f t="array" ref="H193">_xlfn.IFS(F193="TwoWheeler","PrivateScooty",F193="ThreeWheeler","Gov.Cargo",F193="Bus","Gov.Bus",AND(F193="FourWheeler",OR(G193="Electric",G193="CNG",G193="Petrol")),"Cab",AND(F193="FourWheeler",G193="Diesel"),"PrivateCar")</f>
        <v>Gov.Bus</v>
      </c>
      <c r="I193" s="1">
        <v>34.799999999999997</v>
      </c>
    </row>
    <row r="194" spans="1:9" x14ac:dyDescent="0.35">
      <c r="A194" s="1" t="s">
        <v>249</v>
      </c>
      <c r="B194" s="1" t="s">
        <v>9</v>
      </c>
      <c r="C194" s="2">
        <v>43115</v>
      </c>
      <c r="D194" s="2" t="str">
        <f t="shared" si="2"/>
        <v>2018</v>
      </c>
      <c r="E194" s="1" t="s">
        <v>55</v>
      </c>
      <c r="F194" s="1" t="s">
        <v>43</v>
      </c>
      <c r="G194" s="1" t="s">
        <v>22</v>
      </c>
      <c r="H194" s="1" t="str" cm="1">
        <f t="array" ref="H194">_xlfn.IFS(F194="TwoWheeler","PrivateScooty",F194="ThreeWheeler","Gov.Cargo",F194="Bus","Gov.Bus",AND(F194="FourWheeler",OR(G194="Electric",G194="CNG",G194="Petrol")),"Cab",AND(F194="FourWheeler",G194="Diesel"),"PrivateCar")</f>
        <v>Gov.Cargo</v>
      </c>
      <c r="I194" s="1">
        <v>70.05</v>
      </c>
    </row>
    <row r="195" spans="1:9" x14ac:dyDescent="0.35">
      <c r="A195" s="1" t="s">
        <v>250</v>
      </c>
      <c r="B195" s="1" t="s">
        <v>66</v>
      </c>
      <c r="C195" s="2">
        <v>44374</v>
      </c>
      <c r="D195" s="2" t="str">
        <f t="shared" ref="D195:D258" si="3">TEXT(C195,"yyyy")</f>
        <v>2021</v>
      </c>
      <c r="E195" s="1" t="s">
        <v>113</v>
      </c>
      <c r="F195" s="1" t="s">
        <v>16</v>
      </c>
      <c r="G195" s="1" t="s">
        <v>22</v>
      </c>
      <c r="H195" s="1" t="str" cm="1">
        <f t="array" ref="H195">_xlfn.IFS(F195="TwoWheeler","PrivateScooty",F195="ThreeWheeler","Gov.Cargo",F195="Bus","Gov.Bus",AND(F195="FourWheeler",OR(G195="Electric",G195="CNG",G195="Petrol")),"Cab",AND(F195="FourWheeler",G195="Diesel"),"PrivateCar")</f>
        <v>Gov.Bus</v>
      </c>
      <c r="I195" s="1">
        <v>92.05</v>
      </c>
    </row>
    <row r="196" spans="1:9" x14ac:dyDescent="0.35">
      <c r="A196" s="1" t="s">
        <v>251</v>
      </c>
      <c r="B196" s="1" t="s">
        <v>14</v>
      </c>
      <c r="C196" s="2">
        <v>44598</v>
      </c>
      <c r="D196" s="2" t="str">
        <f t="shared" si="3"/>
        <v>2022</v>
      </c>
      <c r="E196" s="1" t="s">
        <v>64</v>
      </c>
      <c r="F196" s="1" t="s">
        <v>26</v>
      </c>
      <c r="G196" s="1" t="s">
        <v>12</v>
      </c>
      <c r="H196" s="1" t="str" cm="1">
        <f t="array" ref="H196">_xlfn.IFS(F196="TwoWheeler","PrivateScooty",F196="ThreeWheeler","Gov.Cargo",F196="Bus","Gov.Bus",AND(F196="FourWheeler",OR(G196="Electric",G196="CNG",G196="Petrol")),"Cab",AND(F196="FourWheeler",G196="Diesel"),"PrivateCar")</f>
        <v>PrivateScooty</v>
      </c>
      <c r="I196" s="1">
        <v>60.32</v>
      </c>
    </row>
    <row r="197" spans="1:9" x14ac:dyDescent="0.35">
      <c r="A197" s="1" t="s">
        <v>252</v>
      </c>
      <c r="B197" s="1" t="s">
        <v>24</v>
      </c>
      <c r="C197" s="2">
        <v>45260</v>
      </c>
      <c r="D197" s="2" t="str">
        <f t="shared" si="3"/>
        <v>2023</v>
      </c>
      <c r="E197" s="1" t="s">
        <v>10</v>
      </c>
      <c r="F197" s="1" t="s">
        <v>16</v>
      </c>
      <c r="G197" s="1" t="s">
        <v>34</v>
      </c>
      <c r="H197" s="1" t="str" cm="1">
        <f t="array" ref="H197">_xlfn.IFS(F197="TwoWheeler","PrivateScooty",F197="ThreeWheeler","Gov.Cargo",F197="Bus","Gov.Bus",AND(F197="FourWheeler",OR(G197="Electric",G197="CNG",G197="Petrol")),"Cab",AND(F197="FourWheeler",G197="Diesel"),"PrivateCar")</f>
        <v>Gov.Bus</v>
      </c>
      <c r="I197" s="1">
        <v>27.01</v>
      </c>
    </row>
    <row r="198" spans="1:9" x14ac:dyDescent="0.35">
      <c r="A198" s="1" t="s">
        <v>253</v>
      </c>
      <c r="B198" s="1" t="s">
        <v>32</v>
      </c>
      <c r="C198" s="2">
        <v>43818</v>
      </c>
      <c r="D198" s="2" t="str">
        <f t="shared" si="3"/>
        <v>2019</v>
      </c>
      <c r="E198" s="1" t="s">
        <v>60</v>
      </c>
      <c r="F198" s="1" t="s">
        <v>16</v>
      </c>
      <c r="G198" s="1" t="s">
        <v>12</v>
      </c>
      <c r="H198" s="1" t="str" cm="1">
        <f t="array" ref="H198">_xlfn.IFS(F198="TwoWheeler","PrivateScooty",F198="ThreeWheeler","Gov.Cargo",F198="Bus","Gov.Bus",AND(F198="FourWheeler",OR(G198="Electric",G198="CNG",G198="Petrol")),"Cab",AND(F198="FourWheeler",G198="Diesel"),"PrivateCar")</f>
        <v>Gov.Bus</v>
      </c>
      <c r="I198" s="1">
        <v>82.69</v>
      </c>
    </row>
    <row r="199" spans="1:9" x14ac:dyDescent="0.35">
      <c r="A199" s="1" t="s">
        <v>254</v>
      </c>
      <c r="B199" s="1" t="s">
        <v>36</v>
      </c>
      <c r="C199" s="2">
        <v>45195</v>
      </c>
      <c r="D199" s="2" t="str">
        <f t="shared" si="3"/>
        <v>2023</v>
      </c>
      <c r="E199" s="1" t="s">
        <v>81</v>
      </c>
      <c r="F199" s="1" t="s">
        <v>11</v>
      </c>
      <c r="G199" s="1" t="s">
        <v>12</v>
      </c>
      <c r="H199" s="1" t="str" cm="1">
        <f t="array" ref="H199">_xlfn.IFS(F199="TwoWheeler","PrivateScooty",F199="ThreeWheeler","Gov.Cargo",F199="Bus","Gov.Bus",AND(F199="FourWheeler",OR(G199="Electric",G199="CNG",G199="Petrol")),"Cab",AND(F199="FourWheeler",G199="Diesel"),"PrivateCar")</f>
        <v>Cab</v>
      </c>
      <c r="I199" s="1">
        <v>62.74</v>
      </c>
    </row>
    <row r="200" spans="1:9" x14ac:dyDescent="0.35">
      <c r="A200" s="1" t="s">
        <v>255</v>
      </c>
      <c r="B200" s="1" t="s">
        <v>66</v>
      </c>
      <c r="C200" s="2">
        <v>43818</v>
      </c>
      <c r="D200" s="2" t="str">
        <f t="shared" si="3"/>
        <v>2019</v>
      </c>
      <c r="E200" s="1" t="s">
        <v>57</v>
      </c>
      <c r="F200" s="1" t="s">
        <v>16</v>
      </c>
      <c r="G200" s="1" t="s">
        <v>17</v>
      </c>
      <c r="H200" s="1" t="str" cm="1">
        <f t="array" ref="H200">_xlfn.IFS(F200="TwoWheeler","PrivateScooty",F200="ThreeWheeler","Gov.Cargo",F200="Bus","Gov.Bus",AND(F200="FourWheeler",OR(G200="Electric",G200="CNG",G200="Petrol")),"Cab",AND(F200="FourWheeler",G200="Diesel"),"PrivateCar")</f>
        <v>Gov.Bus</v>
      </c>
      <c r="I200" s="1">
        <v>25.54</v>
      </c>
    </row>
    <row r="201" spans="1:9" x14ac:dyDescent="0.35">
      <c r="A201" s="1" t="s">
        <v>256</v>
      </c>
      <c r="B201" s="1" t="s">
        <v>75</v>
      </c>
      <c r="C201" s="2">
        <v>44397</v>
      </c>
      <c r="D201" s="2" t="str">
        <f t="shared" si="3"/>
        <v>2021</v>
      </c>
      <c r="E201" s="1" t="s">
        <v>202</v>
      </c>
      <c r="F201" s="1" t="s">
        <v>43</v>
      </c>
      <c r="G201" s="1" t="s">
        <v>34</v>
      </c>
      <c r="H201" s="1" t="str" cm="1">
        <f t="array" ref="H201">_xlfn.IFS(F201="TwoWheeler","PrivateScooty",F201="ThreeWheeler","Gov.Cargo",F201="Bus","Gov.Bus",AND(F201="FourWheeler",OR(G201="Electric",G201="CNG",G201="Petrol")),"Cab",AND(F201="FourWheeler",G201="Diesel"),"PrivateCar")</f>
        <v>Gov.Cargo</v>
      </c>
      <c r="I201" s="1">
        <v>72.099999999999994</v>
      </c>
    </row>
    <row r="202" spans="1:9" x14ac:dyDescent="0.35">
      <c r="A202" s="1" t="s">
        <v>257</v>
      </c>
      <c r="B202" s="1" t="s">
        <v>93</v>
      </c>
      <c r="C202" s="2">
        <v>44157</v>
      </c>
      <c r="D202" s="2" t="str">
        <f t="shared" si="3"/>
        <v>2020</v>
      </c>
      <c r="E202" s="1" t="s">
        <v>113</v>
      </c>
      <c r="F202" s="1" t="s">
        <v>26</v>
      </c>
      <c r="G202" s="1" t="s">
        <v>22</v>
      </c>
      <c r="H202" s="1" t="str" cm="1">
        <f t="array" ref="H202">_xlfn.IFS(F202="TwoWheeler","PrivateScooty",F202="ThreeWheeler","Gov.Cargo",F202="Bus","Gov.Bus",AND(F202="FourWheeler",OR(G202="Electric",G202="CNG",G202="Petrol")),"Cab",AND(F202="FourWheeler",G202="Diesel"),"PrivateCar")</f>
        <v>PrivateScooty</v>
      </c>
      <c r="I202" s="1">
        <v>36.700000000000003</v>
      </c>
    </row>
    <row r="203" spans="1:9" x14ac:dyDescent="0.35">
      <c r="A203" s="1" t="s">
        <v>258</v>
      </c>
      <c r="B203" s="1" t="s">
        <v>14</v>
      </c>
      <c r="C203" s="2">
        <v>44604</v>
      </c>
      <c r="D203" s="2" t="str">
        <f t="shared" si="3"/>
        <v>2022</v>
      </c>
      <c r="E203" s="1" t="s">
        <v>69</v>
      </c>
      <c r="F203" s="1" t="s">
        <v>26</v>
      </c>
      <c r="G203" s="1" t="s">
        <v>22</v>
      </c>
      <c r="H203" s="1" t="str" cm="1">
        <f t="array" ref="H203">_xlfn.IFS(F203="TwoWheeler","PrivateScooty",F203="ThreeWheeler","Gov.Cargo",F203="Bus","Gov.Bus",AND(F203="FourWheeler",OR(G203="Electric",G203="CNG",G203="Petrol")),"Cab",AND(F203="FourWheeler",G203="Diesel"),"PrivateCar")</f>
        <v>PrivateScooty</v>
      </c>
      <c r="I203" s="1">
        <v>38.72</v>
      </c>
    </row>
    <row r="204" spans="1:9" x14ac:dyDescent="0.35">
      <c r="A204" s="1" t="s">
        <v>259</v>
      </c>
      <c r="B204" s="1" t="s">
        <v>93</v>
      </c>
      <c r="C204" s="2">
        <v>44257</v>
      </c>
      <c r="D204" s="2" t="str">
        <f t="shared" si="3"/>
        <v>2021</v>
      </c>
      <c r="E204" s="1" t="s">
        <v>33</v>
      </c>
      <c r="F204" s="1" t="s">
        <v>11</v>
      </c>
      <c r="G204" s="1" t="s">
        <v>34</v>
      </c>
      <c r="H204" s="1" t="str" cm="1">
        <f t="array" ref="H204">_xlfn.IFS(F204="TwoWheeler","PrivateScooty",F204="ThreeWheeler","Gov.Cargo",F204="Bus","Gov.Bus",AND(F204="FourWheeler",OR(G204="Electric",G204="CNG",G204="Petrol")),"Cab",AND(F204="FourWheeler",G204="Diesel"),"PrivateCar")</f>
        <v>Cab</v>
      </c>
      <c r="I204" s="1">
        <v>35.090000000000003</v>
      </c>
    </row>
    <row r="205" spans="1:9" x14ac:dyDescent="0.35">
      <c r="A205" s="1" t="s">
        <v>260</v>
      </c>
      <c r="B205" s="1" t="s">
        <v>24</v>
      </c>
      <c r="C205" s="2">
        <v>45138</v>
      </c>
      <c r="D205" s="2" t="str">
        <f t="shared" si="3"/>
        <v>2023</v>
      </c>
      <c r="E205" s="1" t="s">
        <v>60</v>
      </c>
      <c r="F205" s="1" t="s">
        <v>11</v>
      </c>
      <c r="G205" s="1" t="s">
        <v>34</v>
      </c>
      <c r="H205" s="1" t="str" cm="1">
        <f t="array" ref="H205">_xlfn.IFS(F205="TwoWheeler","PrivateScooty",F205="ThreeWheeler","Gov.Cargo",F205="Bus","Gov.Bus",AND(F205="FourWheeler",OR(G205="Electric",G205="CNG",G205="Petrol")),"Cab",AND(F205="FourWheeler",G205="Diesel"),"PrivateCar")</f>
        <v>Cab</v>
      </c>
      <c r="I205" s="1">
        <v>34.31</v>
      </c>
    </row>
    <row r="206" spans="1:9" x14ac:dyDescent="0.35">
      <c r="A206" s="1" t="s">
        <v>261</v>
      </c>
      <c r="B206" s="1" t="s">
        <v>20</v>
      </c>
      <c r="C206" s="2">
        <v>43116</v>
      </c>
      <c r="D206" s="2" t="str">
        <f t="shared" si="3"/>
        <v>2018</v>
      </c>
      <c r="E206" s="1" t="s">
        <v>127</v>
      </c>
      <c r="F206" s="1" t="s">
        <v>11</v>
      </c>
      <c r="G206" s="1" t="s">
        <v>12</v>
      </c>
      <c r="H206" s="1" t="str" cm="1">
        <f t="array" ref="H206">_xlfn.IFS(F206="TwoWheeler","PrivateScooty",F206="ThreeWheeler","Gov.Cargo",F206="Bus","Gov.Bus",AND(F206="FourWheeler",OR(G206="Electric",G206="CNG",G206="Petrol")),"Cab",AND(F206="FourWheeler",G206="Diesel"),"PrivateCar")</f>
        <v>Cab</v>
      </c>
      <c r="I206" s="1">
        <v>95.47</v>
      </c>
    </row>
    <row r="207" spans="1:9" x14ac:dyDescent="0.35">
      <c r="A207" s="1" t="s">
        <v>262</v>
      </c>
      <c r="B207" s="1" t="s">
        <v>24</v>
      </c>
      <c r="C207" s="2">
        <v>45179</v>
      </c>
      <c r="D207" s="2" t="str">
        <f t="shared" si="3"/>
        <v>2023</v>
      </c>
      <c r="E207" s="1" t="s">
        <v>33</v>
      </c>
      <c r="F207" s="1" t="s">
        <v>43</v>
      </c>
      <c r="G207" s="1" t="s">
        <v>12</v>
      </c>
      <c r="H207" s="1" t="str" cm="1">
        <f t="array" ref="H207">_xlfn.IFS(F207="TwoWheeler","PrivateScooty",F207="ThreeWheeler","Gov.Cargo",F207="Bus","Gov.Bus",AND(F207="FourWheeler",OR(G207="Electric",G207="CNG",G207="Petrol")),"Cab",AND(F207="FourWheeler",G207="Diesel"),"PrivateCar")</f>
        <v>Gov.Cargo</v>
      </c>
      <c r="I207" s="1">
        <v>78.16</v>
      </c>
    </row>
    <row r="208" spans="1:9" x14ac:dyDescent="0.35">
      <c r="A208" s="1" t="s">
        <v>263</v>
      </c>
      <c r="B208" s="1" t="s">
        <v>20</v>
      </c>
      <c r="C208" s="2">
        <v>43506</v>
      </c>
      <c r="D208" s="2" t="str">
        <f t="shared" si="3"/>
        <v>2019</v>
      </c>
      <c r="E208" s="1" t="s">
        <v>51</v>
      </c>
      <c r="F208" s="1" t="s">
        <v>16</v>
      </c>
      <c r="G208" s="1" t="s">
        <v>17</v>
      </c>
      <c r="H208" s="1" t="str" cm="1">
        <f t="array" ref="H208">_xlfn.IFS(F208="TwoWheeler","PrivateScooty",F208="ThreeWheeler","Gov.Cargo",F208="Bus","Gov.Bus",AND(F208="FourWheeler",OR(G208="Electric",G208="CNG",G208="Petrol")),"Cab",AND(F208="FourWheeler",G208="Diesel"),"PrivateCar")</f>
        <v>Gov.Bus</v>
      </c>
      <c r="I208" s="1">
        <v>67.72</v>
      </c>
    </row>
    <row r="209" spans="1:9" x14ac:dyDescent="0.35">
      <c r="A209" s="1" t="s">
        <v>264</v>
      </c>
      <c r="B209" s="1" t="s">
        <v>14</v>
      </c>
      <c r="C209" s="2">
        <v>43416</v>
      </c>
      <c r="D209" s="2" t="str">
        <f t="shared" si="3"/>
        <v>2018</v>
      </c>
      <c r="E209" s="1" t="s">
        <v>72</v>
      </c>
      <c r="F209" s="1" t="s">
        <v>11</v>
      </c>
      <c r="G209" s="1" t="s">
        <v>17</v>
      </c>
      <c r="H209" s="1" t="str" cm="1">
        <f t="array" ref="H209">_xlfn.IFS(F209="TwoWheeler","PrivateScooty",F209="ThreeWheeler","Gov.Cargo",F209="Bus","Gov.Bus",AND(F209="FourWheeler",OR(G209="Electric",G209="CNG",G209="Petrol")),"Cab",AND(F209="FourWheeler",G209="Diesel"),"PrivateCar")</f>
        <v>PrivateCar</v>
      </c>
      <c r="I209" s="1">
        <v>78.8</v>
      </c>
    </row>
    <row r="210" spans="1:9" x14ac:dyDescent="0.35">
      <c r="A210" s="1" t="s">
        <v>265</v>
      </c>
      <c r="B210" s="1" t="s">
        <v>14</v>
      </c>
      <c r="C210" s="2">
        <v>43775</v>
      </c>
      <c r="D210" s="2" t="str">
        <f t="shared" si="3"/>
        <v>2019</v>
      </c>
      <c r="E210" s="1" t="s">
        <v>57</v>
      </c>
      <c r="F210" s="1" t="s">
        <v>16</v>
      </c>
      <c r="G210" s="1" t="s">
        <v>34</v>
      </c>
      <c r="H210" s="1" t="str" cm="1">
        <f t="array" ref="H210">_xlfn.IFS(F210="TwoWheeler","PrivateScooty",F210="ThreeWheeler","Gov.Cargo",F210="Bus","Gov.Bus",AND(F210="FourWheeler",OR(G210="Electric",G210="CNG",G210="Petrol")),"Cab",AND(F210="FourWheeler",G210="Diesel"),"PrivateCar")</f>
        <v>Gov.Bus</v>
      </c>
      <c r="I210" s="1">
        <v>84.44</v>
      </c>
    </row>
    <row r="211" spans="1:9" x14ac:dyDescent="0.35">
      <c r="A211" s="1" t="s">
        <v>266</v>
      </c>
      <c r="B211" s="1" t="s">
        <v>93</v>
      </c>
      <c r="C211" s="2">
        <v>44984</v>
      </c>
      <c r="D211" s="2" t="str">
        <f t="shared" si="3"/>
        <v>2023</v>
      </c>
      <c r="E211" s="1" t="s">
        <v>53</v>
      </c>
      <c r="F211" s="1" t="s">
        <v>43</v>
      </c>
      <c r="G211" s="1" t="s">
        <v>34</v>
      </c>
      <c r="H211" s="1" t="str" cm="1">
        <f t="array" ref="H211">_xlfn.IFS(F211="TwoWheeler","PrivateScooty",F211="ThreeWheeler","Gov.Cargo",F211="Bus","Gov.Bus",AND(F211="FourWheeler",OR(G211="Electric",G211="CNG",G211="Petrol")),"Cab",AND(F211="FourWheeler",G211="Diesel"),"PrivateCar")</f>
        <v>Gov.Cargo</v>
      </c>
      <c r="I211" s="1">
        <v>42.01</v>
      </c>
    </row>
    <row r="212" spans="1:9" x14ac:dyDescent="0.35">
      <c r="A212" s="1" t="s">
        <v>267</v>
      </c>
      <c r="B212" s="1" t="s">
        <v>75</v>
      </c>
      <c r="C212" s="2">
        <v>44638</v>
      </c>
      <c r="D212" s="2" t="str">
        <f t="shared" si="3"/>
        <v>2022</v>
      </c>
      <c r="E212" s="1" t="s">
        <v>64</v>
      </c>
      <c r="F212" s="1" t="s">
        <v>26</v>
      </c>
      <c r="G212" s="1" t="s">
        <v>34</v>
      </c>
      <c r="H212" s="1" t="str" cm="1">
        <f t="array" ref="H212">_xlfn.IFS(F212="TwoWheeler","PrivateScooty",F212="ThreeWheeler","Gov.Cargo",F212="Bus","Gov.Bus",AND(F212="FourWheeler",OR(G212="Electric",G212="CNG",G212="Petrol")),"Cab",AND(F212="FourWheeler",G212="Diesel"),"PrivateCar")</f>
        <v>PrivateScooty</v>
      </c>
      <c r="I212" s="1">
        <v>42.27</v>
      </c>
    </row>
    <row r="213" spans="1:9" x14ac:dyDescent="0.35">
      <c r="A213" s="1" t="s">
        <v>268</v>
      </c>
      <c r="B213" s="1" t="s">
        <v>93</v>
      </c>
      <c r="C213" s="2">
        <v>43306</v>
      </c>
      <c r="D213" s="2" t="str">
        <f t="shared" si="3"/>
        <v>2018</v>
      </c>
      <c r="E213" s="1" t="s">
        <v>60</v>
      </c>
      <c r="F213" s="1" t="s">
        <v>11</v>
      </c>
      <c r="G213" s="1" t="s">
        <v>34</v>
      </c>
      <c r="H213" s="1" t="str" cm="1">
        <f t="array" ref="H213">_xlfn.IFS(F213="TwoWheeler","PrivateScooty",F213="ThreeWheeler","Gov.Cargo",F213="Bus","Gov.Bus",AND(F213="FourWheeler",OR(G213="Electric",G213="CNG",G213="Petrol")),"Cab",AND(F213="FourWheeler",G213="Diesel"),"PrivateCar")</f>
        <v>Cab</v>
      </c>
      <c r="I213" s="1">
        <v>99.08</v>
      </c>
    </row>
    <row r="214" spans="1:9" x14ac:dyDescent="0.35">
      <c r="A214" s="1" t="s">
        <v>269</v>
      </c>
      <c r="B214" s="1" t="s">
        <v>75</v>
      </c>
      <c r="C214" s="2">
        <v>43570</v>
      </c>
      <c r="D214" s="2" t="str">
        <f t="shared" si="3"/>
        <v>2019</v>
      </c>
      <c r="E214" s="1" t="s">
        <v>60</v>
      </c>
      <c r="F214" s="1" t="s">
        <v>16</v>
      </c>
      <c r="G214" s="1" t="s">
        <v>34</v>
      </c>
      <c r="H214" s="1" t="str" cm="1">
        <f t="array" ref="H214">_xlfn.IFS(F214="TwoWheeler","PrivateScooty",F214="ThreeWheeler","Gov.Cargo",F214="Bus","Gov.Bus",AND(F214="FourWheeler",OR(G214="Electric",G214="CNG",G214="Petrol")),"Cab",AND(F214="FourWheeler",G214="Diesel"),"PrivateCar")</f>
        <v>Gov.Bus</v>
      </c>
      <c r="I214" s="1">
        <v>43.7</v>
      </c>
    </row>
    <row r="215" spans="1:9" x14ac:dyDescent="0.35">
      <c r="A215" s="1" t="s">
        <v>270</v>
      </c>
      <c r="B215" s="1" t="s">
        <v>14</v>
      </c>
      <c r="C215" s="2">
        <v>44769</v>
      </c>
      <c r="D215" s="2" t="str">
        <f t="shared" si="3"/>
        <v>2022</v>
      </c>
      <c r="E215" s="1" t="s">
        <v>105</v>
      </c>
      <c r="F215" s="1" t="s">
        <v>43</v>
      </c>
      <c r="G215" s="1" t="s">
        <v>34</v>
      </c>
      <c r="H215" s="1" t="str" cm="1">
        <f t="array" ref="H215">_xlfn.IFS(F215="TwoWheeler","PrivateScooty",F215="ThreeWheeler","Gov.Cargo",F215="Bus","Gov.Bus",AND(F215="FourWheeler",OR(G215="Electric",G215="CNG",G215="Petrol")),"Cab",AND(F215="FourWheeler",G215="Diesel"),"PrivateCar")</f>
        <v>Gov.Cargo</v>
      </c>
      <c r="I215" s="1">
        <v>89.72</v>
      </c>
    </row>
    <row r="216" spans="1:9" x14ac:dyDescent="0.35">
      <c r="A216" s="1" t="s">
        <v>271</v>
      </c>
      <c r="B216" s="1" t="s">
        <v>93</v>
      </c>
      <c r="C216" s="2">
        <v>45289</v>
      </c>
      <c r="D216" s="2" t="str">
        <f t="shared" si="3"/>
        <v>2023</v>
      </c>
      <c r="E216" s="1" t="s">
        <v>51</v>
      </c>
      <c r="F216" s="1" t="s">
        <v>11</v>
      </c>
      <c r="G216" s="1" t="s">
        <v>17</v>
      </c>
      <c r="H216" s="1" t="str" cm="1">
        <f t="array" ref="H216">_xlfn.IFS(F216="TwoWheeler","PrivateScooty",F216="ThreeWheeler","Gov.Cargo",F216="Bus","Gov.Bus",AND(F216="FourWheeler",OR(G216="Electric",G216="CNG",G216="Petrol")),"Cab",AND(F216="FourWheeler",G216="Diesel"),"PrivateCar")</f>
        <v>PrivateCar</v>
      </c>
      <c r="I216" s="1">
        <v>31.24</v>
      </c>
    </row>
    <row r="217" spans="1:9" x14ac:dyDescent="0.35">
      <c r="A217" s="1" t="s">
        <v>272</v>
      </c>
      <c r="B217" s="1" t="s">
        <v>14</v>
      </c>
      <c r="C217" s="2">
        <v>44808</v>
      </c>
      <c r="D217" s="2" t="str">
        <f t="shared" si="3"/>
        <v>2022</v>
      </c>
      <c r="E217" s="1" t="s">
        <v>21</v>
      </c>
      <c r="F217" s="1" t="s">
        <v>16</v>
      </c>
      <c r="G217" s="1" t="s">
        <v>12</v>
      </c>
      <c r="H217" s="1" t="str" cm="1">
        <f t="array" ref="H217">_xlfn.IFS(F217="TwoWheeler","PrivateScooty",F217="ThreeWheeler","Gov.Cargo",F217="Bus","Gov.Bus",AND(F217="FourWheeler",OR(G217="Electric",G217="CNG",G217="Petrol")),"Cab",AND(F217="FourWheeler",G217="Diesel"),"PrivateCar")</f>
        <v>Gov.Bus</v>
      </c>
      <c r="I217" s="1">
        <v>83.44</v>
      </c>
    </row>
    <row r="218" spans="1:9" x14ac:dyDescent="0.35">
      <c r="A218" s="1" t="s">
        <v>273</v>
      </c>
      <c r="B218" s="1" t="s">
        <v>36</v>
      </c>
      <c r="C218" s="2">
        <v>43872</v>
      </c>
      <c r="D218" s="2" t="str">
        <f t="shared" si="3"/>
        <v>2020</v>
      </c>
      <c r="E218" s="1" t="s">
        <v>40</v>
      </c>
      <c r="F218" s="1" t="s">
        <v>26</v>
      </c>
      <c r="G218" s="1" t="s">
        <v>22</v>
      </c>
      <c r="H218" s="1" t="str" cm="1">
        <f t="array" ref="H218">_xlfn.IFS(F218="TwoWheeler","PrivateScooty",F218="ThreeWheeler","Gov.Cargo",F218="Bus","Gov.Bus",AND(F218="FourWheeler",OR(G218="Electric",G218="CNG",G218="Petrol")),"Cab",AND(F218="FourWheeler",G218="Diesel"),"PrivateCar")</f>
        <v>PrivateScooty</v>
      </c>
      <c r="I218" s="1">
        <v>81.2</v>
      </c>
    </row>
    <row r="219" spans="1:9" x14ac:dyDescent="0.35">
      <c r="A219" s="1" t="s">
        <v>274</v>
      </c>
      <c r="B219" s="1" t="s">
        <v>36</v>
      </c>
      <c r="C219" s="2">
        <v>43177</v>
      </c>
      <c r="D219" s="2" t="str">
        <f t="shared" si="3"/>
        <v>2018</v>
      </c>
      <c r="E219" s="1" t="s">
        <v>15</v>
      </c>
      <c r="F219" s="1" t="s">
        <v>11</v>
      </c>
      <c r="G219" s="1" t="s">
        <v>12</v>
      </c>
      <c r="H219" s="1" t="str" cm="1">
        <f t="array" ref="H219">_xlfn.IFS(F219="TwoWheeler","PrivateScooty",F219="ThreeWheeler","Gov.Cargo",F219="Bus","Gov.Bus",AND(F219="FourWheeler",OR(G219="Electric",G219="CNG",G219="Petrol")),"Cab",AND(F219="FourWheeler",G219="Diesel"),"PrivateCar")</f>
        <v>Cab</v>
      </c>
      <c r="I219" s="1">
        <v>69.23</v>
      </c>
    </row>
    <row r="220" spans="1:9" x14ac:dyDescent="0.35">
      <c r="A220" s="1" t="s">
        <v>275</v>
      </c>
      <c r="B220" s="1" t="s">
        <v>20</v>
      </c>
      <c r="C220" s="2">
        <v>44725</v>
      </c>
      <c r="D220" s="2" t="str">
        <f t="shared" si="3"/>
        <v>2022</v>
      </c>
      <c r="E220" s="1" t="s">
        <v>123</v>
      </c>
      <c r="F220" s="1" t="s">
        <v>11</v>
      </c>
      <c r="G220" s="1" t="s">
        <v>17</v>
      </c>
      <c r="H220" s="1" t="str" cm="1">
        <f t="array" ref="H220">_xlfn.IFS(F220="TwoWheeler","PrivateScooty",F220="ThreeWheeler","Gov.Cargo",F220="Bus","Gov.Bus",AND(F220="FourWheeler",OR(G220="Electric",G220="CNG",G220="Petrol")),"Cab",AND(F220="FourWheeler",G220="Diesel"),"PrivateCar")</f>
        <v>PrivateCar</v>
      </c>
      <c r="I220" s="1">
        <v>65.98</v>
      </c>
    </row>
    <row r="221" spans="1:9" x14ac:dyDescent="0.35">
      <c r="A221" s="1" t="s">
        <v>276</v>
      </c>
      <c r="B221" s="1" t="s">
        <v>14</v>
      </c>
      <c r="C221" s="2">
        <v>44572</v>
      </c>
      <c r="D221" s="2" t="str">
        <f t="shared" si="3"/>
        <v>2022</v>
      </c>
      <c r="E221" s="1" t="s">
        <v>88</v>
      </c>
      <c r="F221" s="1" t="s">
        <v>11</v>
      </c>
      <c r="G221" s="1" t="s">
        <v>22</v>
      </c>
      <c r="H221" s="1" t="str" cm="1">
        <f t="array" ref="H221">_xlfn.IFS(F221="TwoWheeler","PrivateScooty",F221="ThreeWheeler","Gov.Cargo",F221="Bus","Gov.Bus",AND(F221="FourWheeler",OR(G221="Electric",G221="CNG",G221="Petrol")),"Cab",AND(F221="FourWheeler",G221="Diesel"),"PrivateCar")</f>
        <v>Cab</v>
      </c>
      <c r="I221" s="1">
        <v>68.59</v>
      </c>
    </row>
    <row r="222" spans="1:9" x14ac:dyDescent="0.35">
      <c r="A222" s="1" t="s">
        <v>277</v>
      </c>
      <c r="B222" s="1" t="s">
        <v>75</v>
      </c>
      <c r="C222" s="2">
        <v>44572</v>
      </c>
      <c r="D222" s="2" t="str">
        <f t="shared" si="3"/>
        <v>2022</v>
      </c>
      <c r="E222" s="1" t="s">
        <v>51</v>
      </c>
      <c r="F222" s="1" t="s">
        <v>26</v>
      </c>
      <c r="G222" s="1" t="s">
        <v>17</v>
      </c>
      <c r="H222" s="1" t="str" cm="1">
        <f t="array" ref="H222">_xlfn.IFS(F222="TwoWheeler","PrivateScooty",F222="ThreeWheeler","Gov.Cargo",F222="Bus","Gov.Bus",AND(F222="FourWheeler",OR(G222="Electric",G222="CNG",G222="Petrol")),"Cab",AND(F222="FourWheeler",G222="Diesel"),"PrivateCar")</f>
        <v>PrivateScooty</v>
      </c>
      <c r="I222" s="1">
        <v>78.05</v>
      </c>
    </row>
    <row r="223" spans="1:9" x14ac:dyDescent="0.35">
      <c r="A223" s="1" t="s">
        <v>278</v>
      </c>
      <c r="B223" s="1" t="s">
        <v>9</v>
      </c>
      <c r="C223" s="2">
        <v>45245</v>
      </c>
      <c r="D223" s="2" t="str">
        <f t="shared" si="3"/>
        <v>2023</v>
      </c>
      <c r="E223" s="1" t="s">
        <v>25</v>
      </c>
      <c r="F223" s="1" t="s">
        <v>26</v>
      </c>
      <c r="G223" s="1" t="s">
        <v>12</v>
      </c>
      <c r="H223" s="1" t="str" cm="1">
        <f t="array" ref="H223">_xlfn.IFS(F223="TwoWheeler","PrivateScooty",F223="ThreeWheeler","Gov.Cargo",F223="Bus","Gov.Bus",AND(F223="FourWheeler",OR(G223="Electric",G223="CNG",G223="Petrol")),"Cab",AND(F223="FourWheeler",G223="Diesel"),"PrivateCar")</f>
        <v>PrivateScooty</v>
      </c>
      <c r="I223" s="1">
        <v>30.65</v>
      </c>
    </row>
    <row r="224" spans="1:9" x14ac:dyDescent="0.35">
      <c r="A224" s="1" t="s">
        <v>279</v>
      </c>
      <c r="B224" s="1" t="s">
        <v>66</v>
      </c>
      <c r="C224" s="2">
        <v>44419</v>
      </c>
      <c r="D224" s="2" t="str">
        <f t="shared" si="3"/>
        <v>2021</v>
      </c>
      <c r="E224" s="1" t="s">
        <v>42</v>
      </c>
      <c r="F224" s="1" t="s">
        <v>11</v>
      </c>
      <c r="G224" s="1" t="s">
        <v>34</v>
      </c>
      <c r="H224" s="1" t="str" cm="1">
        <f t="array" ref="H224">_xlfn.IFS(F224="TwoWheeler","PrivateScooty",F224="ThreeWheeler","Gov.Cargo",F224="Bus","Gov.Bus",AND(F224="FourWheeler",OR(G224="Electric",G224="CNG",G224="Petrol")),"Cab",AND(F224="FourWheeler",G224="Diesel"),"PrivateCar")</f>
        <v>Cab</v>
      </c>
      <c r="I224" s="1">
        <v>73.87</v>
      </c>
    </row>
    <row r="225" spans="1:9" x14ac:dyDescent="0.35">
      <c r="A225" s="1" t="s">
        <v>280</v>
      </c>
      <c r="B225" s="1" t="s">
        <v>9</v>
      </c>
      <c r="C225" s="2">
        <v>43327</v>
      </c>
      <c r="D225" s="2" t="str">
        <f t="shared" si="3"/>
        <v>2018</v>
      </c>
      <c r="E225" s="1" t="s">
        <v>127</v>
      </c>
      <c r="F225" s="1" t="s">
        <v>26</v>
      </c>
      <c r="G225" s="1" t="s">
        <v>22</v>
      </c>
      <c r="H225" s="1" t="str" cm="1">
        <f t="array" ref="H225">_xlfn.IFS(F225="TwoWheeler","PrivateScooty",F225="ThreeWheeler","Gov.Cargo",F225="Bus","Gov.Bus",AND(F225="FourWheeler",OR(G225="Electric",G225="CNG",G225="Petrol")),"Cab",AND(F225="FourWheeler",G225="Diesel"),"PrivateCar")</f>
        <v>PrivateScooty</v>
      </c>
      <c r="I225" s="1">
        <v>55.52</v>
      </c>
    </row>
    <row r="226" spans="1:9" x14ac:dyDescent="0.35">
      <c r="A226" s="1" t="s">
        <v>281</v>
      </c>
      <c r="B226" s="1" t="s">
        <v>66</v>
      </c>
      <c r="C226" s="2">
        <v>44558</v>
      </c>
      <c r="D226" s="2" t="str">
        <f t="shared" si="3"/>
        <v>2021</v>
      </c>
      <c r="E226" s="1" t="s">
        <v>62</v>
      </c>
      <c r="F226" s="1" t="s">
        <v>43</v>
      </c>
      <c r="G226" s="1" t="s">
        <v>12</v>
      </c>
      <c r="H226" s="1" t="str" cm="1">
        <f t="array" ref="H226">_xlfn.IFS(F226="TwoWheeler","PrivateScooty",F226="ThreeWheeler","Gov.Cargo",F226="Bus","Gov.Bus",AND(F226="FourWheeler",OR(G226="Electric",G226="CNG",G226="Petrol")),"Cab",AND(F226="FourWheeler",G226="Diesel"),"PrivateCar")</f>
        <v>Gov.Cargo</v>
      </c>
      <c r="I226" s="1">
        <v>47.49</v>
      </c>
    </row>
    <row r="227" spans="1:9" x14ac:dyDescent="0.35">
      <c r="A227" s="1" t="s">
        <v>282</v>
      </c>
      <c r="B227" s="1" t="s">
        <v>9</v>
      </c>
      <c r="C227" s="2">
        <v>44803</v>
      </c>
      <c r="D227" s="2" t="str">
        <f t="shared" si="3"/>
        <v>2022</v>
      </c>
      <c r="E227" s="1" t="s">
        <v>47</v>
      </c>
      <c r="F227" s="1" t="s">
        <v>16</v>
      </c>
      <c r="G227" s="1" t="s">
        <v>22</v>
      </c>
      <c r="H227" s="1" t="str" cm="1">
        <f t="array" ref="H227">_xlfn.IFS(F227="TwoWheeler","PrivateScooty",F227="ThreeWheeler","Gov.Cargo",F227="Bus","Gov.Bus",AND(F227="FourWheeler",OR(G227="Electric",G227="CNG",G227="Petrol")),"Cab",AND(F227="FourWheeler",G227="Diesel"),"PrivateCar")</f>
        <v>Gov.Bus</v>
      </c>
      <c r="I227" s="1">
        <v>32.76</v>
      </c>
    </row>
    <row r="228" spans="1:9" x14ac:dyDescent="0.35">
      <c r="A228" s="1" t="s">
        <v>283</v>
      </c>
      <c r="B228" s="1" t="s">
        <v>93</v>
      </c>
      <c r="C228" s="2">
        <v>43199</v>
      </c>
      <c r="D228" s="2" t="str">
        <f t="shared" si="3"/>
        <v>2018</v>
      </c>
      <c r="E228" s="1" t="s">
        <v>88</v>
      </c>
      <c r="F228" s="1" t="s">
        <v>11</v>
      </c>
      <c r="G228" s="1" t="s">
        <v>22</v>
      </c>
      <c r="H228" s="1" t="str" cm="1">
        <f t="array" ref="H228">_xlfn.IFS(F228="TwoWheeler","PrivateScooty",F228="ThreeWheeler","Gov.Cargo",F228="Bus","Gov.Bus",AND(F228="FourWheeler",OR(G228="Electric",G228="CNG",G228="Petrol")),"Cab",AND(F228="FourWheeler",G228="Diesel"),"PrivateCar")</f>
        <v>Cab</v>
      </c>
      <c r="I228" s="1">
        <v>35.65</v>
      </c>
    </row>
    <row r="229" spans="1:9" x14ac:dyDescent="0.35">
      <c r="A229" s="1" t="s">
        <v>284</v>
      </c>
      <c r="B229" s="1" t="s">
        <v>36</v>
      </c>
      <c r="C229" s="2">
        <v>43630</v>
      </c>
      <c r="D229" s="2" t="str">
        <f t="shared" si="3"/>
        <v>2019</v>
      </c>
      <c r="E229" s="1" t="s">
        <v>28</v>
      </c>
      <c r="F229" s="1" t="s">
        <v>43</v>
      </c>
      <c r="G229" s="1" t="s">
        <v>34</v>
      </c>
      <c r="H229" s="1" t="str" cm="1">
        <f t="array" ref="H229">_xlfn.IFS(F229="TwoWheeler","PrivateScooty",F229="ThreeWheeler","Gov.Cargo",F229="Bus","Gov.Bus",AND(F229="FourWheeler",OR(G229="Electric",G229="CNG",G229="Petrol")),"Cab",AND(F229="FourWheeler",G229="Diesel"),"PrivateCar")</f>
        <v>Gov.Cargo</v>
      </c>
      <c r="I229" s="1">
        <v>90.4</v>
      </c>
    </row>
    <row r="230" spans="1:9" x14ac:dyDescent="0.35">
      <c r="A230" s="1" t="s">
        <v>285</v>
      </c>
      <c r="B230" s="1" t="s">
        <v>66</v>
      </c>
      <c r="C230" s="2">
        <v>43120</v>
      </c>
      <c r="D230" s="2" t="str">
        <f t="shared" si="3"/>
        <v>2018</v>
      </c>
      <c r="E230" s="1" t="s">
        <v>40</v>
      </c>
      <c r="F230" s="1" t="s">
        <v>11</v>
      </c>
      <c r="G230" s="1" t="s">
        <v>17</v>
      </c>
      <c r="H230" s="1" t="str" cm="1">
        <f t="array" ref="H230">_xlfn.IFS(F230="TwoWheeler","PrivateScooty",F230="ThreeWheeler","Gov.Cargo",F230="Bus","Gov.Bus",AND(F230="FourWheeler",OR(G230="Electric",G230="CNG",G230="Petrol")),"Cab",AND(F230="FourWheeler",G230="Diesel"),"PrivateCar")</f>
        <v>PrivateCar</v>
      </c>
      <c r="I230" s="1">
        <v>87.52</v>
      </c>
    </row>
    <row r="231" spans="1:9" x14ac:dyDescent="0.35">
      <c r="A231" s="1" t="s">
        <v>286</v>
      </c>
      <c r="B231" s="1" t="s">
        <v>20</v>
      </c>
      <c r="C231" s="2">
        <v>44380</v>
      </c>
      <c r="D231" s="2" t="str">
        <f t="shared" si="3"/>
        <v>2021</v>
      </c>
      <c r="E231" s="1" t="s">
        <v>57</v>
      </c>
      <c r="F231" s="1" t="s">
        <v>16</v>
      </c>
      <c r="G231" s="1" t="s">
        <v>22</v>
      </c>
      <c r="H231" s="1" t="str" cm="1">
        <f t="array" ref="H231">_xlfn.IFS(F231="TwoWheeler","PrivateScooty",F231="ThreeWheeler","Gov.Cargo",F231="Bus","Gov.Bus",AND(F231="FourWheeler",OR(G231="Electric",G231="CNG",G231="Petrol")),"Cab",AND(F231="FourWheeler",G231="Diesel"),"PrivateCar")</f>
        <v>Gov.Bus</v>
      </c>
      <c r="I231" s="1">
        <v>98.22</v>
      </c>
    </row>
    <row r="232" spans="1:9" x14ac:dyDescent="0.35">
      <c r="A232" s="1" t="s">
        <v>287</v>
      </c>
      <c r="B232" s="1" t="s">
        <v>36</v>
      </c>
      <c r="C232" s="2">
        <v>43345</v>
      </c>
      <c r="D232" s="2" t="str">
        <f t="shared" si="3"/>
        <v>2018</v>
      </c>
      <c r="E232" s="1" t="s">
        <v>69</v>
      </c>
      <c r="F232" s="1" t="s">
        <v>11</v>
      </c>
      <c r="G232" s="1" t="s">
        <v>12</v>
      </c>
      <c r="H232" s="1" t="str" cm="1">
        <f t="array" ref="H232">_xlfn.IFS(F232="TwoWheeler","PrivateScooty",F232="ThreeWheeler","Gov.Cargo",F232="Bus","Gov.Bus",AND(F232="FourWheeler",OR(G232="Electric",G232="CNG",G232="Petrol")),"Cab",AND(F232="FourWheeler",G232="Diesel"),"PrivateCar")</f>
        <v>Cab</v>
      </c>
      <c r="I232" s="1">
        <v>63.1</v>
      </c>
    </row>
    <row r="233" spans="1:9" x14ac:dyDescent="0.35">
      <c r="A233" s="1" t="s">
        <v>288</v>
      </c>
      <c r="B233" s="1" t="s">
        <v>14</v>
      </c>
      <c r="C233" s="2">
        <v>44931</v>
      </c>
      <c r="D233" s="2" t="str">
        <f t="shared" si="3"/>
        <v>2023</v>
      </c>
      <c r="E233" s="1" t="s">
        <v>202</v>
      </c>
      <c r="F233" s="1" t="s">
        <v>16</v>
      </c>
      <c r="G233" s="1" t="s">
        <v>17</v>
      </c>
      <c r="H233" s="1" t="str" cm="1">
        <f t="array" ref="H233">_xlfn.IFS(F233="TwoWheeler","PrivateScooty",F233="ThreeWheeler","Gov.Cargo",F233="Bus","Gov.Bus",AND(F233="FourWheeler",OR(G233="Electric",G233="CNG",G233="Petrol")),"Cab",AND(F233="FourWheeler",G233="Diesel"),"PrivateCar")</f>
        <v>Gov.Bus</v>
      </c>
      <c r="I233" s="1">
        <v>26.52</v>
      </c>
    </row>
    <row r="234" spans="1:9" x14ac:dyDescent="0.35">
      <c r="A234" s="1" t="s">
        <v>289</v>
      </c>
      <c r="B234" s="1" t="s">
        <v>24</v>
      </c>
      <c r="C234" s="2">
        <v>43159</v>
      </c>
      <c r="D234" s="2" t="str">
        <f t="shared" si="3"/>
        <v>2018</v>
      </c>
      <c r="E234" s="1" t="s">
        <v>21</v>
      </c>
      <c r="F234" s="1" t="s">
        <v>26</v>
      </c>
      <c r="G234" s="1" t="s">
        <v>17</v>
      </c>
      <c r="H234" s="1" t="str" cm="1">
        <f t="array" ref="H234">_xlfn.IFS(F234="TwoWheeler","PrivateScooty",F234="ThreeWheeler","Gov.Cargo",F234="Bus","Gov.Bus",AND(F234="FourWheeler",OR(G234="Electric",G234="CNG",G234="Petrol")),"Cab",AND(F234="FourWheeler",G234="Diesel"),"PrivateCar")</f>
        <v>PrivateScooty</v>
      </c>
      <c r="I234" s="1">
        <v>61.18</v>
      </c>
    </row>
    <row r="235" spans="1:9" x14ac:dyDescent="0.35">
      <c r="A235" s="1" t="s">
        <v>290</v>
      </c>
      <c r="B235" s="1" t="s">
        <v>36</v>
      </c>
      <c r="C235" s="2">
        <v>44043</v>
      </c>
      <c r="D235" s="2" t="str">
        <f t="shared" si="3"/>
        <v>2020</v>
      </c>
      <c r="E235" s="1" t="s">
        <v>42</v>
      </c>
      <c r="F235" s="1" t="s">
        <v>26</v>
      </c>
      <c r="G235" s="1" t="s">
        <v>22</v>
      </c>
      <c r="H235" s="1" t="str" cm="1">
        <f t="array" ref="H235">_xlfn.IFS(F235="TwoWheeler","PrivateScooty",F235="ThreeWheeler","Gov.Cargo",F235="Bus","Gov.Bus",AND(F235="FourWheeler",OR(G235="Electric",G235="CNG",G235="Petrol")),"Cab",AND(F235="FourWheeler",G235="Diesel"),"PrivateCar")</f>
        <v>PrivateScooty</v>
      </c>
      <c r="I235" s="1">
        <v>56.2</v>
      </c>
    </row>
    <row r="236" spans="1:9" x14ac:dyDescent="0.35">
      <c r="A236" s="1" t="s">
        <v>291</v>
      </c>
      <c r="B236" s="1" t="s">
        <v>20</v>
      </c>
      <c r="C236" s="2">
        <v>43535</v>
      </c>
      <c r="D236" s="2" t="str">
        <f t="shared" si="3"/>
        <v>2019</v>
      </c>
      <c r="E236" s="1" t="s">
        <v>21</v>
      </c>
      <c r="F236" s="1" t="s">
        <v>26</v>
      </c>
      <c r="G236" s="1" t="s">
        <v>22</v>
      </c>
      <c r="H236" s="1" t="str" cm="1">
        <f t="array" ref="H236">_xlfn.IFS(F236="TwoWheeler","PrivateScooty",F236="ThreeWheeler","Gov.Cargo",F236="Bus","Gov.Bus",AND(F236="FourWheeler",OR(G236="Electric",G236="CNG",G236="Petrol")),"Cab",AND(F236="FourWheeler",G236="Diesel"),"PrivateCar")</f>
        <v>PrivateScooty</v>
      </c>
      <c r="I236" s="1">
        <v>42.31</v>
      </c>
    </row>
    <row r="237" spans="1:9" x14ac:dyDescent="0.35">
      <c r="A237" s="1" t="s">
        <v>292</v>
      </c>
      <c r="B237" s="1" t="s">
        <v>32</v>
      </c>
      <c r="C237" s="2">
        <v>44643</v>
      </c>
      <c r="D237" s="2" t="str">
        <f t="shared" si="3"/>
        <v>2022</v>
      </c>
      <c r="E237" s="1" t="s">
        <v>57</v>
      </c>
      <c r="F237" s="1" t="s">
        <v>43</v>
      </c>
      <c r="G237" s="1" t="s">
        <v>34</v>
      </c>
      <c r="H237" s="1" t="str" cm="1">
        <f t="array" ref="H237">_xlfn.IFS(F237="TwoWheeler","PrivateScooty",F237="ThreeWheeler","Gov.Cargo",F237="Bus","Gov.Bus",AND(F237="FourWheeler",OR(G237="Electric",G237="CNG",G237="Petrol")),"Cab",AND(F237="FourWheeler",G237="Diesel"),"PrivateCar")</f>
        <v>Gov.Cargo</v>
      </c>
      <c r="I237" s="1">
        <v>48.33</v>
      </c>
    </row>
    <row r="238" spans="1:9" x14ac:dyDescent="0.35">
      <c r="A238" s="1" t="s">
        <v>293</v>
      </c>
      <c r="B238" s="1" t="s">
        <v>14</v>
      </c>
      <c r="C238" s="2">
        <v>44204</v>
      </c>
      <c r="D238" s="2" t="str">
        <f t="shared" si="3"/>
        <v>2021</v>
      </c>
      <c r="E238" s="1" t="s">
        <v>49</v>
      </c>
      <c r="F238" s="1" t="s">
        <v>26</v>
      </c>
      <c r="G238" s="1" t="s">
        <v>34</v>
      </c>
      <c r="H238" s="1" t="str" cm="1">
        <f t="array" ref="H238">_xlfn.IFS(F238="TwoWheeler","PrivateScooty",F238="ThreeWheeler","Gov.Cargo",F238="Bus","Gov.Bus",AND(F238="FourWheeler",OR(G238="Electric",G238="CNG",G238="Petrol")),"Cab",AND(F238="FourWheeler",G238="Diesel"),"PrivateCar")</f>
        <v>PrivateScooty</v>
      </c>
      <c r="I238" s="1">
        <v>92.67</v>
      </c>
    </row>
    <row r="239" spans="1:9" x14ac:dyDescent="0.35">
      <c r="A239" s="1" t="s">
        <v>294</v>
      </c>
      <c r="B239" s="1" t="s">
        <v>75</v>
      </c>
      <c r="C239" s="2">
        <v>43587</v>
      </c>
      <c r="D239" s="2" t="str">
        <f t="shared" si="3"/>
        <v>2019</v>
      </c>
      <c r="E239" s="1" t="s">
        <v>53</v>
      </c>
      <c r="F239" s="1" t="s">
        <v>43</v>
      </c>
      <c r="G239" s="1" t="s">
        <v>12</v>
      </c>
      <c r="H239" s="1" t="str" cm="1">
        <f t="array" ref="H239">_xlfn.IFS(F239="TwoWheeler","PrivateScooty",F239="ThreeWheeler","Gov.Cargo",F239="Bus","Gov.Bus",AND(F239="FourWheeler",OR(G239="Electric",G239="CNG",G239="Petrol")),"Cab",AND(F239="FourWheeler",G239="Diesel"),"PrivateCar")</f>
        <v>Gov.Cargo</v>
      </c>
      <c r="I239" s="1">
        <v>98.95</v>
      </c>
    </row>
    <row r="240" spans="1:9" x14ac:dyDescent="0.35">
      <c r="A240" s="1" t="s">
        <v>295</v>
      </c>
      <c r="B240" s="1" t="s">
        <v>32</v>
      </c>
      <c r="C240" s="2">
        <v>43480</v>
      </c>
      <c r="D240" s="2" t="str">
        <f t="shared" si="3"/>
        <v>2019</v>
      </c>
      <c r="E240" s="1" t="s">
        <v>47</v>
      </c>
      <c r="F240" s="1" t="s">
        <v>11</v>
      </c>
      <c r="G240" s="1" t="s">
        <v>12</v>
      </c>
      <c r="H240" s="1" t="str" cm="1">
        <f t="array" ref="H240">_xlfn.IFS(F240="TwoWheeler","PrivateScooty",F240="ThreeWheeler","Gov.Cargo",F240="Bus","Gov.Bus",AND(F240="FourWheeler",OR(G240="Electric",G240="CNG",G240="Petrol")),"Cab",AND(F240="FourWheeler",G240="Diesel"),"PrivateCar")</f>
        <v>Cab</v>
      </c>
      <c r="I240" s="1">
        <v>76.430000000000007</v>
      </c>
    </row>
    <row r="241" spans="1:9" x14ac:dyDescent="0.35">
      <c r="A241" s="1" t="s">
        <v>296</v>
      </c>
      <c r="B241" s="1" t="s">
        <v>14</v>
      </c>
      <c r="C241" s="2">
        <v>43932</v>
      </c>
      <c r="D241" s="2" t="str">
        <f t="shared" si="3"/>
        <v>2020</v>
      </c>
      <c r="E241" s="1" t="s">
        <v>38</v>
      </c>
      <c r="F241" s="1" t="s">
        <v>11</v>
      </c>
      <c r="G241" s="1" t="s">
        <v>22</v>
      </c>
      <c r="H241" s="1" t="str" cm="1">
        <f t="array" ref="H241">_xlfn.IFS(F241="TwoWheeler","PrivateScooty",F241="ThreeWheeler","Gov.Cargo",F241="Bus","Gov.Bus",AND(F241="FourWheeler",OR(G241="Electric",G241="CNG",G241="Petrol")),"Cab",AND(F241="FourWheeler",G241="Diesel"),"PrivateCar")</f>
        <v>Cab</v>
      </c>
      <c r="I241" s="1">
        <v>93.07</v>
      </c>
    </row>
    <row r="242" spans="1:9" x14ac:dyDescent="0.35">
      <c r="A242" s="1" t="s">
        <v>297</v>
      </c>
      <c r="B242" s="1" t="s">
        <v>9</v>
      </c>
      <c r="C242" s="2">
        <v>44910</v>
      </c>
      <c r="D242" s="2" t="str">
        <f t="shared" si="3"/>
        <v>2022</v>
      </c>
      <c r="E242" s="1" t="s">
        <v>15</v>
      </c>
      <c r="F242" s="1" t="s">
        <v>43</v>
      </c>
      <c r="G242" s="1" t="s">
        <v>22</v>
      </c>
      <c r="H242" s="1" t="str" cm="1">
        <f t="array" ref="H242">_xlfn.IFS(F242="TwoWheeler","PrivateScooty",F242="ThreeWheeler","Gov.Cargo",F242="Bus","Gov.Bus",AND(F242="FourWheeler",OR(G242="Electric",G242="CNG",G242="Petrol")),"Cab",AND(F242="FourWheeler",G242="Diesel"),"PrivateCar")</f>
        <v>Gov.Cargo</v>
      </c>
      <c r="I242" s="1">
        <v>80.819999999999993</v>
      </c>
    </row>
    <row r="243" spans="1:9" x14ac:dyDescent="0.35">
      <c r="A243" s="1" t="s">
        <v>298</v>
      </c>
      <c r="B243" s="1" t="s">
        <v>9</v>
      </c>
      <c r="C243" s="2">
        <v>45054</v>
      </c>
      <c r="D243" s="2" t="str">
        <f t="shared" si="3"/>
        <v>2023</v>
      </c>
      <c r="E243" s="1" t="s">
        <v>69</v>
      </c>
      <c r="F243" s="1" t="s">
        <v>16</v>
      </c>
      <c r="G243" s="1" t="s">
        <v>17</v>
      </c>
      <c r="H243" s="1" t="str" cm="1">
        <f t="array" ref="H243">_xlfn.IFS(F243="TwoWheeler","PrivateScooty",F243="ThreeWheeler","Gov.Cargo",F243="Bus","Gov.Bus",AND(F243="FourWheeler",OR(G243="Electric",G243="CNG",G243="Petrol")),"Cab",AND(F243="FourWheeler",G243="Diesel"),"PrivateCar")</f>
        <v>Gov.Bus</v>
      </c>
      <c r="I243" s="1">
        <v>58.52</v>
      </c>
    </row>
    <row r="244" spans="1:9" x14ac:dyDescent="0.35">
      <c r="A244" s="1" t="s">
        <v>299</v>
      </c>
      <c r="B244" s="1" t="s">
        <v>36</v>
      </c>
      <c r="C244" s="2">
        <v>44428</v>
      </c>
      <c r="D244" s="2" t="str">
        <f t="shared" si="3"/>
        <v>2021</v>
      </c>
      <c r="E244" s="1" t="s">
        <v>64</v>
      </c>
      <c r="F244" s="1" t="s">
        <v>26</v>
      </c>
      <c r="G244" s="1" t="s">
        <v>22</v>
      </c>
      <c r="H244" s="1" t="str" cm="1">
        <f t="array" ref="H244">_xlfn.IFS(F244="TwoWheeler","PrivateScooty",F244="ThreeWheeler","Gov.Cargo",F244="Bus","Gov.Bus",AND(F244="FourWheeler",OR(G244="Electric",G244="CNG",G244="Petrol")),"Cab",AND(F244="FourWheeler",G244="Diesel"),"PrivateCar")</f>
        <v>PrivateScooty</v>
      </c>
      <c r="I244" s="1">
        <v>60.01</v>
      </c>
    </row>
    <row r="245" spans="1:9" x14ac:dyDescent="0.35">
      <c r="A245" s="1" t="s">
        <v>300</v>
      </c>
      <c r="B245" s="1" t="s">
        <v>93</v>
      </c>
      <c r="C245" s="2">
        <v>44558</v>
      </c>
      <c r="D245" s="2" t="str">
        <f t="shared" si="3"/>
        <v>2021</v>
      </c>
      <c r="E245" s="1" t="s">
        <v>33</v>
      </c>
      <c r="F245" s="1" t="s">
        <v>43</v>
      </c>
      <c r="G245" s="1" t="s">
        <v>22</v>
      </c>
      <c r="H245" s="1" t="str" cm="1">
        <f t="array" ref="H245">_xlfn.IFS(F245="TwoWheeler","PrivateScooty",F245="ThreeWheeler","Gov.Cargo",F245="Bus","Gov.Bus",AND(F245="FourWheeler",OR(G245="Electric",G245="CNG",G245="Petrol")),"Cab",AND(F245="FourWheeler",G245="Diesel"),"PrivateCar")</f>
        <v>Gov.Cargo</v>
      </c>
      <c r="I245" s="1">
        <v>57.36</v>
      </c>
    </row>
    <row r="246" spans="1:9" x14ac:dyDescent="0.35">
      <c r="A246" s="1" t="s">
        <v>301</v>
      </c>
      <c r="B246" s="1" t="s">
        <v>9</v>
      </c>
      <c r="C246" s="2">
        <v>44563</v>
      </c>
      <c r="D246" s="2" t="str">
        <f t="shared" si="3"/>
        <v>2022</v>
      </c>
      <c r="E246" s="1" t="s">
        <v>21</v>
      </c>
      <c r="F246" s="1" t="s">
        <v>11</v>
      </c>
      <c r="G246" s="1" t="s">
        <v>22</v>
      </c>
      <c r="H246" s="1" t="str" cm="1">
        <f t="array" ref="H246">_xlfn.IFS(F246="TwoWheeler","PrivateScooty",F246="ThreeWheeler","Gov.Cargo",F246="Bus","Gov.Bus",AND(F246="FourWheeler",OR(G246="Electric",G246="CNG",G246="Petrol")),"Cab",AND(F246="FourWheeler",G246="Diesel"),"PrivateCar")</f>
        <v>Cab</v>
      </c>
      <c r="I246" s="1">
        <v>23.31</v>
      </c>
    </row>
    <row r="247" spans="1:9" x14ac:dyDescent="0.35">
      <c r="A247" s="1" t="s">
        <v>302</v>
      </c>
      <c r="B247" s="1" t="s">
        <v>36</v>
      </c>
      <c r="C247" s="2">
        <v>43762</v>
      </c>
      <c r="D247" s="2" t="str">
        <f t="shared" si="3"/>
        <v>2019</v>
      </c>
      <c r="E247" s="1" t="s">
        <v>38</v>
      </c>
      <c r="F247" s="1" t="s">
        <v>16</v>
      </c>
      <c r="G247" s="1" t="s">
        <v>34</v>
      </c>
      <c r="H247" s="1" t="str" cm="1">
        <f t="array" ref="H247">_xlfn.IFS(F247="TwoWheeler","PrivateScooty",F247="ThreeWheeler","Gov.Cargo",F247="Bus","Gov.Bus",AND(F247="FourWheeler",OR(G247="Electric",G247="CNG",G247="Petrol")),"Cab",AND(F247="FourWheeler",G247="Diesel"),"PrivateCar")</f>
        <v>Gov.Bus</v>
      </c>
      <c r="I247" s="1">
        <v>53.7</v>
      </c>
    </row>
    <row r="248" spans="1:9" x14ac:dyDescent="0.35">
      <c r="A248" s="1" t="s">
        <v>303</v>
      </c>
      <c r="B248" s="1" t="s">
        <v>104</v>
      </c>
      <c r="C248" s="2">
        <v>43186</v>
      </c>
      <c r="D248" s="2" t="str">
        <f t="shared" si="3"/>
        <v>2018</v>
      </c>
      <c r="E248" s="1" t="s">
        <v>47</v>
      </c>
      <c r="F248" s="1" t="s">
        <v>43</v>
      </c>
      <c r="G248" s="1" t="s">
        <v>22</v>
      </c>
      <c r="H248" s="1" t="str" cm="1">
        <f t="array" ref="H248">_xlfn.IFS(F248="TwoWheeler","PrivateScooty",F248="ThreeWheeler","Gov.Cargo",F248="Bus","Gov.Bus",AND(F248="FourWheeler",OR(G248="Electric",G248="CNG",G248="Petrol")),"Cab",AND(F248="FourWheeler",G248="Diesel"),"PrivateCar")</f>
        <v>Gov.Cargo</v>
      </c>
      <c r="I248" s="1">
        <v>98.66</v>
      </c>
    </row>
    <row r="249" spans="1:9" x14ac:dyDescent="0.35">
      <c r="A249" s="1" t="s">
        <v>304</v>
      </c>
      <c r="B249" s="1" t="s">
        <v>32</v>
      </c>
      <c r="C249" s="2">
        <v>44090</v>
      </c>
      <c r="D249" s="2" t="str">
        <f t="shared" si="3"/>
        <v>2020</v>
      </c>
      <c r="E249" s="1" t="s">
        <v>113</v>
      </c>
      <c r="F249" s="1" t="s">
        <v>26</v>
      </c>
      <c r="G249" s="1" t="s">
        <v>17</v>
      </c>
      <c r="H249" s="1" t="str" cm="1">
        <f t="array" ref="H249">_xlfn.IFS(F249="TwoWheeler","PrivateScooty",F249="ThreeWheeler","Gov.Cargo",F249="Bus","Gov.Bus",AND(F249="FourWheeler",OR(G249="Electric",G249="CNG",G249="Petrol")),"Cab",AND(F249="FourWheeler",G249="Diesel"),"PrivateCar")</f>
        <v>PrivateScooty</v>
      </c>
      <c r="I249" s="1">
        <v>40.479999999999997</v>
      </c>
    </row>
    <row r="250" spans="1:9" x14ac:dyDescent="0.35">
      <c r="A250" s="1" t="s">
        <v>305</v>
      </c>
      <c r="B250" s="1" t="s">
        <v>75</v>
      </c>
      <c r="C250" s="2">
        <v>43931</v>
      </c>
      <c r="D250" s="2" t="str">
        <f t="shared" si="3"/>
        <v>2020</v>
      </c>
      <c r="E250" s="1" t="s">
        <v>33</v>
      </c>
      <c r="F250" s="1" t="s">
        <v>16</v>
      </c>
      <c r="G250" s="1" t="s">
        <v>34</v>
      </c>
      <c r="H250" s="1" t="str" cm="1">
        <f t="array" ref="H250">_xlfn.IFS(F250="TwoWheeler","PrivateScooty",F250="ThreeWheeler","Gov.Cargo",F250="Bus","Gov.Bus",AND(F250="FourWheeler",OR(G250="Electric",G250="CNG",G250="Petrol")),"Cab",AND(F250="FourWheeler",G250="Diesel"),"PrivateCar")</f>
        <v>Gov.Bus</v>
      </c>
      <c r="I250" s="1">
        <v>72.02</v>
      </c>
    </row>
    <row r="251" spans="1:9" x14ac:dyDescent="0.35">
      <c r="A251" s="1" t="s">
        <v>306</v>
      </c>
      <c r="B251" s="1" t="s">
        <v>9</v>
      </c>
      <c r="C251" s="2">
        <v>44341</v>
      </c>
      <c r="D251" s="2" t="str">
        <f t="shared" si="3"/>
        <v>2021</v>
      </c>
      <c r="E251" s="1" t="s">
        <v>123</v>
      </c>
      <c r="F251" s="1" t="s">
        <v>11</v>
      </c>
      <c r="G251" s="1" t="s">
        <v>17</v>
      </c>
      <c r="H251" s="1" t="str" cm="1">
        <f t="array" ref="H251">_xlfn.IFS(F251="TwoWheeler","PrivateScooty",F251="ThreeWheeler","Gov.Cargo",F251="Bus","Gov.Bus",AND(F251="FourWheeler",OR(G251="Electric",G251="CNG",G251="Petrol")),"Cab",AND(F251="FourWheeler",G251="Diesel"),"PrivateCar")</f>
        <v>PrivateCar</v>
      </c>
      <c r="I251" s="1">
        <v>25.19</v>
      </c>
    </row>
    <row r="252" spans="1:9" x14ac:dyDescent="0.35">
      <c r="A252" s="1" t="s">
        <v>307</v>
      </c>
      <c r="B252" s="1" t="s">
        <v>9</v>
      </c>
      <c r="C252" s="2">
        <v>44552</v>
      </c>
      <c r="D252" s="2" t="str">
        <f t="shared" si="3"/>
        <v>2021</v>
      </c>
      <c r="E252" s="1" t="s">
        <v>57</v>
      </c>
      <c r="F252" s="1" t="s">
        <v>43</v>
      </c>
      <c r="G252" s="1" t="s">
        <v>17</v>
      </c>
      <c r="H252" s="1" t="str" cm="1">
        <f t="array" ref="H252">_xlfn.IFS(F252="TwoWheeler","PrivateScooty",F252="ThreeWheeler","Gov.Cargo",F252="Bus","Gov.Bus",AND(F252="FourWheeler",OR(G252="Electric",G252="CNG",G252="Petrol")),"Cab",AND(F252="FourWheeler",G252="Diesel"),"PrivateCar")</f>
        <v>Gov.Cargo</v>
      </c>
      <c r="I252" s="1">
        <v>86.01</v>
      </c>
    </row>
    <row r="253" spans="1:9" x14ac:dyDescent="0.35">
      <c r="A253" s="1" t="s">
        <v>308</v>
      </c>
      <c r="B253" s="1" t="s">
        <v>24</v>
      </c>
      <c r="C253" s="2">
        <v>44730</v>
      </c>
      <c r="D253" s="2" t="str">
        <f t="shared" si="3"/>
        <v>2022</v>
      </c>
      <c r="E253" s="1" t="s">
        <v>49</v>
      </c>
      <c r="F253" s="1" t="s">
        <v>26</v>
      </c>
      <c r="G253" s="1" t="s">
        <v>12</v>
      </c>
      <c r="H253" s="1" t="str" cm="1">
        <f t="array" ref="H253">_xlfn.IFS(F253="TwoWheeler","PrivateScooty",F253="ThreeWheeler","Gov.Cargo",F253="Bus","Gov.Bus",AND(F253="FourWheeler",OR(G253="Electric",G253="CNG",G253="Petrol")),"Cab",AND(F253="FourWheeler",G253="Diesel"),"PrivateCar")</f>
        <v>PrivateScooty</v>
      </c>
      <c r="I253" s="1">
        <v>63.81</v>
      </c>
    </row>
    <row r="254" spans="1:9" x14ac:dyDescent="0.35">
      <c r="A254" s="1" t="s">
        <v>309</v>
      </c>
      <c r="B254" s="1" t="s">
        <v>9</v>
      </c>
      <c r="C254" s="2">
        <v>43759</v>
      </c>
      <c r="D254" s="2" t="str">
        <f t="shared" si="3"/>
        <v>2019</v>
      </c>
      <c r="E254" s="1" t="s">
        <v>42</v>
      </c>
      <c r="F254" s="1" t="s">
        <v>11</v>
      </c>
      <c r="G254" s="1" t="s">
        <v>12</v>
      </c>
      <c r="H254" s="1" t="str" cm="1">
        <f t="array" ref="H254">_xlfn.IFS(F254="TwoWheeler","PrivateScooty",F254="ThreeWheeler","Gov.Cargo",F254="Bus","Gov.Bus",AND(F254="FourWheeler",OR(G254="Electric",G254="CNG",G254="Petrol")),"Cab",AND(F254="FourWheeler",G254="Diesel"),"PrivateCar")</f>
        <v>Cab</v>
      </c>
      <c r="I254" s="1">
        <v>69.38</v>
      </c>
    </row>
    <row r="255" spans="1:9" x14ac:dyDescent="0.35">
      <c r="A255" s="1" t="s">
        <v>310</v>
      </c>
      <c r="B255" s="1" t="s">
        <v>32</v>
      </c>
      <c r="C255" s="2">
        <v>45280</v>
      </c>
      <c r="D255" s="2" t="str">
        <f t="shared" si="3"/>
        <v>2023</v>
      </c>
      <c r="E255" s="1" t="s">
        <v>38</v>
      </c>
      <c r="F255" s="1" t="s">
        <v>16</v>
      </c>
      <c r="G255" s="1" t="s">
        <v>22</v>
      </c>
      <c r="H255" s="1" t="str" cm="1">
        <f t="array" ref="H255">_xlfn.IFS(F255="TwoWheeler","PrivateScooty",F255="ThreeWheeler","Gov.Cargo",F255="Bus","Gov.Bus",AND(F255="FourWheeler",OR(G255="Electric",G255="CNG",G255="Petrol")),"Cab",AND(F255="FourWheeler",G255="Diesel"),"PrivateCar")</f>
        <v>Gov.Bus</v>
      </c>
      <c r="I255" s="1">
        <v>59.82</v>
      </c>
    </row>
    <row r="256" spans="1:9" x14ac:dyDescent="0.35">
      <c r="A256" s="1" t="s">
        <v>311</v>
      </c>
      <c r="B256" s="1" t="s">
        <v>104</v>
      </c>
      <c r="C256" s="2">
        <v>44401</v>
      </c>
      <c r="D256" s="2" t="str">
        <f t="shared" si="3"/>
        <v>2021</v>
      </c>
      <c r="E256" s="1" t="s">
        <v>105</v>
      </c>
      <c r="F256" s="1" t="s">
        <v>16</v>
      </c>
      <c r="G256" s="1" t="s">
        <v>22</v>
      </c>
      <c r="H256" s="1" t="str" cm="1">
        <f t="array" ref="H256">_xlfn.IFS(F256="TwoWheeler","PrivateScooty",F256="ThreeWheeler","Gov.Cargo",F256="Bus","Gov.Bus",AND(F256="FourWheeler",OR(G256="Electric",G256="CNG",G256="Petrol")),"Cab",AND(F256="FourWheeler",G256="Diesel"),"PrivateCar")</f>
        <v>Gov.Bus</v>
      </c>
      <c r="I256" s="1">
        <v>49.37</v>
      </c>
    </row>
    <row r="257" spans="1:9" x14ac:dyDescent="0.35">
      <c r="A257" s="1" t="s">
        <v>312</v>
      </c>
      <c r="B257" s="1" t="s">
        <v>104</v>
      </c>
      <c r="C257" s="2">
        <v>44019</v>
      </c>
      <c r="D257" s="2" t="str">
        <f t="shared" si="3"/>
        <v>2020</v>
      </c>
      <c r="E257" s="1" t="s">
        <v>21</v>
      </c>
      <c r="F257" s="1" t="s">
        <v>26</v>
      </c>
      <c r="G257" s="1" t="s">
        <v>17</v>
      </c>
      <c r="H257" s="1" t="str" cm="1">
        <f t="array" ref="H257">_xlfn.IFS(F257="TwoWheeler","PrivateScooty",F257="ThreeWheeler","Gov.Cargo",F257="Bus","Gov.Bus",AND(F257="FourWheeler",OR(G257="Electric",G257="CNG",G257="Petrol")),"Cab",AND(F257="FourWheeler",G257="Diesel"),"PrivateCar")</f>
        <v>PrivateScooty</v>
      </c>
      <c r="I257" s="1">
        <v>93.09</v>
      </c>
    </row>
    <row r="258" spans="1:9" x14ac:dyDescent="0.35">
      <c r="A258" s="1" t="s">
        <v>313</v>
      </c>
      <c r="B258" s="1" t="s">
        <v>9</v>
      </c>
      <c r="C258" s="2">
        <v>43544</v>
      </c>
      <c r="D258" s="2" t="str">
        <f t="shared" si="3"/>
        <v>2019</v>
      </c>
      <c r="E258" s="1" t="s">
        <v>116</v>
      </c>
      <c r="F258" s="1" t="s">
        <v>26</v>
      </c>
      <c r="G258" s="1" t="s">
        <v>34</v>
      </c>
      <c r="H258" s="1" t="str" cm="1">
        <f t="array" ref="H258">_xlfn.IFS(F258="TwoWheeler","PrivateScooty",F258="ThreeWheeler","Gov.Cargo",F258="Bus","Gov.Bus",AND(F258="FourWheeler",OR(G258="Electric",G258="CNG",G258="Petrol")),"Cab",AND(F258="FourWheeler",G258="Diesel"),"PrivateCar")</f>
        <v>PrivateScooty</v>
      </c>
      <c r="I258" s="1">
        <v>77.64</v>
      </c>
    </row>
    <row r="259" spans="1:9" x14ac:dyDescent="0.35">
      <c r="A259" s="1" t="s">
        <v>314</v>
      </c>
      <c r="B259" s="1" t="s">
        <v>75</v>
      </c>
      <c r="C259" s="2">
        <v>44880</v>
      </c>
      <c r="D259" s="2" t="str">
        <f t="shared" ref="D259:D322" si="4">TEXT(C259,"yyyy")</f>
        <v>2022</v>
      </c>
      <c r="E259" s="1" t="s">
        <v>69</v>
      </c>
      <c r="F259" s="1" t="s">
        <v>16</v>
      </c>
      <c r="G259" s="1" t="s">
        <v>17</v>
      </c>
      <c r="H259" s="1" t="str" cm="1">
        <f t="array" ref="H259">_xlfn.IFS(F259="TwoWheeler","PrivateScooty",F259="ThreeWheeler","Gov.Cargo",F259="Bus","Gov.Bus",AND(F259="FourWheeler",OR(G259="Electric",G259="CNG",G259="Petrol")),"Cab",AND(F259="FourWheeler",G259="Diesel"),"PrivateCar")</f>
        <v>Gov.Bus</v>
      </c>
      <c r="I259" s="1">
        <v>42.34</v>
      </c>
    </row>
    <row r="260" spans="1:9" x14ac:dyDescent="0.35">
      <c r="A260" s="1" t="s">
        <v>315</v>
      </c>
      <c r="B260" s="1" t="s">
        <v>14</v>
      </c>
      <c r="C260" s="2">
        <v>43350</v>
      </c>
      <c r="D260" s="2" t="str">
        <f t="shared" si="4"/>
        <v>2018</v>
      </c>
      <c r="E260" s="1" t="s">
        <v>116</v>
      </c>
      <c r="F260" s="1" t="s">
        <v>26</v>
      </c>
      <c r="G260" s="1" t="s">
        <v>17</v>
      </c>
      <c r="H260" s="1" t="str" cm="1">
        <f t="array" ref="H260">_xlfn.IFS(F260="TwoWheeler","PrivateScooty",F260="ThreeWheeler","Gov.Cargo",F260="Bus","Gov.Bus",AND(F260="FourWheeler",OR(G260="Electric",G260="CNG",G260="Petrol")),"Cab",AND(F260="FourWheeler",G260="Diesel"),"PrivateCar")</f>
        <v>PrivateScooty</v>
      </c>
      <c r="I260" s="1">
        <v>86.63</v>
      </c>
    </row>
    <row r="261" spans="1:9" x14ac:dyDescent="0.35">
      <c r="A261" s="1" t="s">
        <v>316</v>
      </c>
      <c r="B261" s="1" t="s">
        <v>66</v>
      </c>
      <c r="C261" s="2">
        <v>43258</v>
      </c>
      <c r="D261" s="2" t="str">
        <f t="shared" si="4"/>
        <v>2018</v>
      </c>
      <c r="E261" s="1" t="s">
        <v>60</v>
      </c>
      <c r="F261" s="1" t="s">
        <v>43</v>
      </c>
      <c r="G261" s="1" t="s">
        <v>17</v>
      </c>
      <c r="H261" s="1" t="str" cm="1">
        <f t="array" ref="H261">_xlfn.IFS(F261="TwoWheeler","PrivateScooty",F261="ThreeWheeler","Gov.Cargo",F261="Bus","Gov.Bus",AND(F261="FourWheeler",OR(G261="Electric",G261="CNG",G261="Petrol")),"Cab",AND(F261="FourWheeler",G261="Diesel"),"PrivateCar")</f>
        <v>Gov.Cargo</v>
      </c>
      <c r="I261" s="1">
        <v>95.91</v>
      </c>
    </row>
    <row r="262" spans="1:9" x14ac:dyDescent="0.35">
      <c r="A262" s="1" t="s">
        <v>317</v>
      </c>
      <c r="B262" s="1" t="s">
        <v>14</v>
      </c>
      <c r="C262" s="2">
        <v>43579</v>
      </c>
      <c r="D262" s="2" t="str">
        <f t="shared" si="4"/>
        <v>2019</v>
      </c>
      <c r="E262" s="1" t="s">
        <v>113</v>
      </c>
      <c r="F262" s="1" t="s">
        <v>11</v>
      </c>
      <c r="G262" s="1" t="s">
        <v>22</v>
      </c>
      <c r="H262" s="1" t="str" cm="1">
        <f t="array" ref="H262">_xlfn.IFS(F262="TwoWheeler","PrivateScooty",F262="ThreeWheeler","Gov.Cargo",F262="Bus","Gov.Bus",AND(F262="FourWheeler",OR(G262="Electric",G262="CNG",G262="Petrol")),"Cab",AND(F262="FourWheeler",G262="Diesel"),"PrivateCar")</f>
        <v>Cab</v>
      </c>
      <c r="I262" s="1">
        <v>41.04</v>
      </c>
    </row>
    <row r="263" spans="1:9" x14ac:dyDescent="0.35">
      <c r="A263" s="1" t="s">
        <v>318</v>
      </c>
      <c r="B263" s="1" t="s">
        <v>20</v>
      </c>
      <c r="C263" s="2">
        <v>45091</v>
      </c>
      <c r="D263" s="2" t="str">
        <f t="shared" si="4"/>
        <v>2023</v>
      </c>
      <c r="E263" s="1" t="s">
        <v>127</v>
      </c>
      <c r="F263" s="1" t="s">
        <v>11</v>
      </c>
      <c r="G263" s="1" t="s">
        <v>17</v>
      </c>
      <c r="H263" s="1" t="str" cm="1">
        <f t="array" ref="H263">_xlfn.IFS(F263="TwoWheeler","PrivateScooty",F263="ThreeWheeler","Gov.Cargo",F263="Bus","Gov.Bus",AND(F263="FourWheeler",OR(G263="Electric",G263="CNG",G263="Petrol")),"Cab",AND(F263="FourWheeler",G263="Diesel"),"PrivateCar")</f>
        <v>PrivateCar</v>
      </c>
      <c r="I263" s="1">
        <v>72.040000000000006</v>
      </c>
    </row>
    <row r="264" spans="1:9" x14ac:dyDescent="0.35">
      <c r="A264" s="1" t="s">
        <v>319</v>
      </c>
      <c r="B264" s="1" t="s">
        <v>9</v>
      </c>
      <c r="C264" s="2">
        <v>44172</v>
      </c>
      <c r="D264" s="2" t="str">
        <f t="shared" si="4"/>
        <v>2020</v>
      </c>
      <c r="E264" s="1" t="s">
        <v>28</v>
      </c>
      <c r="F264" s="1" t="s">
        <v>26</v>
      </c>
      <c r="G264" s="1" t="s">
        <v>22</v>
      </c>
      <c r="H264" s="1" t="str" cm="1">
        <f t="array" ref="H264">_xlfn.IFS(F264="TwoWheeler","PrivateScooty",F264="ThreeWheeler","Gov.Cargo",F264="Bus","Gov.Bus",AND(F264="FourWheeler",OR(G264="Electric",G264="CNG",G264="Petrol")),"Cab",AND(F264="FourWheeler",G264="Diesel"),"PrivateCar")</f>
        <v>PrivateScooty</v>
      </c>
      <c r="I264" s="1">
        <v>64.66</v>
      </c>
    </row>
    <row r="265" spans="1:9" x14ac:dyDescent="0.35">
      <c r="A265" s="1" t="s">
        <v>320</v>
      </c>
      <c r="B265" s="1" t="s">
        <v>32</v>
      </c>
      <c r="C265" s="2">
        <v>44770</v>
      </c>
      <c r="D265" s="2" t="str">
        <f t="shared" si="4"/>
        <v>2022</v>
      </c>
      <c r="E265" s="1" t="s">
        <v>64</v>
      </c>
      <c r="F265" s="1" t="s">
        <v>11</v>
      </c>
      <c r="G265" s="1" t="s">
        <v>22</v>
      </c>
      <c r="H265" s="1" t="str" cm="1">
        <f t="array" ref="H265">_xlfn.IFS(F265="TwoWheeler","PrivateScooty",F265="ThreeWheeler","Gov.Cargo",F265="Bus","Gov.Bus",AND(F265="FourWheeler",OR(G265="Electric",G265="CNG",G265="Petrol")),"Cab",AND(F265="FourWheeler",G265="Diesel"),"PrivateCar")</f>
        <v>Cab</v>
      </c>
      <c r="I265" s="1">
        <v>74.92</v>
      </c>
    </row>
    <row r="266" spans="1:9" x14ac:dyDescent="0.35">
      <c r="A266" s="1" t="s">
        <v>321</v>
      </c>
      <c r="B266" s="1" t="s">
        <v>104</v>
      </c>
      <c r="C266" s="2">
        <v>43405</v>
      </c>
      <c r="D266" s="2" t="str">
        <f t="shared" si="4"/>
        <v>2018</v>
      </c>
      <c r="E266" s="1" t="s">
        <v>69</v>
      </c>
      <c r="F266" s="1" t="s">
        <v>26</v>
      </c>
      <c r="G266" s="1" t="s">
        <v>22</v>
      </c>
      <c r="H266" s="1" t="str" cm="1">
        <f t="array" ref="H266">_xlfn.IFS(F266="TwoWheeler","PrivateScooty",F266="ThreeWheeler","Gov.Cargo",F266="Bus","Gov.Bus",AND(F266="FourWheeler",OR(G266="Electric",G266="CNG",G266="Petrol")),"Cab",AND(F266="FourWheeler",G266="Diesel"),"PrivateCar")</f>
        <v>PrivateScooty</v>
      </c>
      <c r="I266" s="1">
        <v>73.44</v>
      </c>
    </row>
    <row r="267" spans="1:9" x14ac:dyDescent="0.35">
      <c r="A267" s="1" t="s">
        <v>322</v>
      </c>
      <c r="B267" s="1" t="s">
        <v>24</v>
      </c>
      <c r="C267" s="2">
        <v>44697</v>
      </c>
      <c r="D267" s="2" t="str">
        <f t="shared" si="4"/>
        <v>2022</v>
      </c>
      <c r="E267" s="1" t="s">
        <v>72</v>
      </c>
      <c r="F267" s="1" t="s">
        <v>16</v>
      </c>
      <c r="G267" s="1" t="s">
        <v>34</v>
      </c>
      <c r="H267" s="1" t="str" cm="1">
        <f t="array" ref="H267">_xlfn.IFS(F267="TwoWheeler","PrivateScooty",F267="ThreeWheeler","Gov.Cargo",F267="Bus","Gov.Bus",AND(F267="FourWheeler",OR(G267="Electric",G267="CNG",G267="Petrol")),"Cab",AND(F267="FourWheeler",G267="Diesel"),"PrivateCar")</f>
        <v>Gov.Bus</v>
      </c>
      <c r="I267" s="1">
        <v>44.98</v>
      </c>
    </row>
    <row r="268" spans="1:9" x14ac:dyDescent="0.35">
      <c r="A268" s="1" t="s">
        <v>323</v>
      </c>
      <c r="B268" s="1" t="s">
        <v>9</v>
      </c>
      <c r="C268" s="2">
        <v>43688</v>
      </c>
      <c r="D268" s="2" t="str">
        <f t="shared" si="4"/>
        <v>2019</v>
      </c>
      <c r="E268" s="1" t="s">
        <v>10</v>
      </c>
      <c r="F268" s="1" t="s">
        <v>43</v>
      </c>
      <c r="G268" s="1" t="s">
        <v>22</v>
      </c>
      <c r="H268" s="1" t="str" cm="1">
        <f t="array" ref="H268">_xlfn.IFS(F268="TwoWheeler","PrivateScooty",F268="ThreeWheeler","Gov.Cargo",F268="Bus","Gov.Bus",AND(F268="FourWheeler",OR(G268="Electric",G268="CNG",G268="Petrol")),"Cab",AND(F268="FourWheeler",G268="Diesel"),"PrivateCar")</f>
        <v>Gov.Cargo</v>
      </c>
      <c r="I268" s="1">
        <v>31.49</v>
      </c>
    </row>
    <row r="269" spans="1:9" x14ac:dyDescent="0.35">
      <c r="A269" s="1" t="s">
        <v>324</v>
      </c>
      <c r="B269" s="1" t="s">
        <v>36</v>
      </c>
      <c r="C269" s="2">
        <v>44788</v>
      </c>
      <c r="D269" s="2" t="str">
        <f t="shared" si="4"/>
        <v>2022</v>
      </c>
      <c r="E269" s="1" t="s">
        <v>69</v>
      </c>
      <c r="F269" s="1" t="s">
        <v>26</v>
      </c>
      <c r="G269" s="1" t="s">
        <v>12</v>
      </c>
      <c r="H269" s="1" t="str" cm="1">
        <f t="array" ref="H269">_xlfn.IFS(F269="TwoWheeler","PrivateScooty",F269="ThreeWheeler","Gov.Cargo",F269="Bus","Gov.Bus",AND(F269="FourWheeler",OR(G269="Electric",G269="CNG",G269="Petrol")),"Cab",AND(F269="FourWheeler",G269="Diesel"),"PrivateCar")</f>
        <v>PrivateScooty</v>
      </c>
      <c r="I269" s="1">
        <v>74.16</v>
      </c>
    </row>
    <row r="270" spans="1:9" x14ac:dyDescent="0.35">
      <c r="A270" s="1" t="s">
        <v>325</v>
      </c>
      <c r="B270" s="1" t="s">
        <v>9</v>
      </c>
      <c r="C270" s="2">
        <v>44326</v>
      </c>
      <c r="D270" s="2" t="str">
        <f t="shared" si="4"/>
        <v>2021</v>
      </c>
      <c r="E270" s="1" t="s">
        <v>49</v>
      </c>
      <c r="F270" s="1" t="s">
        <v>11</v>
      </c>
      <c r="G270" s="1" t="s">
        <v>17</v>
      </c>
      <c r="H270" s="1" t="str" cm="1">
        <f t="array" ref="H270">_xlfn.IFS(F270="TwoWheeler","PrivateScooty",F270="ThreeWheeler","Gov.Cargo",F270="Bus","Gov.Bus",AND(F270="FourWheeler",OR(G270="Electric",G270="CNG",G270="Petrol")),"Cab",AND(F270="FourWheeler",G270="Diesel"),"PrivateCar")</f>
        <v>PrivateCar</v>
      </c>
      <c r="I270" s="1">
        <v>86.61</v>
      </c>
    </row>
    <row r="271" spans="1:9" x14ac:dyDescent="0.35">
      <c r="A271" s="1" t="s">
        <v>326</v>
      </c>
      <c r="B271" s="1" t="s">
        <v>75</v>
      </c>
      <c r="C271" s="2">
        <v>44080</v>
      </c>
      <c r="D271" s="2" t="str">
        <f t="shared" si="4"/>
        <v>2020</v>
      </c>
      <c r="E271" s="1" t="s">
        <v>51</v>
      </c>
      <c r="F271" s="1" t="s">
        <v>11</v>
      </c>
      <c r="G271" s="1" t="s">
        <v>17</v>
      </c>
      <c r="H271" s="1" t="str" cm="1">
        <f t="array" ref="H271">_xlfn.IFS(F271="TwoWheeler","PrivateScooty",F271="ThreeWheeler","Gov.Cargo",F271="Bus","Gov.Bus",AND(F271="FourWheeler",OR(G271="Electric",G271="CNG",G271="Petrol")),"Cab",AND(F271="FourWheeler",G271="Diesel"),"PrivateCar")</f>
        <v>PrivateCar</v>
      </c>
      <c r="I271" s="1">
        <v>37.42</v>
      </c>
    </row>
    <row r="272" spans="1:9" x14ac:dyDescent="0.35">
      <c r="A272" s="1" t="s">
        <v>327</v>
      </c>
      <c r="B272" s="1" t="s">
        <v>32</v>
      </c>
      <c r="C272" s="2">
        <v>43982</v>
      </c>
      <c r="D272" s="2" t="str">
        <f t="shared" si="4"/>
        <v>2020</v>
      </c>
      <c r="E272" s="1" t="s">
        <v>47</v>
      </c>
      <c r="F272" s="1" t="s">
        <v>43</v>
      </c>
      <c r="G272" s="1" t="s">
        <v>34</v>
      </c>
      <c r="H272" s="1" t="str" cm="1">
        <f t="array" ref="H272">_xlfn.IFS(F272="TwoWheeler","PrivateScooty",F272="ThreeWheeler","Gov.Cargo",F272="Bus","Gov.Bus",AND(F272="FourWheeler",OR(G272="Electric",G272="CNG",G272="Petrol")),"Cab",AND(F272="FourWheeler",G272="Diesel"),"PrivateCar")</f>
        <v>Gov.Cargo</v>
      </c>
      <c r="I272" s="1">
        <v>29.66</v>
      </c>
    </row>
    <row r="273" spans="1:9" x14ac:dyDescent="0.35">
      <c r="A273" s="1" t="s">
        <v>328</v>
      </c>
      <c r="B273" s="1" t="s">
        <v>93</v>
      </c>
      <c r="C273" s="2">
        <v>43564</v>
      </c>
      <c r="D273" s="2" t="str">
        <f t="shared" si="4"/>
        <v>2019</v>
      </c>
      <c r="E273" s="1" t="s">
        <v>51</v>
      </c>
      <c r="F273" s="1" t="s">
        <v>16</v>
      </c>
      <c r="G273" s="1" t="s">
        <v>34</v>
      </c>
      <c r="H273" s="1" t="str" cm="1">
        <f t="array" ref="H273">_xlfn.IFS(F273="TwoWheeler","PrivateScooty",F273="ThreeWheeler","Gov.Cargo",F273="Bus","Gov.Bus",AND(F273="FourWheeler",OR(G273="Electric",G273="CNG",G273="Petrol")),"Cab",AND(F273="FourWheeler",G273="Diesel"),"PrivateCar")</f>
        <v>Gov.Bus</v>
      </c>
      <c r="I273" s="1">
        <v>57.35</v>
      </c>
    </row>
    <row r="274" spans="1:9" x14ac:dyDescent="0.35">
      <c r="A274" s="1" t="s">
        <v>329</v>
      </c>
      <c r="B274" s="1" t="s">
        <v>36</v>
      </c>
      <c r="C274" s="2">
        <v>43668</v>
      </c>
      <c r="D274" s="2" t="str">
        <f t="shared" si="4"/>
        <v>2019</v>
      </c>
      <c r="E274" s="1" t="s">
        <v>33</v>
      </c>
      <c r="F274" s="1" t="s">
        <v>16</v>
      </c>
      <c r="G274" s="1" t="s">
        <v>12</v>
      </c>
      <c r="H274" s="1" t="str" cm="1">
        <f t="array" ref="H274">_xlfn.IFS(F274="TwoWheeler","PrivateScooty",F274="ThreeWheeler","Gov.Cargo",F274="Bus","Gov.Bus",AND(F274="FourWheeler",OR(G274="Electric",G274="CNG",G274="Petrol")),"Cab",AND(F274="FourWheeler",G274="Diesel"),"PrivateCar")</f>
        <v>Gov.Bus</v>
      </c>
      <c r="I274" s="1">
        <v>65.3</v>
      </c>
    </row>
    <row r="275" spans="1:9" x14ac:dyDescent="0.35">
      <c r="A275" s="1" t="s">
        <v>330</v>
      </c>
      <c r="B275" s="1" t="s">
        <v>93</v>
      </c>
      <c r="C275" s="2">
        <v>44310</v>
      </c>
      <c r="D275" s="2" t="str">
        <f t="shared" si="4"/>
        <v>2021</v>
      </c>
      <c r="E275" s="1" t="s">
        <v>202</v>
      </c>
      <c r="F275" s="1" t="s">
        <v>16</v>
      </c>
      <c r="G275" s="1" t="s">
        <v>34</v>
      </c>
      <c r="H275" s="1" t="str" cm="1">
        <f t="array" ref="H275">_xlfn.IFS(F275="TwoWheeler","PrivateScooty",F275="ThreeWheeler","Gov.Cargo",F275="Bus","Gov.Bus",AND(F275="FourWheeler",OR(G275="Electric",G275="CNG",G275="Petrol")),"Cab",AND(F275="FourWheeler",G275="Diesel"),"PrivateCar")</f>
        <v>Gov.Bus</v>
      </c>
      <c r="I275" s="1">
        <v>81.66</v>
      </c>
    </row>
    <row r="276" spans="1:9" x14ac:dyDescent="0.35">
      <c r="A276" s="1" t="s">
        <v>331</v>
      </c>
      <c r="B276" s="1" t="s">
        <v>75</v>
      </c>
      <c r="C276" s="2">
        <v>43171</v>
      </c>
      <c r="D276" s="2" t="str">
        <f t="shared" si="4"/>
        <v>2018</v>
      </c>
      <c r="E276" s="1" t="s">
        <v>57</v>
      </c>
      <c r="F276" s="1" t="s">
        <v>43</v>
      </c>
      <c r="G276" s="1" t="s">
        <v>12</v>
      </c>
      <c r="H276" s="1" t="str" cm="1">
        <f t="array" ref="H276">_xlfn.IFS(F276="TwoWheeler","PrivateScooty",F276="ThreeWheeler","Gov.Cargo",F276="Bus","Gov.Bus",AND(F276="FourWheeler",OR(G276="Electric",G276="CNG",G276="Petrol")),"Cab",AND(F276="FourWheeler",G276="Diesel"),"PrivateCar")</f>
        <v>Gov.Cargo</v>
      </c>
      <c r="I276" s="1">
        <v>42.4</v>
      </c>
    </row>
    <row r="277" spans="1:9" x14ac:dyDescent="0.35">
      <c r="A277" s="1" t="s">
        <v>332</v>
      </c>
      <c r="B277" s="1" t="s">
        <v>32</v>
      </c>
      <c r="C277" s="2">
        <v>44505</v>
      </c>
      <c r="D277" s="2" t="str">
        <f t="shared" si="4"/>
        <v>2021</v>
      </c>
      <c r="E277" s="1" t="s">
        <v>81</v>
      </c>
      <c r="F277" s="1" t="s">
        <v>43</v>
      </c>
      <c r="G277" s="1" t="s">
        <v>22</v>
      </c>
      <c r="H277" s="1" t="str" cm="1">
        <f t="array" ref="H277">_xlfn.IFS(F277="TwoWheeler","PrivateScooty",F277="ThreeWheeler","Gov.Cargo",F277="Bus","Gov.Bus",AND(F277="FourWheeler",OR(G277="Electric",G277="CNG",G277="Petrol")),"Cab",AND(F277="FourWheeler",G277="Diesel"),"PrivateCar")</f>
        <v>Gov.Cargo</v>
      </c>
      <c r="I277" s="1">
        <v>89.13</v>
      </c>
    </row>
    <row r="278" spans="1:9" x14ac:dyDescent="0.35">
      <c r="A278" s="1" t="s">
        <v>333</v>
      </c>
      <c r="B278" s="1" t="s">
        <v>9</v>
      </c>
      <c r="C278" s="2">
        <v>43592</v>
      </c>
      <c r="D278" s="2" t="str">
        <f t="shared" si="4"/>
        <v>2019</v>
      </c>
      <c r="E278" s="1" t="s">
        <v>88</v>
      </c>
      <c r="F278" s="1" t="s">
        <v>16</v>
      </c>
      <c r="G278" s="1" t="s">
        <v>12</v>
      </c>
      <c r="H278" s="1" t="str" cm="1">
        <f t="array" ref="H278">_xlfn.IFS(F278="TwoWheeler","PrivateScooty",F278="ThreeWheeler","Gov.Cargo",F278="Bus","Gov.Bus",AND(F278="FourWheeler",OR(G278="Electric",G278="CNG",G278="Petrol")),"Cab",AND(F278="FourWheeler",G278="Diesel"),"PrivateCar")</f>
        <v>Gov.Bus</v>
      </c>
      <c r="I278" s="1">
        <v>91.91</v>
      </c>
    </row>
    <row r="279" spans="1:9" x14ac:dyDescent="0.35">
      <c r="A279" s="1" t="s">
        <v>334</v>
      </c>
      <c r="B279" s="1" t="s">
        <v>32</v>
      </c>
      <c r="C279" s="2">
        <v>43964</v>
      </c>
      <c r="D279" s="2" t="str">
        <f t="shared" si="4"/>
        <v>2020</v>
      </c>
      <c r="E279" s="1" t="s">
        <v>42</v>
      </c>
      <c r="F279" s="1" t="s">
        <v>11</v>
      </c>
      <c r="G279" s="1" t="s">
        <v>22</v>
      </c>
      <c r="H279" s="1" t="str" cm="1">
        <f t="array" ref="H279">_xlfn.IFS(F279="TwoWheeler","PrivateScooty",F279="ThreeWheeler","Gov.Cargo",F279="Bus","Gov.Bus",AND(F279="FourWheeler",OR(G279="Electric",G279="CNG",G279="Petrol")),"Cab",AND(F279="FourWheeler",G279="Diesel"),"PrivateCar")</f>
        <v>Cab</v>
      </c>
      <c r="I279" s="1">
        <v>66.27</v>
      </c>
    </row>
    <row r="280" spans="1:9" x14ac:dyDescent="0.35">
      <c r="A280" s="1" t="s">
        <v>335</v>
      </c>
      <c r="B280" s="1" t="s">
        <v>66</v>
      </c>
      <c r="C280" s="2">
        <v>44143</v>
      </c>
      <c r="D280" s="2" t="str">
        <f t="shared" si="4"/>
        <v>2020</v>
      </c>
      <c r="E280" s="1" t="s">
        <v>15</v>
      </c>
      <c r="F280" s="1" t="s">
        <v>11</v>
      </c>
      <c r="G280" s="1" t="s">
        <v>12</v>
      </c>
      <c r="H280" s="1" t="str" cm="1">
        <f t="array" ref="H280">_xlfn.IFS(F280="TwoWheeler","PrivateScooty",F280="ThreeWheeler","Gov.Cargo",F280="Bus","Gov.Bus",AND(F280="FourWheeler",OR(G280="Electric",G280="CNG",G280="Petrol")),"Cab",AND(F280="FourWheeler",G280="Diesel"),"PrivateCar")</f>
        <v>Cab</v>
      </c>
      <c r="I280" s="1">
        <v>48.19</v>
      </c>
    </row>
    <row r="281" spans="1:9" x14ac:dyDescent="0.35">
      <c r="A281" s="1" t="s">
        <v>336</v>
      </c>
      <c r="B281" s="1" t="s">
        <v>75</v>
      </c>
      <c r="C281" s="2">
        <v>44995</v>
      </c>
      <c r="D281" s="2" t="str">
        <f t="shared" si="4"/>
        <v>2023</v>
      </c>
      <c r="E281" s="1" t="s">
        <v>72</v>
      </c>
      <c r="F281" s="1" t="s">
        <v>16</v>
      </c>
      <c r="G281" s="1" t="s">
        <v>34</v>
      </c>
      <c r="H281" s="1" t="str" cm="1">
        <f t="array" ref="H281">_xlfn.IFS(F281="TwoWheeler","PrivateScooty",F281="ThreeWheeler","Gov.Cargo",F281="Bus","Gov.Bus",AND(F281="FourWheeler",OR(G281="Electric",G281="CNG",G281="Petrol")),"Cab",AND(F281="FourWheeler",G281="Diesel"),"PrivateCar")</f>
        <v>Gov.Bus</v>
      </c>
      <c r="I281" s="1">
        <v>20.87</v>
      </c>
    </row>
    <row r="282" spans="1:9" x14ac:dyDescent="0.35">
      <c r="A282" s="1" t="s">
        <v>337</v>
      </c>
      <c r="B282" s="1" t="s">
        <v>66</v>
      </c>
      <c r="C282" s="2">
        <v>44906</v>
      </c>
      <c r="D282" s="2" t="str">
        <f t="shared" si="4"/>
        <v>2022</v>
      </c>
      <c r="E282" s="1" t="s">
        <v>47</v>
      </c>
      <c r="F282" s="1" t="s">
        <v>16</v>
      </c>
      <c r="G282" s="1" t="s">
        <v>17</v>
      </c>
      <c r="H282" s="1" t="str" cm="1">
        <f t="array" ref="H282">_xlfn.IFS(F282="TwoWheeler","PrivateScooty",F282="ThreeWheeler","Gov.Cargo",F282="Bus","Gov.Bus",AND(F282="FourWheeler",OR(G282="Electric",G282="CNG",G282="Petrol")),"Cab",AND(F282="FourWheeler",G282="Diesel"),"PrivateCar")</f>
        <v>Gov.Bus</v>
      </c>
      <c r="I282" s="1">
        <v>86.77</v>
      </c>
    </row>
    <row r="283" spans="1:9" x14ac:dyDescent="0.35">
      <c r="A283" s="1" t="s">
        <v>338</v>
      </c>
      <c r="B283" s="1" t="s">
        <v>36</v>
      </c>
      <c r="C283" s="2">
        <v>45040</v>
      </c>
      <c r="D283" s="2" t="str">
        <f t="shared" si="4"/>
        <v>2023</v>
      </c>
      <c r="E283" s="1" t="s">
        <v>21</v>
      </c>
      <c r="F283" s="1" t="s">
        <v>43</v>
      </c>
      <c r="G283" s="1" t="s">
        <v>17</v>
      </c>
      <c r="H283" s="1" t="str" cm="1">
        <f t="array" ref="H283">_xlfn.IFS(F283="TwoWheeler","PrivateScooty",F283="ThreeWheeler","Gov.Cargo",F283="Bus","Gov.Bus",AND(F283="FourWheeler",OR(G283="Electric",G283="CNG",G283="Petrol")),"Cab",AND(F283="FourWheeler",G283="Diesel"),"PrivateCar")</f>
        <v>Gov.Cargo</v>
      </c>
      <c r="I283" s="1">
        <v>53.91</v>
      </c>
    </row>
    <row r="284" spans="1:9" x14ac:dyDescent="0.35">
      <c r="A284" s="1" t="s">
        <v>339</v>
      </c>
      <c r="B284" s="1" t="s">
        <v>75</v>
      </c>
      <c r="C284" s="2">
        <v>44318</v>
      </c>
      <c r="D284" s="2" t="str">
        <f t="shared" si="4"/>
        <v>2021</v>
      </c>
      <c r="E284" s="1" t="s">
        <v>123</v>
      </c>
      <c r="F284" s="1" t="s">
        <v>26</v>
      </c>
      <c r="G284" s="1" t="s">
        <v>17</v>
      </c>
      <c r="H284" s="1" t="str" cm="1">
        <f t="array" ref="H284">_xlfn.IFS(F284="TwoWheeler","PrivateScooty",F284="ThreeWheeler","Gov.Cargo",F284="Bus","Gov.Bus",AND(F284="FourWheeler",OR(G284="Electric",G284="CNG",G284="Petrol")),"Cab",AND(F284="FourWheeler",G284="Diesel"),"PrivateCar")</f>
        <v>PrivateScooty</v>
      </c>
      <c r="I284" s="1">
        <v>49.02</v>
      </c>
    </row>
    <row r="285" spans="1:9" x14ac:dyDescent="0.35">
      <c r="A285" s="1" t="s">
        <v>340</v>
      </c>
      <c r="B285" s="1" t="s">
        <v>104</v>
      </c>
      <c r="C285" s="2">
        <v>44824</v>
      </c>
      <c r="D285" s="2" t="str">
        <f t="shared" si="4"/>
        <v>2022</v>
      </c>
      <c r="E285" s="1" t="s">
        <v>116</v>
      </c>
      <c r="F285" s="1" t="s">
        <v>26</v>
      </c>
      <c r="G285" s="1" t="s">
        <v>34</v>
      </c>
      <c r="H285" s="1" t="str" cm="1">
        <f t="array" ref="H285">_xlfn.IFS(F285="TwoWheeler","PrivateScooty",F285="ThreeWheeler","Gov.Cargo",F285="Bus","Gov.Bus",AND(F285="FourWheeler",OR(G285="Electric",G285="CNG",G285="Petrol")),"Cab",AND(F285="FourWheeler",G285="Diesel"),"PrivateCar")</f>
        <v>PrivateScooty</v>
      </c>
      <c r="I285" s="1">
        <v>30.66</v>
      </c>
    </row>
    <row r="286" spans="1:9" x14ac:dyDescent="0.35">
      <c r="A286" s="1" t="s">
        <v>341</v>
      </c>
      <c r="B286" s="1" t="s">
        <v>93</v>
      </c>
      <c r="C286" s="2">
        <v>44191</v>
      </c>
      <c r="D286" s="2" t="str">
        <f t="shared" si="4"/>
        <v>2020</v>
      </c>
      <c r="E286" s="1" t="s">
        <v>49</v>
      </c>
      <c r="F286" s="1" t="s">
        <v>16</v>
      </c>
      <c r="G286" s="1" t="s">
        <v>17</v>
      </c>
      <c r="H286" s="1" t="str" cm="1">
        <f t="array" ref="H286">_xlfn.IFS(F286="TwoWheeler","PrivateScooty",F286="ThreeWheeler","Gov.Cargo",F286="Bus","Gov.Bus",AND(F286="FourWheeler",OR(G286="Electric",G286="CNG",G286="Petrol")),"Cab",AND(F286="FourWheeler",G286="Diesel"),"PrivateCar")</f>
        <v>Gov.Bus</v>
      </c>
      <c r="I286" s="1">
        <v>72.459999999999994</v>
      </c>
    </row>
    <row r="287" spans="1:9" x14ac:dyDescent="0.35">
      <c r="A287" s="1" t="s">
        <v>342</v>
      </c>
      <c r="B287" s="1" t="s">
        <v>36</v>
      </c>
      <c r="C287" s="2">
        <v>44599</v>
      </c>
      <c r="D287" s="2" t="str">
        <f t="shared" si="4"/>
        <v>2022</v>
      </c>
      <c r="E287" s="1" t="s">
        <v>202</v>
      </c>
      <c r="F287" s="1" t="s">
        <v>43</v>
      </c>
      <c r="G287" s="1" t="s">
        <v>34</v>
      </c>
      <c r="H287" s="1" t="str" cm="1">
        <f t="array" ref="H287">_xlfn.IFS(F287="TwoWheeler","PrivateScooty",F287="ThreeWheeler","Gov.Cargo",F287="Bus","Gov.Bus",AND(F287="FourWheeler",OR(G287="Electric",G287="CNG",G287="Petrol")),"Cab",AND(F287="FourWheeler",G287="Diesel"),"PrivateCar")</f>
        <v>Gov.Cargo</v>
      </c>
      <c r="I287" s="1">
        <v>75.569999999999993</v>
      </c>
    </row>
    <row r="288" spans="1:9" x14ac:dyDescent="0.35">
      <c r="A288" s="1" t="s">
        <v>343</v>
      </c>
      <c r="B288" s="1" t="s">
        <v>24</v>
      </c>
      <c r="C288" s="2">
        <v>44533</v>
      </c>
      <c r="D288" s="2" t="str">
        <f t="shared" si="4"/>
        <v>2021</v>
      </c>
      <c r="E288" s="1" t="s">
        <v>28</v>
      </c>
      <c r="F288" s="1" t="s">
        <v>43</v>
      </c>
      <c r="G288" s="1" t="s">
        <v>17</v>
      </c>
      <c r="H288" s="1" t="str" cm="1">
        <f t="array" ref="H288">_xlfn.IFS(F288="TwoWheeler","PrivateScooty",F288="ThreeWheeler","Gov.Cargo",F288="Bus","Gov.Bus",AND(F288="FourWheeler",OR(G288="Electric",G288="CNG",G288="Petrol")),"Cab",AND(F288="FourWheeler",G288="Diesel"),"PrivateCar")</f>
        <v>Gov.Cargo</v>
      </c>
      <c r="I288" s="1">
        <v>55.33</v>
      </c>
    </row>
    <row r="289" spans="1:9" x14ac:dyDescent="0.35">
      <c r="A289" s="1" t="s">
        <v>344</v>
      </c>
      <c r="B289" s="1" t="s">
        <v>75</v>
      </c>
      <c r="C289" s="2">
        <v>44850</v>
      </c>
      <c r="D289" s="2" t="str">
        <f t="shared" si="4"/>
        <v>2022</v>
      </c>
      <c r="E289" s="1" t="s">
        <v>10</v>
      </c>
      <c r="F289" s="1" t="s">
        <v>43</v>
      </c>
      <c r="G289" s="1" t="s">
        <v>17</v>
      </c>
      <c r="H289" s="1" t="str" cm="1">
        <f t="array" ref="H289">_xlfn.IFS(F289="TwoWheeler","PrivateScooty",F289="ThreeWheeler","Gov.Cargo",F289="Bus","Gov.Bus",AND(F289="FourWheeler",OR(G289="Electric",G289="CNG",G289="Petrol")),"Cab",AND(F289="FourWheeler",G289="Diesel"),"PrivateCar")</f>
        <v>Gov.Cargo</v>
      </c>
      <c r="I289" s="1">
        <v>99.91</v>
      </c>
    </row>
    <row r="290" spans="1:9" x14ac:dyDescent="0.35">
      <c r="A290" s="1" t="s">
        <v>345</v>
      </c>
      <c r="B290" s="1" t="s">
        <v>93</v>
      </c>
      <c r="C290" s="2">
        <v>44750</v>
      </c>
      <c r="D290" s="2" t="str">
        <f t="shared" si="4"/>
        <v>2022</v>
      </c>
      <c r="E290" s="1" t="s">
        <v>72</v>
      </c>
      <c r="F290" s="1" t="s">
        <v>43</v>
      </c>
      <c r="G290" s="1" t="s">
        <v>34</v>
      </c>
      <c r="H290" s="1" t="str" cm="1">
        <f t="array" ref="H290">_xlfn.IFS(F290="TwoWheeler","PrivateScooty",F290="ThreeWheeler","Gov.Cargo",F290="Bus","Gov.Bus",AND(F290="FourWheeler",OR(G290="Electric",G290="CNG",G290="Petrol")),"Cab",AND(F290="FourWheeler",G290="Diesel"),"PrivateCar")</f>
        <v>Gov.Cargo</v>
      </c>
      <c r="I290" s="1">
        <v>97.77</v>
      </c>
    </row>
    <row r="291" spans="1:9" x14ac:dyDescent="0.35">
      <c r="A291" s="1" t="s">
        <v>346</v>
      </c>
      <c r="B291" s="1" t="s">
        <v>66</v>
      </c>
      <c r="C291" s="2">
        <v>44721</v>
      </c>
      <c r="D291" s="2" t="str">
        <f t="shared" si="4"/>
        <v>2022</v>
      </c>
      <c r="E291" s="1" t="s">
        <v>127</v>
      </c>
      <c r="F291" s="1" t="s">
        <v>43</v>
      </c>
      <c r="G291" s="1" t="s">
        <v>22</v>
      </c>
      <c r="H291" s="1" t="str" cm="1">
        <f t="array" ref="H291">_xlfn.IFS(F291="TwoWheeler","PrivateScooty",F291="ThreeWheeler","Gov.Cargo",F291="Bus","Gov.Bus",AND(F291="FourWheeler",OR(G291="Electric",G291="CNG",G291="Petrol")),"Cab",AND(F291="FourWheeler",G291="Diesel"),"PrivateCar")</f>
        <v>Gov.Cargo</v>
      </c>
      <c r="I291" s="1">
        <v>31.08</v>
      </c>
    </row>
    <row r="292" spans="1:9" x14ac:dyDescent="0.35">
      <c r="A292" s="1" t="s">
        <v>347</v>
      </c>
      <c r="B292" s="1" t="s">
        <v>66</v>
      </c>
      <c r="C292" s="2">
        <v>44904</v>
      </c>
      <c r="D292" s="2" t="str">
        <f t="shared" si="4"/>
        <v>2022</v>
      </c>
      <c r="E292" s="1" t="s">
        <v>113</v>
      </c>
      <c r="F292" s="1" t="s">
        <v>11</v>
      </c>
      <c r="G292" s="1" t="s">
        <v>22</v>
      </c>
      <c r="H292" s="1" t="str" cm="1">
        <f t="array" ref="H292">_xlfn.IFS(F292="TwoWheeler","PrivateScooty",F292="ThreeWheeler","Gov.Cargo",F292="Bus","Gov.Bus",AND(F292="FourWheeler",OR(G292="Electric",G292="CNG",G292="Petrol")),"Cab",AND(F292="FourWheeler",G292="Diesel"),"PrivateCar")</f>
        <v>Cab</v>
      </c>
      <c r="I292" s="1">
        <v>47.91</v>
      </c>
    </row>
    <row r="293" spans="1:9" x14ac:dyDescent="0.35">
      <c r="A293" s="1" t="s">
        <v>348</v>
      </c>
      <c r="B293" s="1" t="s">
        <v>104</v>
      </c>
      <c r="C293" s="2">
        <v>43536</v>
      </c>
      <c r="D293" s="2" t="str">
        <f t="shared" si="4"/>
        <v>2019</v>
      </c>
      <c r="E293" s="1" t="s">
        <v>33</v>
      </c>
      <c r="F293" s="1" t="s">
        <v>11</v>
      </c>
      <c r="G293" s="1" t="s">
        <v>12</v>
      </c>
      <c r="H293" s="1" t="str" cm="1">
        <f t="array" ref="H293">_xlfn.IFS(F293="TwoWheeler","PrivateScooty",F293="ThreeWheeler","Gov.Cargo",F293="Bus","Gov.Bus",AND(F293="FourWheeler",OR(G293="Electric",G293="CNG",G293="Petrol")),"Cab",AND(F293="FourWheeler",G293="Diesel"),"PrivateCar")</f>
        <v>Cab</v>
      </c>
      <c r="I293" s="1">
        <v>64.290000000000006</v>
      </c>
    </row>
    <row r="294" spans="1:9" x14ac:dyDescent="0.35">
      <c r="A294" s="1" t="s">
        <v>349</v>
      </c>
      <c r="B294" s="1" t="s">
        <v>24</v>
      </c>
      <c r="C294" s="2">
        <v>44293</v>
      </c>
      <c r="D294" s="2" t="str">
        <f t="shared" si="4"/>
        <v>2021</v>
      </c>
      <c r="E294" s="1" t="s">
        <v>51</v>
      </c>
      <c r="F294" s="1" t="s">
        <v>43</v>
      </c>
      <c r="G294" s="1" t="s">
        <v>34</v>
      </c>
      <c r="H294" s="1" t="str" cm="1">
        <f t="array" ref="H294">_xlfn.IFS(F294="TwoWheeler","PrivateScooty",F294="ThreeWheeler","Gov.Cargo",F294="Bus","Gov.Bus",AND(F294="FourWheeler",OR(G294="Electric",G294="CNG",G294="Petrol")),"Cab",AND(F294="FourWheeler",G294="Diesel"),"PrivateCar")</f>
        <v>Gov.Cargo</v>
      </c>
      <c r="I294" s="1">
        <v>86.52</v>
      </c>
    </row>
    <row r="295" spans="1:9" x14ac:dyDescent="0.35">
      <c r="A295" s="1" t="s">
        <v>350</v>
      </c>
      <c r="B295" s="1" t="s">
        <v>93</v>
      </c>
      <c r="C295" s="2">
        <v>44400</v>
      </c>
      <c r="D295" s="2" t="str">
        <f t="shared" si="4"/>
        <v>2021</v>
      </c>
      <c r="E295" s="1" t="s">
        <v>64</v>
      </c>
      <c r="F295" s="1" t="s">
        <v>16</v>
      </c>
      <c r="G295" s="1" t="s">
        <v>12</v>
      </c>
      <c r="H295" s="1" t="str" cm="1">
        <f t="array" ref="H295">_xlfn.IFS(F295="TwoWheeler","PrivateScooty",F295="ThreeWheeler","Gov.Cargo",F295="Bus","Gov.Bus",AND(F295="FourWheeler",OR(G295="Electric",G295="CNG",G295="Petrol")),"Cab",AND(F295="FourWheeler",G295="Diesel"),"PrivateCar")</f>
        <v>Gov.Bus</v>
      </c>
      <c r="I295" s="1">
        <v>21.61</v>
      </c>
    </row>
    <row r="296" spans="1:9" x14ac:dyDescent="0.35">
      <c r="A296" s="1" t="s">
        <v>351</v>
      </c>
      <c r="B296" s="1" t="s">
        <v>32</v>
      </c>
      <c r="C296" s="2">
        <v>43688</v>
      </c>
      <c r="D296" s="2" t="str">
        <f t="shared" si="4"/>
        <v>2019</v>
      </c>
      <c r="E296" s="1" t="s">
        <v>28</v>
      </c>
      <c r="F296" s="1" t="s">
        <v>43</v>
      </c>
      <c r="G296" s="1" t="s">
        <v>34</v>
      </c>
      <c r="H296" s="1" t="str" cm="1">
        <f t="array" ref="H296">_xlfn.IFS(F296="TwoWheeler","PrivateScooty",F296="ThreeWheeler","Gov.Cargo",F296="Bus","Gov.Bus",AND(F296="FourWheeler",OR(G296="Electric",G296="CNG",G296="Petrol")),"Cab",AND(F296="FourWheeler",G296="Diesel"),"PrivateCar")</f>
        <v>Gov.Cargo</v>
      </c>
      <c r="I296" s="1">
        <v>41.6</v>
      </c>
    </row>
    <row r="297" spans="1:9" x14ac:dyDescent="0.35">
      <c r="A297" s="1" t="s">
        <v>352</v>
      </c>
      <c r="B297" s="1" t="s">
        <v>14</v>
      </c>
      <c r="C297" s="2">
        <v>43586</v>
      </c>
      <c r="D297" s="2" t="str">
        <f t="shared" si="4"/>
        <v>2019</v>
      </c>
      <c r="E297" s="1" t="s">
        <v>202</v>
      </c>
      <c r="F297" s="1" t="s">
        <v>16</v>
      </c>
      <c r="G297" s="1" t="s">
        <v>34</v>
      </c>
      <c r="H297" s="1" t="str" cm="1">
        <f t="array" ref="H297">_xlfn.IFS(F297="TwoWheeler","PrivateScooty",F297="ThreeWheeler","Gov.Cargo",F297="Bus","Gov.Bus",AND(F297="FourWheeler",OR(G297="Electric",G297="CNG",G297="Petrol")),"Cab",AND(F297="FourWheeler",G297="Diesel"),"PrivateCar")</f>
        <v>Gov.Bus</v>
      </c>
      <c r="I297" s="1">
        <v>98.9</v>
      </c>
    </row>
    <row r="298" spans="1:9" x14ac:dyDescent="0.35">
      <c r="A298" s="1" t="s">
        <v>353</v>
      </c>
      <c r="B298" s="1" t="s">
        <v>36</v>
      </c>
      <c r="C298" s="2">
        <v>44853</v>
      </c>
      <c r="D298" s="2" t="str">
        <f t="shared" si="4"/>
        <v>2022</v>
      </c>
      <c r="E298" s="1" t="s">
        <v>69</v>
      </c>
      <c r="F298" s="1" t="s">
        <v>16</v>
      </c>
      <c r="G298" s="1" t="s">
        <v>34</v>
      </c>
      <c r="H298" s="1" t="str" cm="1">
        <f t="array" ref="H298">_xlfn.IFS(F298="TwoWheeler","PrivateScooty",F298="ThreeWheeler","Gov.Cargo",F298="Bus","Gov.Bus",AND(F298="FourWheeler",OR(G298="Electric",G298="CNG",G298="Petrol")),"Cab",AND(F298="FourWheeler",G298="Diesel"),"PrivateCar")</f>
        <v>Gov.Bus</v>
      </c>
      <c r="I298" s="1">
        <v>34.07</v>
      </c>
    </row>
    <row r="299" spans="1:9" x14ac:dyDescent="0.35">
      <c r="A299" s="1" t="s">
        <v>354</v>
      </c>
      <c r="B299" s="1" t="s">
        <v>24</v>
      </c>
      <c r="C299" s="2">
        <v>45004</v>
      </c>
      <c r="D299" s="2" t="str">
        <f t="shared" si="4"/>
        <v>2023</v>
      </c>
      <c r="E299" s="1" t="s">
        <v>53</v>
      </c>
      <c r="F299" s="1" t="s">
        <v>26</v>
      </c>
      <c r="G299" s="1" t="s">
        <v>12</v>
      </c>
      <c r="H299" s="1" t="str" cm="1">
        <f t="array" ref="H299">_xlfn.IFS(F299="TwoWheeler","PrivateScooty",F299="ThreeWheeler","Gov.Cargo",F299="Bus","Gov.Bus",AND(F299="FourWheeler",OR(G299="Electric",G299="CNG",G299="Petrol")),"Cab",AND(F299="FourWheeler",G299="Diesel"),"PrivateCar")</f>
        <v>PrivateScooty</v>
      </c>
      <c r="I299" s="1">
        <v>21.86</v>
      </c>
    </row>
    <row r="300" spans="1:9" x14ac:dyDescent="0.35">
      <c r="A300" s="1" t="s">
        <v>355</v>
      </c>
      <c r="B300" s="1" t="s">
        <v>93</v>
      </c>
      <c r="C300" s="2">
        <v>44834</v>
      </c>
      <c r="D300" s="2" t="str">
        <f t="shared" si="4"/>
        <v>2022</v>
      </c>
      <c r="E300" s="1" t="s">
        <v>33</v>
      </c>
      <c r="F300" s="1" t="s">
        <v>11</v>
      </c>
      <c r="G300" s="1" t="s">
        <v>22</v>
      </c>
      <c r="H300" s="1" t="str" cm="1">
        <f t="array" ref="H300">_xlfn.IFS(F300="TwoWheeler","PrivateScooty",F300="ThreeWheeler","Gov.Cargo",F300="Bus","Gov.Bus",AND(F300="FourWheeler",OR(G300="Electric",G300="CNG",G300="Petrol")),"Cab",AND(F300="FourWheeler",G300="Diesel"),"PrivateCar")</f>
        <v>Cab</v>
      </c>
      <c r="I300" s="1">
        <v>23.59</v>
      </c>
    </row>
    <row r="301" spans="1:9" x14ac:dyDescent="0.35">
      <c r="A301" s="1" t="s">
        <v>356</v>
      </c>
      <c r="B301" s="1" t="s">
        <v>14</v>
      </c>
      <c r="C301" s="2">
        <v>43437</v>
      </c>
      <c r="D301" s="2" t="str">
        <f t="shared" si="4"/>
        <v>2018</v>
      </c>
      <c r="E301" s="1" t="s">
        <v>88</v>
      </c>
      <c r="F301" s="1" t="s">
        <v>16</v>
      </c>
      <c r="G301" s="1" t="s">
        <v>22</v>
      </c>
      <c r="H301" s="1" t="str" cm="1">
        <f t="array" ref="H301">_xlfn.IFS(F301="TwoWheeler","PrivateScooty",F301="ThreeWheeler","Gov.Cargo",F301="Bus","Gov.Bus",AND(F301="FourWheeler",OR(G301="Electric",G301="CNG",G301="Petrol")),"Cab",AND(F301="FourWheeler",G301="Diesel"),"PrivateCar")</f>
        <v>Gov.Bus</v>
      </c>
      <c r="I301" s="1">
        <v>40.950000000000003</v>
      </c>
    </row>
    <row r="302" spans="1:9" x14ac:dyDescent="0.35">
      <c r="A302" s="1" t="s">
        <v>357</v>
      </c>
      <c r="B302" s="1" t="s">
        <v>20</v>
      </c>
      <c r="C302" s="2">
        <v>43788</v>
      </c>
      <c r="D302" s="2" t="str">
        <f t="shared" si="4"/>
        <v>2019</v>
      </c>
      <c r="E302" s="1" t="s">
        <v>69</v>
      </c>
      <c r="F302" s="1" t="s">
        <v>43</v>
      </c>
      <c r="G302" s="1" t="s">
        <v>17</v>
      </c>
      <c r="H302" s="1" t="str" cm="1">
        <f t="array" ref="H302">_xlfn.IFS(F302="TwoWheeler","PrivateScooty",F302="ThreeWheeler","Gov.Cargo",F302="Bus","Gov.Bus",AND(F302="FourWheeler",OR(G302="Electric",G302="CNG",G302="Petrol")),"Cab",AND(F302="FourWheeler",G302="Diesel"),"PrivateCar")</f>
        <v>Gov.Cargo</v>
      </c>
      <c r="I302" s="1">
        <v>57.65</v>
      </c>
    </row>
    <row r="303" spans="1:9" x14ac:dyDescent="0.35">
      <c r="A303" s="1" t="s">
        <v>358</v>
      </c>
      <c r="B303" s="1" t="s">
        <v>9</v>
      </c>
      <c r="C303" s="2">
        <v>43904</v>
      </c>
      <c r="D303" s="2" t="str">
        <f t="shared" si="4"/>
        <v>2020</v>
      </c>
      <c r="E303" s="1" t="s">
        <v>25</v>
      </c>
      <c r="F303" s="1" t="s">
        <v>26</v>
      </c>
      <c r="G303" s="1" t="s">
        <v>34</v>
      </c>
      <c r="H303" s="1" t="str" cm="1">
        <f t="array" ref="H303">_xlfn.IFS(F303="TwoWheeler","PrivateScooty",F303="ThreeWheeler","Gov.Cargo",F303="Bus","Gov.Bus",AND(F303="FourWheeler",OR(G303="Electric",G303="CNG",G303="Petrol")),"Cab",AND(F303="FourWheeler",G303="Diesel"),"PrivateCar")</f>
        <v>PrivateScooty</v>
      </c>
      <c r="I303" s="1">
        <v>47.2</v>
      </c>
    </row>
    <row r="304" spans="1:9" x14ac:dyDescent="0.35">
      <c r="A304" s="1" t="s">
        <v>359</v>
      </c>
      <c r="B304" s="1" t="s">
        <v>36</v>
      </c>
      <c r="C304" s="2">
        <v>45247</v>
      </c>
      <c r="D304" s="2" t="str">
        <f t="shared" si="4"/>
        <v>2023</v>
      </c>
      <c r="E304" s="1" t="s">
        <v>49</v>
      </c>
      <c r="F304" s="1" t="s">
        <v>43</v>
      </c>
      <c r="G304" s="1" t="s">
        <v>34</v>
      </c>
      <c r="H304" s="1" t="str" cm="1">
        <f t="array" ref="H304">_xlfn.IFS(F304="TwoWheeler","PrivateScooty",F304="ThreeWheeler","Gov.Cargo",F304="Bus","Gov.Bus",AND(F304="FourWheeler",OR(G304="Electric",G304="CNG",G304="Petrol")),"Cab",AND(F304="FourWheeler",G304="Diesel"),"PrivateCar")</f>
        <v>Gov.Cargo</v>
      </c>
      <c r="I304" s="1">
        <v>35.75</v>
      </c>
    </row>
    <row r="305" spans="1:9" x14ac:dyDescent="0.35">
      <c r="A305" s="1" t="s">
        <v>360</v>
      </c>
      <c r="B305" s="1" t="s">
        <v>14</v>
      </c>
      <c r="C305" s="2">
        <v>43959</v>
      </c>
      <c r="D305" s="2" t="str">
        <f t="shared" si="4"/>
        <v>2020</v>
      </c>
      <c r="E305" s="1" t="s">
        <v>123</v>
      </c>
      <c r="F305" s="1" t="s">
        <v>16</v>
      </c>
      <c r="G305" s="1" t="s">
        <v>22</v>
      </c>
      <c r="H305" s="1" t="str" cm="1">
        <f t="array" ref="H305">_xlfn.IFS(F305="TwoWheeler","PrivateScooty",F305="ThreeWheeler","Gov.Cargo",F305="Bus","Gov.Bus",AND(F305="FourWheeler",OR(G305="Electric",G305="CNG",G305="Petrol")),"Cab",AND(F305="FourWheeler",G305="Diesel"),"PrivateCar")</f>
        <v>Gov.Bus</v>
      </c>
      <c r="I305" s="1">
        <v>74.569999999999993</v>
      </c>
    </row>
    <row r="306" spans="1:9" x14ac:dyDescent="0.35">
      <c r="A306" s="1" t="s">
        <v>361</v>
      </c>
      <c r="B306" s="1" t="s">
        <v>66</v>
      </c>
      <c r="C306" s="2">
        <v>45149</v>
      </c>
      <c r="D306" s="2" t="str">
        <f t="shared" si="4"/>
        <v>2023</v>
      </c>
      <c r="E306" s="1" t="s">
        <v>47</v>
      </c>
      <c r="F306" s="1" t="s">
        <v>16</v>
      </c>
      <c r="G306" s="1" t="s">
        <v>12</v>
      </c>
      <c r="H306" s="1" t="str" cm="1">
        <f t="array" ref="H306">_xlfn.IFS(F306="TwoWheeler","PrivateScooty",F306="ThreeWheeler","Gov.Cargo",F306="Bus","Gov.Bus",AND(F306="FourWheeler",OR(G306="Electric",G306="CNG",G306="Petrol")),"Cab",AND(F306="FourWheeler",G306="Diesel"),"PrivateCar")</f>
        <v>Gov.Bus</v>
      </c>
      <c r="I306" s="1">
        <v>25.39</v>
      </c>
    </row>
    <row r="307" spans="1:9" x14ac:dyDescent="0.35">
      <c r="A307" s="1" t="s">
        <v>362</v>
      </c>
      <c r="B307" s="1" t="s">
        <v>36</v>
      </c>
      <c r="C307" s="2">
        <v>43813</v>
      </c>
      <c r="D307" s="2" t="str">
        <f t="shared" si="4"/>
        <v>2019</v>
      </c>
      <c r="E307" s="1" t="s">
        <v>62</v>
      </c>
      <c r="F307" s="1" t="s">
        <v>43</v>
      </c>
      <c r="G307" s="1" t="s">
        <v>22</v>
      </c>
      <c r="H307" s="1" t="str" cm="1">
        <f t="array" ref="H307">_xlfn.IFS(F307="TwoWheeler","PrivateScooty",F307="ThreeWheeler","Gov.Cargo",F307="Bus","Gov.Bus",AND(F307="FourWheeler",OR(G307="Electric",G307="CNG",G307="Petrol")),"Cab",AND(F307="FourWheeler",G307="Diesel"),"PrivateCar")</f>
        <v>Gov.Cargo</v>
      </c>
      <c r="I307" s="1">
        <v>86.46</v>
      </c>
    </row>
    <row r="308" spans="1:9" x14ac:dyDescent="0.35">
      <c r="A308" s="1" t="s">
        <v>363</v>
      </c>
      <c r="B308" s="1" t="s">
        <v>66</v>
      </c>
      <c r="C308" s="2">
        <v>44090</v>
      </c>
      <c r="D308" s="2" t="str">
        <f t="shared" si="4"/>
        <v>2020</v>
      </c>
      <c r="E308" s="1" t="s">
        <v>42</v>
      </c>
      <c r="F308" s="1" t="s">
        <v>11</v>
      </c>
      <c r="G308" s="1" t="s">
        <v>12</v>
      </c>
      <c r="H308" s="1" t="str" cm="1">
        <f t="array" ref="H308">_xlfn.IFS(F308="TwoWheeler","PrivateScooty",F308="ThreeWheeler","Gov.Cargo",F308="Bus","Gov.Bus",AND(F308="FourWheeler",OR(G308="Electric",G308="CNG",G308="Petrol")),"Cab",AND(F308="FourWheeler",G308="Diesel"),"PrivateCar")</f>
        <v>Cab</v>
      </c>
      <c r="I308" s="1">
        <v>80.45</v>
      </c>
    </row>
    <row r="309" spans="1:9" x14ac:dyDescent="0.35">
      <c r="A309" s="1" t="s">
        <v>364</v>
      </c>
      <c r="B309" s="1" t="s">
        <v>75</v>
      </c>
      <c r="C309" s="2">
        <v>43866</v>
      </c>
      <c r="D309" s="2" t="str">
        <f t="shared" si="4"/>
        <v>2020</v>
      </c>
      <c r="E309" s="1" t="s">
        <v>127</v>
      </c>
      <c r="F309" s="1" t="s">
        <v>16</v>
      </c>
      <c r="G309" s="1" t="s">
        <v>22</v>
      </c>
      <c r="H309" s="1" t="str" cm="1">
        <f t="array" ref="H309">_xlfn.IFS(F309="TwoWheeler","PrivateScooty",F309="ThreeWheeler","Gov.Cargo",F309="Bus","Gov.Bus",AND(F309="FourWheeler",OR(G309="Electric",G309="CNG",G309="Petrol")),"Cab",AND(F309="FourWheeler",G309="Diesel"),"PrivateCar")</f>
        <v>Gov.Bus</v>
      </c>
      <c r="I309" s="1">
        <v>49.72</v>
      </c>
    </row>
    <row r="310" spans="1:9" x14ac:dyDescent="0.35">
      <c r="A310" s="1" t="s">
        <v>365</v>
      </c>
      <c r="B310" s="1" t="s">
        <v>14</v>
      </c>
      <c r="C310" s="2">
        <v>43345</v>
      </c>
      <c r="D310" s="2" t="str">
        <f t="shared" si="4"/>
        <v>2018</v>
      </c>
      <c r="E310" s="1" t="s">
        <v>21</v>
      </c>
      <c r="F310" s="1" t="s">
        <v>26</v>
      </c>
      <c r="G310" s="1" t="s">
        <v>12</v>
      </c>
      <c r="H310" s="1" t="str" cm="1">
        <f t="array" ref="H310">_xlfn.IFS(F310="TwoWheeler","PrivateScooty",F310="ThreeWheeler","Gov.Cargo",F310="Bus","Gov.Bus",AND(F310="FourWheeler",OR(G310="Electric",G310="CNG",G310="Petrol")),"Cab",AND(F310="FourWheeler",G310="Diesel"),"PrivateCar")</f>
        <v>PrivateScooty</v>
      </c>
      <c r="I310" s="1">
        <v>90.12</v>
      </c>
    </row>
    <row r="311" spans="1:9" x14ac:dyDescent="0.35">
      <c r="A311" s="1" t="s">
        <v>366</v>
      </c>
      <c r="B311" s="1" t="s">
        <v>14</v>
      </c>
      <c r="C311" s="2">
        <v>44050</v>
      </c>
      <c r="D311" s="2" t="str">
        <f t="shared" si="4"/>
        <v>2020</v>
      </c>
      <c r="E311" s="1" t="s">
        <v>25</v>
      </c>
      <c r="F311" s="1" t="s">
        <v>43</v>
      </c>
      <c r="G311" s="1" t="s">
        <v>12</v>
      </c>
      <c r="H311" s="1" t="str" cm="1">
        <f t="array" ref="H311">_xlfn.IFS(F311="TwoWheeler","PrivateScooty",F311="ThreeWheeler","Gov.Cargo",F311="Bus","Gov.Bus",AND(F311="FourWheeler",OR(G311="Electric",G311="CNG",G311="Petrol")),"Cab",AND(F311="FourWheeler",G311="Diesel"),"PrivateCar")</f>
        <v>Gov.Cargo</v>
      </c>
      <c r="I311" s="1">
        <v>53.57</v>
      </c>
    </row>
    <row r="312" spans="1:9" x14ac:dyDescent="0.35">
      <c r="A312" s="1" t="s">
        <v>367</v>
      </c>
      <c r="B312" s="1" t="s">
        <v>14</v>
      </c>
      <c r="C312" s="2">
        <v>44372</v>
      </c>
      <c r="D312" s="2" t="str">
        <f t="shared" si="4"/>
        <v>2021</v>
      </c>
      <c r="E312" s="1" t="s">
        <v>28</v>
      </c>
      <c r="F312" s="1" t="s">
        <v>43</v>
      </c>
      <c r="G312" s="1" t="s">
        <v>34</v>
      </c>
      <c r="H312" s="1" t="str" cm="1">
        <f t="array" ref="H312">_xlfn.IFS(F312="TwoWheeler","PrivateScooty",F312="ThreeWheeler","Gov.Cargo",F312="Bus","Gov.Bus",AND(F312="FourWheeler",OR(G312="Electric",G312="CNG",G312="Petrol")),"Cab",AND(F312="FourWheeler",G312="Diesel"),"PrivateCar")</f>
        <v>Gov.Cargo</v>
      </c>
      <c r="I312" s="1">
        <v>31.42</v>
      </c>
    </row>
    <row r="313" spans="1:9" x14ac:dyDescent="0.35">
      <c r="A313" s="1" t="s">
        <v>368</v>
      </c>
      <c r="B313" s="1" t="s">
        <v>104</v>
      </c>
      <c r="C313" s="2">
        <v>45086</v>
      </c>
      <c r="D313" s="2" t="str">
        <f t="shared" si="4"/>
        <v>2023</v>
      </c>
      <c r="E313" s="1" t="s">
        <v>55</v>
      </c>
      <c r="F313" s="1" t="s">
        <v>26</v>
      </c>
      <c r="G313" s="1" t="s">
        <v>12</v>
      </c>
      <c r="H313" s="1" t="str" cm="1">
        <f t="array" ref="H313">_xlfn.IFS(F313="TwoWheeler","PrivateScooty",F313="ThreeWheeler","Gov.Cargo",F313="Bus","Gov.Bus",AND(F313="FourWheeler",OR(G313="Electric",G313="CNG",G313="Petrol")),"Cab",AND(F313="FourWheeler",G313="Diesel"),"PrivateCar")</f>
        <v>PrivateScooty</v>
      </c>
      <c r="I313" s="1">
        <v>88.5</v>
      </c>
    </row>
    <row r="314" spans="1:9" x14ac:dyDescent="0.35">
      <c r="A314" s="1" t="s">
        <v>369</v>
      </c>
      <c r="B314" s="1" t="s">
        <v>36</v>
      </c>
      <c r="C314" s="2">
        <v>43947</v>
      </c>
      <c r="D314" s="2" t="str">
        <f t="shared" si="4"/>
        <v>2020</v>
      </c>
      <c r="E314" s="1" t="s">
        <v>62</v>
      </c>
      <c r="F314" s="1" t="s">
        <v>11</v>
      </c>
      <c r="G314" s="1" t="s">
        <v>12</v>
      </c>
      <c r="H314" s="1" t="str" cm="1">
        <f t="array" ref="H314">_xlfn.IFS(F314="TwoWheeler","PrivateScooty",F314="ThreeWheeler","Gov.Cargo",F314="Bus","Gov.Bus",AND(F314="FourWheeler",OR(G314="Electric",G314="CNG",G314="Petrol")),"Cab",AND(F314="FourWheeler",G314="Diesel"),"PrivateCar")</f>
        <v>Cab</v>
      </c>
      <c r="I314" s="1">
        <v>79.42</v>
      </c>
    </row>
    <row r="315" spans="1:9" x14ac:dyDescent="0.35">
      <c r="A315" s="1" t="s">
        <v>370</v>
      </c>
      <c r="B315" s="1" t="s">
        <v>20</v>
      </c>
      <c r="C315" s="2">
        <v>43858</v>
      </c>
      <c r="D315" s="2" t="str">
        <f t="shared" si="4"/>
        <v>2020</v>
      </c>
      <c r="E315" s="1" t="s">
        <v>202</v>
      </c>
      <c r="F315" s="1" t="s">
        <v>26</v>
      </c>
      <c r="G315" s="1" t="s">
        <v>22</v>
      </c>
      <c r="H315" s="1" t="str" cm="1">
        <f t="array" ref="H315">_xlfn.IFS(F315="TwoWheeler","PrivateScooty",F315="ThreeWheeler","Gov.Cargo",F315="Bus","Gov.Bus",AND(F315="FourWheeler",OR(G315="Electric",G315="CNG",G315="Petrol")),"Cab",AND(F315="FourWheeler",G315="Diesel"),"PrivateCar")</f>
        <v>PrivateScooty</v>
      </c>
      <c r="I315" s="1">
        <v>33.659999999999997</v>
      </c>
    </row>
    <row r="316" spans="1:9" x14ac:dyDescent="0.35">
      <c r="A316" s="1" t="s">
        <v>371</v>
      </c>
      <c r="B316" s="1" t="s">
        <v>24</v>
      </c>
      <c r="C316" s="2">
        <v>44809</v>
      </c>
      <c r="D316" s="2" t="str">
        <f t="shared" si="4"/>
        <v>2022</v>
      </c>
      <c r="E316" s="1" t="s">
        <v>47</v>
      </c>
      <c r="F316" s="1" t="s">
        <v>11</v>
      </c>
      <c r="G316" s="1" t="s">
        <v>34</v>
      </c>
      <c r="H316" s="1" t="str" cm="1">
        <f t="array" ref="H316">_xlfn.IFS(F316="TwoWheeler","PrivateScooty",F316="ThreeWheeler","Gov.Cargo",F316="Bus","Gov.Bus",AND(F316="FourWheeler",OR(G316="Electric",G316="CNG",G316="Petrol")),"Cab",AND(F316="FourWheeler",G316="Diesel"),"PrivateCar")</f>
        <v>Cab</v>
      </c>
      <c r="I316" s="1">
        <v>33.14</v>
      </c>
    </row>
    <row r="317" spans="1:9" x14ac:dyDescent="0.35">
      <c r="A317" s="1" t="s">
        <v>372</v>
      </c>
      <c r="B317" s="1" t="s">
        <v>36</v>
      </c>
      <c r="C317" s="2">
        <v>43943</v>
      </c>
      <c r="D317" s="2" t="str">
        <f t="shared" si="4"/>
        <v>2020</v>
      </c>
      <c r="E317" s="1" t="s">
        <v>81</v>
      </c>
      <c r="F317" s="1" t="s">
        <v>16</v>
      </c>
      <c r="G317" s="1" t="s">
        <v>12</v>
      </c>
      <c r="H317" s="1" t="str" cm="1">
        <f t="array" ref="H317">_xlfn.IFS(F317="TwoWheeler","PrivateScooty",F317="ThreeWheeler","Gov.Cargo",F317="Bus","Gov.Bus",AND(F317="FourWheeler",OR(G317="Electric",G317="CNG",G317="Petrol")),"Cab",AND(F317="FourWheeler",G317="Diesel"),"PrivateCar")</f>
        <v>Gov.Bus</v>
      </c>
      <c r="I317" s="1">
        <v>98.38</v>
      </c>
    </row>
    <row r="318" spans="1:9" x14ac:dyDescent="0.35">
      <c r="A318" s="1" t="s">
        <v>373</v>
      </c>
      <c r="B318" s="1" t="s">
        <v>36</v>
      </c>
      <c r="C318" s="2">
        <v>43830</v>
      </c>
      <c r="D318" s="2" t="str">
        <f t="shared" si="4"/>
        <v>2019</v>
      </c>
      <c r="E318" s="1" t="s">
        <v>116</v>
      </c>
      <c r="F318" s="1" t="s">
        <v>43</v>
      </c>
      <c r="G318" s="1" t="s">
        <v>22</v>
      </c>
      <c r="H318" s="1" t="str" cm="1">
        <f t="array" ref="H318">_xlfn.IFS(F318="TwoWheeler","PrivateScooty",F318="ThreeWheeler","Gov.Cargo",F318="Bus","Gov.Bus",AND(F318="FourWheeler",OR(G318="Electric",G318="CNG",G318="Petrol")),"Cab",AND(F318="FourWheeler",G318="Diesel"),"PrivateCar")</f>
        <v>Gov.Cargo</v>
      </c>
      <c r="I318" s="1">
        <v>95.71</v>
      </c>
    </row>
    <row r="319" spans="1:9" x14ac:dyDescent="0.35">
      <c r="A319" s="1" t="s">
        <v>374</v>
      </c>
      <c r="B319" s="1" t="s">
        <v>66</v>
      </c>
      <c r="C319" s="2">
        <v>45118</v>
      </c>
      <c r="D319" s="2" t="str">
        <f t="shared" si="4"/>
        <v>2023</v>
      </c>
      <c r="E319" s="1" t="s">
        <v>55</v>
      </c>
      <c r="F319" s="1" t="s">
        <v>16</v>
      </c>
      <c r="G319" s="1" t="s">
        <v>12</v>
      </c>
      <c r="H319" s="1" t="str" cm="1">
        <f t="array" ref="H319">_xlfn.IFS(F319="TwoWheeler","PrivateScooty",F319="ThreeWheeler","Gov.Cargo",F319="Bus","Gov.Bus",AND(F319="FourWheeler",OR(G319="Electric",G319="CNG",G319="Petrol")),"Cab",AND(F319="FourWheeler",G319="Diesel"),"PrivateCar")</f>
        <v>Gov.Bus</v>
      </c>
      <c r="I319" s="1">
        <v>72.400000000000006</v>
      </c>
    </row>
    <row r="320" spans="1:9" x14ac:dyDescent="0.35">
      <c r="A320" s="1" t="s">
        <v>375</v>
      </c>
      <c r="B320" s="1" t="s">
        <v>66</v>
      </c>
      <c r="C320" s="2">
        <v>44577</v>
      </c>
      <c r="D320" s="2" t="str">
        <f t="shared" si="4"/>
        <v>2022</v>
      </c>
      <c r="E320" s="1" t="s">
        <v>116</v>
      </c>
      <c r="F320" s="1" t="s">
        <v>11</v>
      </c>
      <c r="G320" s="1" t="s">
        <v>22</v>
      </c>
      <c r="H320" s="1" t="str" cm="1">
        <f t="array" ref="H320">_xlfn.IFS(F320="TwoWheeler","PrivateScooty",F320="ThreeWheeler","Gov.Cargo",F320="Bus","Gov.Bus",AND(F320="FourWheeler",OR(G320="Electric",G320="CNG",G320="Petrol")),"Cab",AND(F320="FourWheeler",G320="Diesel"),"PrivateCar")</f>
        <v>Cab</v>
      </c>
      <c r="I320" s="1">
        <v>88.33</v>
      </c>
    </row>
    <row r="321" spans="1:9" x14ac:dyDescent="0.35">
      <c r="A321" s="1" t="s">
        <v>376</v>
      </c>
      <c r="B321" s="1" t="s">
        <v>104</v>
      </c>
      <c r="C321" s="2">
        <v>44512</v>
      </c>
      <c r="D321" s="2" t="str">
        <f t="shared" si="4"/>
        <v>2021</v>
      </c>
      <c r="E321" s="1" t="s">
        <v>51</v>
      </c>
      <c r="F321" s="1" t="s">
        <v>16</v>
      </c>
      <c r="G321" s="1" t="s">
        <v>12</v>
      </c>
      <c r="H321" s="1" t="str" cm="1">
        <f t="array" ref="H321">_xlfn.IFS(F321="TwoWheeler","PrivateScooty",F321="ThreeWheeler","Gov.Cargo",F321="Bus","Gov.Bus",AND(F321="FourWheeler",OR(G321="Electric",G321="CNG",G321="Petrol")),"Cab",AND(F321="FourWheeler",G321="Diesel"),"PrivateCar")</f>
        <v>Gov.Bus</v>
      </c>
      <c r="I321" s="1">
        <v>59.34</v>
      </c>
    </row>
    <row r="322" spans="1:9" x14ac:dyDescent="0.35">
      <c r="A322" s="1" t="s">
        <v>377</v>
      </c>
      <c r="B322" s="1" t="s">
        <v>20</v>
      </c>
      <c r="C322" s="2">
        <v>43270</v>
      </c>
      <c r="D322" s="2" t="str">
        <f t="shared" si="4"/>
        <v>2018</v>
      </c>
      <c r="E322" s="1" t="s">
        <v>69</v>
      </c>
      <c r="F322" s="1" t="s">
        <v>11</v>
      </c>
      <c r="G322" s="1" t="s">
        <v>22</v>
      </c>
      <c r="H322" s="1" t="str" cm="1">
        <f t="array" ref="H322">_xlfn.IFS(F322="TwoWheeler","PrivateScooty",F322="ThreeWheeler","Gov.Cargo",F322="Bus","Gov.Bus",AND(F322="FourWheeler",OR(G322="Electric",G322="CNG",G322="Petrol")),"Cab",AND(F322="FourWheeler",G322="Diesel"),"PrivateCar")</f>
        <v>Cab</v>
      </c>
      <c r="I322" s="1">
        <v>75.86</v>
      </c>
    </row>
    <row r="323" spans="1:9" x14ac:dyDescent="0.35">
      <c r="A323" s="1" t="s">
        <v>378</v>
      </c>
      <c r="B323" s="1" t="s">
        <v>75</v>
      </c>
      <c r="C323" s="2">
        <v>44822</v>
      </c>
      <c r="D323" s="2" t="str">
        <f t="shared" ref="D323:D386" si="5">TEXT(C323,"yyyy")</f>
        <v>2022</v>
      </c>
      <c r="E323" s="1" t="s">
        <v>38</v>
      </c>
      <c r="F323" s="1" t="s">
        <v>16</v>
      </c>
      <c r="G323" s="1" t="s">
        <v>34</v>
      </c>
      <c r="H323" s="1" t="str" cm="1">
        <f t="array" ref="H323">_xlfn.IFS(F323="TwoWheeler","PrivateScooty",F323="ThreeWheeler","Gov.Cargo",F323="Bus","Gov.Bus",AND(F323="FourWheeler",OR(G323="Electric",G323="CNG",G323="Petrol")),"Cab",AND(F323="FourWheeler",G323="Diesel"),"PrivateCar")</f>
        <v>Gov.Bus</v>
      </c>
      <c r="I323" s="1">
        <v>61.47</v>
      </c>
    </row>
    <row r="324" spans="1:9" x14ac:dyDescent="0.35">
      <c r="A324" s="1" t="s">
        <v>379</v>
      </c>
      <c r="B324" s="1" t="s">
        <v>32</v>
      </c>
      <c r="C324" s="2">
        <v>43881</v>
      </c>
      <c r="D324" s="2" t="str">
        <f t="shared" si="5"/>
        <v>2020</v>
      </c>
      <c r="E324" s="1" t="s">
        <v>15</v>
      </c>
      <c r="F324" s="1" t="s">
        <v>26</v>
      </c>
      <c r="G324" s="1" t="s">
        <v>34</v>
      </c>
      <c r="H324" s="1" t="str" cm="1">
        <f t="array" ref="H324">_xlfn.IFS(F324="TwoWheeler","PrivateScooty",F324="ThreeWheeler","Gov.Cargo",F324="Bus","Gov.Bus",AND(F324="FourWheeler",OR(G324="Electric",G324="CNG",G324="Petrol")),"Cab",AND(F324="FourWheeler",G324="Diesel"),"PrivateCar")</f>
        <v>PrivateScooty</v>
      </c>
      <c r="I324" s="1">
        <v>27.99</v>
      </c>
    </row>
    <row r="325" spans="1:9" x14ac:dyDescent="0.35">
      <c r="A325" s="1" t="s">
        <v>380</v>
      </c>
      <c r="B325" s="1" t="s">
        <v>93</v>
      </c>
      <c r="C325" s="2">
        <v>44132</v>
      </c>
      <c r="D325" s="2" t="str">
        <f t="shared" si="5"/>
        <v>2020</v>
      </c>
      <c r="E325" s="1" t="s">
        <v>47</v>
      </c>
      <c r="F325" s="1" t="s">
        <v>11</v>
      </c>
      <c r="G325" s="1" t="s">
        <v>12</v>
      </c>
      <c r="H325" s="1" t="str" cm="1">
        <f t="array" ref="H325">_xlfn.IFS(F325="TwoWheeler","PrivateScooty",F325="ThreeWheeler","Gov.Cargo",F325="Bus","Gov.Bus",AND(F325="FourWheeler",OR(G325="Electric",G325="CNG",G325="Petrol")),"Cab",AND(F325="FourWheeler",G325="Diesel"),"PrivateCar")</f>
        <v>Cab</v>
      </c>
      <c r="I325" s="1">
        <v>45.32</v>
      </c>
    </row>
    <row r="326" spans="1:9" x14ac:dyDescent="0.35">
      <c r="A326" s="1" t="s">
        <v>381</v>
      </c>
      <c r="B326" s="1" t="s">
        <v>9</v>
      </c>
      <c r="C326" s="2">
        <v>45016</v>
      </c>
      <c r="D326" s="2" t="str">
        <f t="shared" si="5"/>
        <v>2023</v>
      </c>
      <c r="E326" s="1" t="s">
        <v>64</v>
      </c>
      <c r="F326" s="1" t="s">
        <v>16</v>
      </c>
      <c r="G326" s="1" t="s">
        <v>17</v>
      </c>
      <c r="H326" s="1" t="str" cm="1">
        <f t="array" ref="H326">_xlfn.IFS(F326="TwoWheeler","PrivateScooty",F326="ThreeWheeler","Gov.Cargo",F326="Bus","Gov.Bus",AND(F326="FourWheeler",OR(G326="Electric",G326="CNG",G326="Petrol")),"Cab",AND(F326="FourWheeler",G326="Diesel"),"PrivateCar")</f>
        <v>Gov.Bus</v>
      </c>
      <c r="I326" s="1">
        <v>91.76</v>
      </c>
    </row>
    <row r="327" spans="1:9" x14ac:dyDescent="0.35">
      <c r="A327" s="1" t="s">
        <v>382</v>
      </c>
      <c r="B327" s="1" t="s">
        <v>36</v>
      </c>
      <c r="C327" s="2">
        <v>44918</v>
      </c>
      <c r="D327" s="2" t="str">
        <f t="shared" si="5"/>
        <v>2022</v>
      </c>
      <c r="E327" s="1" t="s">
        <v>127</v>
      </c>
      <c r="F327" s="1" t="s">
        <v>26</v>
      </c>
      <c r="G327" s="1" t="s">
        <v>34</v>
      </c>
      <c r="H327" s="1" t="str" cm="1">
        <f t="array" ref="H327">_xlfn.IFS(F327="TwoWheeler","PrivateScooty",F327="ThreeWheeler","Gov.Cargo",F327="Bus","Gov.Bus",AND(F327="FourWheeler",OR(G327="Electric",G327="CNG",G327="Petrol")),"Cab",AND(F327="FourWheeler",G327="Diesel"),"PrivateCar")</f>
        <v>PrivateScooty</v>
      </c>
      <c r="I327" s="1">
        <v>50.6</v>
      </c>
    </row>
    <row r="328" spans="1:9" x14ac:dyDescent="0.35">
      <c r="A328" s="1" t="s">
        <v>383</v>
      </c>
      <c r="B328" s="1" t="s">
        <v>24</v>
      </c>
      <c r="C328" s="2">
        <v>44149</v>
      </c>
      <c r="D328" s="2" t="str">
        <f t="shared" si="5"/>
        <v>2020</v>
      </c>
      <c r="E328" s="1" t="s">
        <v>33</v>
      </c>
      <c r="F328" s="1" t="s">
        <v>11</v>
      </c>
      <c r="G328" s="1" t="s">
        <v>12</v>
      </c>
      <c r="H328" s="1" t="str" cm="1">
        <f t="array" ref="H328">_xlfn.IFS(F328="TwoWheeler","PrivateScooty",F328="ThreeWheeler","Gov.Cargo",F328="Bus","Gov.Bus",AND(F328="FourWheeler",OR(G328="Electric",G328="CNG",G328="Petrol")),"Cab",AND(F328="FourWheeler",G328="Diesel"),"PrivateCar")</f>
        <v>Cab</v>
      </c>
      <c r="I328" s="1">
        <v>92.65</v>
      </c>
    </row>
    <row r="329" spans="1:9" x14ac:dyDescent="0.35">
      <c r="A329" s="1" t="s">
        <v>384</v>
      </c>
      <c r="B329" s="1" t="s">
        <v>93</v>
      </c>
      <c r="C329" s="2">
        <v>44765</v>
      </c>
      <c r="D329" s="2" t="str">
        <f t="shared" si="5"/>
        <v>2022</v>
      </c>
      <c r="E329" s="1" t="s">
        <v>72</v>
      </c>
      <c r="F329" s="1" t="s">
        <v>26</v>
      </c>
      <c r="G329" s="1" t="s">
        <v>34</v>
      </c>
      <c r="H329" s="1" t="str" cm="1">
        <f t="array" ref="H329">_xlfn.IFS(F329="TwoWheeler","PrivateScooty",F329="ThreeWheeler","Gov.Cargo",F329="Bus","Gov.Bus",AND(F329="FourWheeler",OR(G329="Electric",G329="CNG",G329="Petrol")),"Cab",AND(F329="FourWheeler",G329="Diesel"),"PrivateCar")</f>
        <v>PrivateScooty</v>
      </c>
      <c r="I329" s="1">
        <v>94.59</v>
      </c>
    </row>
    <row r="330" spans="1:9" x14ac:dyDescent="0.35">
      <c r="A330" s="1" t="s">
        <v>385</v>
      </c>
      <c r="B330" s="1" t="s">
        <v>75</v>
      </c>
      <c r="C330" s="2">
        <v>43713</v>
      </c>
      <c r="D330" s="2" t="str">
        <f t="shared" si="5"/>
        <v>2019</v>
      </c>
      <c r="E330" s="1" t="s">
        <v>64</v>
      </c>
      <c r="F330" s="1" t="s">
        <v>26</v>
      </c>
      <c r="G330" s="1" t="s">
        <v>22</v>
      </c>
      <c r="H330" s="1" t="str" cm="1">
        <f t="array" ref="H330">_xlfn.IFS(F330="TwoWheeler","PrivateScooty",F330="ThreeWheeler","Gov.Cargo",F330="Bus","Gov.Bus",AND(F330="FourWheeler",OR(G330="Electric",G330="CNG",G330="Petrol")),"Cab",AND(F330="FourWheeler",G330="Diesel"),"PrivateCar")</f>
        <v>PrivateScooty</v>
      </c>
      <c r="I330" s="1">
        <v>97.86</v>
      </c>
    </row>
    <row r="331" spans="1:9" x14ac:dyDescent="0.35">
      <c r="A331" s="1" t="s">
        <v>386</v>
      </c>
      <c r="B331" s="1" t="s">
        <v>93</v>
      </c>
      <c r="C331" s="2">
        <v>43786</v>
      </c>
      <c r="D331" s="2" t="str">
        <f t="shared" si="5"/>
        <v>2019</v>
      </c>
      <c r="E331" s="1" t="s">
        <v>72</v>
      </c>
      <c r="F331" s="1" t="s">
        <v>26</v>
      </c>
      <c r="G331" s="1" t="s">
        <v>34</v>
      </c>
      <c r="H331" s="1" t="str" cm="1">
        <f t="array" ref="H331">_xlfn.IFS(F331="TwoWheeler","PrivateScooty",F331="ThreeWheeler","Gov.Cargo",F331="Bus","Gov.Bus",AND(F331="FourWheeler",OR(G331="Electric",G331="CNG",G331="Petrol")),"Cab",AND(F331="FourWheeler",G331="Diesel"),"PrivateCar")</f>
        <v>PrivateScooty</v>
      </c>
      <c r="I331" s="1">
        <v>95.78</v>
      </c>
    </row>
    <row r="332" spans="1:9" x14ac:dyDescent="0.35">
      <c r="A332" s="1" t="s">
        <v>387</v>
      </c>
      <c r="B332" s="1" t="s">
        <v>104</v>
      </c>
      <c r="C332" s="2">
        <v>44991</v>
      </c>
      <c r="D332" s="2" t="str">
        <f t="shared" si="5"/>
        <v>2023</v>
      </c>
      <c r="E332" s="1" t="s">
        <v>88</v>
      </c>
      <c r="F332" s="1" t="s">
        <v>11</v>
      </c>
      <c r="G332" s="1" t="s">
        <v>17</v>
      </c>
      <c r="H332" s="1" t="str" cm="1">
        <f t="array" ref="H332">_xlfn.IFS(F332="TwoWheeler","PrivateScooty",F332="ThreeWheeler","Gov.Cargo",F332="Bus","Gov.Bus",AND(F332="FourWheeler",OR(G332="Electric",G332="CNG",G332="Petrol")),"Cab",AND(F332="FourWheeler",G332="Diesel"),"PrivateCar")</f>
        <v>PrivateCar</v>
      </c>
      <c r="I332" s="1">
        <v>59.09</v>
      </c>
    </row>
    <row r="333" spans="1:9" x14ac:dyDescent="0.35">
      <c r="A333" s="1" t="s">
        <v>388</v>
      </c>
      <c r="B333" s="1" t="s">
        <v>20</v>
      </c>
      <c r="C333" s="2">
        <v>44275</v>
      </c>
      <c r="D333" s="2" t="str">
        <f t="shared" si="5"/>
        <v>2021</v>
      </c>
      <c r="E333" s="1" t="s">
        <v>33</v>
      </c>
      <c r="F333" s="1" t="s">
        <v>43</v>
      </c>
      <c r="G333" s="1" t="s">
        <v>34</v>
      </c>
      <c r="H333" s="1" t="str" cm="1">
        <f t="array" ref="H333">_xlfn.IFS(F333="TwoWheeler","PrivateScooty",F333="ThreeWheeler","Gov.Cargo",F333="Bus","Gov.Bus",AND(F333="FourWheeler",OR(G333="Electric",G333="CNG",G333="Petrol")),"Cab",AND(F333="FourWheeler",G333="Diesel"),"PrivateCar")</f>
        <v>Gov.Cargo</v>
      </c>
      <c r="I333" s="1">
        <v>91.97</v>
      </c>
    </row>
    <row r="334" spans="1:9" x14ac:dyDescent="0.35">
      <c r="A334" s="1" t="s">
        <v>389</v>
      </c>
      <c r="B334" s="1" t="s">
        <v>9</v>
      </c>
      <c r="C334" s="2">
        <v>43389</v>
      </c>
      <c r="D334" s="2" t="str">
        <f t="shared" si="5"/>
        <v>2018</v>
      </c>
      <c r="E334" s="1" t="s">
        <v>51</v>
      </c>
      <c r="F334" s="1" t="s">
        <v>16</v>
      </c>
      <c r="G334" s="1" t="s">
        <v>17</v>
      </c>
      <c r="H334" s="1" t="str" cm="1">
        <f t="array" ref="H334">_xlfn.IFS(F334="TwoWheeler","PrivateScooty",F334="ThreeWheeler","Gov.Cargo",F334="Bus","Gov.Bus",AND(F334="FourWheeler",OR(G334="Electric",G334="CNG",G334="Petrol")),"Cab",AND(F334="FourWheeler",G334="Diesel"),"PrivateCar")</f>
        <v>Gov.Bus</v>
      </c>
      <c r="I334" s="1">
        <v>99.42</v>
      </c>
    </row>
    <row r="335" spans="1:9" x14ac:dyDescent="0.35">
      <c r="A335" s="1" t="s">
        <v>390</v>
      </c>
      <c r="B335" s="1" t="s">
        <v>32</v>
      </c>
      <c r="C335" s="2">
        <v>44295</v>
      </c>
      <c r="D335" s="2" t="str">
        <f t="shared" si="5"/>
        <v>2021</v>
      </c>
      <c r="E335" s="1" t="s">
        <v>113</v>
      </c>
      <c r="F335" s="1" t="s">
        <v>16</v>
      </c>
      <c r="G335" s="1" t="s">
        <v>17</v>
      </c>
      <c r="H335" s="1" t="str" cm="1">
        <f t="array" ref="H335">_xlfn.IFS(F335="TwoWheeler","PrivateScooty",F335="ThreeWheeler","Gov.Cargo",F335="Bus","Gov.Bus",AND(F335="FourWheeler",OR(G335="Electric",G335="CNG",G335="Petrol")),"Cab",AND(F335="FourWheeler",G335="Diesel"),"PrivateCar")</f>
        <v>Gov.Bus</v>
      </c>
      <c r="I335" s="1">
        <v>46.69</v>
      </c>
    </row>
    <row r="336" spans="1:9" x14ac:dyDescent="0.35">
      <c r="A336" s="1" t="s">
        <v>391</v>
      </c>
      <c r="B336" s="1" t="s">
        <v>66</v>
      </c>
      <c r="C336" s="2">
        <v>45210</v>
      </c>
      <c r="D336" s="2" t="str">
        <f t="shared" si="5"/>
        <v>2023</v>
      </c>
      <c r="E336" s="1" t="s">
        <v>62</v>
      </c>
      <c r="F336" s="1" t="s">
        <v>43</v>
      </c>
      <c r="G336" s="1" t="s">
        <v>12</v>
      </c>
      <c r="H336" s="1" t="str" cm="1">
        <f t="array" ref="H336">_xlfn.IFS(F336="TwoWheeler","PrivateScooty",F336="ThreeWheeler","Gov.Cargo",F336="Bus","Gov.Bus",AND(F336="FourWheeler",OR(G336="Electric",G336="CNG",G336="Petrol")),"Cab",AND(F336="FourWheeler",G336="Diesel"),"PrivateCar")</f>
        <v>Gov.Cargo</v>
      </c>
      <c r="I336" s="1">
        <v>39.020000000000003</v>
      </c>
    </row>
    <row r="337" spans="1:9" x14ac:dyDescent="0.35">
      <c r="A337" s="1" t="s">
        <v>392</v>
      </c>
      <c r="B337" s="1" t="s">
        <v>75</v>
      </c>
      <c r="C337" s="2">
        <v>43872</v>
      </c>
      <c r="D337" s="2" t="str">
        <f t="shared" si="5"/>
        <v>2020</v>
      </c>
      <c r="E337" s="1" t="s">
        <v>10</v>
      </c>
      <c r="F337" s="1" t="s">
        <v>16</v>
      </c>
      <c r="G337" s="1" t="s">
        <v>12</v>
      </c>
      <c r="H337" s="1" t="str" cm="1">
        <f t="array" ref="H337">_xlfn.IFS(F337="TwoWheeler","PrivateScooty",F337="ThreeWheeler","Gov.Cargo",F337="Bus","Gov.Bus",AND(F337="FourWheeler",OR(G337="Electric",G337="CNG",G337="Petrol")),"Cab",AND(F337="FourWheeler",G337="Diesel"),"PrivateCar")</f>
        <v>Gov.Bus</v>
      </c>
      <c r="I337" s="1">
        <v>37.299999999999997</v>
      </c>
    </row>
    <row r="338" spans="1:9" x14ac:dyDescent="0.35">
      <c r="A338" s="1" t="s">
        <v>393</v>
      </c>
      <c r="B338" s="1" t="s">
        <v>36</v>
      </c>
      <c r="C338" s="2">
        <v>44004</v>
      </c>
      <c r="D338" s="2" t="str">
        <f t="shared" si="5"/>
        <v>2020</v>
      </c>
      <c r="E338" s="1" t="s">
        <v>40</v>
      </c>
      <c r="F338" s="1" t="s">
        <v>11</v>
      </c>
      <c r="G338" s="1" t="s">
        <v>22</v>
      </c>
      <c r="H338" s="1" t="str" cm="1">
        <f t="array" ref="H338">_xlfn.IFS(F338="TwoWheeler","PrivateScooty",F338="ThreeWheeler","Gov.Cargo",F338="Bus","Gov.Bus",AND(F338="FourWheeler",OR(G338="Electric",G338="CNG",G338="Petrol")),"Cab",AND(F338="FourWheeler",G338="Diesel"),"PrivateCar")</f>
        <v>Cab</v>
      </c>
      <c r="I338" s="1">
        <v>77.41</v>
      </c>
    </row>
    <row r="339" spans="1:9" x14ac:dyDescent="0.35">
      <c r="A339" s="1" t="s">
        <v>394</v>
      </c>
      <c r="B339" s="1" t="s">
        <v>24</v>
      </c>
      <c r="C339" s="2">
        <v>43972</v>
      </c>
      <c r="D339" s="2" t="str">
        <f t="shared" si="5"/>
        <v>2020</v>
      </c>
      <c r="E339" s="1" t="s">
        <v>116</v>
      </c>
      <c r="F339" s="1" t="s">
        <v>16</v>
      </c>
      <c r="G339" s="1" t="s">
        <v>12</v>
      </c>
      <c r="H339" s="1" t="str" cm="1">
        <f t="array" ref="H339">_xlfn.IFS(F339="TwoWheeler","PrivateScooty",F339="ThreeWheeler","Gov.Cargo",F339="Bus","Gov.Bus",AND(F339="FourWheeler",OR(G339="Electric",G339="CNG",G339="Petrol")),"Cab",AND(F339="FourWheeler",G339="Diesel"),"PrivateCar")</f>
        <v>Gov.Bus</v>
      </c>
      <c r="I339" s="1">
        <v>31.86</v>
      </c>
    </row>
    <row r="340" spans="1:9" x14ac:dyDescent="0.35">
      <c r="A340" s="1" t="s">
        <v>395</v>
      </c>
      <c r="B340" s="1" t="s">
        <v>36</v>
      </c>
      <c r="C340" s="2">
        <v>43504</v>
      </c>
      <c r="D340" s="2" t="str">
        <f t="shared" si="5"/>
        <v>2019</v>
      </c>
      <c r="E340" s="1" t="s">
        <v>57</v>
      </c>
      <c r="F340" s="1" t="s">
        <v>11</v>
      </c>
      <c r="G340" s="1" t="s">
        <v>17</v>
      </c>
      <c r="H340" s="1" t="str" cm="1">
        <f t="array" ref="H340">_xlfn.IFS(F340="TwoWheeler","PrivateScooty",F340="ThreeWheeler","Gov.Cargo",F340="Bus","Gov.Bus",AND(F340="FourWheeler",OR(G340="Electric",G340="CNG",G340="Petrol")),"Cab",AND(F340="FourWheeler",G340="Diesel"),"PrivateCar")</f>
        <v>PrivateCar</v>
      </c>
      <c r="I340" s="1">
        <v>73.23</v>
      </c>
    </row>
    <row r="341" spans="1:9" x14ac:dyDescent="0.35">
      <c r="A341" s="1" t="s">
        <v>396</v>
      </c>
      <c r="B341" s="1" t="s">
        <v>93</v>
      </c>
      <c r="C341" s="2">
        <v>44522</v>
      </c>
      <c r="D341" s="2" t="str">
        <f t="shared" si="5"/>
        <v>2021</v>
      </c>
      <c r="E341" s="1" t="s">
        <v>88</v>
      </c>
      <c r="F341" s="1" t="s">
        <v>26</v>
      </c>
      <c r="G341" s="1" t="s">
        <v>22</v>
      </c>
      <c r="H341" s="1" t="str" cm="1">
        <f t="array" ref="H341">_xlfn.IFS(F341="TwoWheeler","PrivateScooty",F341="ThreeWheeler","Gov.Cargo",F341="Bus","Gov.Bus",AND(F341="FourWheeler",OR(G341="Electric",G341="CNG",G341="Petrol")),"Cab",AND(F341="FourWheeler",G341="Diesel"),"PrivateCar")</f>
        <v>PrivateScooty</v>
      </c>
      <c r="I341" s="1">
        <v>58.06</v>
      </c>
    </row>
    <row r="342" spans="1:9" x14ac:dyDescent="0.35">
      <c r="A342" s="1" t="s">
        <v>397</v>
      </c>
      <c r="B342" s="1" t="s">
        <v>20</v>
      </c>
      <c r="C342" s="2">
        <v>45199</v>
      </c>
      <c r="D342" s="2" t="str">
        <f t="shared" si="5"/>
        <v>2023</v>
      </c>
      <c r="E342" s="1" t="s">
        <v>57</v>
      </c>
      <c r="F342" s="1" t="s">
        <v>16</v>
      </c>
      <c r="G342" s="1" t="s">
        <v>22</v>
      </c>
      <c r="H342" s="1" t="str" cm="1">
        <f t="array" ref="H342">_xlfn.IFS(F342="TwoWheeler","PrivateScooty",F342="ThreeWheeler","Gov.Cargo",F342="Bus","Gov.Bus",AND(F342="FourWheeler",OR(G342="Electric",G342="CNG",G342="Petrol")),"Cab",AND(F342="FourWheeler",G342="Diesel"),"PrivateCar")</f>
        <v>Gov.Bus</v>
      </c>
      <c r="I342" s="1">
        <v>53.49</v>
      </c>
    </row>
    <row r="343" spans="1:9" x14ac:dyDescent="0.35">
      <c r="A343" s="1" t="s">
        <v>398</v>
      </c>
      <c r="B343" s="1" t="s">
        <v>24</v>
      </c>
      <c r="C343" s="2">
        <v>44966</v>
      </c>
      <c r="D343" s="2" t="str">
        <f t="shared" si="5"/>
        <v>2023</v>
      </c>
      <c r="E343" s="1" t="s">
        <v>42</v>
      </c>
      <c r="F343" s="1" t="s">
        <v>11</v>
      </c>
      <c r="G343" s="1" t="s">
        <v>12</v>
      </c>
      <c r="H343" s="1" t="str" cm="1">
        <f t="array" ref="H343">_xlfn.IFS(F343="TwoWheeler","PrivateScooty",F343="ThreeWheeler","Gov.Cargo",F343="Bus","Gov.Bus",AND(F343="FourWheeler",OR(G343="Electric",G343="CNG",G343="Petrol")),"Cab",AND(F343="FourWheeler",G343="Diesel"),"PrivateCar")</f>
        <v>Cab</v>
      </c>
      <c r="I343" s="1">
        <v>62.28</v>
      </c>
    </row>
    <row r="344" spans="1:9" x14ac:dyDescent="0.35">
      <c r="A344" s="1" t="s">
        <v>399</v>
      </c>
      <c r="B344" s="1" t="s">
        <v>93</v>
      </c>
      <c r="C344" s="2">
        <v>44732</v>
      </c>
      <c r="D344" s="2" t="str">
        <f t="shared" si="5"/>
        <v>2022</v>
      </c>
      <c r="E344" s="1" t="s">
        <v>21</v>
      </c>
      <c r="F344" s="1" t="s">
        <v>16</v>
      </c>
      <c r="G344" s="1" t="s">
        <v>34</v>
      </c>
      <c r="H344" s="1" t="str" cm="1">
        <f t="array" ref="H344">_xlfn.IFS(F344="TwoWheeler","PrivateScooty",F344="ThreeWheeler","Gov.Cargo",F344="Bus","Gov.Bus",AND(F344="FourWheeler",OR(G344="Electric",G344="CNG",G344="Petrol")),"Cab",AND(F344="FourWheeler",G344="Diesel"),"PrivateCar")</f>
        <v>Gov.Bus</v>
      </c>
      <c r="I344" s="1">
        <v>72.89</v>
      </c>
    </row>
    <row r="345" spans="1:9" x14ac:dyDescent="0.35">
      <c r="A345" s="1" t="s">
        <v>400</v>
      </c>
      <c r="B345" s="1" t="s">
        <v>14</v>
      </c>
      <c r="C345" s="2">
        <v>44068</v>
      </c>
      <c r="D345" s="2" t="str">
        <f t="shared" si="5"/>
        <v>2020</v>
      </c>
      <c r="E345" s="1" t="s">
        <v>40</v>
      </c>
      <c r="F345" s="1" t="s">
        <v>11</v>
      </c>
      <c r="G345" s="1" t="s">
        <v>12</v>
      </c>
      <c r="H345" s="1" t="str" cm="1">
        <f t="array" ref="H345">_xlfn.IFS(F345="TwoWheeler","PrivateScooty",F345="ThreeWheeler","Gov.Cargo",F345="Bus","Gov.Bus",AND(F345="FourWheeler",OR(G345="Electric",G345="CNG",G345="Petrol")),"Cab",AND(F345="FourWheeler",G345="Diesel"),"PrivateCar")</f>
        <v>Cab</v>
      </c>
      <c r="I345" s="1">
        <v>86.09</v>
      </c>
    </row>
    <row r="346" spans="1:9" x14ac:dyDescent="0.35">
      <c r="A346" s="1" t="s">
        <v>401</v>
      </c>
      <c r="B346" s="1" t="s">
        <v>32</v>
      </c>
      <c r="C346" s="2">
        <v>43242</v>
      </c>
      <c r="D346" s="2" t="str">
        <f t="shared" si="5"/>
        <v>2018</v>
      </c>
      <c r="E346" s="1" t="s">
        <v>202</v>
      </c>
      <c r="F346" s="1" t="s">
        <v>43</v>
      </c>
      <c r="G346" s="1" t="s">
        <v>17</v>
      </c>
      <c r="H346" s="1" t="str" cm="1">
        <f t="array" ref="H346">_xlfn.IFS(F346="TwoWheeler","PrivateScooty",F346="ThreeWheeler","Gov.Cargo",F346="Bus","Gov.Bus",AND(F346="FourWheeler",OR(G346="Electric",G346="CNG",G346="Petrol")),"Cab",AND(F346="FourWheeler",G346="Diesel"),"PrivateCar")</f>
        <v>Gov.Cargo</v>
      </c>
      <c r="I346" s="1">
        <v>85.65</v>
      </c>
    </row>
    <row r="347" spans="1:9" x14ac:dyDescent="0.35">
      <c r="A347" s="1" t="s">
        <v>402</v>
      </c>
      <c r="B347" s="1" t="s">
        <v>66</v>
      </c>
      <c r="C347" s="2">
        <v>45142</v>
      </c>
      <c r="D347" s="2" t="str">
        <f t="shared" si="5"/>
        <v>2023</v>
      </c>
      <c r="E347" s="1" t="s">
        <v>15</v>
      </c>
      <c r="F347" s="1" t="s">
        <v>26</v>
      </c>
      <c r="G347" s="1" t="s">
        <v>12</v>
      </c>
      <c r="H347" s="1" t="str" cm="1">
        <f t="array" ref="H347">_xlfn.IFS(F347="TwoWheeler","PrivateScooty",F347="ThreeWheeler","Gov.Cargo",F347="Bus","Gov.Bus",AND(F347="FourWheeler",OR(G347="Electric",G347="CNG",G347="Petrol")),"Cab",AND(F347="FourWheeler",G347="Diesel"),"PrivateCar")</f>
        <v>PrivateScooty</v>
      </c>
      <c r="I347" s="1">
        <v>83.25</v>
      </c>
    </row>
    <row r="348" spans="1:9" x14ac:dyDescent="0.35">
      <c r="A348" s="1" t="s">
        <v>403</v>
      </c>
      <c r="B348" s="1" t="s">
        <v>20</v>
      </c>
      <c r="C348" s="2">
        <v>44327</v>
      </c>
      <c r="D348" s="2" t="str">
        <f t="shared" si="5"/>
        <v>2021</v>
      </c>
      <c r="E348" s="1" t="s">
        <v>21</v>
      </c>
      <c r="F348" s="1" t="s">
        <v>26</v>
      </c>
      <c r="G348" s="1" t="s">
        <v>34</v>
      </c>
      <c r="H348" s="1" t="str" cm="1">
        <f t="array" ref="H348">_xlfn.IFS(F348="TwoWheeler","PrivateScooty",F348="ThreeWheeler","Gov.Cargo",F348="Bus","Gov.Bus",AND(F348="FourWheeler",OR(G348="Electric",G348="CNG",G348="Petrol")),"Cab",AND(F348="FourWheeler",G348="Diesel"),"PrivateCar")</f>
        <v>PrivateScooty</v>
      </c>
      <c r="I348" s="1">
        <v>78.78</v>
      </c>
    </row>
    <row r="349" spans="1:9" x14ac:dyDescent="0.35">
      <c r="A349" s="1" t="s">
        <v>404</v>
      </c>
      <c r="B349" s="1" t="s">
        <v>104</v>
      </c>
      <c r="C349" s="2">
        <v>44413</v>
      </c>
      <c r="D349" s="2" t="str">
        <f t="shared" si="5"/>
        <v>2021</v>
      </c>
      <c r="E349" s="1" t="s">
        <v>15</v>
      </c>
      <c r="F349" s="1" t="s">
        <v>11</v>
      </c>
      <c r="G349" s="1" t="s">
        <v>34</v>
      </c>
      <c r="H349" s="1" t="str" cm="1">
        <f t="array" ref="H349">_xlfn.IFS(F349="TwoWheeler","PrivateScooty",F349="ThreeWheeler","Gov.Cargo",F349="Bus","Gov.Bus",AND(F349="FourWheeler",OR(G349="Electric",G349="CNG",G349="Petrol")),"Cab",AND(F349="FourWheeler",G349="Diesel"),"PrivateCar")</f>
        <v>Cab</v>
      </c>
      <c r="I349" s="1">
        <v>90.14</v>
      </c>
    </row>
    <row r="350" spans="1:9" x14ac:dyDescent="0.35">
      <c r="A350" s="1" t="s">
        <v>405</v>
      </c>
      <c r="B350" s="1" t="s">
        <v>36</v>
      </c>
      <c r="C350" s="2">
        <v>44148</v>
      </c>
      <c r="D350" s="2" t="str">
        <f t="shared" si="5"/>
        <v>2020</v>
      </c>
      <c r="E350" s="1" t="s">
        <v>60</v>
      </c>
      <c r="F350" s="1" t="s">
        <v>43</v>
      </c>
      <c r="G350" s="1" t="s">
        <v>12</v>
      </c>
      <c r="H350" s="1" t="str" cm="1">
        <f t="array" ref="H350">_xlfn.IFS(F350="TwoWheeler","PrivateScooty",F350="ThreeWheeler","Gov.Cargo",F350="Bus","Gov.Bus",AND(F350="FourWheeler",OR(G350="Electric",G350="CNG",G350="Petrol")),"Cab",AND(F350="FourWheeler",G350="Diesel"),"PrivateCar")</f>
        <v>Gov.Cargo</v>
      </c>
      <c r="I350" s="1">
        <v>91.06</v>
      </c>
    </row>
    <row r="351" spans="1:9" x14ac:dyDescent="0.35">
      <c r="A351" s="1" t="s">
        <v>406</v>
      </c>
      <c r="B351" s="1" t="s">
        <v>36</v>
      </c>
      <c r="C351" s="2">
        <v>43383</v>
      </c>
      <c r="D351" s="2" t="str">
        <f t="shared" si="5"/>
        <v>2018</v>
      </c>
      <c r="E351" s="1" t="s">
        <v>51</v>
      </c>
      <c r="F351" s="1" t="s">
        <v>16</v>
      </c>
      <c r="G351" s="1" t="s">
        <v>12</v>
      </c>
      <c r="H351" s="1" t="str" cm="1">
        <f t="array" ref="H351">_xlfn.IFS(F351="TwoWheeler","PrivateScooty",F351="ThreeWheeler","Gov.Cargo",F351="Bus","Gov.Bus",AND(F351="FourWheeler",OR(G351="Electric",G351="CNG",G351="Petrol")),"Cab",AND(F351="FourWheeler",G351="Diesel"),"PrivateCar")</f>
        <v>Gov.Bus</v>
      </c>
      <c r="I351" s="1">
        <v>77.12</v>
      </c>
    </row>
    <row r="352" spans="1:9" x14ac:dyDescent="0.35">
      <c r="A352" s="1" t="s">
        <v>407</v>
      </c>
      <c r="B352" s="1" t="s">
        <v>36</v>
      </c>
      <c r="C352" s="2">
        <v>44858</v>
      </c>
      <c r="D352" s="2" t="str">
        <f t="shared" si="5"/>
        <v>2022</v>
      </c>
      <c r="E352" s="1" t="s">
        <v>25</v>
      </c>
      <c r="F352" s="1" t="s">
        <v>26</v>
      </c>
      <c r="G352" s="1" t="s">
        <v>22</v>
      </c>
      <c r="H352" s="1" t="str" cm="1">
        <f t="array" ref="H352">_xlfn.IFS(F352="TwoWheeler","PrivateScooty",F352="ThreeWheeler","Gov.Cargo",F352="Bus","Gov.Bus",AND(F352="FourWheeler",OR(G352="Electric",G352="CNG",G352="Petrol")),"Cab",AND(F352="FourWheeler",G352="Diesel"),"PrivateCar")</f>
        <v>PrivateScooty</v>
      </c>
      <c r="I352" s="1">
        <v>43.01</v>
      </c>
    </row>
    <row r="353" spans="1:9" x14ac:dyDescent="0.35">
      <c r="A353" s="1" t="s">
        <v>408</v>
      </c>
      <c r="B353" s="1" t="s">
        <v>32</v>
      </c>
      <c r="C353" s="2">
        <v>43558</v>
      </c>
      <c r="D353" s="2" t="str">
        <f t="shared" si="5"/>
        <v>2019</v>
      </c>
      <c r="E353" s="1" t="s">
        <v>69</v>
      </c>
      <c r="F353" s="1" t="s">
        <v>43</v>
      </c>
      <c r="G353" s="1" t="s">
        <v>22</v>
      </c>
      <c r="H353" s="1" t="str" cm="1">
        <f t="array" ref="H353">_xlfn.IFS(F353="TwoWheeler","PrivateScooty",F353="ThreeWheeler","Gov.Cargo",F353="Bus","Gov.Bus",AND(F353="FourWheeler",OR(G353="Electric",G353="CNG",G353="Petrol")),"Cab",AND(F353="FourWheeler",G353="Diesel"),"PrivateCar")</f>
        <v>Gov.Cargo</v>
      </c>
      <c r="I353" s="1">
        <v>37.36</v>
      </c>
    </row>
    <row r="354" spans="1:9" x14ac:dyDescent="0.35">
      <c r="A354" s="1" t="s">
        <v>409</v>
      </c>
      <c r="B354" s="1" t="s">
        <v>14</v>
      </c>
      <c r="C354" s="2">
        <v>43892</v>
      </c>
      <c r="D354" s="2" t="str">
        <f t="shared" si="5"/>
        <v>2020</v>
      </c>
      <c r="E354" s="1" t="s">
        <v>38</v>
      </c>
      <c r="F354" s="1" t="s">
        <v>16</v>
      </c>
      <c r="G354" s="1" t="s">
        <v>34</v>
      </c>
      <c r="H354" s="1" t="str" cm="1">
        <f t="array" ref="H354">_xlfn.IFS(F354="TwoWheeler","PrivateScooty",F354="ThreeWheeler","Gov.Cargo",F354="Bus","Gov.Bus",AND(F354="FourWheeler",OR(G354="Electric",G354="CNG",G354="Petrol")),"Cab",AND(F354="FourWheeler",G354="Diesel"),"PrivateCar")</f>
        <v>Gov.Bus</v>
      </c>
      <c r="I354" s="1">
        <v>59.93</v>
      </c>
    </row>
    <row r="355" spans="1:9" x14ac:dyDescent="0.35">
      <c r="A355" s="1" t="s">
        <v>410</v>
      </c>
      <c r="B355" s="1" t="s">
        <v>20</v>
      </c>
      <c r="C355" s="2">
        <v>43584</v>
      </c>
      <c r="D355" s="2" t="str">
        <f t="shared" si="5"/>
        <v>2019</v>
      </c>
      <c r="E355" s="1" t="s">
        <v>55</v>
      </c>
      <c r="F355" s="1" t="s">
        <v>11</v>
      </c>
      <c r="G355" s="1" t="s">
        <v>34</v>
      </c>
      <c r="H355" s="1" t="str" cm="1">
        <f t="array" ref="H355">_xlfn.IFS(F355="TwoWheeler","PrivateScooty",F355="ThreeWheeler","Gov.Cargo",F355="Bus","Gov.Bus",AND(F355="FourWheeler",OR(G355="Electric",G355="CNG",G355="Petrol")),"Cab",AND(F355="FourWheeler",G355="Diesel"),"PrivateCar")</f>
        <v>Cab</v>
      </c>
      <c r="I355" s="1">
        <v>80.53</v>
      </c>
    </row>
    <row r="356" spans="1:9" x14ac:dyDescent="0.35">
      <c r="A356" s="1" t="s">
        <v>411</v>
      </c>
      <c r="B356" s="1" t="s">
        <v>36</v>
      </c>
      <c r="C356" s="2">
        <v>43701</v>
      </c>
      <c r="D356" s="2" t="str">
        <f t="shared" si="5"/>
        <v>2019</v>
      </c>
      <c r="E356" s="1" t="s">
        <v>28</v>
      </c>
      <c r="F356" s="1" t="s">
        <v>43</v>
      </c>
      <c r="G356" s="1" t="s">
        <v>12</v>
      </c>
      <c r="H356" s="1" t="str" cm="1">
        <f t="array" ref="H356">_xlfn.IFS(F356="TwoWheeler","PrivateScooty",F356="ThreeWheeler","Gov.Cargo",F356="Bus","Gov.Bus",AND(F356="FourWheeler",OR(G356="Electric",G356="CNG",G356="Petrol")),"Cab",AND(F356="FourWheeler",G356="Diesel"),"PrivateCar")</f>
        <v>Gov.Cargo</v>
      </c>
      <c r="I356" s="1">
        <v>96.97</v>
      </c>
    </row>
    <row r="357" spans="1:9" x14ac:dyDescent="0.35">
      <c r="A357" s="1" t="s">
        <v>412</v>
      </c>
      <c r="B357" s="1" t="s">
        <v>75</v>
      </c>
      <c r="C357" s="2">
        <v>45085</v>
      </c>
      <c r="D357" s="2" t="str">
        <f t="shared" si="5"/>
        <v>2023</v>
      </c>
      <c r="E357" s="1" t="s">
        <v>81</v>
      </c>
      <c r="F357" s="1" t="s">
        <v>43</v>
      </c>
      <c r="G357" s="1" t="s">
        <v>34</v>
      </c>
      <c r="H357" s="1" t="str" cm="1">
        <f t="array" ref="H357">_xlfn.IFS(F357="TwoWheeler","PrivateScooty",F357="ThreeWheeler","Gov.Cargo",F357="Bus","Gov.Bus",AND(F357="FourWheeler",OR(G357="Electric",G357="CNG",G357="Petrol")),"Cab",AND(F357="FourWheeler",G357="Diesel"),"PrivateCar")</f>
        <v>Gov.Cargo</v>
      </c>
      <c r="I357" s="1">
        <v>84.94</v>
      </c>
    </row>
    <row r="358" spans="1:9" x14ac:dyDescent="0.35">
      <c r="A358" s="1" t="s">
        <v>413</v>
      </c>
      <c r="B358" s="1" t="s">
        <v>24</v>
      </c>
      <c r="C358" s="2">
        <v>44158</v>
      </c>
      <c r="D358" s="2" t="str">
        <f t="shared" si="5"/>
        <v>2020</v>
      </c>
      <c r="E358" s="1" t="s">
        <v>40</v>
      </c>
      <c r="F358" s="1" t="s">
        <v>16</v>
      </c>
      <c r="G358" s="1" t="s">
        <v>22</v>
      </c>
      <c r="H358" s="1" t="str" cm="1">
        <f t="array" ref="H358">_xlfn.IFS(F358="TwoWheeler","PrivateScooty",F358="ThreeWheeler","Gov.Cargo",F358="Bus","Gov.Bus",AND(F358="FourWheeler",OR(G358="Electric",G358="CNG",G358="Petrol")),"Cab",AND(F358="FourWheeler",G358="Diesel"),"PrivateCar")</f>
        <v>Gov.Bus</v>
      </c>
      <c r="I358" s="1">
        <v>78.45</v>
      </c>
    </row>
    <row r="359" spans="1:9" x14ac:dyDescent="0.35">
      <c r="A359" s="1" t="s">
        <v>414</v>
      </c>
      <c r="B359" s="1" t="s">
        <v>14</v>
      </c>
      <c r="C359" s="2">
        <v>43252</v>
      </c>
      <c r="D359" s="2" t="str">
        <f t="shared" si="5"/>
        <v>2018</v>
      </c>
      <c r="E359" s="1" t="s">
        <v>15</v>
      </c>
      <c r="F359" s="1" t="s">
        <v>26</v>
      </c>
      <c r="G359" s="1" t="s">
        <v>34</v>
      </c>
      <c r="H359" s="1" t="str" cm="1">
        <f t="array" ref="H359">_xlfn.IFS(F359="TwoWheeler","PrivateScooty",F359="ThreeWheeler","Gov.Cargo",F359="Bus","Gov.Bus",AND(F359="FourWheeler",OR(G359="Electric",G359="CNG",G359="Petrol")),"Cab",AND(F359="FourWheeler",G359="Diesel"),"PrivateCar")</f>
        <v>PrivateScooty</v>
      </c>
      <c r="I359" s="1">
        <v>48.6</v>
      </c>
    </row>
    <row r="360" spans="1:9" x14ac:dyDescent="0.35">
      <c r="A360" s="1" t="s">
        <v>415</v>
      </c>
      <c r="B360" s="1" t="s">
        <v>24</v>
      </c>
      <c r="C360" s="2">
        <v>43979</v>
      </c>
      <c r="D360" s="2" t="str">
        <f t="shared" si="5"/>
        <v>2020</v>
      </c>
      <c r="E360" s="1" t="s">
        <v>113</v>
      </c>
      <c r="F360" s="1" t="s">
        <v>26</v>
      </c>
      <c r="G360" s="1" t="s">
        <v>34</v>
      </c>
      <c r="H360" s="1" t="str" cm="1">
        <f t="array" ref="H360">_xlfn.IFS(F360="TwoWheeler","PrivateScooty",F360="ThreeWheeler","Gov.Cargo",F360="Bus","Gov.Bus",AND(F360="FourWheeler",OR(G360="Electric",G360="CNG",G360="Petrol")),"Cab",AND(F360="FourWheeler",G360="Diesel"),"PrivateCar")</f>
        <v>PrivateScooty</v>
      </c>
      <c r="I360" s="1">
        <v>95.71</v>
      </c>
    </row>
    <row r="361" spans="1:9" x14ac:dyDescent="0.35">
      <c r="A361" s="1" t="s">
        <v>416</v>
      </c>
      <c r="B361" s="1" t="s">
        <v>32</v>
      </c>
      <c r="C361" s="2">
        <v>43329</v>
      </c>
      <c r="D361" s="2" t="str">
        <f t="shared" si="5"/>
        <v>2018</v>
      </c>
      <c r="E361" s="1" t="s">
        <v>51</v>
      </c>
      <c r="F361" s="1" t="s">
        <v>11</v>
      </c>
      <c r="G361" s="1" t="s">
        <v>22</v>
      </c>
      <c r="H361" s="1" t="str" cm="1">
        <f t="array" ref="H361">_xlfn.IFS(F361="TwoWheeler","PrivateScooty",F361="ThreeWheeler","Gov.Cargo",F361="Bus","Gov.Bus",AND(F361="FourWheeler",OR(G361="Electric",G361="CNG",G361="Petrol")),"Cab",AND(F361="FourWheeler",G361="Diesel"),"PrivateCar")</f>
        <v>Cab</v>
      </c>
      <c r="I361" s="1">
        <v>54.7</v>
      </c>
    </row>
    <row r="362" spans="1:9" x14ac:dyDescent="0.35">
      <c r="A362" s="1" t="s">
        <v>417</v>
      </c>
      <c r="B362" s="1" t="s">
        <v>24</v>
      </c>
      <c r="C362" s="2">
        <v>43283</v>
      </c>
      <c r="D362" s="2" t="str">
        <f t="shared" si="5"/>
        <v>2018</v>
      </c>
      <c r="E362" s="1" t="s">
        <v>64</v>
      </c>
      <c r="F362" s="1" t="s">
        <v>11</v>
      </c>
      <c r="G362" s="1" t="s">
        <v>34</v>
      </c>
      <c r="H362" s="1" t="str" cm="1">
        <f t="array" ref="H362">_xlfn.IFS(F362="TwoWheeler","PrivateScooty",F362="ThreeWheeler","Gov.Cargo",F362="Bus","Gov.Bus",AND(F362="FourWheeler",OR(G362="Electric",G362="CNG",G362="Petrol")),"Cab",AND(F362="FourWheeler",G362="Diesel"),"PrivateCar")</f>
        <v>Cab</v>
      </c>
      <c r="I362" s="1">
        <v>69.33</v>
      </c>
    </row>
    <row r="363" spans="1:9" x14ac:dyDescent="0.35">
      <c r="A363" s="1" t="s">
        <v>418</v>
      </c>
      <c r="B363" s="1" t="s">
        <v>93</v>
      </c>
      <c r="C363" s="2">
        <v>43485</v>
      </c>
      <c r="D363" s="2" t="str">
        <f t="shared" si="5"/>
        <v>2019</v>
      </c>
      <c r="E363" s="1" t="s">
        <v>49</v>
      </c>
      <c r="F363" s="1" t="s">
        <v>43</v>
      </c>
      <c r="G363" s="1" t="s">
        <v>17</v>
      </c>
      <c r="H363" s="1" t="str" cm="1">
        <f t="array" ref="H363">_xlfn.IFS(F363="TwoWheeler","PrivateScooty",F363="ThreeWheeler","Gov.Cargo",F363="Bus","Gov.Bus",AND(F363="FourWheeler",OR(G363="Electric",G363="CNG",G363="Petrol")),"Cab",AND(F363="FourWheeler",G363="Diesel"),"PrivateCar")</f>
        <v>Gov.Cargo</v>
      </c>
      <c r="I363" s="1">
        <v>89.55</v>
      </c>
    </row>
    <row r="364" spans="1:9" x14ac:dyDescent="0.35">
      <c r="A364" s="1" t="s">
        <v>419</v>
      </c>
      <c r="B364" s="1" t="s">
        <v>66</v>
      </c>
      <c r="C364" s="2">
        <v>43260</v>
      </c>
      <c r="D364" s="2" t="str">
        <f t="shared" si="5"/>
        <v>2018</v>
      </c>
      <c r="E364" s="1" t="s">
        <v>15</v>
      </c>
      <c r="F364" s="1" t="s">
        <v>16</v>
      </c>
      <c r="G364" s="1" t="s">
        <v>12</v>
      </c>
      <c r="H364" s="1" t="str" cm="1">
        <f t="array" ref="H364">_xlfn.IFS(F364="TwoWheeler","PrivateScooty",F364="ThreeWheeler","Gov.Cargo",F364="Bus","Gov.Bus",AND(F364="FourWheeler",OR(G364="Electric",G364="CNG",G364="Petrol")),"Cab",AND(F364="FourWheeler",G364="Diesel"),"PrivateCar")</f>
        <v>Gov.Bus</v>
      </c>
      <c r="I364" s="1">
        <v>88.55</v>
      </c>
    </row>
    <row r="365" spans="1:9" x14ac:dyDescent="0.35">
      <c r="A365" s="1" t="s">
        <v>420</v>
      </c>
      <c r="B365" s="1" t="s">
        <v>9</v>
      </c>
      <c r="C365" s="2">
        <v>44012</v>
      </c>
      <c r="D365" s="2" t="str">
        <f t="shared" si="5"/>
        <v>2020</v>
      </c>
      <c r="E365" s="1" t="s">
        <v>69</v>
      </c>
      <c r="F365" s="1" t="s">
        <v>11</v>
      </c>
      <c r="G365" s="1" t="s">
        <v>12</v>
      </c>
      <c r="H365" s="1" t="str" cm="1">
        <f t="array" ref="H365">_xlfn.IFS(F365="TwoWheeler","PrivateScooty",F365="ThreeWheeler","Gov.Cargo",F365="Bus","Gov.Bus",AND(F365="FourWheeler",OR(G365="Electric",G365="CNG",G365="Petrol")),"Cab",AND(F365="FourWheeler",G365="Diesel"),"PrivateCar")</f>
        <v>Cab</v>
      </c>
      <c r="I365" s="1">
        <v>56.59</v>
      </c>
    </row>
    <row r="366" spans="1:9" x14ac:dyDescent="0.35">
      <c r="A366" s="1" t="s">
        <v>421</v>
      </c>
      <c r="B366" s="1" t="s">
        <v>36</v>
      </c>
      <c r="C366" s="2">
        <v>45048</v>
      </c>
      <c r="D366" s="2" t="str">
        <f t="shared" si="5"/>
        <v>2023</v>
      </c>
      <c r="E366" s="1" t="s">
        <v>47</v>
      </c>
      <c r="F366" s="1" t="s">
        <v>11</v>
      </c>
      <c r="G366" s="1" t="s">
        <v>17</v>
      </c>
      <c r="H366" s="1" t="str" cm="1">
        <f t="array" ref="H366">_xlfn.IFS(F366="TwoWheeler","PrivateScooty",F366="ThreeWheeler","Gov.Cargo",F366="Bus","Gov.Bus",AND(F366="FourWheeler",OR(G366="Electric",G366="CNG",G366="Petrol")),"Cab",AND(F366="FourWheeler",G366="Diesel"),"PrivateCar")</f>
        <v>PrivateCar</v>
      </c>
      <c r="I366" s="1">
        <v>91.64</v>
      </c>
    </row>
    <row r="367" spans="1:9" x14ac:dyDescent="0.35">
      <c r="A367" s="1" t="s">
        <v>422</v>
      </c>
      <c r="B367" s="1" t="s">
        <v>14</v>
      </c>
      <c r="C367" s="2">
        <v>43765</v>
      </c>
      <c r="D367" s="2" t="str">
        <f t="shared" si="5"/>
        <v>2019</v>
      </c>
      <c r="E367" s="1" t="s">
        <v>88</v>
      </c>
      <c r="F367" s="1" t="s">
        <v>43</v>
      </c>
      <c r="G367" s="1" t="s">
        <v>34</v>
      </c>
      <c r="H367" s="1" t="str" cm="1">
        <f t="array" ref="H367">_xlfn.IFS(F367="TwoWheeler","PrivateScooty",F367="ThreeWheeler","Gov.Cargo",F367="Bus","Gov.Bus",AND(F367="FourWheeler",OR(G367="Electric",G367="CNG",G367="Petrol")),"Cab",AND(F367="FourWheeler",G367="Diesel"),"PrivateCar")</f>
        <v>Gov.Cargo</v>
      </c>
      <c r="I367" s="1">
        <v>75.59</v>
      </c>
    </row>
    <row r="368" spans="1:9" x14ac:dyDescent="0.35">
      <c r="A368" s="1" t="s">
        <v>423</v>
      </c>
      <c r="B368" s="1" t="s">
        <v>66</v>
      </c>
      <c r="C368" s="2">
        <v>44419</v>
      </c>
      <c r="D368" s="2" t="str">
        <f t="shared" si="5"/>
        <v>2021</v>
      </c>
      <c r="E368" s="1" t="s">
        <v>25</v>
      </c>
      <c r="F368" s="1" t="s">
        <v>16</v>
      </c>
      <c r="G368" s="1" t="s">
        <v>12</v>
      </c>
      <c r="H368" s="1" t="str" cm="1">
        <f t="array" ref="H368">_xlfn.IFS(F368="TwoWheeler","PrivateScooty",F368="ThreeWheeler","Gov.Cargo",F368="Bus","Gov.Bus",AND(F368="FourWheeler",OR(G368="Electric",G368="CNG",G368="Petrol")),"Cab",AND(F368="FourWheeler",G368="Diesel"),"PrivateCar")</f>
        <v>Gov.Bus</v>
      </c>
      <c r="I368" s="1">
        <v>96.94</v>
      </c>
    </row>
    <row r="369" spans="1:9" x14ac:dyDescent="0.35">
      <c r="A369" s="1" t="s">
        <v>424</v>
      </c>
      <c r="B369" s="1" t="s">
        <v>20</v>
      </c>
      <c r="C369" s="2">
        <v>44754</v>
      </c>
      <c r="D369" s="2" t="str">
        <f t="shared" si="5"/>
        <v>2022</v>
      </c>
      <c r="E369" s="1" t="s">
        <v>123</v>
      </c>
      <c r="F369" s="1" t="s">
        <v>16</v>
      </c>
      <c r="G369" s="1" t="s">
        <v>12</v>
      </c>
      <c r="H369" s="1" t="str" cm="1">
        <f t="array" ref="H369">_xlfn.IFS(F369="TwoWheeler","PrivateScooty",F369="ThreeWheeler","Gov.Cargo",F369="Bus","Gov.Bus",AND(F369="FourWheeler",OR(G369="Electric",G369="CNG",G369="Petrol")),"Cab",AND(F369="FourWheeler",G369="Diesel"),"PrivateCar")</f>
        <v>Gov.Bus</v>
      </c>
      <c r="I369" s="1">
        <v>59.48</v>
      </c>
    </row>
    <row r="370" spans="1:9" x14ac:dyDescent="0.35">
      <c r="A370" s="1" t="s">
        <v>425</v>
      </c>
      <c r="B370" s="1" t="s">
        <v>24</v>
      </c>
      <c r="C370" s="2">
        <v>44095</v>
      </c>
      <c r="D370" s="2" t="str">
        <f t="shared" si="5"/>
        <v>2020</v>
      </c>
      <c r="E370" s="1" t="s">
        <v>69</v>
      </c>
      <c r="F370" s="1" t="s">
        <v>26</v>
      </c>
      <c r="G370" s="1" t="s">
        <v>12</v>
      </c>
      <c r="H370" s="1" t="str" cm="1">
        <f t="array" ref="H370">_xlfn.IFS(F370="TwoWheeler","PrivateScooty",F370="ThreeWheeler","Gov.Cargo",F370="Bus","Gov.Bus",AND(F370="FourWheeler",OR(G370="Electric",G370="CNG",G370="Petrol")),"Cab",AND(F370="FourWheeler",G370="Diesel"),"PrivateCar")</f>
        <v>PrivateScooty</v>
      </c>
      <c r="I370" s="1">
        <v>52.01</v>
      </c>
    </row>
    <row r="371" spans="1:9" x14ac:dyDescent="0.35">
      <c r="A371" s="1" t="s">
        <v>426</v>
      </c>
      <c r="B371" s="1" t="s">
        <v>32</v>
      </c>
      <c r="C371" s="2">
        <v>43452</v>
      </c>
      <c r="D371" s="2" t="str">
        <f t="shared" si="5"/>
        <v>2018</v>
      </c>
      <c r="E371" s="1" t="s">
        <v>113</v>
      </c>
      <c r="F371" s="1" t="s">
        <v>26</v>
      </c>
      <c r="G371" s="1" t="s">
        <v>22</v>
      </c>
      <c r="H371" s="1" t="str" cm="1">
        <f t="array" ref="H371">_xlfn.IFS(F371="TwoWheeler","PrivateScooty",F371="ThreeWheeler","Gov.Cargo",F371="Bus","Gov.Bus",AND(F371="FourWheeler",OR(G371="Electric",G371="CNG",G371="Petrol")),"Cab",AND(F371="FourWheeler",G371="Diesel"),"PrivateCar")</f>
        <v>PrivateScooty</v>
      </c>
      <c r="I371" s="1">
        <v>78.47</v>
      </c>
    </row>
    <row r="372" spans="1:9" x14ac:dyDescent="0.35">
      <c r="A372" s="1" t="s">
        <v>427</v>
      </c>
      <c r="B372" s="1" t="s">
        <v>104</v>
      </c>
      <c r="C372" s="2">
        <v>43141</v>
      </c>
      <c r="D372" s="2" t="str">
        <f t="shared" si="5"/>
        <v>2018</v>
      </c>
      <c r="E372" s="1" t="s">
        <v>127</v>
      </c>
      <c r="F372" s="1" t="s">
        <v>26</v>
      </c>
      <c r="G372" s="1" t="s">
        <v>22</v>
      </c>
      <c r="H372" s="1" t="str" cm="1">
        <f t="array" ref="H372">_xlfn.IFS(F372="TwoWheeler","PrivateScooty",F372="ThreeWheeler","Gov.Cargo",F372="Bus","Gov.Bus",AND(F372="FourWheeler",OR(G372="Electric",G372="CNG",G372="Petrol")),"Cab",AND(F372="FourWheeler",G372="Diesel"),"PrivateCar")</f>
        <v>PrivateScooty</v>
      </c>
      <c r="I372" s="1">
        <v>75.42</v>
      </c>
    </row>
    <row r="373" spans="1:9" x14ac:dyDescent="0.35">
      <c r="A373" s="1" t="s">
        <v>428</v>
      </c>
      <c r="B373" s="1" t="s">
        <v>32</v>
      </c>
      <c r="C373" s="2">
        <v>43907</v>
      </c>
      <c r="D373" s="2" t="str">
        <f t="shared" si="5"/>
        <v>2020</v>
      </c>
      <c r="E373" s="1" t="s">
        <v>15</v>
      </c>
      <c r="F373" s="1" t="s">
        <v>43</v>
      </c>
      <c r="G373" s="1" t="s">
        <v>34</v>
      </c>
      <c r="H373" s="1" t="str" cm="1">
        <f t="array" ref="H373">_xlfn.IFS(F373="TwoWheeler","PrivateScooty",F373="ThreeWheeler","Gov.Cargo",F373="Bus","Gov.Bus",AND(F373="FourWheeler",OR(G373="Electric",G373="CNG",G373="Petrol")),"Cab",AND(F373="FourWheeler",G373="Diesel"),"PrivateCar")</f>
        <v>Gov.Cargo</v>
      </c>
      <c r="I373" s="1">
        <v>23.46</v>
      </c>
    </row>
    <row r="374" spans="1:9" x14ac:dyDescent="0.35">
      <c r="A374" s="1" t="s">
        <v>429</v>
      </c>
      <c r="B374" s="1" t="s">
        <v>9</v>
      </c>
      <c r="C374" s="2">
        <v>44973</v>
      </c>
      <c r="D374" s="2" t="str">
        <f t="shared" si="5"/>
        <v>2023</v>
      </c>
      <c r="E374" s="1" t="s">
        <v>49</v>
      </c>
      <c r="F374" s="1" t="s">
        <v>11</v>
      </c>
      <c r="G374" s="1" t="s">
        <v>17</v>
      </c>
      <c r="H374" s="1" t="str" cm="1">
        <f t="array" ref="H374">_xlfn.IFS(F374="TwoWheeler","PrivateScooty",F374="ThreeWheeler","Gov.Cargo",F374="Bus","Gov.Bus",AND(F374="FourWheeler",OR(G374="Electric",G374="CNG",G374="Petrol")),"Cab",AND(F374="FourWheeler",G374="Diesel"),"PrivateCar")</f>
        <v>PrivateCar</v>
      </c>
      <c r="I374" s="1">
        <v>90.21</v>
      </c>
    </row>
    <row r="375" spans="1:9" x14ac:dyDescent="0.35">
      <c r="A375" s="1" t="s">
        <v>430</v>
      </c>
      <c r="B375" s="1" t="s">
        <v>66</v>
      </c>
      <c r="C375" s="2">
        <v>44047</v>
      </c>
      <c r="D375" s="2" t="str">
        <f t="shared" si="5"/>
        <v>2020</v>
      </c>
      <c r="E375" s="1" t="s">
        <v>49</v>
      </c>
      <c r="F375" s="1" t="s">
        <v>43</v>
      </c>
      <c r="G375" s="1" t="s">
        <v>22</v>
      </c>
      <c r="H375" s="1" t="str" cm="1">
        <f t="array" ref="H375">_xlfn.IFS(F375="TwoWheeler","PrivateScooty",F375="ThreeWheeler","Gov.Cargo",F375="Bus","Gov.Bus",AND(F375="FourWheeler",OR(G375="Electric",G375="CNG",G375="Petrol")),"Cab",AND(F375="FourWheeler",G375="Diesel"),"PrivateCar")</f>
        <v>Gov.Cargo</v>
      </c>
      <c r="I375" s="1">
        <v>54.68</v>
      </c>
    </row>
    <row r="376" spans="1:9" x14ac:dyDescent="0.35">
      <c r="A376" s="1" t="s">
        <v>431</v>
      </c>
      <c r="B376" s="1" t="s">
        <v>14</v>
      </c>
      <c r="C376" s="2">
        <v>44198</v>
      </c>
      <c r="D376" s="2" t="str">
        <f t="shared" si="5"/>
        <v>2021</v>
      </c>
      <c r="E376" s="1" t="s">
        <v>202</v>
      </c>
      <c r="F376" s="1" t="s">
        <v>16</v>
      </c>
      <c r="G376" s="1" t="s">
        <v>17</v>
      </c>
      <c r="H376" s="1" t="str" cm="1">
        <f t="array" ref="H376">_xlfn.IFS(F376="TwoWheeler","PrivateScooty",F376="ThreeWheeler","Gov.Cargo",F376="Bus","Gov.Bus",AND(F376="FourWheeler",OR(G376="Electric",G376="CNG",G376="Petrol")),"Cab",AND(F376="FourWheeler",G376="Diesel"),"PrivateCar")</f>
        <v>Gov.Bus</v>
      </c>
      <c r="I376" s="1">
        <v>77.33</v>
      </c>
    </row>
    <row r="377" spans="1:9" x14ac:dyDescent="0.35">
      <c r="A377" s="1" t="s">
        <v>432</v>
      </c>
      <c r="B377" s="1" t="s">
        <v>24</v>
      </c>
      <c r="C377" s="2">
        <v>44497</v>
      </c>
      <c r="D377" s="2" t="str">
        <f t="shared" si="5"/>
        <v>2021</v>
      </c>
      <c r="E377" s="1" t="s">
        <v>28</v>
      </c>
      <c r="F377" s="1" t="s">
        <v>16</v>
      </c>
      <c r="G377" s="1" t="s">
        <v>12</v>
      </c>
      <c r="H377" s="1" t="str" cm="1">
        <f t="array" ref="H377">_xlfn.IFS(F377="TwoWheeler","PrivateScooty",F377="ThreeWheeler","Gov.Cargo",F377="Bus","Gov.Bus",AND(F377="FourWheeler",OR(G377="Electric",G377="CNG",G377="Petrol")),"Cab",AND(F377="FourWheeler",G377="Diesel"),"PrivateCar")</f>
        <v>Gov.Bus</v>
      </c>
      <c r="I377" s="1">
        <v>35.549999999999997</v>
      </c>
    </row>
    <row r="378" spans="1:9" x14ac:dyDescent="0.35">
      <c r="A378" s="1" t="s">
        <v>433</v>
      </c>
      <c r="B378" s="1" t="s">
        <v>9</v>
      </c>
      <c r="C378" s="2">
        <v>43250</v>
      </c>
      <c r="D378" s="2" t="str">
        <f t="shared" si="5"/>
        <v>2018</v>
      </c>
      <c r="E378" s="1" t="s">
        <v>10</v>
      </c>
      <c r="F378" s="1" t="s">
        <v>11</v>
      </c>
      <c r="G378" s="1" t="s">
        <v>12</v>
      </c>
      <c r="H378" s="1" t="str" cm="1">
        <f t="array" ref="H378">_xlfn.IFS(F378="TwoWheeler","PrivateScooty",F378="ThreeWheeler","Gov.Cargo",F378="Bus","Gov.Bus",AND(F378="FourWheeler",OR(G378="Electric",G378="CNG",G378="Petrol")),"Cab",AND(F378="FourWheeler",G378="Diesel"),"PrivateCar")</f>
        <v>Cab</v>
      </c>
      <c r="I378" s="1">
        <v>72.599999999999994</v>
      </c>
    </row>
    <row r="379" spans="1:9" x14ac:dyDescent="0.35">
      <c r="A379" s="1" t="s">
        <v>434</v>
      </c>
      <c r="B379" s="1" t="s">
        <v>20</v>
      </c>
      <c r="C379" s="2">
        <v>43554</v>
      </c>
      <c r="D379" s="2" t="str">
        <f t="shared" si="5"/>
        <v>2019</v>
      </c>
      <c r="E379" s="1" t="s">
        <v>113</v>
      </c>
      <c r="F379" s="1" t="s">
        <v>11</v>
      </c>
      <c r="G379" s="1" t="s">
        <v>12</v>
      </c>
      <c r="H379" s="1" t="str" cm="1">
        <f t="array" ref="H379">_xlfn.IFS(F379="TwoWheeler","PrivateScooty",F379="ThreeWheeler","Gov.Cargo",F379="Bus","Gov.Bus",AND(F379="FourWheeler",OR(G379="Electric",G379="CNG",G379="Petrol")),"Cab",AND(F379="FourWheeler",G379="Diesel"),"PrivateCar")</f>
        <v>Cab</v>
      </c>
      <c r="I379" s="1">
        <v>61.95</v>
      </c>
    </row>
    <row r="380" spans="1:9" x14ac:dyDescent="0.35">
      <c r="A380" s="1" t="s">
        <v>435</v>
      </c>
      <c r="B380" s="1" t="s">
        <v>14</v>
      </c>
      <c r="C380" s="2">
        <v>43141</v>
      </c>
      <c r="D380" s="2" t="str">
        <f t="shared" si="5"/>
        <v>2018</v>
      </c>
      <c r="E380" s="1" t="s">
        <v>113</v>
      </c>
      <c r="F380" s="1" t="s">
        <v>26</v>
      </c>
      <c r="G380" s="1" t="s">
        <v>22</v>
      </c>
      <c r="H380" s="1" t="str" cm="1">
        <f t="array" ref="H380">_xlfn.IFS(F380="TwoWheeler","PrivateScooty",F380="ThreeWheeler","Gov.Cargo",F380="Bus","Gov.Bus",AND(F380="FourWheeler",OR(G380="Electric",G380="CNG",G380="Petrol")),"Cab",AND(F380="FourWheeler",G380="Diesel"),"PrivateCar")</f>
        <v>PrivateScooty</v>
      </c>
      <c r="I380" s="1">
        <v>64.2</v>
      </c>
    </row>
    <row r="381" spans="1:9" x14ac:dyDescent="0.35">
      <c r="A381" s="1" t="s">
        <v>436</v>
      </c>
      <c r="B381" s="1" t="s">
        <v>9</v>
      </c>
      <c r="C381" s="2">
        <v>44010</v>
      </c>
      <c r="D381" s="2" t="str">
        <f t="shared" si="5"/>
        <v>2020</v>
      </c>
      <c r="E381" s="1" t="s">
        <v>123</v>
      </c>
      <c r="F381" s="1" t="s">
        <v>26</v>
      </c>
      <c r="G381" s="1" t="s">
        <v>22</v>
      </c>
      <c r="H381" s="1" t="str" cm="1">
        <f t="array" ref="H381">_xlfn.IFS(F381="TwoWheeler","PrivateScooty",F381="ThreeWheeler","Gov.Cargo",F381="Bus","Gov.Bus",AND(F381="FourWheeler",OR(G381="Electric",G381="CNG",G381="Petrol")),"Cab",AND(F381="FourWheeler",G381="Diesel"),"PrivateCar")</f>
        <v>PrivateScooty</v>
      </c>
      <c r="I381" s="1">
        <v>49.91</v>
      </c>
    </row>
    <row r="382" spans="1:9" x14ac:dyDescent="0.35">
      <c r="A382" s="1" t="s">
        <v>437</v>
      </c>
      <c r="B382" s="1" t="s">
        <v>24</v>
      </c>
      <c r="C382" s="2">
        <v>43241</v>
      </c>
      <c r="D382" s="2" t="str">
        <f t="shared" si="5"/>
        <v>2018</v>
      </c>
      <c r="E382" s="1" t="s">
        <v>42</v>
      </c>
      <c r="F382" s="1" t="s">
        <v>26</v>
      </c>
      <c r="G382" s="1" t="s">
        <v>22</v>
      </c>
      <c r="H382" s="1" t="str" cm="1">
        <f t="array" ref="H382">_xlfn.IFS(F382="TwoWheeler","PrivateScooty",F382="ThreeWheeler","Gov.Cargo",F382="Bus","Gov.Bus",AND(F382="FourWheeler",OR(G382="Electric",G382="CNG",G382="Petrol")),"Cab",AND(F382="FourWheeler",G382="Diesel"),"PrivateCar")</f>
        <v>PrivateScooty</v>
      </c>
      <c r="I382" s="1">
        <v>47.04</v>
      </c>
    </row>
    <row r="383" spans="1:9" x14ac:dyDescent="0.35">
      <c r="A383" s="1" t="s">
        <v>438</v>
      </c>
      <c r="B383" s="1" t="s">
        <v>66</v>
      </c>
      <c r="C383" s="2">
        <v>45280</v>
      </c>
      <c r="D383" s="2" t="str">
        <f t="shared" si="5"/>
        <v>2023</v>
      </c>
      <c r="E383" s="1" t="s">
        <v>57</v>
      </c>
      <c r="F383" s="1" t="s">
        <v>43</v>
      </c>
      <c r="G383" s="1" t="s">
        <v>22</v>
      </c>
      <c r="H383" s="1" t="str" cm="1">
        <f t="array" ref="H383">_xlfn.IFS(F383="TwoWheeler","PrivateScooty",F383="ThreeWheeler","Gov.Cargo",F383="Bus","Gov.Bus",AND(F383="FourWheeler",OR(G383="Electric",G383="CNG",G383="Petrol")),"Cab",AND(F383="FourWheeler",G383="Diesel"),"PrivateCar")</f>
        <v>Gov.Cargo</v>
      </c>
      <c r="I383" s="1">
        <v>75.510000000000005</v>
      </c>
    </row>
    <row r="384" spans="1:9" x14ac:dyDescent="0.35">
      <c r="A384" s="1" t="s">
        <v>439</v>
      </c>
      <c r="B384" s="1" t="s">
        <v>14</v>
      </c>
      <c r="C384" s="2">
        <v>43583</v>
      </c>
      <c r="D384" s="2" t="str">
        <f t="shared" si="5"/>
        <v>2019</v>
      </c>
      <c r="E384" s="1" t="s">
        <v>51</v>
      </c>
      <c r="F384" s="1" t="s">
        <v>11</v>
      </c>
      <c r="G384" s="1" t="s">
        <v>22</v>
      </c>
      <c r="H384" s="1" t="str" cm="1">
        <f t="array" ref="H384">_xlfn.IFS(F384="TwoWheeler","PrivateScooty",F384="ThreeWheeler","Gov.Cargo",F384="Bus","Gov.Bus",AND(F384="FourWheeler",OR(G384="Electric",G384="CNG",G384="Petrol")),"Cab",AND(F384="FourWheeler",G384="Diesel"),"PrivateCar")</f>
        <v>Cab</v>
      </c>
      <c r="I384" s="1">
        <v>42.03</v>
      </c>
    </row>
    <row r="385" spans="1:9" x14ac:dyDescent="0.35">
      <c r="A385" s="1" t="s">
        <v>440</v>
      </c>
      <c r="B385" s="1" t="s">
        <v>20</v>
      </c>
      <c r="C385" s="2">
        <v>45118</v>
      </c>
      <c r="D385" s="2" t="str">
        <f t="shared" si="5"/>
        <v>2023</v>
      </c>
      <c r="E385" s="1" t="s">
        <v>60</v>
      </c>
      <c r="F385" s="1" t="s">
        <v>26</v>
      </c>
      <c r="G385" s="1" t="s">
        <v>22</v>
      </c>
      <c r="H385" s="1" t="str" cm="1">
        <f t="array" ref="H385">_xlfn.IFS(F385="TwoWheeler","PrivateScooty",F385="ThreeWheeler","Gov.Cargo",F385="Bus","Gov.Bus",AND(F385="FourWheeler",OR(G385="Electric",G385="CNG",G385="Petrol")),"Cab",AND(F385="FourWheeler",G385="Diesel"),"PrivateCar")</f>
        <v>PrivateScooty</v>
      </c>
      <c r="I385" s="1">
        <v>32.659999999999997</v>
      </c>
    </row>
    <row r="386" spans="1:9" x14ac:dyDescent="0.35">
      <c r="A386" s="1" t="s">
        <v>441</v>
      </c>
      <c r="B386" s="1" t="s">
        <v>20</v>
      </c>
      <c r="C386" s="2">
        <v>43981</v>
      </c>
      <c r="D386" s="2" t="str">
        <f t="shared" si="5"/>
        <v>2020</v>
      </c>
      <c r="E386" s="1" t="s">
        <v>38</v>
      </c>
      <c r="F386" s="1" t="s">
        <v>43</v>
      </c>
      <c r="G386" s="1" t="s">
        <v>34</v>
      </c>
      <c r="H386" s="1" t="str" cm="1">
        <f t="array" ref="H386">_xlfn.IFS(F386="TwoWheeler","PrivateScooty",F386="ThreeWheeler","Gov.Cargo",F386="Bus","Gov.Bus",AND(F386="FourWheeler",OR(G386="Electric",G386="CNG",G386="Petrol")),"Cab",AND(F386="FourWheeler",G386="Diesel"),"PrivateCar")</f>
        <v>Gov.Cargo</v>
      </c>
      <c r="I386" s="1">
        <v>45.02</v>
      </c>
    </row>
    <row r="387" spans="1:9" x14ac:dyDescent="0.35">
      <c r="A387" s="1" t="s">
        <v>442</v>
      </c>
      <c r="B387" s="1" t="s">
        <v>9</v>
      </c>
      <c r="C387" s="2">
        <v>44032</v>
      </c>
      <c r="D387" s="2" t="str">
        <f t="shared" ref="D387:D450" si="6">TEXT(C387,"yyyy")</f>
        <v>2020</v>
      </c>
      <c r="E387" s="1" t="s">
        <v>10</v>
      </c>
      <c r="F387" s="1" t="s">
        <v>11</v>
      </c>
      <c r="G387" s="1" t="s">
        <v>12</v>
      </c>
      <c r="H387" s="1" t="str" cm="1">
        <f t="array" ref="H387">_xlfn.IFS(F387="TwoWheeler","PrivateScooty",F387="ThreeWheeler","Gov.Cargo",F387="Bus","Gov.Bus",AND(F387="FourWheeler",OR(G387="Electric",G387="CNG",G387="Petrol")),"Cab",AND(F387="FourWheeler",G387="Diesel"),"PrivateCar")</f>
        <v>Cab</v>
      </c>
      <c r="I387" s="1">
        <v>81.81</v>
      </c>
    </row>
    <row r="388" spans="1:9" x14ac:dyDescent="0.35">
      <c r="A388" s="1" t="s">
        <v>443</v>
      </c>
      <c r="B388" s="1" t="s">
        <v>75</v>
      </c>
      <c r="C388" s="2">
        <v>44637</v>
      </c>
      <c r="D388" s="2" t="str">
        <f t="shared" si="6"/>
        <v>2022</v>
      </c>
      <c r="E388" s="1" t="s">
        <v>38</v>
      </c>
      <c r="F388" s="1" t="s">
        <v>26</v>
      </c>
      <c r="G388" s="1" t="s">
        <v>12</v>
      </c>
      <c r="H388" s="1" t="str" cm="1">
        <f t="array" ref="H388">_xlfn.IFS(F388="TwoWheeler","PrivateScooty",F388="ThreeWheeler","Gov.Cargo",F388="Bus","Gov.Bus",AND(F388="FourWheeler",OR(G388="Electric",G388="CNG",G388="Petrol")),"Cab",AND(F388="FourWheeler",G388="Diesel"),"PrivateCar")</f>
        <v>PrivateScooty</v>
      </c>
      <c r="I388" s="1">
        <v>79.05</v>
      </c>
    </row>
    <row r="389" spans="1:9" x14ac:dyDescent="0.35">
      <c r="A389" s="1" t="s">
        <v>444</v>
      </c>
      <c r="B389" s="1" t="s">
        <v>93</v>
      </c>
      <c r="C389" s="2">
        <v>43936</v>
      </c>
      <c r="D389" s="2" t="str">
        <f t="shared" si="6"/>
        <v>2020</v>
      </c>
      <c r="E389" s="1" t="s">
        <v>33</v>
      </c>
      <c r="F389" s="1" t="s">
        <v>16</v>
      </c>
      <c r="G389" s="1" t="s">
        <v>12</v>
      </c>
      <c r="H389" s="1" t="str" cm="1">
        <f t="array" ref="H389">_xlfn.IFS(F389="TwoWheeler","PrivateScooty",F389="ThreeWheeler","Gov.Cargo",F389="Bus","Gov.Bus",AND(F389="FourWheeler",OR(G389="Electric",G389="CNG",G389="Petrol")),"Cab",AND(F389="FourWheeler",G389="Diesel"),"PrivateCar")</f>
        <v>Gov.Bus</v>
      </c>
      <c r="I389" s="1">
        <v>78.260000000000005</v>
      </c>
    </row>
    <row r="390" spans="1:9" x14ac:dyDescent="0.35">
      <c r="A390" s="1" t="s">
        <v>445</v>
      </c>
      <c r="B390" s="1" t="s">
        <v>9</v>
      </c>
      <c r="C390" s="2">
        <v>43123</v>
      </c>
      <c r="D390" s="2" t="str">
        <f t="shared" si="6"/>
        <v>2018</v>
      </c>
      <c r="E390" s="1" t="s">
        <v>38</v>
      </c>
      <c r="F390" s="1" t="s">
        <v>26</v>
      </c>
      <c r="G390" s="1" t="s">
        <v>17</v>
      </c>
      <c r="H390" s="1" t="str" cm="1">
        <f t="array" ref="H390">_xlfn.IFS(F390="TwoWheeler","PrivateScooty",F390="ThreeWheeler","Gov.Cargo",F390="Bus","Gov.Bus",AND(F390="FourWheeler",OR(G390="Electric",G390="CNG",G390="Petrol")),"Cab",AND(F390="FourWheeler",G390="Diesel"),"PrivateCar")</f>
        <v>PrivateScooty</v>
      </c>
      <c r="I390" s="1">
        <v>43.62</v>
      </c>
    </row>
    <row r="391" spans="1:9" x14ac:dyDescent="0.35">
      <c r="A391" s="1" t="s">
        <v>446</v>
      </c>
      <c r="B391" s="1" t="s">
        <v>104</v>
      </c>
      <c r="C391" s="2">
        <v>44820</v>
      </c>
      <c r="D391" s="2" t="str">
        <f t="shared" si="6"/>
        <v>2022</v>
      </c>
      <c r="E391" s="1" t="s">
        <v>105</v>
      </c>
      <c r="F391" s="1" t="s">
        <v>26</v>
      </c>
      <c r="G391" s="1" t="s">
        <v>22</v>
      </c>
      <c r="H391" s="1" t="str" cm="1">
        <f t="array" ref="H391">_xlfn.IFS(F391="TwoWheeler","PrivateScooty",F391="ThreeWheeler","Gov.Cargo",F391="Bus","Gov.Bus",AND(F391="FourWheeler",OR(G391="Electric",G391="CNG",G391="Petrol")),"Cab",AND(F391="FourWheeler",G391="Diesel"),"PrivateCar")</f>
        <v>PrivateScooty</v>
      </c>
      <c r="I391" s="1">
        <v>75.36</v>
      </c>
    </row>
    <row r="392" spans="1:9" x14ac:dyDescent="0.35">
      <c r="A392" s="1" t="s">
        <v>447</v>
      </c>
      <c r="B392" s="1" t="s">
        <v>104</v>
      </c>
      <c r="C392" s="2">
        <v>44725</v>
      </c>
      <c r="D392" s="2" t="str">
        <f t="shared" si="6"/>
        <v>2022</v>
      </c>
      <c r="E392" s="1" t="s">
        <v>33</v>
      </c>
      <c r="F392" s="1" t="s">
        <v>16</v>
      </c>
      <c r="G392" s="1" t="s">
        <v>12</v>
      </c>
      <c r="H392" s="1" t="str" cm="1">
        <f t="array" ref="H392">_xlfn.IFS(F392="TwoWheeler","PrivateScooty",F392="ThreeWheeler","Gov.Cargo",F392="Bus","Gov.Bus",AND(F392="FourWheeler",OR(G392="Electric",G392="CNG",G392="Petrol")),"Cab",AND(F392="FourWheeler",G392="Diesel"),"PrivateCar")</f>
        <v>Gov.Bus</v>
      </c>
      <c r="I392" s="1">
        <v>31.52</v>
      </c>
    </row>
    <row r="393" spans="1:9" x14ac:dyDescent="0.35">
      <c r="A393" s="1" t="s">
        <v>448</v>
      </c>
      <c r="B393" s="1" t="s">
        <v>14</v>
      </c>
      <c r="C393" s="2">
        <v>43532</v>
      </c>
      <c r="D393" s="2" t="str">
        <f t="shared" si="6"/>
        <v>2019</v>
      </c>
      <c r="E393" s="1" t="s">
        <v>42</v>
      </c>
      <c r="F393" s="1" t="s">
        <v>16</v>
      </c>
      <c r="G393" s="1" t="s">
        <v>12</v>
      </c>
      <c r="H393" s="1" t="str" cm="1">
        <f t="array" ref="H393">_xlfn.IFS(F393="TwoWheeler","PrivateScooty",F393="ThreeWheeler","Gov.Cargo",F393="Bus","Gov.Bus",AND(F393="FourWheeler",OR(G393="Electric",G393="CNG",G393="Petrol")),"Cab",AND(F393="FourWheeler",G393="Diesel"),"PrivateCar")</f>
        <v>Gov.Bus</v>
      </c>
      <c r="I393" s="1">
        <v>90.93</v>
      </c>
    </row>
    <row r="394" spans="1:9" x14ac:dyDescent="0.35">
      <c r="A394" s="1" t="s">
        <v>449</v>
      </c>
      <c r="B394" s="1" t="s">
        <v>24</v>
      </c>
      <c r="C394" s="2">
        <v>44228</v>
      </c>
      <c r="D394" s="2" t="str">
        <f t="shared" si="6"/>
        <v>2021</v>
      </c>
      <c r="E394" s="1" t="s">
        <v>38</v>
      </c>
      <c r="F394" s="1" t="s">
        <v>43</v>
      </c>
      <c r="G394" s="1" t="s">
        <v>17</v>
      </c>
      <c r="H394" s="1" t="str" cm="1">
        <f t="array" ref="H394">_xlfn.IFS(F394="TwoWheeler","PrivateScooty",F394="ThreeWheeler","Gov.Cargo",F394="Bus","Gov.Bus",AND(F394="FourWheeler",OR(G394="Electric",G394="CNG",G394="Petrol")),"Cab",AND(F394="FourWheeler",G394="Diesel"),"PrivateCar")</f>
        <v>Gov.Cargo</v>
      </c>
      <c r="I394" s="1">
        <v>26.44</v>
      </c>
    </row>
    <row r="395" spans="1:9" x14ac:dyDescent="0.35">
      <c r="A395" s="1" t="s">
        <v>450</v>
      </c>
      <c r="B395" s="1" t="s">
        <v>14</v>
      </c>
      <c r="C395" s="2">
        <v>43688</v>
      </c>
      <c r="D395" s="2" t="str">
        <f t="shared" si="6"/>
        <v>2019</v>
      </c>
      <c r="E395" s="1" t="s">
        <v>69</v>
      </c>
      <c r="F395" s="1" t="s">
        <v>11</v>
      </c>
      <c r="G395" s="1" t="s">
        <v>12</v>
      </c>
      <c r="H395" s="1" t="str" cm="1">
        <f t="array" ref="H395">_xlfn.IFS(F395="TwoWheeler","PrivateScooty",F395="ThreeWheeler","Gov.Cargo",F395="Bus","Gov.Bus",AND(F395="FourWheeler",OR(G395="Electric",G395="CNG",G395="Petrol")),"Cab",AND(F395="FourWheeler",G395="Diesel"),"PrivateCar")</f>
        <v>Cab</v>
      </c>
      <c r="I395" s="1">
        <v>73.27</v>
      </c>
    </row>
    <row r="396" spans="1:9" x14ac:dyDescent="0.35">
      <c r="A396" s="1" t="s">
        <v>451</v>
      </c>
      <c r="B396" s="1" t="s">
        <v>66</v>
      </c>
      <c r="C396" s="2">
        <v>45268</v>
      </c>
      <c r="D396" s="2" t="str">
        <f t="shared" si="6"/>
        <v>2023</v>
      </c>
      <c r="E396" s="1" t="s">
        <v>38</v>
      </c>
      <c r="F396" s="1" t="s">
        <v>16</v>
      </c>
      <c r="G396" s="1" t="s">
        <v>12</v>
      </c>
      <c r="H396" s="1" t="str" cm="1">
        <f t="array" ref="H396">_xlfn.IFS(F396="TwoWheeler","PrivateScooty",F396="ThreeWheeler","Gov.Cargo",F396="Bus","Gov.Bus",AND(F396="FourWheeler",OR(G396="Electric",G396="CNG",G396="Petrol")),"Cab",AND(F396="FourWheeler",G396="Diesel"),"PrivateCar")</f>
        <v>Gov.Bus</v>
      </c>
      <c r="I396" s="1">
        <v>84.09</v>
      </c>
    </row>
    <row r="397" spans="1:9" x14ac:dyDescent="0.35">
      <c r="A397" s="1" t="s">
        <v>452</v>
      </c>
      <c r="B397" s="1" t="s">
        <v>24</v>
      </c>
      <c r="C397" s="2">
        <v>43312</v>
      </c>
      <c r="D397" s="2" t="str">
        <f t="shared" si="6"/>
        <v>2018</v>
      </c>
      <c r="E397" s="1" t="s">
        <v>25</v>
      </c>
      <c r="F397" s="1" t="s">
        <v>26</v>
      </c>
      <c r="G397" s="1" t="s">
        <v>22</v>
      </c>
      <c r="H397" s="1" t="str" cm="1">
        <f t="array" ref="H397">_xlfn.IFS(F397="TwoWheeler","PrivateScooty",F397="ThreeWheeler","Gov.Cargo",F397="Bus","Gov.Bus",AND(F397="FourWheeler",OR(G397="Electric",G397="CNG",G397="Petrol")),"Cab",AND(F397="FourWheeler",G397="Diesel"),"PrivateCar")</f>
        <v>PrivateScooty</v>
      </c>
      <c r="I397" s="1">
        <v>46.05</v>
      </c>
    </row>
    <row r="398" spans="1:9" x14ac:dyDescent="0.35">
      <c r="A398" s="1" t="s">
        <v>453</v>
      </c>
      <c r="B398" s="1" t="s">
        <v>24</v>
      </c>
      <c r="C398" s="2">
        <v>43435</v>
      </c>
      <c r="D398" s="2" t="str">
        <f t="shared" si="6"/>
        <v>2018</v>
      </c>
      <c r="E398" s="1" t="s">
        <v>49</v>
      </c>
      <c r="F398" s="1" t="s">
        <v>11</v>
      </c>
      <c r="G398" s="1" t="s">
        <v>12</v>
      </c>
      <c r="H398" s="1" t="str" cm="1">
        <f t="array" ref="H398">_xlfn.IFS(F398="TwoWheeler","PrivateScooty",F398="ThreeWheeler","Gov.Cargo",F398="Bus","Gov.Bus",AND(F398="FourWheeler",OR(G398="Electric",G398="CNG",G398="Petrol")),"Cab",AND(F398="FourWheeler",G398="Diesel"),"PrivateCar")</f>
        <v>Cab</v>
      </c>
      <c r="I398" s="1">
        <v>37.92</v>
      </c>
    </row>
    <row r="399" spans="1:9" x14ac:dyDescent="0.35">
      <c r="A399" s="1" t="s">
        <v>454</v>
      </c>
      <c r="B399" s="1" t="s">
        <v>93</v>
      </c>
      <c r="C399" s="2">
        <v>43286</v>
      </c>
      <c r="D399" s="2" t="str">
        <f t="shared" si="6"/>
        <v>2018</v>
      </c>
      <c r="E399" s="1" t="s">
        <v>47</v>
      </c>
      <c r="F399" s="1" t="s">
        <v>26</v>
      </c>
      <c r="G399" s="1" t="s">
        <v>12</v>
      </c>
      <c r="H399" s="1" t="str" cm="1">
        <f t="array" ref="H399">_xlfn.IFS(F399="TwoWheeler","PrivateScooty",F399="ThreeWheeler","Gov.Cargo",F399="Bus","Gov.Bus",AND(F399="FourWheeler",OR(G399="Electric",G399="CNG",G399="Petrol")),"Cab",AND(F399="FourWheeler",G399="Diesel"),"PrivateCar")</f>
        <v>PrivateScooty</v>
      </c>
      <c r="I399" s="1">
        <v>88.08</v>
      </c>
    </row>
    <row r="400" spans="1:9" x14ac:dyDescent="0.35">
      <c r="A400" s="1" t="s">
        <v>455</v>
      </c>
      <c r="B400" s="1" t="s">
        <v>93</v>
      </c>
      <c r="C400" s="2">
        <v>45061</v>
      </c>
      <c r="D400" s="2" t="str">
        <f t="shared" si="6"/>
        <v>2023</v>
      </c>
      <c r="E400" s="1" t="s">
        <v>47</v>
      </c>
      <c r="F400" s="1" t="s">
        <v>26</v>
      </c>
      <c r="G400" s="1" t="s">
        <v>17</v>
      </c>
      <c r="H400" s="1" t="str" cm="1">
        <f t="array" ref="H400">_xlfn.IFS(F400="TwoWheeler","PrivateScooty",F400="ThreeWheeler","Gov.Cargo",F400="Bus","Gov.Bus",AND(F400="FourWheeler",OR(G400="Electric",G400="CNG",G400="Petrol")),"Cab",AND(F400="FourWheeler",G400="Diesel"),"PrivateCar")</f>
        <v>PrivateScooty</v>
      </c>
      <c r="I400" s="1">
        <v>41.01</v>
      </c>
    </row>
    <row r="401" spans="1:9" x14ac:dyDescent="0.35">
      <c r="A401" s="1" t="s">
        <v>456</v>
      </c>
      <c r="B401" s="1" t="s">
        <v>104</v>
      </c>
      <c r="C401" s="2">
        <v>44053</v>
      </c>
      <c r="D401" s="2" t="str">
        <f t="shared" si="6"/>
        <v>2020</v>
      </c>
      <c r="E401" s="1" t="s">
        <v>55</v>
      </c>
      <c r="F401" s="1" t="s">
        <v>26</v>
      </c>
      <c r="G401" s="1" t="s">
        <v>22</v>
      </c>
      <c r="H401" s="1" t="str" cm="1">
        <f t="array" ref="H401">_xlfn.IFS(F401="TwoWheeler","PrivateScooty",F401="ThreeWheeler","Gov.Cargo",F401="Bus","Gov.Bus",AND(F401="FourWheeler",OR(G401="Electric",G401="CNG",G401="Petrol")),"Cab",AND(F401="FourWheeler",G401="Diesel"),"PrivateCar")</f>
        <v>PrivateScooty</v>
      </c>
      <c r="I401" s="1">
        <v>80.44</v>
      </c>
    </row>
    <row r="402" spans="1:9" x14ac:dyDescent="0.35">
      <c r="A402" s="1" t="s">
        <v>457</v>
      </c>
      <c r="B402" s="1" t="s">
        <v>24</v>
      </c>
      <c r="C402" s="2">
        <v>44475</v>
      </c>
      <c r="D402" s="2" t="str">
        <f t="shared" si="6"/>
        <v>2021</v>
      </c>
      <c r="E402" s="1" t="s">
        <v>25</v>
      </c>
      <c r="F402" s="1" t="s">
        <v>43</v>
      </c>
      <c r="G402" s="1" t="s">
        <v>17</v>
      </c>
      <c r="H402" s="1" t="str" cm="1">
        <f t="array" ref="H402">_xlfn.IFS(F402="TwoWheeler","PrivateScooty",F402="ThreeWheeler","Gov.Cargo",F402="Bus","Gov.Bus",AND(F402="FourWheeler",OR(G402="Electric",G402="CNG",G402="Petrol")),"Cab",AND(F402="FourWheeler",G402="Diesel"),"PrivateCar")</f>
        <v>Gov.Cargo</v>
      </c>
      <c r="I402" s="1">
        <v>88.57</v>
      </c>
    </row>
    <row r="403" spans="1:9" x14ac:dyDescent="0.35">
      <c r="A403" s="1" t="s">
        <v>458</v>
      </c>
      <c r="B403" s="1" t="s">
        <v>75</v>
      </c>
      <c r="C403" s="2">
        <v>43223</v>
      </c>
      <c r="D403" s="2" t="str">
        <f t="shared" si="6"/>
        <v>2018</v>
      </c>
      <c r="E403" s="1" t="s">
        <v>81</v>
      </c>
      <c r="F403" s="1" t="s">
        <v>11</v>
      </c>
      <c r="G403" s="1" t="s">
        <v>12</v>
      </c>
      <c r="H403" s="1" t="str" cm="1">
        <f t="array" ref="H403">_xlfn.IFS(F403="TwoWheeler","PrivateScooty",F403="ThreeWheeler","Gov.Cargo",F403="Bus","Gov.Bus",AND(F403="FourWheeler",OR(G403="Electric",G403="CNG",G403="Petrol")),"Cab",AND(F403="FourWheeler",G403="Diesel"),"PrivateCar")</f>
        <v>Cab</v>
      </c>
      <c r="I403" s="1">
        <v>77.17</v>
      </c>
    </row>
    <row r="404" spans="1:9" x14ac:dyDescent="0.35">
      <c r="A404" s="1" t="s">
        <v>459</v>
      </c>
      <c r="B404" s="1" t="s">
        <v>24</v>
      </c>
      <c r="C404" s="2">
        <v>44509</v>
      </c>
      <c r="D404" s="2" t="str">
        <f t="shared" si="6"/>
        <v>2021</v>
      </c>
      <c r="E404" s="1" t="s">
        <v>88</v>
      </c>
      <c r="F404" s="1" t="s">
        <v>11</v>
      </c>
      <c r="G404" s="1" t="s">
        <v>22</v>
      </c>
      <c r="H404" s="1" t="str" cm="1">
        <f t="array" ref="H404">_xlfn.IFS(F404="TwoWheeler","PrivateScooty",F404="ThreeWheeler","Gov.Cargo",F404="Bus","Gov.Bus",AND(F404="FourWheeler",OR(G404="Electric",G404="CNG",G404="Petrol")),"Cab",AND(F404="FourWheeler",G404="Diesel"),"PrivateCar")</f>
        <v>Cab</v>
      </c>
      <c r="I404" s="1">
        <v>67.09</v>
      </c>
    </row>
    <row r="405" spans="1:9" x14ac:dyDescent="0.35">
      <c r="A405" s="1" t="s">
        <v>460</v>
      </c>
      <c r="B405" s="1" t="s">
        <v>9</v>
      </c>
      <c r="C405" s="2">
        <v>44827</v>
      </c>
      <c r="D405" s="2" t="str">
        <f t="shared" si="6"/>
        <v>2022</v>
      </c>
      <c r="E405" s="1" t="s">
        <v>49</v>
      </c>
      <c r="F405" s="1" t="s">
        <v>11</v>
      </c>
      <c r="G405" s="1" t="s">
        <v>34</v>
      </c>
      <c r="H405" s="1" t="str" cm="1">
        <f t="array" ref="H405">_xlfn.IFS(F405="TwoWheeler","PrivateScooty",F405="ThreeWheeler","Gov.Cargo",F405="Bus","Gov.Bus",AND(F405="FourWheeler",OR(G405="Electric",G405="CNG",G405="Petrol")),"Cab",AND(F405="FourWheeler",G405="Diesel"),"PrivateCar")</f>
        <v>Cab</v>
      </c>
      <c r="I405" s="1">
        <v>30.41</v>
      </c>
    </row>
    <row r="406" spans="1:9" x14ac:dyDescent="0.35">
      <c r="A406" s="1" t="s">
        <v>461</v>
      </c>
      <c r="B406" s="1" t="s">
        <v>75</v>
      </c>
      <c r="C406" s="2">
        <v>44049</v>
      </c>
      <c r="D406" s="2" t="str">
        <f t="shared" si="6"/>
        <v>2020</v>
      </c>
      <c r="E406" s="1" t="s">
        <v>21</v>
      </c>
      <c r="F406" s="1" t="s">
        <v>43</v>
      </c>
      <c r="G406" s="1" t="s">
        <v>12</v>
      </c>
      <c r="H406" s="1" t="str" cm="1">
        <f t="array" ref="H406">_xlfn.IFS(F406="TwoWheeler","PrivateScooty",F406="ThreeWheeler","Gov.Cargo",F406="Bus","Gov.Bus",AND(F406="FourWheeler",OR(G406="Electric",G406="CNG",G406="Petrol")),"Cab",AND(F406="FourWheeler",G406="Diesel"),"PrivateCar")</f>
        <v>Gov.Cargo</v>
      </c>
      <c r="I406" s="1">
        <v>58.09</v>
      </c>
    </row>
    <row r="407" spans="1:9" x14ac:dyDescent="0.35">
      <c r="A407" s="1" t="s">
        <v>462</v>
      </c>
      <c r="B407" s="1" t="s">
        <v>66</v>
      </c>
      <c r="C407" s="2">
        <v>44515</v>
      </c>
      <c r="D407" s="2" t="str">
        <f t="shared" si="6"/>
        <v>2021</v>
      </c>
      <c r="E407" s="1" t="s">
        <v>51</v>
      </c>
      <c r="F407" s="1" t="s">
        <v>26</v>
      </c>
      <c r="G407" s="1" t="s">
        <v>22</v>
      </c>
      <c r="H407" s="1" t="str" cm="1">
        <f t="array" ref="H407">_xlfn.IFS(F407="TwoWheeler","PrivateScooty",F407="ThreeWheeler","Gov.Cargo",F407="Bus","Gov.Bus",AND(F407="FourWheeler",OR(G407="Electric",G407="CNG",G407="Petrol")),"Cab",AND(F407="FourWheeler",G407="Diesel"),"PrivateCar")</f>
        <v>PrivateScooty</v>
      </c>
      <c r="I407" s="1">
        <v>62.55</v>
      </c>
    </row>
    <row r="408" spans="1:9" x14ac:dyDescent="0.35">
      <c r="A408" s="1" t="s">
        <v>463</v>
      </c>
      <c r="B408" s="1" t="s">
        <v>24</v>
      </c>
      <c r="C408" s="2">
        <v>43522</v>
      </c>
      <c r="D408" s="2" t="str">
        <f t="shared" si="6"/>
        <v>2019</v>
      </c>
      <c r="E408" s="1" t="s">
        <v>10</v>
      </c>
      <c r="F408" s="1" t="s">
        <v>16</v>
      </c>
      <c r="G408" s="1" t="s">
        <v>22</v>
      </c>
      <c r="H408" s="1" t="str" cm="1">
        <f t="array" ref="H408">_xlfn.IFS(F408="TwoWheeler","PrivateScooty",F408="ThreeWheeler","Gov.Cargo",F408="Bus","Gov.Bus",AND(F408="FourWheeler",OR(G408="Electric",G408="CNG",G408="Petrol")),"Cab",AND(F408="FourWheeler",G408="Diesel"),"PrivateCar")</f>
        <v>Gov.Bus</v>
      </c>
      <c r="I408" s="1">
        <v>94.85</v>
      </c>
    </row>
    <row r="409" spans="1:9" x14ac:dyDescent="0.35">
      <c r="A409" s="1" t="s">
        <v>464</v>
      </c>
      <c r="B409" s="1" t="s">
        <v>14</v>
      </c>
      <c r="C409" s="2">
        <v>43512</v>
      </c>
      <c r="D409" s="2" t="str">
        <f t="shared" si="6"/>
        <v>2019</v>
      </c>
      <c r="E409" s="1" t="s">
        <v>21</v>
      </c>
      <c r="F409" s="1" t="s">
        <v>16</v>
      </c>
      <c r="G409" s="1" t="s">
        <v>34</v>
      </c>
      <c r="H409" s="1" t="str" cm="1">
        <f t="array" ref="H409">_xlfn.IFS(F409="TwoWheeler","PrivateScooty",F409="ThreeWheeler","Gov.Cargo",F409="Bus","Gov.Bus",AND(F409="FourWheeler",OR(G409="Electric",G409="CNG",G409="Petrol")),"Cab",AND(F409="FourWheeler",G409="Diesel"),"PrivateCar")</f>
        <v>Gov.Bus</v>
      </c>
      <c r="I409" s="1">
        <v>64.5</v>
      </c>
    </row>
    <row r="410" spans="1:9" x14ac:dyDescent="0.35">
      <c r="A410" s="1" t="s">
        <v>465</v>
      </c>
      <c r="B410" s="1" t="s">
        <v>104</v>
      </c>
      <c r="C410" s="2">
        <v>45149</v>
      </c>
      <c r="D410" s="2" t="str">
        <f t="shared" si="6"/>
        <v>2023</v>
      </c>
      <c r="E410" s="1" t="s">
        <v>21</v>
      </c>
      <c r="F410" s="1" t="s">
        <v>11</v>
      </c>
      <c r="G410" s="1" t="s">
        <v>17</v>
      </c>
      <c r="H410" s="1" t="str" cm="1">
        <f t="array" ref="H410">_xlfn.IFS(F410="TwoWheeler","PrivateScooty",F410="ThreeWheeler","Gov.Cargo",F410="Bus","Gov.Bus",AND(F410="FourWheeler",OR(G410="Electric",G410="CNG",G410="Petrol")),"Cab",AND(F410="FourWheeler",G410="Diesel"),"PrivateCar")</f>
        <v>PrivateCar</v>
      </c>
      <c r="I410" s="1">
        <v>44.51</v>
      </c>
    </row>
    <row r="411" spans="1:9" x14ac:dyDescent="0.35">
      <c r="A411" s="1" t="s">
        <v>466</v>
      </c>
      <c r="B411" s="1" t="s">
        <v>24</v>
      </c>
      <c r="C411" s="2">
        <v>44699</v>
      </c>
      <c r="D411" s="2" t="str">
        <f t="shared" si="6"/>
        <v>2022</v>
      </c>
      <c r="E411" s="1" t="s">
        <v>40</v>
      </c>
      <c r="F411" s="1" t="s">
        <v>26</v>
      </c>
      <c r="G411" s="1" t="s">
        <v>22</v>
      </c>
      <c r="H411" s="1" t="str" cm="1">
        <f t="array" ref="H411">_xlfn.IFS(F411="TwoWheeler","PrivateScooty",F411="ThreeWheeler","Gov.Cargo",F411="Bus","Gov.Bus",AND(F411="FourWheeler",OR(G411="Electric",G411="CNG",G411="Petrol")),"Cab",AND(F411="FourWheeler",G411="Diesel"),"PrivateCar")</f>
        <v>PrivateScooty</v>
      </c>
      <c r="I411" s="1">
        <v>82.61</v>
      </c>
    </row>
    <row r="412" spans="1:9" x14ac:dyDescent="0.35">
      <c r="A412" s="1" t="s">
        <v>467</v>
      </c>
      <c r="B412" s="1" t="s">
        <v>24</v>
      </c>
      <c r="C412" s="2">
        <v>44143</v>
      </c>
      <c r="D412" s="2" t="str">
        <f t="shared" si="6"/>
        <v>2020</v>
      </c>
      <c r="E412" s="1" t="s">
        <v>69</v>
      </c>
      <c r="F412" s="1" t="s">
        <v>16</v>
      </c>
      <c r="G412" s="1" t="s">
        <v>12</v>
      </c>
      <c r="H412" s="1" t="str" cm="1">
        <f t="array" ref="H412">_xlfn.IFS(F412="TwoWheeler","PrivateScooty",F412="ThreeWheeler","Gov.Cargo",F412="Bus","Gov.Bus",AND(F412="FourWheeler",OR(G412="Electric",G412="CNG",G412="Petrol")),"Cab",AND(F412="FourWheeler",G412="Diesel"),"PrivateCar")</f>
        <v>Gov.Bus</v>
      </c>
      <c r="I412" s="1">
        <v>90.89</v>
      </c>
    </row>
    <row r="413" spans="1:9" x14ac:dyDescent="0.35">
      <c r="A413" s="1" t="s">
        <v>468</v>
      </c>
      <c r="B413" s="1" t="s">
        <v>104</v>
      </c>
      <c r="C413" s="2">
        <v>44050</v>
      </c>
      <c r="D413" s="2" t="str">
        <f t="shared" si="6"/>
        <v>2020</v>
      </c>
      <c r="E413" s="1" t="s">
        <v>10</v>
      </c>
      <c r="F413" s="1" t="s">
        <v>16</v>
      </c>
      <c r="G413" s="1" t="s">
        <v>17</v>
      </c>
      <c r="H413" s="1" t="str" cm="1">
        <f t="array" ref="H413">_xlfn.IFS(F413="TwoWheeler","PrivateScooty",F413="ThreeWheeler","Gov.Cargo",F413="Bus","Gov.Bus",AND(F413="FourWheeler",OR(G413="Electric",G413="CNG",G413="Petrol")),"Cab",AND(F413="FourWheeler",G413="Diesel"),"PrivateCar")</f>
        <v>Gov.Bus</v>
      </c>
      <c r="I413" s="1">
        <v>37.97</v>
      </c>
    </row>
    <row r="414" spans="1:9" x14ac:dyDescent="0.35">
      <c r="A414" s="1" t="s">
        <v>469</v>
      </c>
      <c r="B414" s="1" t="s">
        <v>14</v>
      </c>
      <c r="C414" s="2">
        <v>44876</v>
      </c>
      <c r="D414" s="2" t="str">
        <f t="shared" si="6"/>
        <v>2022</v>
      </c>
      <c r="E414" s="1" t="s">
        <v>127</v>
      </c>
      <c r="F414" s="1" t="s">
        <v>11</v>
      </c>
      <c r="G414" s="1" t="s">
        <v>22</v>
      </c>
      <c r="H414" s="1" t="str" cm="1">
        <f t="array" ref="H414">_xlfn.IFS(F414="TwoWheeler","PrivateScooty",F414="ThreeWheeler","Gov.Cargo",F414="Bus","Gov.Bus",AND(F414="FourWheeler",OR(G414="Electric",G414="CNG",G414="Petrol")),"Cab",AND(F414="FourWheeler",G414="Diesel"),"PrivateCar")</f>
        <v>Cab</v>
      </c>
      <c r="I414" s="1">
        <v>47.34</v>
      </c>
    </row>
    <row r="415" spans="1:9" x14ac:dyDescent="0.35">
      <c r="A415" s="1" t="s">
        <v>470</v>
      </c>
      <c r="B415" s="1" t="s">
        <v>24</v>
      </c>
      <c r="C415" s="2">
        <v>44339</v>
      </c>
      <c r="D415" s="2" t="str">
        <f t="shared" si="6"/>
        <v>2021</v>
      </c>
      <c r="E415" s="1" t="s">
        <v>40</v>
      </c>
      <c r="F415" s="1" t="s">
        <v>26</v>
      </c>
      <c r="G415" s="1" t="s">
        <v>34</v>
      </c>
      <c r="H415" s="1" t="str" cm="1">
        <f t="array" ref="H415">_xlfn.IFS(F415="TwoWheeler","PrivateScooty",F415="ThreeWheeler","Gov.Cargo",F415="Bus","Gov.Bus",AND(F415="FourWheeler",OR(G415="Electric",G415="CNG",G415="Petrol")),"Cab",AND(F415="FourWheeler",G415="Diesel"),"PrivateCar")</f>
        <v>PrivateScooty</v>
      </c>
      <c r="I415" s="1">
        <v>83.25</v>
      </c>
    </row>
    <row r="416" spans="1:9" x14ac:dyDescent="0.35">
      <c r="A416" s="1" t="s">
        <v>471</v>
      </c>
      <c r="B416" s="1" t="s">
        <v>36</v>
      </c>
      <c r="C416" s="2">
        <v>43302</v>
      </c>
      <c r="D416" s="2" t="str">
        <f t="shared" si="6"/>
        <v>2018</v>
      </c>
      <c r="E416" s="1" t="s">
        <v>88</v>
      </c>
      <c r="F416" s="1" t="s">
        <v>16</v>
      </c>
      <c r="G416" s="1" t="s">
        <v>34</v>
      </c>
      <c r="H416" s="1" t="str" cm="1">
        <f t="array" ref="H416">_xlfn.IFS(F416="TwoWheeler","PrivateScooty",F416="ThreeWheeler","Gov.Cargo",F416="Bus","Gov.Bus",AND(F416="FourWheeler",OR(G416="Electric",G416="CNG",G416="Petrol")),"Cab",AND(F416="FourWheeler",G416="Diesel"),"PrivateCar")</f>
        <v>Gov.Bus</v>
      </c>
      <c r="I416" s="1">
        <v>59.28</v>
      </c>
    </row>
    <row r="417" spans="1:9" x14ac:dyDescent="0.35">
      <c r="A417" s="1" t="s">
        <v>472</v>
      </c>
      <c r="B417" s="1" t="s">
        <v>32</v>
      </c>
      <c r="C417" s="2">
        <v>44445</v>
      </c>
      <c r="D417" s="2" t="str">
        <f t="shared" si="6"/>
        <v>2021</v>
      </c>
      <c r="E417" s="1" t="s">
        <v>88</v>
      </c>
      <c r="F417" s="1" t="s">
        <v>43</v>
      </c>
      <c r="G417" s="1" t="s">
        <v>17</v>
      </c>
      <c r="H417" s="1" t="str" cm="1">
        <f t="array" ref="H417">_xlfn.IFS(F417="TwoWheeler","PrivateScooty",F417="ThreeWheeler","Gov.Cargo",F417="Bus","Gov.Bus",AND(F417="FourWheeler",OR(G417="Electric",G417="CNG",G417="Petrol")),"Cab",AND(F417="FourWheeler",G417="Diesel"),"PrivateCar")</f>
        <v>Gov.Cargo</v>
      </c>
      <c r="I417" s="1">
        <v>60.94</v>
      </c>
    </row>
    <row r="418" spans="1:9" x14ac:dyDescent="0.35">
      <c r="A418" s="1" t="s">
        <v>473</v>
      </c>
      <c r="B418" s="1" t="s">
        <v>36</v>
      </c>
      <c r="C418" s="2">
        <v>43108</v>
      </c>
      <c r="D418" s="2" t="str">
        <f t="shared" si="6"/>
        <v>2018</v>
      </c>
      <c r="E418" s="1" t="s">
        <v>47</v>
      </c>
      <c r="F418" s="1" t="s">
        <v>16</v>
      </c>
      <c r="G418" s="1" t="s">
        <v>17</v>
      </c>
      <c r="H418" s="1" t="str" cm="1">
        <f t="array" ref="H418">_xlfn.IFS(F418="TwoWheeler","PrivateScooty",F418="ThreeWheeler","Gov.Cargo",F418="Bus","Gov.Bus",AND(F418="FourWheeler",OR(G418="Electric",G418="CNG",G418="Petrol")),"Cab",AND(F418="FourWheeler",G418="Diesel"),"PrivateCar")</f>
        <v>Gov.Bus</v>
      </c>
      <c r="I418" s="1">
        <v>27.77</v>
      </c>
    </row>
    <row r="419" spans="1:9" x14ac:dyDescent="0.35">
      <c r="A419" s="1" t="s">
        <v>474</v>
      </c>
      <c r="B419" s="1" t="s">
        <v>20</v>
      </c>
      <c r="C419" s="2">
        <v>44330</v>
      </c>
      <c r="D419" s="2" t="str">
        <f t="shared" si="6"/>
        <v>2021</v>
      </c>
      <c r="E419" s="1" t="s">
        <v>57</v>
      </c>
      <c r="F419" s="1" t="s">
        <v>43</v>
      </c>
      <c r="G419" s="1" t="s">
        <v>34</v>
      </c>
      <c r="H419" s="1" t="str" cm="1">
        <f t="array" ref="H419">_xlfn.IFS(F419="TwoWheeler","PrivateScooty",F419="ThreeWheeler","Gov.Cargo",F419="Bus","Gov.Bus",AND(F419="FourWheeler",OR(G419="Electric",G419="CNG",G419="Petrol")),"Cab",AND(F419="FourWheeler",G419="Diesel"),"PrivateCar")</f>
        <v>Gov.Cargo</v>
      </c>
      <c r="I419" s="1">
        <v>79.77</v>
      </c>
    </row>
    <row r="420" spans="1:9" x14ac:dyDescent="0.35">
      <c r="A420" s="1" t="s">
        <v>475</v>
      </c>
      <c r="B420" s="1" t="s">
        <v>36</v>
      </c>
      <c r="C420" s="2">
        <v>43148</v>
      </c>
      <c r="D420" s="2" t="str">
        <f t="shared" si="6"/>
        <v>2018</v>
      </c>
      <c r="E420" s="1" t="s">
        <v>60</v>
      </c>
      <c r="F420" s="1" t="s">
        <v>11</v>
      </c>
      <c r="G420" s="1" t="s">
        <v>22</v>
      </c>
      <c r="H420" s="1" t="str" cm="1">
        <f t="array" ref="H420">_xlfn.IFS(F420="TwoWheeler","PrivateScooty",F420="ThreeWheeler","Gov.Cargo",F420="Bus","Gov.Bus",AND(F420="FourWheeler",OR(G420="Electric",G420="CNG",G420="Petrol")),"Cab",AND(F420="FourWheeler",G420="Diesel"),"PrivateCar")</f>
        <v>Cab</v>
      </c>
      <c r="I420" s="1">
        <v>63.14</v>
      </c>
    </row>
    <row r="421" spans="1:9" x14ac:dyDescent="0.35">
      <c r="A421" s="1" t="s">
        <v>476</v>
      </c>
      <c r="B421" s="1" t="s">
        <v>93</v>
      </c>
      <c r="C421" s="2">
        <v>43404</v>
      </c>
      <c r="D421" s="2" t="str">
        <f t="shared" si="6"/>
        <v>2018</v>
      </c>
      <c r="E421" s="1" t="s">
        <v>81</v>
      </c>
      <c r="F421" s="1" t="s">
        <v>26</v>
      </c>
      <c r="G421" s="1" t="s">
        <v>34</v>
      </c>
      <c r="H421" s="1" t="str" cm="1">
        <f t="array" ref="H421">_xlfn.IFS(F421="TwoWheeler","PrivateScooty",F421="ThreeWheeler","Gov.Cargo",F421="Bus","Gov.Bus",AND(F421="FourWheeler",OR(G421="Electric",G421="CNG",G421="Petrol")),"Cab",AND(F421="FourWheeler",G421="Diesel"),"PrivateCar")</f>
        <v>PrivateScooty</v>
      </c>
      <c r="I421" s="1">
        <v>45.92</v>
      </c>
    </row>
    <row r="422" spans="1:9" x14ac:dyDescent="0.35">
      <c r="A422" s="1" t="s">
        <v>477</v>
      </c>
      <c r="B422" s="1" t="s">
        <v>93</v>
      </c>
      <c r="C422" s="2">
        <v>45197</v>
      </c>
      <c r="D422" s="2" t="str">
        <f t="shared" si="6"/>
        <v>2023</v>
      </c>
      <c r="E422" s="1" t="s">
        <v>127</v>
      </c>
      <c r="F422" s="1" t="s">
        <v>16</v>
      </c>
      <c r="G422" s="1" t="s">
        <v>17</v>
      </c>
      <c r="H422" s="1" t="str" cm="1">
        <f t="array" ref="H422">_xlfn.IFS(F422="TwoWheeler","PrivateScooty",F422="ThreeWheeler","Gov.Cargo",F422="Bus","Gov.Bus",AND(F422="FourWheeler",OR(G422="Electric",G422="CNG",G422="Petrol")),"Cab",AND(F422="FourWheeler",G422="Diesel"),"PrivateCar")</f>
        <v>Gov.Bus</v>
      </c>
      <c r="I422" s="1">
        <v>80</v>
      </c>
    </row>
    <row r="423" spans="1:9" x14ac:dyDescent="0.35">
      <c r="A423" s="1" t="s">
        <v>478</v>
      </c>
      <c r="B423" s="1" t="s">
        <v>20</v>
      </c>
      <c r="C423" s="2">
        <v>44428</v>
      </c>
      <c r="D423" s="2" t="str">
        <f t="shared" si="6"/>
        <v>2021</v>
      </c>
      <c r="E423" s="1" t="s">
        <v>113</v>
      </c>
      <c r="F423" s="1" t="s">
        <v>43</v>
      </c>
      <c r="G423" s="1" t="s">
        <v>22</v>
      </c>
      <c r="H423" s="1" t="str" cm="1">
        <f t="array" ref="H423">_xlfn.IFS(F423="TwoWheeler","PrivateScooty",F423="ThreeWheeler","Gov.Cargo",F423="Bus","Gov.Bus",AND(F423="FourWheeler",OR(G423="Electric",G423="CNG",G423="Petrol")),"Cab",AND(F423="FourWheeler",G423="Diesel"),"PrivateCar")</f>
        <v>Gov.Cargo</v>
      </c>
      <c r="I423" s="1">
        <v>79.05</v>
      </c>
    </row>
    <row r="424" spans="1:9" x14ac:dyDescent="0.35">
      <c r="A424" s="1" t="s">
        <v>479</v>
      </c>
      <c r="B424" s="1" t="s">
        <v>20</v>
      </c>
      <c r="C424" s="2">
        <v>44972</v>
      </c>
      <c r="D424" s="2" t="str">
        <f t="shared" si="6"/>
        <v>2023</v>
      </c>
      <c r="E424" s="1" t="s">
        <v>81</v>
      </c>
      <c r="F424" s="1" t="s">
        <v>43</v>
      </c>
      <c r="G424" s="1" t="s">
        <v>34</v>
      </c>
      <c r="H424" s="1" t="str" cm="1">
        <f t="array" ref="H424">_xlfn.IFS(F424="TwoWheeler","PrivateScooty",F424="ThreeWheeler","Gov.Cargo",F424="Bus","Gov.Bus",AND(F424="FourWheeler",OR(G424="Electric",G424="CNG",G424="Petrol")),"Cab",AND(F424="FourWheeler",G424="Diesel"),"PrivateCar")</f>
        <v>Gov.Cargo</v>
      </c>
      <c r="I424" s="1">
        <v>37.729999999999997</v>
      </c>
    </row>
    <row r="425" spans="1:9" x14ac:dyDescent="0.35">
      <c r="A425" s="1" t="s">
        <v>480</v>
      </c>
      <c r="B425" s="1" t="s">
        <v>24</v>
      </c>
      <c r="C425" s="2">
        <v>44174</v>
      </c>
      <c r="D425" s="2" t="str">
        <f t="shared" si="6"/>
        <v>2020</v>
      </c>
      <c r="E425" s="1" t="s">
        <v>53</v>
      </c>
      <c r="F425" s="1" t="s">
        <v>43</v>
      </c>
      <c r="G425" s="1" t="s">
        <v>34</v>
      </c>
      <c r="H425" s="1" t="str" cm="1">
        <f t="array" ref="H425">_xlfn.IFS(F425="TwoWheeler","PrivateScooty",F425="ThreeWheeler","Gov.Cargo",F425="Bus","Gov.Bus",AND(F425="FourWheeler",OR(G425="Electric",G425="CNG",G425="Petrol")),"Cab",AND(F425="FourWheeler",G425="Diesel"),"PrivateCar")</f>
        <v>Gov.Cargo</v>
      </c>
      <c r="I425" s="1">
        <v>70.36</v>
      </c>
    </row>
    <row r="426" spans="1:9" x14ac:dyDescent="0.35">
      <c r="A426" s="1" t="s">
        <v>481</v>
      </c>
      <c r="B426" s="1" t="s">
        <v>9</v>
      </c>
      <c r="C426" s="2">
        <v>43766</v>
      </c>
      <c r="D426" s="2" t="str">
        <f t="shared" si="6"/>
        <v>2019</v>
      </c>
      <c r="E426" s="1" t="s">
        <v>40</v>
      </c>
      <c r="F426" s="1" t="s">
        <v>11</v>
      </c>
      <c r="G426" s="1" t="s">
        <v>34</v>
      </c>
      <c r="H426" s="1" t="str" cm="1">
        <f t="array" ref="H426">_xlfn.IFS(F426="TwoWheeler","PrivateScooty",F426="ThreeWheeler","Gov.Cargo",F426="Bus","Gov.Bus",AND(F426="FourWheeler",OR(G426="Electric",G426="CNG",G426="Petrol")),"Cab",AND(F426="FourWheeler",G426="Diesel"),"PrivateCar")</f>
        <v>Cab</v>
      </c>
      <c r="I426" s="1">
        <v>86.16</v>
      </c>
    </row>
    <row r="427" spans="1:9" x14ac:dyDescent="0.35">
      <c r="A427" s="1" t="s">
        <v>482</v>
      </c>
      <c r="B427" s="1" t="s">
        <v>14</v>
      </c>
      <c r="C427" s="2">
        <v>44949</v>
      </c>
      <c r="D427" s="2" t="str">
        <f t="shared" si="6"/>
        <v>2023</v>
      </c>
      <c r="E427" s="1" t="s">
        <v>53</v>
      </c>
      <c r="F427" s="1" t="s">
        <v>11</v>
      </c>
      <c r="G427" s="1" t="s">
        <v>22</v>
      </c>
      <c r="H427" s="1" t="str" cm="1">
        <f t="array" ref="H427">_xlfn.IFS(F427="TwoWheeler","PrivateScooty",F427="ThreeWheeler","Gov.Cargo",F427="Bus","Gov.Bus",AND(F427="FourWheeler",OR(G427="Electric",G427="CNG",G427="Petrol")),"Cab",AND(F427="FourWheeler",G427="Diesel"),"PrivateCar")</f>
        <v>Cab</v>
      </c>
      <c r="I427" s="1">
        <v>97.82</v>
      </c>
    </row>
    <row r="428" spans="1:9" x14ac:dyDescent="0.35">
      <c r="A428" s="1" t="s">
        <v>483</v>
      </c>
      <c r="B428" s="1" t="s">
        <v>32</v>
      </c>
      <c r="C428" s="2">
        <v>44011</v>
      </c>
      <c r="D428" s="2" t="str">
        <f t="shared" si="6"/>
        <v>2020</v>
      </c>
      <c r="E428" s="1" t="s">
        <v>62</v>
      </c>
      <c r="F428" s="1" t="s">
        <v>11</v>
      </c>
      <c r="G428" s="1" t="s">
        <v>17</v>
      </c>
      <c r="H428" s="1" t="str" cm="1">
        <f t="array" ref="H428">_xlfn.IFS(F428="TwoWheeler","PrivateScooty",F428="ThreeWheeler","Gov.Cargo",F428="Bus","Gov.Bus",AND(F428="FourWheeler",OR(G428="Electric",G428="CNG",G428="Petrol")),"Cab",AND(F428="FourWheeler",G428="Diesel"),"PrivateCar")</f>
        <v>PrivateCar</v>
      </c>
      <c r="I428" s="1">
        <v>29.34</v>
      </c>
    </row>
    <row r="429" spans="1:9" x14ac:dyDescent="0.35">
      <c r="A429" s="1" t="s">
        <v>484</v>
      </c>
      <c r="B429" s="1" t="s">
        <v>9</v>
      </c>
      <c r="C429" s="2">
        <v>44031</v>
      </c>
      <c r="D429" s="2" t="str">
        <f t="shared" si="6"/>
        <v>2020</v>
      </c>
      <c r="E429" s="1" t="s">
        <v>81</v>
      </c>
      <c r="F429" s="1" t="s">
        <v>11</v>
      </c>
      <c r="G429" s="1" t="s">
        <v>22</v>
      </c>
      <c r="H429" s="1" t="str" cm="1">
        <f t="array" ref="H429">_xlfn.IFS(F429="TwoWheeler","PrivateScooty",F429="ThreeWheeler","Gov.Cargo",F429="Bus","Gov.Bus",AND(F429="FourWheeler",OR(G429="Electric",G429="CNG",G429="Petrol")),"Cab",AND(F429="FourWheeler",G429="Diesel"),"PrivateCar")</f>
        <v>Cab</v>
      </c>
      <c r="I429" s="1">
        <v>95.55</v>
      </c>
    </row>
    <row r="430" spans="1:9" x14ac:dyDescent="0.35">
      <c r="A430" s="1" t="s">
        <v>485</v>
      </c>
      <c r="B430" s="1" t="s">
        <v>104</v>
      </c>
      <c r="C430" s="2">
        <v>43439</v>
      </c>
      <c r="D430" s="2" t="str">
        <f t="shared" si="6"/>
        <v>2018</v>
      </c>
      <c r="E430" s="1" t="s">
        <v>33</v>
      </c>
      <c r="F430" s="1" t="s">
        <v>43</v>
      </c>
      <c r="G430" s="1" t="s">
        <v>22</v>
      </c>
      <c r="H430" s="1" t="str" cm="1">
        <f t="array" ref="H430">_xlfn.IFS(F430="TwoWheeler","PrivateScooty",F430="ThreeWheeler","Gov.Cargo",F430="Bus","Gov.Bus",AND(F430="FourWheeler",OR(G430="Electric",G430="CNG",G430="Petrol")),"Cab",AND(F430="FourWheeler",G430="Diesel"),"PrivateCar")</f>
        <v>Gov.Cargo</v>
      </c>
      <c r="I430" s="1">
        <v>26.18</v>
      </c>
    </row>
    <row r="431" spans="1:9" x14ac:dyDescent="0.35">
      <c r="A431" s="1" t="s">
        <v>486</v>
      </c>
      <c r="B431" s="1" t="s">
        <v>93</v>
      </c>
      <c r="C431" s="2">
        <v>44052</v>
      </c>
      <c r="D431" s="2" t="str">
        <f t="shared" si="6"/>
        <v>2020</v>
      </c>
      <c r="E431" s="1" t="s">
        <v>202</v>
      </c>
      <c r="F431" s="1" t="s">
        <v>16</v>
      </c>
      <c r="G431" s="1" t="s">
        <v>17</v>
      </c>
      <c r="H431" s="1" t="str" cm="1">
        <f t="array" ref="H431">_xlfn.IFS(F431="TwoWheeler","PrivateScooty",F431="ThreeWheeler","Gov.Cargo",F431="Bus","Gov.Bus",AND(F431="FourWheeler",OR(G431="Electric",G431="CNG",G431="Petrol")),"Cab",AND(F431="FourWheeler",G431="Diesel"),"PrivateCar")</f>
        <v>Gov.Bus</v>
      </c>
      <c r="I431" s="1">
        <v>61.38</v>
      </c>
    </row>
    <row r="432" spans="1:9" x14ac:dyDescent="0.35">
      <c r="A432" s="1" t="s">
        <v>487</v>
      </c>
      <c r="B432" s="1" t="s">
        <v>20</v>
      </c>
      <c r="C432" s="2">
        <v>43319</v>
      </c>
      <c r="D432" s="2" t="str">
        <f t="shared" si="6"/>
        <v>2018</v>
      </c>
      <c r="E432" s="1" t="s">
        <v>42</v>
      </c>
      <c r="F432" s="1" t="s">
        <v>11</v>
      </c>
      <c r="G432" s="1" t="s">
        <v>12</v>
      </c>
      <c r="H432" s="1" t="str" cm="1">
        <f t="array" ref="H432">_xlfn.IFS(F432="TwoWheeler","PrivateScooty",F432="ThreeWheeler","Gov.Cargo",F432="Bus","Gov.Bus",AND(F432="FourWheeler",OR(G432="Electric",G432="CNG",G432="Petrol")),"Cab",AND(F432="FourWheeler",G432="Diesel"),"PrivateCar")</f>
        <v>Cab</v>
      </c>
      <c r="I432" s="1">
        <v>26.85</v>
      </c>
    </row>
    <row r="433" spans="1:9" x14ac:dyDescent="0.35">
      <c r="A433" s="1" t="s">
        <v>488</v>
      </c>
      <c r="B433" s="1" t="s">
        <v>75</v>
      </c>
      <c r="C433" s="2">
        <v>43192</v>
      </c>
      <c r="D433" s="2" t="str">
        <f t="shared" si="6"/>
        <v>2018</v>
      </c>
      <c r="E433" s="1" t="s">
        <v>53</v>
      </c>
      <c r="F433" s="1" t="s">
        <v>11</v>
      </c>
      <c r="G433" s="1" t="s">
        <v>22</v>
      </c>
      <c r="H433" s="1" t="str" cm="1">
        <f t="array" ref="H433">_xlfn.IFS(F433="TwoWheeler","PrivateScooty",F433="ThreeWheeler","Gov.Cargo",F433="Bus","Gov.Bus",AND(F433="FourWheeler",OR(G433="Electric",G433="CNG",G433="Petrol")),"Cab",AND(F433="FourWheeler",G433="Diesel"),"PrivateCar")</f>
        <v>Cab</v>
      </c>
      <c r="I433" s="1">
        <v>69.430000000000007</v>
      </c>
    </row>
    <row r="434" spans="1:9" x14ac:dyDescent="0.35">
      <c r="A434" s="1" t="s">
        <v>489</v>
      </c>
      <c r="B434" s="1" t="s">
        <v>14</v>
      </c>
      <c r="C434" s="2">
        <v>43178</v>
      </c>
      <c r="D434" s="2" t="str">
        <f t="shared" si="6"/>
        <v>2018</v>
      </c>
      <c r="E434" s="1" t="s">
        <v>123</v>
      </c>
      <c r="F434" s="1" t="s">
        <v>43</v>
      </c>
      <c r="G434" s="1" t="s">
        <v>12</v>
      </c>
      <c r="H434" s="1" t="str" cm="1">
        <f t="array" ref="H434">_xlfn.IFS(F434="TwoWheeler","PrivateScooty",F434="ThreeWheeler","Gov.Cargo",F434="Bus","Gov.Bus",AND(F434="FourWheeler",OR(G434="Electric",G434="CNG",G434="Petrol")),"Cab",AND(F434="FourWheeler",G434="Diesel"),"PrivateCar")</f>
        <v>Gov.Cargo</v>
      </c>
      <c r="I434" s="1">
        <v>71.38</v>
      </c>
    </row>
    <row r="435" spans="1:9" x14ac:dyDescent="0.35">
      <c r="A435" s="1" t="s">
        <v>490</v>
      </c>
      <c r="B435" s="1" t="s">
        <v>9</v>
      </c>
      <c r="C435" s="2">
        <v>45255</v>
      </c>
      <c r="D435" s="2" t="str">
        <f t="shared" si="6"/>
        <v>2023</v>
      </c>
      <c r="E435" s="1" t="s">
        <v>202</v>
      </c>
      <c r="F435" s="1" t="s">
        <v>16</v>
      </c>
      <c r="G435" s="1" t="s">
        <v>34</v>
      </c>
      <c r="H435" s="1" t="str" cm="1">
        <f t="array" ref="H435">_xlfn.IFS(F435="TwoWheeler","PrivateScooty",F435="ThreeWheeler","Gov.Cargo",F435="Bus","Gov.Bus",AND(F435="FourWheeler",OR(G435="Electric",G435="CNG",G435="Petrol")),"Cab",AND(F435="FourWheeler",G435="Diesel"),"PrivateCar")</f>
        <v>Gov.Bus</v>
      </c>
      <c r="I435" s="1">
        <v>42.35</v>
      </c>
    </row>
    <row r="436" spans="1:9" x14ac:dyDescent="0.35">
      <c r="A436" s="1" t="s">
        <v>491</v>
      </c>
      <c r="B436" s="1" t="s">
        <v>93</v>
      </c>
      <c r="C436" s="2">
        <v>43382</v>
      </c>
      <c r="D436" s="2" t="str">
        <f t="shared" si="6"/>
        <v>2018</v>
      </c>
      <c r="E436" s="1" t="s">
        <v>55</v>
      </c>
      <c r="F436" s="1" t="s">
        <v>43</v>
      </c>
      <c r="G436" s="1" t="s">
        <v>22</v>
      </c>
      <c r="H436" s="1" t="str" cm="1">
        <f t="array" ref="H436">_xlfn.IFS(F436="TwoWheeler","PrivateScooty",F436="ThreeWheeler","Gov.Cargo",F436="Bus","Gov.Bus",AND(F436="FourWheeler",OR(G436="Electric",G436="CNG",G436="Petrol")),"Cab",AND(F436="FourWheeler",G436="Diesel"),"PrivateCar")</f>
        <v>Gov.Cargo</v>
      </c>
      <c r="I436" s="1">
        <v>54.4</v>
      </c>
    </row>
    <row r="437" spans="1:9" x14ac:dyDescent="0.35">
      <c r="A437" s="1" t="s">
        <v>492</v>
      </c>
      <c r="B437" s="1" t="s">
        <v>20</v>
      </c>
      <c r="C437" s="2">
        <v>44296</v>
      </c>
      <c r="D437" s="2" t="str">
        <f t="shared" si="6"/>
        <v>2021</v>
      </c>
      <c r="E437" s="1" t="s">
        <v>69</v>
      </c>
      <c r="F437" s="1" t="s">
        <v>16</v>
      </c>
      <c r="G437" s="1" t="s">
        <v>34</v>
      </c>
      <c r="H437" s="1" t="str" cm="1">
        <f t="array" ref="H437">_xlfn.IFS(F437="TwoWheeler","PrivateScooty",F437="ThreeWheeler","Gov.Cargo",F437="Bus","Gov.Bus",AND(F437="FourWheeler",OR(G437="Electric",G437="CNG",G437="Petrol")),"Cab",AND(F437="FourWheeler",G437="Diesel"),"PrivateCar")</f>
        <v>Gov.Bus</v>
      </c>
      <c r="I437" s="1">
        <v>21.96</v>
      </c>
    </row>
    <row r="438" spans="1:9" x14ac:dyDescent="0.35">
      <c r="A438" s="1" t="s">
        <v>493</v>
      </c>
      <c r="B438" s="1" t="s">
        <v>93</v>
      </c>
      <c r="C438" s="2">
        <v>44354</v>
      </c>
      <c r="D438" s="2" t="str">
        <f t="shared" si="6"/>
        <v>2021</v>
      </c>
      <c r="E438" s="1" t="s">
        <v>33</v>
      </c>
      <c r="F438" s="1" t="s">
        <v>11</v>
      </c>
      <c r="G438" s="1" t="s">
        <v>22</v>
      </c>
      <c r="H438" s="1" t="str" cm="1">
        <f t="array" ref="H438">_xlfn.IFS(F438="TwoWheeler","PrivateScooty",F438="ThreeWheeler","Gov.Cargo",F438="Bus","Gov.Bus",AND(F438="FourWheeler",OR(G438="Electric",G438="CNG",G438="Petrol")),"Cab",AND(F438="FourWheeler",G438="Diesel"),"PrivateCar")</f>
        <v>Cab</v>
      </c>
      <c r="I438" s="1">
        <v>32.11</v>
      </c>
    </row>
    <row r="439" spans="1:9" x14ac:dyDescent="0.35">
      <c r="A439" s="1" t="s">
        <v>494</v>
      </c>
      <c r="B439" s="1" t="s">
        <v>32</v>
      </c>
      <c r="C439" s="2">
        <v>43524</v>
      </c>
      <c r="D439" s="2" t="str">
        <f t="shared" si="6"/>
        <v>2019</v>
      </c>
      <c r="E439" s="1" t="s">
        <v>113</v>
      </c>
      <c r="F439" s="1" t="s">
        <v>26</v>
      </c>
      <c r="G439" s="1" t="s">
        <v>12</v>
      </c>
      <c r="H439" s="1" t="str" cm="1">
        <f t="array" ref="H439">_xlfn.IFS(F439="TwoWheeler","PrivateScooty",F439="ThreeWheeler","Gov.Cargo",F439="Bus","Gov.Bus",AND(F439="FourWheeler",OR(G439="Electric",G439="CNG",G439="Petrol")),"Cab",AND(F439="FourWheeler",G439="Diesel"),"PrivateCar")</f>
        <v>PrivateScooty</v>
      </c>
      <c r="I439" s="1">
        <v>39.270000000000003</v>
      </c>
    </row>
    <row r="440" spans="1:9" x14ac:dyDescent="0.35">
      <c r="A440" s="1" t="s">
        <v>495</v>
      </c>
      <c r="B440" s="1" t="s">
        <v>32</v>
      </c>
      <c r="C440" s="2">
        <v>44113</v>
      </c>
      <c r="D440" s="2" t="str">
        <f t="shared" si="6"/>
        <v>2020</v>
      </c>
      <c r="E440" s="1" t="s">
        <v>88</v>
      </c>
      <c r="F440" s="1" t="s">
        <v>16</v>
      </c>
      <c r="G440" s="1" t="s">
        <v>12</v>
      </c>
      <c r="H440" s="1" t="str" cm="1">
        <f t="array" ref="H440">_xlfn.IFS(F440="TwoWheeler","PrivateScooty",F440="ThreeWheeler","Gov.Cargo",F440="Bus","Gov.Bus",AND(F440="FourWheeler",OR(G440="Electric",G440="CNG",G440="Petrol")),"Cab",AND(F440="FourWheeler",G440="Diesel"),"PrivateCar")</f>
        <v>Gov.Bus</v>
      </c>
      <c r="I440" s="1">
        <v>31.89</v>
      </c>
    </row>
    <row r="441" spans="1:9" x14ac:dyDescent="0.35">
      <c r="A441" s="1" t="s">
        <v>496</v>
      </c>
      <c r="B441" s="1" t="s">
        <v>104</v>
      </c>
      <c r="C441" s="2">
        <v>44334</v>
      </c>
      <c r="D441" s="2" t="str">
        <f t="shared" si="6"/>
        <v>2021</v>
      </c>
      <c r="E441" s="1" t="s">
        <v>49</v>
      </c>
      <c r="F441" s="1" t="s">
        <v>43</v>
      </c>
      <c r="G441" s="1" t="s">
        <v>34</v>
      </c>
      <c r="H441" s="1" t="str" cm="1">
        <f t="array" ref="H441">_xlfn.IFS(F441="TwoWheeler","PrivateScooty",F441="ThreeWheeler","Gov.Cargo",F441="Bus","Gov.Bus",AND(F441="FourWheeler",OR(G441="Electric",G441="CNG",G441="Petrol")),"Cab",AND(F441="FourWheeler",G441="Diesel"),"PrivateCar")</f>
        <v>Gov.Cargo</v>
      </c>
      <c r="I441" s="1">
        <v>84.92</v>
      </c>
    </row>
    <row r="442" spans="1:9" x14ac:dyDescent="0.35">
      <c r="A442" s="1" t="s">
        <v>497</v>
      </c>
      <c r="B442" s="1" t="s">
        <v>20</v>
      </c>
      <c r="C442" s="2">
        <v>43696</v>
      </c>
      <c r="D442" s="2" t="str">
        <f t="shared" si="6"/>
        <v>2019</v>
      </c>
      <c r="E442" s="1" t="s">
        <v>105</v>
      </c>
      <c r="F442" s="1" t="s">
        <v>26</v>
      </c>
      <c r="G442" s="1" t="s">
        <v>34</v>
      </c>
      <c r="H442" s="1" t="str" cm="1">
        <f t="array" ref="H442">_xlfn.IFS(F442="TwoWheeler","PrivateScooty",F442="ThreeWheeler","Gov.Cargo",F442="Bus","Gov.Bus",AND(F442="FourWheeler",OR(G442="Electric",G442="CNG",G442="Petrol")),"Cab",AND(F442="FourWheeler",G442="Diesel"),"PrivateCar")</f>
        <v>PrivateScooty</v>
      </c>
      <c r="I442" s="1">
        <v>48.22</v>
      </c>
    </row>
    <row r="443" spans="1:9" x14ac:dyDescent="0.35">
      <c r="A443" s="1" t="s">
        <v>498</v>
      </c>
      <c r="B443" s="1" t="s">
        <v>20</v>
      </c>
      <c r="C443" s="2">
        <v>43242</v>
      </c>
      <c r="D443" s="2" t="str">
        <f t="shared" si="6"/>
        <v>2018</v>
      </c>
      <c r="E443" s="1" t="s">
        <v>51</v>
      </c>
      <c r="F443" s="1" t="s">
        <v>16</v>
      </c>
      <c r="G443" s="1" t="s">
        <v>12</v>
      </c>
      <c r="H443" s="1" t="str" cm="1">
        <f t="array" ref="H443">_xlfn.IFS(F443="TwoWheeler","PrivateScooty",F443="ThreeWheeler","Gov.Cargo",F443="Bus","Gov.Bus",AND(F443="FourWheeler",OR(G443="Electric",G443="CNG",G443="Petrol")),"Cab",AND(F443="FourWheeler",G443="Diesel"),"PrivateCar")</f>
        <v>Gov.Bus</v>
      </c>
      <c r="I443" s="1">
        <v>57.57</v>
      </c>
    </row>
    <row r="444" spans="1:9" x14ac:dyDescent="0.35">
      <c r="A444" s="1" t="s">
        <v>499</v>
      </c>
      <c r="B444" s="1" t="s">
        <v>36</v>
      </c>
      <c r="C444" s="2">
        <v>44972</v>
      </c>
      <c r="D444" s="2" t="str">
        <f t="shared" si="6"/>
        <v>2023</v>
      </c>
      <c r="E444" s="1" t="s">
        <v>202</v>
      </c>
      <c r="F444" s="1" t="s">
        <v>11</v>
      </c>
      <c r="G444" s="1" t="s">
        <v>12</v>
      </c>
      <c r="H444" s="1" t="str" cm="1">
        <f t="array" ref="H444">_xlfn.IFS(F444="TwoWheeler","PrivateScooty",F444="ThreeWheeler","Gov.Cargo",F444="Bus","Gov.Bus",AND(F444="FourWheeler",OR(G444="Electric",G444="CNG",G444="Petrol")),"Cab",AND(F444="FourWheeler",G444="Diesel"),"PrivateCar")</f>
        <v>Cab</v>
      </c>
      <c r="I444" s="1">
        <v>98.61</v>
      </c>
    </row>
    <row r="445" spans="1:9" x14ac:dyDescent="0.35">
      <c r="A445" s="1" t="s">
        <v>500</v>
      </c>
      <c r="B445" s="1" t="s">
        <v>104</v>
      </c>
      <c r="C445" s="2">
        <v>43483</v>
      </c>
      <c r="D445" s="2" t="str">
        <f t="shared" si="6"/>
        <v>2019</v>
      </c>
      <c r="E445" s="1" t="s">
        <v>105</v>
      </c>
      <c r="F445" s="1" t="s">
        <v>11</v>
      </c>
      <c r="G445" s="1" t="s">
        <v>17</v>
      </c>
      <c r="H445" s="1" t="str" cm="1">
        <f t="array" ref="H445">_xlfn.IFS(F445="TwoWheeler","PrivateScooty",F445="ThreeWheeler","Gov.Cargo",F445="Bus","Gov.Bus",AND(F445="FourWheeler",OR(G445="Electric",G445="CNG",G445="Petrol")),"Cab",AND(F445="FourWheeler",G445="Diesel"),"PrivateCar")</f>
        <v>PrivateCar</v>
      </c>
      <c r="I445" s="1">
        <v>41.4</v>
      </c>
    </row>
    <row r="446" spans="1:9" x14ac:dyDescent="0.35">
      <c r="A446" s="1" t="s">
        <v>501</v>
      </c>
      <c r="B446" s="1" t="s">
        <v>104</v>
      </c>
      <c r="C446" s="2">
        <v>44515</v>
      </c>
      <c r="D446" s="2" t="str">
        <f t="shared" si="6"/>
        <v>2021</v>
      </c>
      <c r="E446" s="1" t="s">
        <v>57</v>
      </c>
      <c r="F446" s="1" t="s">
        <v>26</v>
      </c>
      <c r="G446" s="1" t="s">
        <v>34</v>
      </c>
      <c r="H446" s="1" t="str" cm="1">
        <f t="array" ref="H446">_xlfn.IFS(F446="TwoWheeler","PrivateScooty",F446="ThreeWheeler","Gov.Cargo",F446="Bus","Gov.Bus",AND(F446="FourWheeler",OR(G446="Electric",G446="CNG",G446="Petrol")),"Cab",AND(F446="FourWheeler",G446="Diesel"),"PrivateCar")</f>
        <v>PrivateScooty</v>
      </c>
      <c r="I446" s="1">
        <v>26.64</v>
      </c>
    </row>
    <row r="447" spans="1:9" x14ac:dyDescent="0.35">
      <c r="A447" s="1" t="s">
        <v>502</v>
      </c>
      <c r="B447" s="1" t="s">
        <v>66</v>
      </c>
      <c r="C447" s="2">
        <v>44069</v>
      </c>
      <c r="D447" s="2" t="str">
        <f t="shared" si="6"/>
        <v>2020</v>
      </c>
      <c r="E447" s="1" t="s">
        <v>81</v>
      </c>
      <c r="F447" s="1" t="s">
        <v>43</v>
      </c>
      <c r="G447" s="1" t="s">
        <v>22</v>
      </c>
      <c r="H447" s="1" t="str" cm="1">
        <f t="array" ref="H447">_xlfn.IFS(F447="TwoWheeler","PrivateScooty",F447="ThreeWheeler","Gov.Cargo",F447="Bus","Gov.Bus",AND(F447="FourWheeler",OR(G447="Electric",G447="CNG",G447="Petrol")),"Cab",AND(F447="FourWheeler",G447="Diesel"),"PrivateCar")</f>
        <v>Gov.Cargo</v>
      </c>
      <c r="I447" s="1">
        <v>20.99</v>
      </c>
    </row>
    <row r="448" spans="1:9" x14ac:dyDescent="0.35">
      <c r="A448" s="1" t="s">
        <v>503</v>
      </c>
      <c r="B448" s="1" t="s">
        <v>75</v>
      </c>
      <c r="C448" s="2">
        <v>44371</v>
      </c>
      <c r="D448" s="2" t="str">
        <f t="shared" si="6"/>
        <v>2021</v>
      </c>
      <c r="E448" s="1" t="s">
        <v>69</v>
      </c>
      <c r="F448" s="1" t="s">
        <v>43</v>
      </c>
      <c r="G448" s="1" t="s">
        <v>12</v>
      </c>
      <c r="H448" s="1" t="str" cm="1">
        <f t="array" ref="H448">_xlfn.IFS(F448="TwoWheeler","PrivateScooty",F448="ThreeWheeler","Gov.Cargo",F448="Bus","Gov.Bus",AND(F448="FourWheeler",OR(G448="Electric",G448="CNG",G448="Petrol")),"Cab",AND(F448="FourWheeler",G448="Diesel"),"PrivateCar")</f>
        <v>Gov.Cargo</v>
      </c>
      <c r="I448" s="1">
        <v>64.64</v>
      </c>
    </row>
    <row r="449" spans="1:9" x14ac:dyDescent="0.35">
      <c r="A449" s="1" t="s">
        <v>504</v>
      </c>
      <c r="B449" s="1" t="s">
        <v>36</v>
      </c>
      <c r="C449" s="2">
        <v>44923</v>
      </c>
      <c r="D449" s="2" t="str">
        <f t="shared" si="6"/>
        <v>2022</v>
      </c>
      <c r="E449" s="1" t="s">
        <v>55</v>
      </c>
      <c r="F449" s="1" t="s">
        <v>11</v>
      </c>
      <c r="G449" s="1" t="s">
        <v>22</v>
      </c>
      <c r="H449" s="1" t="str" cm="1">
        <f t="array" ref="H449">_xlfn.IFS(F449="TwoWheeler","PrivateScooty",F449="ThreeWheeler","Gov.Cargo",F449="Bus","Gov.Bus",AND(F449="FourWheeler",OR(G449="Electric",G449="CNG",G449="Petrol")),"Cab",AND(F449="FourWheeler",G449="Diesel"),"PrivateCar")</f>
        <v>Cab</v>
      </c>
      <c r="I449" s="1">
        <v>68.930000000000007</v>
      </c>
    </row>
    <row r="450" spans="1:9" x14ac:dyDescent="0.35">
      <c r="A450" s="1" t="s">
        <v>505</v>
      </c>
      <c r="B450" s="1" t="s">
        <v>104</v>
      </c>
      <c r="C450" s="2">
        <v>44137</v>
      </c>
      <c r="D450" s="2" t="str">
        <f t="shared" si="6"/>
        <v>2020</v>
      </c>
      <c r="E450" s="1" t="s">
        <v>49</v>
      </c>
      <c r="F450" s="1" t="s">
        <v>11</v>
      </c>
      <c r="G450" s="1" t="s">
        <v>12</v>
      </c>
      <c r="H450" s="1" t="str" cm="1">
        <f t="array" ref="H450">_xlfn.IFS(F450="TwoWheeler","PrivateScooty",F450="ThreeWheeler","Gov.Cargo",F450="Bus","Gov.Bus",AND(F450="FourWheeler",OR(G450="Electric",G450="CNG",G450="Petrol")),"Cab",AND(F450="FourWheeler",G450="Diesel"),"PrivateCar")</f>
        <v>Cab</v>
      </c>
      <c r="I450" s="1">
        <v>64.599999999999994</v>
      </c>
    </row>
    <row r="451" spans="1:9" x14ac:dyDescent="0.35">
      <c r="A451" s="1" t="s">
        <v>506</v>
      </c>
      <c r="B451" s="1" t="s">
        <v>9</v>
      </c>
      <c r="C451" s="2">
        <v>43794</v>
      </c>
      <c r="D451" s="2" t="str">
        <f t="shared" ref="D451:D501" si="7">TEXT(C451,"yyyy")</f>
        <v>2019</v>
      </c>
      <c r="E451" s="1" t="s">
        <v>28</v>
      </c>
      <c r="F451" s="1" t="s">
        <v>26</v>
      </c>
      <c r="G451" s="1" t="s">
        <v>34</v>
      </c>
      <c r="H451" s="1" t="str" cm="1">
        <f t="array" ref="H451">_xlfn.IFS(F451="TwoWheeler","PrivateScooty",F451="ThreeWheeler","Gov.Cargo",F451="Bus","Gov.Bus",AND(F451="FourWheeler",OR(G451="Electric",G451="CNG",G451="Petrol")),"Cab",AND(F451="FourWheeler",G451="Diesel"),"PrivateCar")</f>
        <v>PrivateScooty</v>
      </c>
      <c r="I451" s="1">
        <v>75.69</v>
      </c>
    </row>
    <row r="452" spans="1:9" x14ac:dyDescent="0.35">
      <c r="A452" s="1" t="s">
        <v>507</v>
      </c>
      <c r="B452" s="1" t="s">
        <v>66</v>
      </c>
      <c r="C452" s="2">
        <v>44112</v>
      </c>
      <c r="D452" s="2" t="str">
        <f t="shared" si="7"/>
        <v>2020</v>
      </c>
      <c r="E452" s="1" t="s">
        <v>42</v>
      </c>
      <c r="F452" s="1" t="s">
        <v>11</v>
      </c>
      <c r="G452" s="1" t="s">
        <v>17</v>
      </c>
      <c r="H452" s="1" t="str" cm="1">
        <f t="array" ref="H452">_xlfn.IFS(F452="TwoWheeler","PrivateScooty",F452="ThreeWheeler","Gov.Cargo",F452="Bus","Gov.Bus",AND(F452="FourWheeler",OR(G452="Electric",G452="CNG",G452="Petrol")),"Cab",AND(F452="FourWheeler",G452="Diesel"),"PrivateCar")</f>
        <v>PrivateCar</v>
      </c>
      <c r="I452" s="1">
        <v>59.83</v>
      </c>
    </row>
    <row r="453" spans="1:9" x14ac:dyDescent="0.35">
      <c r="A453" s="1" t="s">
        <v>508</v>
      </c>
      <c r="B453" s="1" t="s">
        <v>36</v>
      </c>
      <c r="C453" s="2">
        <v>44406</v>
      </c>
      <c r="D453" s="2" t="str">
        <f t="shared" si="7"/>
        <v>2021</v>
      </c>
      <c r="E453" s="1" t="s">
        <v>55</v>
      </c>
      <c r="F453" s="1" t="s">
        <v>16</v>
      </c>
      <c r="G453" s="1" t="s">
        <v>17</v>
      </c>
      <c r="H453" s="1" t="str" cm="1">
        <f t="array" ref="H453">_xlfn.IFS(F453="TwoWheeler","PrivateScooty",F453="ThreeWheeler","Gov.Cargo",F453="Bus","Gov.Bus",AND(F453="FourWheeler",OR(G453="Electric",G453="CNG",G453="Petrol")),"Cab",AND(F453="FourWheeler",G453="Diesel"),"PrivateCar")</f>
        <v>Gov.Bus</v>
      </c>
      <c r="I453" s="1">
        <v>23.14</v>
      </c>
    </row>
    <row r="454" spans="1:9" x14ac:dyDescent="0.35">
      <c r="A454" s="1" t="s">
        <v>509</v>
      </c>
      <c r="B454" s="1" t="s">
        <v>14</v>
      </c>
      <c r="C454" s="2">
        <v>44829</v>
      </c>
      <c r="D454" s="2" t="str">
        <f t="shared" si="7"/>
        <v>2022</v>
      </c>
      <c r="E454" s="1" t="s">
        <v>116</v>
      </c>
      <c r="F454" s="1" t="s">
        <v>16</v>
      </c>
      <c r="G454" s="1" t="s">
        <v>17</v>
      </c>
      <c r="H454" s="1" t="str" cm="1">
        <f t="array" ref="H454">_xlfn.IFS(F454="TwoWheeler","PrivateScooty",F454="ThreeWheeler","Gov.Cargo",F454="Bus","Gov.Bus",AND(F454="FourWheeler",OR(G454="Electric",G454="CNG",G454="Petrol")),"Cab",AND(F454="FourWheeler",G454="Diesel"),"PrivateCar")</f>
        <v>Gov.Bus</v>
      </c>
      <c r="I454" s="1">
        <v>46.98</v>
      </c>
    </row>
    <row r="455" spans="1:9" x14ac:dyDescent="0.35">
      <c r="A455" s="1" t="s">
        <v>510</v>
      </c>
      <c r="B455" s="1" t="s">
        <v>9</v>
      </c>
      <c r="C455" s="2">
        <v>44688</v>
      </c>
      <c r="D455" s="2" t="str">
        <f t="shared" si="7"/>
        <v>2022</v>
      </c>
      <c r="E455" s="1" t="s">
        <v>127</v>
      </c>
      <c r="F455" s="1" t="s">
        <v>16</v>
      </c>
      <c r="G455" s="1" t="s">
        <v>12</v>
      </c>
      <c r="H455" s="1" t="str" cm="1">
        <f t="array" ref="H455">_xlfn.IFS(F455="TwoWheeler","PrivateScooty",F455="ThreeWheeler","Gov.Cargo",F455="Bus","Gov.Bus",AND(F455="FourWheeler",OR(G455="Electric",G455="CNG",G455="Petrol")),"Cab",AND(F455="FourWheeler",G455="Diesel"),"PrivateCar")</f>
        <v>Gov.Bus</v>
      </c>
      <c r="I455" s="1">
        <v>30.5</v>
      </c>
    </row>
    <row r="456" spans="1:9" x14ac:dyDescent="0.35">
      <c r="A456" s="1" t="s">
        <v>511</v>
      </c>
      <c r="B456" s="1" t="s">
        <v>24</v>
      </c>
      <c r="C456" s="2">
        <v>43694</v>
      </c>
      <c r="D456" s="2" t="str">
        <f t="shared" si="7"/>
        <v>2019</v>
      </c>
      <c r="E456" s="1" t="s">
        <v>69</v>
      </c>
      <c r="F456" s="1" t="s">
        <v>16</v>
      </c>
      <c r="G456" s="1" t="s">
        <v>17</v>
      </c>
      <c r="H456" s="1" t="str" cm="1">
        <f t="array" ref="H456">_xlfn.IFS(F456="TwoWheeler","PrivateScooty",F456="ThreeWheeler","Gov.Cargo",F456="Bus","Gov.Bus",AND(F456="FourWheeler",OR(G456="Electric",G456="CNG",G456="Petrol")),"Cab",AND(F456="FourWheeler",G456="Diesel"),"PrivateCar")</f>
        <v>Gov.Bus</v>
      </c>
      <c r="I456" s="1">
        <v>65.41</v>
      </c>
    </row>
    <row r="457" spans="1:9" x14ac:dyDescent="0.35">
      <c r="A457" s="1" t="s">
        <v>512</v>
      </c>
      <c r="B457" s="1" t="s">
        <v>36</v>
      </c>
      <c r="C457" s="2">
        <v>44176</v>
      </c>
      <c r="D457" s="2" t="str">
        <f t="shared" si="7"/>
        <v>2020</v>
      </c>
      <c r="E457" s="1" t="s">
        <v>25</v>
      </c>
      <c r="F457" s="1" t="s">
        <v>26</v>
      </c>
      <c r="G457" s="1" t="s">
        <v>22</v>
      </c>
      <c r="H457" s="1" t="str" cm="1">
        <f t="array" ref="H457">_xlfn.IFS(F457="TwoWheeler","PrivateScooty",F457="ThreeWheeler","Gov.Cargo",F457="Bus","Gov.Bus",AND(F457="FourWheeler",OR(G457="Electric",G457="CNG",G457="Petrol")),"Cab",AND(F457="FourWheeler",G457="Diesel"),"PrivateCar")</f>
        <v>PrivateScooty</v>
      </c>
      <c r="I457" s="1">
        <v>50.75</v>
      </c>
    </row>
    <row r="458" spans="1:9" x14ac:dyDescent="0.35">
      <c r="A458" s="1" t="s">
        <v>513</v>
      </c>
      <c r="B458" s="1" t="s">
        <v>93</v>
      </c>
      <c r="C458" s="2">
        <v>44228</v>
      </c>
      <c r="D458" s="2" t="str">
        <f t="shared" si="7"/>
        <v>2021</v>
      </c>
      <c r="E458" s="1" t="s">
        <v>10</v>
      </c>
      <c r="F458" s="1" t="s">
        <v>11</v>
      </c>
      <c r="G458" s="1" t="s">
        <v>34</v>
      </c>
      <c r="H458" s="1" t="str" cm="1">
        <f t="array" ref="H458">_xlfn.IFS(F458="TwoWheeler","PrivateScooty",F458="ThreeWheeler","Gov.Cargo",F458="Bus","Gov.Bus",AND(F458="FourWheeler",OR(G458="Electric",G458="CNG",G458="Petrol")),"Cab",AND(F458="FourWheeler",G458="Diesel"),"PrivateCar")</f>
        <v>Cab</v>
      </c>
      <c r="I458" s="1">
        <v>67.06</v>
      </c>
    </row>
    <row r="459" spans="1:9" x14ac:dyDescent="0.35">
      <c r="A459" s="1" t="s">
        <v>514</v>
      </c>
      <c r="B459" s="1" t="s">
        <v>66</v>
      </c>
      <c r="C459" s="2">
        <v>44425</v>
      </c>
      <c r="D459" s="2" t="str">
        <f t="shared" si="7"/>
        <v>2021</v>
      </c>
      <c r="E459" s="1" t="s">
        <v>42</v>
      </c>
      <c r="F459" s="1" t="s">
        <v>26</v>
      </c>
      <c r="G459" s="1" t="s">
        <v>12</v>
      </c>
      <c r="H459" s="1" t="str" cm="1">
        <f t="array" ref="H459">_xlfn.IFS(F459="TwoWheeler","PrivateScooty",F459="ThreeWheeler","Gov.Cargo",F459="Bus","Gov.Bus",AND(F459="FourWheeler",OR(G459="Electric",G459="CNG",G459="Petrol")),"Cab",AND(F459="FourWheeler",G459="Diesel"),"PrivateCar")</f>
        <v>PrivateScooty</v>
      </c>
      <c r="I459" s="1">
        <v>75.09</v>
      </c>
    </row>
    <row r="460" spans="1:9" x14ac:dyDescent="0.35">
      <c r="A460" s="1" t="s">
        <v>515</v>
      </c>
      <c r="B460" s="1" t="s">
        <v>93</v>
      </c>
      <c r="C460" s="2">
        <v>44158</v>
      </c>
      <c r="D460" s="2" t="str">
        <f t="shared" si="7"/>
        <v>2020</v>
      </c>
      <c r="E460" s="1" t="s">
        <v>57</v>
      </c>
      <c r="F460" s="1" t="s">
        <v>43</v>
      </c>
      <c r="G460" s="1" t="s">
        <v>17</v>
      </c>
      <c r="H460" s="1" t="str" cm="1">
        <f t="array" ref="H460">_xlfn.IFS(F460="TwoWheeler","PrivateScooty",F460="ThreeWheeler","Gov.Cargo",F460="Bus","Gov.Bus",AND(F460="FourWheeler",OR(G460="Electric",G460="CNG",G460="Petrol")),"Cab",AND(F460="FourWheeler",G460="Diesel"),"PrivateCar")</f>
        <v>Gov.Cargo</v>
      </c>
      <c r="I460" s="1">
        <v>92.09</v>
      </c>
    </row>
    <row r="461" spans="1:9" x14ac:dyDescent="0.35">
      <c r="A461" s="1" t="s">
        <v>516</v>
      </c>
      <c r="B461" s="1" t="s">
        <v>20</v>
      </c>
      <c r="C461" s="2">
        <v>44839</v>
      </c>
      <c r="D461" s="2" t="str">
        <f t="shared" si="7"/>
        <v>2022</v>
      </c>
      <c r="E461" s="1" t="s">
        <v>69</v>
      </c>
      <c r="F461" s="1" t="s">
        <v>11</v>
      </c>
      <c r="G461" s="1" t="s">
        <v>17</v>
      </c>
      <c r="H461" s="1" t="str" cm="1">
        <f t="array" ref="H461">_xlfn.IFS(F461="TwoWheeler","PrivateScooty",F461="ThreeWheeler","Gov.Cargo",F461="Bus","Gov.Bus",AND(F461="FourWheeler",OR(G461="Electric",G461="CNG",G461="Petrol")),"Cab",AND(F461="FourWheeler",G461="Diesel"),"PrivateCar")</f>
        <v>PrivateCar</v>
      </c>
      <c r="I461" s="1">
        <v>63.15</v>
      </c>
    </row>
    <row r="462" spans="1:9" x14ac:dyDescent="0.35">
      <c r="A462" s="1" t="s">
        <v>517</v>
      </c>
      <c r="B462" s="1" t="s">
        <v>32</v>
      </c>
      <c r="C462" s="2">
        <v>44980</v>
      </c>
      <c r="D462" s="2" t="str">
        <f t="shared" si="7"/>
        <v>2023</v>
      </c>
      <c r="E462" s="1" t="s">
        <v>21</v>
      </c>
      <c r="F462" s="1" t="s">
        <v>26</v>
      </c>
      <c r="G462" s="1" t="s">
        <v>34</v>
      </c>
      <c r="H462" s="1" t="str" cm="1">
        <f t="array" ref="H462">_xlfn.IFS(F462="TwoWheeler","PrivateScooty",F462="ThreeWheeler","Gov.Cargo",F462="Bus","Gov.Bus",AND(F462="FourWheeler",OR(G462="Electric",G462="CNG",G462="Petrol")),"Cab",AND(F462="FourWheeler",G462="Diesel"),"PrivateCar")</f>
        <v>PrivateScooty</v>
      </c>
      <c r="I462" s="1">
        <v>63.57</v>
      </c>
    </row>
    <row r="463" spans="1:9" x14ac:dyDescent="0.35">
      <c r="A463" s="1" t="s">
        <v>518</v>
      </c>
      <c r="B463" s="1" t="s">
        <v>20</v>
      </c>
      <c r="C463" s="2">
        <v>44849</v>
      </c>
      <c r="D463" s="2" t="str">
        <f t="shared" si="7"/>
        <v>2022</v>
      </c>
      <c r="E463" s="1" t="s">
        <v>25</v>
      </c>
      <c r="F463" s="1" t="s">
        <v>26</v>
      </c>
      <c r="G463" s="1" t="s">
        <v>17</v>
      </c>
      <c r="H463" s="1" t="str" cm="1">
        <f t="array" ref="H463">_xlfn.IFS(F463="TwoWheeler","PrivateScooty",F463="ThreeWheeler","Gov.Cargo",F463="Bus","Gov.Bus",AND(F463="FourWheeler",OR(G463="Electric",G463="CNG",G463="Petrol")),"Cab",AND(F463="FourWheeler",G463="Diesel"),"PrivateCar")</f>
        <v>PrivateScooty</v>
      </c>
      <c r="I463" s="1">
        <v>68.59</v>
      </c>
    </row>
    <row r="464" spans="1:9" x14ac:dyDescent="0.35">
      <c r="A464" s="1" t="s">
        <v>519</v>
      </c>
      <c r="B464" s="1" t="s">
        <v>36</v>
      </c>
      <c r="C464" s="2">
        <v>44003</v>
      </c>
      <c r="D464" s="2" t="str">
        <f t="shared" si="7"/>
        <v>2020</v>
      </c>
      <c r="E464" s="1" t="s">
        <v>88</v>
      </c>
      <c r="F464" s="1" t="s">
        <v>26</v>
      </c>
      <c r="G464" s="1" t="s">
        <v>22</v>
      </c>
      <c r="H464" s="1" t="str" cm="1">
        <f t="array" ref="H464">_xlfn.IFS(F464="TwoWheeler","PrivateScooty",F464="ThreeWheeler","Gov.Cargo",F464="Bus","Gov.Bus",AND(F464="FourWheeler",OR(G464="Electric",G464="CNG",G464="Petrol")),"Cab",AND(F464="FourWheeler",G464="Diesel"),"PrivateCar")</f>
        <v>PrivateScooty</v>
      </c>
      <c r="I464" s="1">
        <v>49.55</v>
      </c>
    </row>
    <row r="465" spans="1:9" x14ac:dyDescent="0.35">
      <c r="A465" s="1" t="s">
        <v>520</v>
      </c>
      <c r="B465" s="1" t="s">
        <v>93</v>
      </c>
      <c r="C465" s="2">
        <v>44467</v>
      </c>
      <c r="D465" s="2" t="str">
        <f t="shared" si="7"/>
        <v>2021</v>
      </c>
      <c r="E465" s="1" t="s">
        <v>42</v>
      </c>
      <c r="F465" s="1" t="s">
        <v>26</v>
      </c>
      <c r="G465" s="1" t="s">
        <v>12</v>
      </c>
      <c r="H465" s="1" t="str" cm="1">
        <f t="array" ref="H465">_xlfn.IFS(F465="TwoWheeler","PrivateScooty",F465="ThreeWheeler","Gov.Cargo",F465="Bus","Gov.Bus",AND(F465="FourWheeler",OR(G465="Electric",G465="CNG",G465="Petrol")),"Cab",AND(F465="FourWheeler",G465="Diesel"),"PrivateCar")</f>
        <v>PrivateScooty</v>
      </c>
      <c r="I465" s="1">
        <v>71.5</v>
      </c>
    </row>
    <row r="466" spans="1:9" x14ac:dyDescent="0.35">
      <c r="A466" s="1" t="s">
        <v>521</v>
      </c>
      <c r="B466" s="1" t="s">
        <v>20</v>
      </c>
      <c r="C466" s="2">
        <v>43522</v>
      </c>
      <c r="D466" s="2" t="str">
        <f t="shared" si="7"/>
        <v>2019</v>
      </c>
      <c r="E466" s="1" t="s">
        <v>15</v>
      </c>
      <c r="F466" s="1" t="s">
        <v>26</v>
      </c>
      <c r="G466" s="1" t="s">
        <v>22</v>
      </c>
      <c r="H466" s="1" t="str" cm="1">
        <f t="array" ref="H466">_xlfn.IFS(F466="TwoWheeler","PrivateScooty",F466="ThreeWheeler","Gov.Cargo",F466="Bus","Gov.Bus",AND(F466="FourWheeler",OR(G466="Electric",G466="CNG",G466="Petrol")),"Cab",AND(F466="FourWheeler",G466="Diesel"),"PrivateCar")</f>
        <v>PrivateScooty</v>
      </c>
      <c r="I466" s="1">
        <v>83.38</v>
      </c>
    </row>
    <row r="467" spans="1:9" x14ac:dyDescent="0.35">
      <c r="A467" s="1" t="s">
        <v>522</v>
      </c>
      <c r="B467" s="1" t="s">
        <v>20</v>
      </c>
      <c r="C467" s="2">
        <v>44015</v>
      </c>
      <c r="D467" s="2" t="str">
        <f t="shared" si="7"/>
        <v>2020</v>
      </c>
      <c r="E467" s="1" t="s">
        <v>57</v>
      </c>
      <c r="F467" s="1" t="s">
        <v>11</v>
      </c>
      <c r="G467" s="1" t="s">
        <v>34</v>
      </c>
      <c r="H467" s="1" t="str" cm="1">
        <f t="array" ref="H467">_xlfn.IFS(F467="TwoWheeler","PrivateScooty",F467="ThreeWheeler","Gov.Cargo",F467="Bus","Gov.Bus",AND(F467="FourWheeler",OR(G467="Electric",G467="CNG",G467="Petrol")),"Cab",AND(F467="FourWheeler",G467="Diesel"),"PrivateCar")</f>
        <v>Cab</v>
      </c>
      <c r="I467" s="1">
        <v>91.72</v>
      </c>
    </row>
    <row r="468" spans="1:9" x14ac:dyDescent="0.35">
      <c r="A468" s="1" t="s">
        <v>523</v>
      </c>
      <c r="B468" s="1" t="s">
        <v>36</v>
      </c>
      <c r="C468" s="2">
        <v>43457</v>
      </c>
      <c r="D468" s="2" t="str">
        <f t="shared" si="7"/>
        <v>2018</v>
      </c>
      <c r="E468" s="1" t="s">
        <v>60</v>
      </c>
      <c r="F468" s="1" t="s">
        <v>16</v>
      </c>
      <c r="G468" s="1" t="s">
        <v>12</v>
      </c>
      <c r="H468" s="1" t="str" cm="1">
        <f t="array" ref="H468">_xlfn.IFS(F468="TwoWheeler","PrivateScooty",F468="ThreeWheeler","Gov.Cargo",F468="Bus","Gov.Bus",AND(F468="FourWheeler",OR(G468="Electric",G468="CNG",G468="Petrol")),"Cab",AND(F468="FourWheeler",G468="Diesel"),"PrivateCar")</f>
        <v>Gov.Bus</v>
      </c>
      <c r="I468" s="1">
        <v>90.63</v>
      </c>
    </row>
    <row r="469" spans="1:9" x14ac:dyDescent="0.35">
      <c r="A469" s="1" t="s">
        <v>524</v>
      </c>
      <c r="B469" s="1" t="s">
        <v>36</v>
      </c>
      <c r="C469" s="2">
        <v>43622</v>
      </c>
      <c r="D469" s="2" t="str">
        <f t="shared" si="7"/>
        <v>2019</v>
      </c>
      <c r="E469" s="1" t="s">
        <v>81</v>
      </c>
      <c r="F469" s="1" t="s">
        <v>11</v>
      </c>
      <c r="G469" s="1" t="s">
        <v>17</v>
      </c>
      <c r="H469" s="1" t="str" cm="1">
        <f t="array" ref="H469">_xlfn.IFS(F469="TwoWheeler","PrivateScooty",F469="ThreeWheeler","Gov.Cargo",F469="Bus","Gov.Bus",AND(F469="FourWheeler",OR(G469="Electric",G469="CNG",G469="Petrol")),"Cab",AND(F469="FourWheeler",G469="Diesel"),"PrivateCar")</f>
        <v>PrivateCar</v>
      </c>
      <c r="I469" s="1">
        <v>28.45</v>
      </c>
    </row>
    <row r="470" spans="1:9" x14ac:dyDescent="0.35">
      <c r="A470" s="1" t="s">
        <v>525</v>
      </c>
      <c r="B470" s="1" t="s">
        <v>9</v>
      </c>
      <c r="C470" s="2">
        <v>43793</v>
      </c>
      <c r="D470" s="2" t="str">
        <f t="shared" si="7"/>
        <v>2019</v>
      </c>
      <c r="E470" s="1" t="s">
        <v>21</v>
      </c>
      <c r="F470" s="1" t="s">
        <v>16</v>
      </c>
      <c r="G470" s="1" t="s">
        <v>12</v>
      </c>
      <c r="H470" s="1" t="str" cm="1">
        <f t="array" ref="H470">_xlfn.IFS(F470="TwoWheeler","PrivateScooty",F470="ThreeWheeler","Gov.Cargo",F470="Bus","Gov.Bus",AND(F470="FourWheeler",OR(G470="Electric",G470="CNG",G470="Petrol")),"Cab",AND(F470="FourWheeler",G470="Diesel"),"PrivateCar")</f>
        <v>Gov.Bus</v>
      </c>
      <c r="I470" s="1">
        <v>81.09</v>
      </c>
    </row>
    <row r="471" spans="1:9" x14ac:dyDescent="0.35">
      <c r="A471" s="1" t="s">
        <v>526</v>
      </c>
      <c r="B471" s="1" t="s">
        <v>32</v>
      </c>
      <c r="C471" s="2">
        <v>43240</v>
      </c>
      <c r="D471" s="2" t="str">
        <f t="shared" si="7"/>
        <v>2018</v>
      </c>
      <c r="E471" s="1" t="s">
        <v>88</v>
      </c>
      <c r="F471" s="1" t="s">
        <v>26</v>
      </c>
      <c r="G471" s="1" t="s">
        <v>34</v>
      </c>
      <c r="H471" s="1" t="str" cm="1">
        <f t="array" ref="H471">_xlfn.IFS(F471="TwoWheeler","PrivateScooty",F471="ThreeWheeler","Gov.Cargo",F471="Bus","Gov.Bus",AND(F471="FourWheeler",OR(G471="Electric",G471="CNG",G471="Petrol")),"Cab",AND(F471="FourWheeler",G471="Diesel"),"PrivateCar")</f>
        <v>PrivateScooty</v>
      </c>
      <c r="I471" s="1">
        <v>43.18</v>
      </c>
    </row>
    <row r="472" spans="1:9" x14ac:dyDescent="0.35">
      <c r="A472" s="1" t="s">
        <v>527</v>
      </c>
      <c r="B472" s="1" t="s">
        <v>20</v>
      </c>
      <c r="C472" s="2">
        <v>43488</v>
      </c>
      <c r="D472" s="2" t="str">
        <f t="shared" si="7"/>
        <v>2019</v>
      </c>
      <c r="E472" s="1" t="s">
        <v>49</v>
      </c>
      <c r="F472" s="1" t="s">
        <v>43</v>
      </c>
      <c r="G472" s="1" t="s">
        <v>22</v>
      </c>
      <c r="H472" s="1" t="str" cm="1">
        <f t="array" ref="H472">_xlfn.IFS(F472="TwoWheeler","PrivateScooty",F472="ThreeWheeler","Gov.Cargo",F472="Bus","Gov.Bus",AND(F472="FourWheeler",OR(G472="Electric",G472="CNG",G472="Petrol")),"Cab",AND(F472="FourWheeler",G472="Diesel"),"PrivateCar")</f>
        <v>Gov.Cargo</v>
      </c>
      <c r="I472" s="1">
        <v>79.41</v>
      </c>
    </row>
    <row r="473" spans="1:9" x14ac:dyDescent="0.35">
      <c r="A473" s="1" t="s">
        <v>528</v>
      </c>
      <c r="B473" s="1" t="s">
        <v>36</v>
      </c>
      <c r="C473" s="2">
        <v>44389</v>
      </c>
      <c r="D473" s="2" t="str">
        <f t="shared" si="7"/>
        <v>2021</v>
      </c>
      <c r="E473" s="1" t="s">
        <v>55</v>
      </c>
      <c r="F473" s="1" t="s">
        <v>26</v>
      </c>
      <c r="G473" s="1" t="s">
        <v>17</v>
      </c>
      <c r="H473" s="1" t="str" cm="1">
        <f t="array" ref="H473">_xlfn.IFS(F473="TwoWheeler","PrivateScooty",F473="ThreeWheeler","Gov.Cargo",F473="Bus","Gov.Bus",AND(F473="FourWheeler",OR(G473="Electric",G473="CNG",G473="Petrol")),"Cab",AND(F473="FourWheeler",G473="Diesel"),"PrivateCar")</f>
        <v>PrivateScooty</v>
      </c>
      <c r="I473" s="1">
        <v>45.15</v>
      </c>
    </row>
    <row r="474" spans="1:9" x14ac:dyDescent="0.35">
      <c r="A474" s="1" t="s">
        <v>529</v>
      </c>
      <c r="B474" s="1" t="s">
        <v>32</v>
      </c>
      <c r="C474" s="2">
        <v>44423</v>
      </c>
      <c r="D474" s="2" t="str">
        <f t="shared" si="7"/>
        <v>2021</v>
      </c>
      <c r="E474" s="1" t="s">
        <v>60</v>
      </c>
      <c r="F474" s="1" t="s">
        <v>43</v>
      </c>
      <c r="G474" s="1" t="s">
        <v>12</v>
      </c>
      <c r="H474" s="1" t="str" cm="1">
        <f t="array" ref="H474">_xlfn.IFS(F474="TwoWheeler","PrivateScooty",F474="ThreeWheeler","Gov.Cargo",F474="Bus","Gov.Bus",AND(F474="FourWheeler",OR(G474="Electric",G474="CNG",G474="Petrol")),"Cab",AND(F474="FourWheeler",G474="Diesel"),"PrivateCar")</f>
        <v>Gov.Cargo</v>
      </c>
      <c r="I474" s="1">
        <v>26.97</v>
      </c>
    </row>
    <row r="475" spans="1:9" x14ac:dyDescent="0.35">
      <c r="A475" s="1" t="s">
        <v>530</v>
      </c>
      <c r="B475" s="1" t="s">
        <v>75</v>
      </c>
      <c r="C475" s="2">
        <v>44087</v>
      </c>
      <c r="D475" s="2" t="str">
        <f t="shared" si="7"/>
        <v>2020</v>
      </c>
      <c r="E475" s="1" t="s">
        <v>62</v>
      </c>
      <c r="F475" s="1" t="s">
        <v>11</v>
      </c>
      <c r="G475" s="1" t="s">
        <v>22</v>
      </c>
      <c r="H475" s="1" t="str" cm="1">
        <f t="array" ref="H475">_xlfn.IFS(F475="TwoWheeler","PrivateScooty",F475="ThreeWheeler","Gov.Cargo",F475="Bus","Gov.Bus",AND(F475="FourWheeler",OR(G475="Electric",G475="CNG",G475="Petrol")),"Cab",AND(F475="FourWheeler",G475="Diesel"),"PrivateCar")</f>
        <v>Cab</v>
      </c>
      <c r="I475" s="1">
        <v>99.32</v>
      </c>
    </row>
    <row r="476" spans="1:9" x14ac:dyDescent="0.35">
      <c r="A476" s="1" t="s">
        <v>531</v>
      </c>
      <c r="B476" s="1" t="s">
        <v>20</v>
      </c>
      <c r="C476" s="2">
        <v>44152</v>
      </c>
      <c r="D476" s="2" t="str">
        <f t="shared" si="7"/>
        <v>2020</v>
      </c>
      <c r="E476" s="1" t="s">
        <v>57</v>
      </c>
      <c r="F476" s="1" t="s">
        <v>11</v>
      </c>
      <c r="G476" s="1" t="s">
        <v>12</v>
      </c>
      <c r="H476" s="1" t="str" cm="1">
        <f t="array" ref="H476">_xlfn.IFS(F476="TwoWheeler","PrivateScooty",F476="ThreeWheeler","Gov.Cargo",F476="Bus","Gov.Bus",AND(F476="FourWheeler",OR(G476="Electric",G476="CNG",G476="Petrol")),"Cab",AND(F476="FourWheeler",G476="Diesel"),"PrivateCar")</f>
        <v>Cab</v>
      </c>
      <c r="I476" s="1">
        <v>55.03</v>
      </c>
    </row>
    <row r="477" spans="1:9" x14ac:dyDescent="0.35">
      <c r="A477" s="1" t="s">
        <v>532</v>
      </c>
      <c r="B477" s="1" t="s">
        <v>75</v>
      </c>
      <c r="C477" s="2">
        <v>43219</v>
      </c>
      <c r="D477" s="2" t="str">
        <f t="shared" si="7"/>
        <v>2018</v>
      </c>
      <c r="E477" s="1" t="s">
        <v>113</v>
      </c>
      <c r="F477" s="1" t="s">
        <v>43</v>
      </c>
      <c r="G477" s="1" t="s">
        <v>17</v>
      </c>
      <c r="H477" s="1" t="str" cm="1">
        <f t="array" ref="H477">_xlfn.IFS(F477="TwoWheeler","PrivateScooty",F477="ThreeWheeler","Gov.Cargo",F477="Bus","Gov.Bus",AND(F477="FourWheeler",OR(G477="Electric",G477="CNG",G477="Petrol")),"Cab",AND(F477="FourWheeler",G477="Diesel"),"PrivateCar")</f>
        <v>Gov.Cargo</v>
      </c>
      <c r="I477" s="1">
        <v>59.9</v>
      </c>
    </row>
    <row r="478" spans="1:9" x14ac:dyDescent="0.35">
      <c r="A478" s="1" t="s">
        <v>533</v>
      </c>
      <c r="B478" s="1" t="s">
        <v>9</v>
      </c>
      <c r="C478" s="2">
        <v>44107</v>
      </c>
      <c r="D478" s="2" t="str">
        <f t="shared" si="7"/>
        <v>2020</v>
      </c>
      <c r="E478" s="1" t="s">
        <v>42</v>
      </c>
      <c r="F478" s="1" t="s">
        <v>16</v>
      </c>
      <c r="G478" s="1" t="s">
        <v>22</v>
      </c>
      <c r="H478" s="1" t="str" cm="1">
        <f t="array" ref="H478">_xlfn.IFS(F478="TwoWheeler","PrivateScooty",F478="ThreeWheeler","Gov.Cargo",F478="Bus","Gov.Bus",AND(F478="FourWheeler",OR(G478="Electric",G478="CNG",G478="Petrol")),"Cab",AND(F478="FourWheeler",G478="Diesel"),"PrivateCar")</f>
        <v>Gov.Bus</v>
      </c>
      <c r="I478" s="1">
        <v>72.78</v>
      </c>
    </row>
    <row r="479" spans="1:9" x14ac:dyDescent="0.35">
      <c r="A479" s="1" t="s">
        <v>534</v>
      </c>
      <c r="B479" s="1" t="s">
        <v>104</v>
      </c>
      <c r="C479" s="2">
        <v>44354</v>
      </c>
      <c r="D479" s="2" t="str">
        <f t="shared" si="7"/>
        <v>2021</v>
      </c>
      <c r="E479" s="1" t="s">
        <v>55</v>
      </c>
      <c r="F479" s="1" t="s">
        <v>16</v>
      </c>
      <c r="G479" s="1" t="s">
        <v>12</v>
      </c>
      <c r="H479" s="1" t="str" cm="1">
        <f t="array" ref="H479">_xlfn.IFS(F479="TwoWheeler","PrivateScooty",F479="ThreeWheeler","Gov.Cargo",F479="Bus","Gov.Bus",AND(F479="FourWheeler",OR(G479="Electric",G479="CNG",G479="Petrol")),"Cab",AND(F479="FourWheeler",G479="Diesel"),"PrivateCar")</f>
        <v>Gov.Bus</v>
      </c>
      <c r="I479" s="1">
        <v>92.4</v>
      </c>
    </row>
    <row r="480" spans="1:9" x14ac:dyDescent="0.35">
      <c r="A480" s="1" t="s">
        <v>535</v>
      </c>
      <c r="B480" s="1" t="s">
        <v>104</v>
      </c>
      <c r="C480" s="2">
        <v>43253</v>
      </c>
      <c r="D480" s="2" t="str">
        <f t="shared" si="7"/>
        <v>2018</v>
      </c>
      <c r="E480" s="1" t="s">
        <v>81</v>
      </c>
      <c r="F480" s="1" t="s">
        <v>11</v>
      </c>
      <c r="G480" s="1" t="s">
        <v>34</v>
      </c>
      <c r="H480" s="1" t="str" cm="1">
        <f t="array" ref="H480">_xlfn.IFS(F480="TwoWheeler","PrivateScooty",F480="ThreeWheeler","Gov.Cargo",F480="Bus","Gov.Bus",AND(F480="FourWheeler",OR(G480="Electric",G480="CNG",G480="Petrol")),"Cab",AND(F480="FourWheeler",G480="Diesel"),"PrivateCar")</f>
        <v>Cab</v>
      </c>
      <c r="I480" s="1">
        <v>25.01</v>
      </c>
    </row>
    <row r="481" spans="1:9" x14ac:dyDescent="0.35">
      <c r="A481" s="1" t="s">
        <v>536</v>
      </c>
      <c r="B481" s="1" t="s">
        <v>36</v>
      </c>
      <c r="C481" s="2">
        <v>44735</v>
      </c>
      <c r="D481" s="2" t="str">
        <f t="shared" si="7"/>
        <v>2022</v>
      </c>
      <c r="E481" s="1" t="s">
        <v>69</v>
      </c>
      <c r="F481" s="1" t="s">
        <v>26</v>
      </c>
      <c r="G481" s="1" t="s">
        <v>34</v>
      </c>
      <c r="H481" s="1" t="str" cm="1">
        <f t="array" ref="H481">_xlfn.IFS(F481="TwoWheeler","PrivateScooty",F481="ThreeWheeler","Gov.Cargo",F481="Bus","Gov.Bus",AND(F481="FourWheeler",OR(G481="Electric",G481="CNG",G481="Petrol")),"Cab",AND(F481="FourWheeler",G481="Diesel"),"PrivateCar")</f>
        <v>PrivateScooty</v>
      </c>
      <c r="I481" s="1">
        <v>63.44</v>
      </c>
    </row>
    <row r="482" spans="1:9" x14ac:dyDescent="0.35">
      <c r="A482" s="1" t="s">
        <v>537</v>
      </c>
      <c r="B482" s="1" t="s">
        <v>66</v>
      </c>
      <c r="C482" s="2">
        <v>43350</v>
      </c>
      <c r="D482" s="2" t="str">
        <f t="shared" si="7"/>
        <v>2018</v>
      </c>
      <c r="E482" s="1" t="s">
        <v>64</v>
      </c>
      <c r="F482" s="1" t="s">
        <v>26</v>
      </c>
      <c r="G482" s="1" t="s">
        <v>12</v>
      </c>
      <c r="H482" s="1" t="str" cm="1">
        <f t="array" ref="H482">_xlfn.IFS(F482="TwoWheeler","PrivateScooty",F482="ThreeWheeler","Gov.Cargo",F482="Bus","Gov.Bus",AND(F482="FourWheeler",OR(G482="Electric",G482="CNG",G482="Petrol")),"Cab",AND(F482="FourWheeler",G482="Diesel"),"PrivateCar")</f>
        <v>PrivateScooty</v>
      </c>
      <c r="I482" s="1">
        <v>54.66</v>
      </c>
    </row>
    <row r="483" spans="1:9" x14ac:dyDescent="0.35">
      <c r="A483" s="1" t="s">
        <v>538</v>
      </c>
      <c r="B483" s="1" t="s">
        <v>9</v>
      </c>
      <c r="C483" s="2">
        <v>43678</v>
      </c>
      <c r="D483" s="2" t="str">
        <f t="shared" si="7"/>
        <v>2019</v>
      </c>
      <c r="E483" s="1" t="s">
        <v>53</v>
      </c>
      <c r="F483" s="1" t="s">
        <v>11</v>
      </c>
      <c r="G483" s="1" t="s">
        <v>17</v>
      </c>
      <c r="H483" s="1" t="str" cm="1">
        <f t="array" ref="H483">_xlfn.IFS(F483="TwoWheeler","PrivateScooty",F483="ThreeWheeler","Gov.Cargo",F483="Bus","Gov.Bus",AND(F483="FourWheeler",OR(G483="Electric",G483="CNG",G483="Petrol")),"Cab",AND(F483="FourWheeler",G483="Diesel"),"PrivateCar")</f>
        <v>PrivateCar</v>
      </c>
      <c r="I483" s="1">
        <v>41.32</v>
      </c>
    </row>
    <row r="484" spans="1:9" x14ac:dyDescent="0.35">
      <c r="A484" s="1" t="s">
        <v>539</v>
      </c>
      <c r="B484" s="1" t="s">
        <v>36</v>
      </c>
      <c r="C484" s="2">
        <v>43316</v>
      </c>
      <c r="D484" s="2" t="str">
        <f t="shared" si="7"/>
        <v>2018</v>
      </c>
      <c r="E484" s="1" t="s">
        <v>47</v>
      </c>
      <c r="F484" s="1" t="s">
        <v>43</v>
      </c>
      <c r="G484" s="1" t="s">
        <v>22</v>
      </c>
      <c r="H484" s="1" t="str" cm="1">
        <f t="array" ref="H484">_xlfn.IFS(F484="TwoWheeler","PrivateScooty",F484="ThreeWheeler","Gov.Cargo",F484="Bus","Gov.Bus",AND(F484="FourWheeler",OR(G484="Electric",G484="CNG",G484="Petrol")),"Cab",AND(F484="FourWheeler",G484="Diesel"),"PrivateCar")</f>
        <v>Gov.Cargo</v>
      </c>
      <c r="I484" s="1">
        <v>70.790000000000006</v>
      </c>
    </row>
    <row r="485" spans="1:9" x14ac:dyDescent="0.35">
      <c r="A485" s="1" t="s">
        <v>540</v>
      </c>
      <c r="B485" s="1" t="s">
        <v>24</v>
      </c>
      <c r="C485" s="2">
        <v>44481</v>
      </c>
      <c r="D485" s="2" t="str">
        <f t="shared" si="7"/>
        <v>2021</v>
      </c>
      <c r="E485" s="1" t="s">
        <v>53</v>
      </c>
      <c r="F485" s="1" t="s">
        <v>11</v>
      </c>
      <c r="G485" s="1" t="s">
        <v>22</v>
      </c>
      <c r="H485" s="1" t="str" cm="1">
        <f t="array" ref="H485">_xlfn.IFS(F485="TwoWheeler","PrivateScooty",F485="ThreeWheeler","Gov.Cargo",F485="Bus","Gov.Bus",AND(F485="FourWheeler",OR(G485="Electric",G485="CNG",G485="Petrol")),"Cab",AND(F485="FourWheeler",G485="Diesel"),"PrivateCar")</f>
        <v>Cab</v>
      </c>
      <c r="I485" s="1">
        <v>32.68</v>
      </c>
    </row>
    <row r="486" spans="1:9" x14ac:dyDescent="0.35">
      <c r="A486" s="1" t="s">
        <v>541</v>
      </c>
      <c r="B486" s="1" t="s">
        <v>14</v>
      </c>
      <c r="C486" s="2">
        <v>44198</v>
      </c>
      <c r="D486" s="2" t="str">
        <f t="shared" si="7"/>
        <v>2021</v>
      </c>
      <c r="E486" s="1" t="s">
        <v>47</v>
      </c>
      <c r="F486" s="1" t="s">
        <v>11</v>
      </c>
      <c r="G486" s="1" t="s">
        <v>34</v>
      </c>
      <c r="H486" s="1" t="str" cm="1">
        <f t="array" ref="H486">_xlfn.IFS(F486="TwoWheeler","PrivateScooty",F486="ThreeWheeler","Gov.Cargo",F486="Bus","Gov.Bus",AND(F486="FourWheeler",OR(G486="Electric",G486="CNG",G486="Petrol")),"Cab",AND(F486="FourWheeler",G486="Diesel"),"PrivateCar")</f>
        <v>Cab</v>
      </c>
      <c r="I486" s="1">
        <v>61.64</v>
      </c>
    </row>
    <row r="487" spans="1:9" x14ac:dyDescent="0.35">
      <c r="A487" s="1" t="s">
        <v>542</v>
      </c>
      <c r="B487" s="1" t="s">
        <v>93</v>
      </c>
      <c r="C487" s="2">
        <v>43402</v>
      </c>
      <c r="D487" s="2" t="str">
        <f t="shared" si="7"/>
        <v>2018</v>
      </c>
      <c r="E487" s="1" t="s">
        <v>113</v>
      </c>
      <c r="F487" s="1" t="s">
        <v>26</v>
      </c>
      <c r="G487" s="1" t="s">
        <v>12</v>
      </c>
      <c r="H487" s="1" t="str" cm="1">
        <f t="array" ref="H487">_xlfn.IFS(F487="TwoWheeler","PrivateScooty",F487="ThreeWheeler","Gov.Cargo",F487="Bus","Gov.Bus",AND(F487="FourWheeler",OR(G487="Electric",G487="CNG",G487="Petrol")),"Cab",AND(F487="FourWheeler",G487="Diesel"),"PrivateCar")</f>
        <v>PrivateScooty</v>
      </c>
      <c r="I487" s="1">
        <v>82.64</v>
      </c>
    </row>
    <row r="488" spans="1:9" x14ac:dyDescent="0.35">
      <c r="A488" s="1" t="s">
        <v>543</v>
      </c>
      <c r="B488" s="1" t="s">
        <v>104</v>
      </c>
      <c r="C488" s="2">
        <v>44796</v>
      </c>
      <c r="D488" s="2" t="str">
        <f t="shared" si="7"/>
        <v>2022</v>
      </c>
      <c r="E488" s="1" t="s">
        <v>21</v>
      </c>
      <c r="F488" s="1" t="s">
        <v>43</v>
      </c>
      <c r="G488" s="1" t="s">
        <v>17</v>
      </c>
      <c r="H488" s="1" t="str" cm="1">
        <f t="array" ref="H488">_xlfn.IFS(F488="TwoWheeler","PrivateScooty",F488="ThreeWheeler","Gov.Cargo",F488="Bus","Gov.Bus",AND(F488="FourWheeler",OR(G488="Electric",G488="CNG",G488="Petrol")),"Cab",AND(F488="FourWheeler",G488="Diesel"),"PrivateCar")</f>
        <v>Gov.Cargo</v>
      </c>
      <c r="I488" s="1">
        <v>68.94</v>
      </c>
    </row>
    <row r="489" spans="1:9" x14ac:dyDescent="0.35">
      <c r="A489" s="1" t="s">
        <v>544</v>
      </c>
      <c r="B489" s="1" t="s">
        <v>20</v>
      </c>
      <c r="C489" s="2">
        <v>43120</v>
      </c>
      <c r="D489" s="2" t="str">
        <f t="shared" si="7"/>
        <v>2018</v>
      </c>
      <c r="E489" s="1" t="s">
        <v>202</v>
      </c>
      <c r="F489" s="1" t="s">
        <v>16</v>
      </c>
      <c r="G489" s="1" t="s">
        <v>12</v>
      </c>
      <c r="H489" s="1" t="str" cm="1">
        <f t="array" ref="H489">_xlfn.IFS(F489="TwoWheeler","PrivateScooty",F489="ThreeWheeler","Gov.Cargo",F489="Bus","Gov.Bus",AND(F489="FourWheeler",OR(G489="Electric",G489="CNG",G489="Petrol")),"Cab",AND(F489="FourWheeler",G489="Diesel"),"PrivateCar")</f>
        <v>Gov.Bus</v>
      </c>
      <c r="I489" s="1">
        <v>34.299999999999997</v>
      </c>
    </row>
    <row r="490" spans="1:9" x14ac:dyDescent="0.35">
      <c r="A490" s="1" t="s">
        <v>545</v>
      </c>
      <c r="B490" s="1" t="s">
        <v>32</v>
      </c>
      <c r="C490" s="2">
        <v>43415</v>
      </c>
      <c r="D490" s="2" t="str">
        <f t="shared" si="7"/>
        <v>2018</v>
      </c>
      <c r="E490" s="1" t="s">
        <v>62</v>
      </c>
      <c r="F490" s="1" t="s">
        <v>43</v>
      </c>
      <c r="G490" s="1" t="s">
        <v>12</v>
      </c>
      <c r="H490" s="1" t="str" cm="1">
        <f t="array" ref="H490">_xlfn.IFS(F490="TwoWheeler","PrivateScooty",F490="ThreeWheeler","Gov.Cargo",F490="Bus","Gov.Bus",AND(F490="FourWheeler",OR(G490="Electric",G490="CNG",G490="Petrol")),"Cab",AND(F490="FourWheeler",G490="Diesel"),"PrivateCar")</f>
        <v>Gov.Cargo</v>
      </c>
      <c r="I490" s="1">
        <v>77.62</v>
      </c>
    </row>
    <row r="491" spans="1:9" x14ac:dyDescent="0.35">
      <c r="A491" s="1" t="s">
        <v>546</v>
      </c>
      <c r="B491" s="1" t="s">
        <v>14</v>
      </c>
      <c r="C491" s="2">
        <v>44809</v>
      </c>
      <c r="D491" s="2" t="str">
        <f t="shared" si="7"/>
        <v>2022</v>
      </c>
      <c r="E491" s="1" t="s">
        <v>202</v>
      </c>
      <c r="F491" s="1" t="s">
        <v>16</v>
      </c>
      <c r="G491" s="1" t="s">
        <v>22</v>
      </c>
      <c r="H491" s="1" t="str" cm="1">
        <f t="array" ref="H491">_xlfn.IFS(F491="TwoWheeler","PrivateScooty",F491="ThreeWheeler","Gov.Cargo",F491="Bus","Gov.Bus",AND(F491="FourWheeler",OR(G491="Electric",G491="CNG",G491="Petrol")),"Cab",AND(F491="FourWheeler",G491="Diesel"),"PrivateCar")</f>
        <v>Gov.Bus</v>
      </c>
      <c r="I491" s="1">
        <v>69.64</v>
      </c>
    </row>
    <row r="492" spans="1:9" x14ac:dyDescent="0.35">
      <c r="A492" s="1" t="s">
        <v>547</v>
      </c>
      <c r="B492" s="1" t="s">
        <v>14</v>
      </c>
      <c r="C492" s="2">
        <v>43897</v>
      </c>
      <c r="D492" s="2" t="str">
        <f t="shared" si="7"/>
        <v>2020</v>
      </c>
      <c r="E492" s="1" t="s">
        <v>42</v>
      </c>
      <c r="F492" s="1" t="s">
        <v>11</v>
      </c>
      <c r="G492" s="1" t="s">
        <v>17</v>
      </c>
      <c r="H492" s="1" t="str" cm="1">
        <f t="array" ref="H492">_xlfn.IFS(F492="TwoWheeler","PrivateScooty",F492="ThreeWheeler","Gov.Cargo",F492="Bus","Gov.Bus",AND(F492="FourWheeler",OR(G492="Electric",G492="CNG",G492="Petrol")),"Cab",AND(F492="FourWheeler",G492="Diesel"),"PrivateCar")</f>
        <v>PrivateCar</v>
      </c>
      <c r="I492" s="1">
        <v>75.7</v>
      </c>
    </row>
    <row r="493" spans="1:9" x14ac:dyDescent="0.35">
      <c r="A493" s="1" t="s">
        <v>548</v>
      </c>
      <c r="B493" s="1" t="s">
        <v>104</v>
      </c>
      <c r="C493" s="2">
        <v>44016</v>
      </c>
      <c r="D493" s="2" t="str">
        <f t="shared" si="7"/>
        <v>2020</v>
      </c>
      <c r="E493" s="1" t="s">
        <v>62</v>
      </c>
      <c r="F493" s="1" t="s">
        <v>43</v>
      </c>
      <c r="G493" s="1" t="s">
        <v>22</v>
      </c>
      <c r="H493" s="1" t="str" cm="1">
        <f t="array" ref="H493">_xlfn.IFS(F493="TwoWheeler","PrivateScooty",F493="ThreeWheeler","Gov.Cargo",F493="Bus","Gov.Bus",AND(F493="FourWheeler",OR(G493="Electric",G493="CNG",G493="Petrol")),"Cab",AND(F493="FourWheeler",G493="Diesel"),"PrivateCar")</f>
        <v>Gov.Cargo</v>
      </c>
      <c r="I493" s="1">
        <v>94.68</v>
      </c>
    </row>
    <row r="494" spans="1:9" x14ac:dyDescent="0.35">
      <c r="A494" s="1" t="s">
        <v>549</v>
      </c>
      <c r="B494" s="1" t="s">
        <v>14</v>
      </c>
      <c r="C494" s="2">
        <v>43670</v>
      </c>
      <c r="D494" s="2" t="str">
        <f t="shared" si="7"/>
        <v>2019</v>
      </c>
      <c r="E494" s="1" t="s">
        <v>69</v>
      </c>
      <c r="F494" s="1" t="s">
        <v>11</v>
      </c>
      <c r="G494" s="1" t="s">
        <v>17</v>
      </c>
      <c r="H494" s="1" t="str" cm="1">
        <f t="array" ref="H494">_xlfn.IFS(F494="TwoWheeler","PrivateScooty",F494="ThreeWheeler","Gov.Cargo",F494="Bus","Gov.Bus",AND(F494="FourWheeler",OR(G494="Electric",G494="CNG",G494="Petrol")),"Cab",AND(F494="FourWheeler",G494="Diesel"),"PrivateCar")</f>
        <v>PrivateCar</v>
      </c>
      <c r="I494" s="1">
        <v>37.54</v>
      </c>
    </row>
    <row r="495" spans="1:9" x14ac:dyDescent="0.35">
      <c r="A495" s="1" t="s">
        <v>550</v>
      </c>
      <c r="B495" s="1" t="s">
        <v>36</v>
      </c>
      <c r="C495" s="2">
        <v>44747</v>
      </c>
      <c r="D495" s="2" t="str">
        <f t="shared" si="7"/>
        <v>2022</v>
      </c>
      <c r="E495" s="1" t="s">
        <v>25</v>
      </c>
      <c r="F495" s="1" t="s">
        <v>11</v>
      </c>
      <c r="G495" s="1" t="s">
        <v>12</v>
      </c>
      <c r="H495" s="1" t="str" cm="1">
        <f t="array" ref="H495">_xlfn.IFS(F495="TwoWheeler","PrivateScooty",F495="ThreeWheeler","Gov.Cargo",F495="Bus","Gov.Bus",AND(F495="FourWheeler",OR(G495="Electric",G495="CNG",G495="Petrol")),"Cab",AND(F495="FourWheeler",G495="Diesel"),"PrivateCar")</f>
        <v>Cab</v>
      </c>
      <c r="I495" s="1">
        <v>39.46</v>
      </c>
    </row>
    <row r="496" spans="1:9" x14ac:dyDescent="0.35">
      <c r="A496" s="1" t="s">
        <v>551</v>
      </c>
      <c r="B496" s="1" t="s">
        <v>14</v>
      </c>
      <c r="C496" s="2">
        <v>45220</v>
      </c>
      <c r="D496" s="2" t="str">
        <f t="shared" si="7"/>
        <v>2023</v>
      </c>
      <c r="E496" s="1" t="s">
        <v>62</v>
      </c>
      <c r="F496" s="1" t="s">
        <v>11</v>
      </c>
      <c r="G496" s="1" t="s">
        <v>22</v>
      </c>
      <c r="H496" s="1" t="str" cm="1">
        <f t="array" ref="H496">_xlfn.IFS(F496="TwoWheeler","PrivateScooty",F496="ThreeWheeler","Gov.Cargo",F496="Bus","Gov.Bus",AND(F496="FourWheeler",OR(G496="Electric",G496="CNG",G496="Petrol")),"Cab",AND(F496="FourWheeler",G496="Diesel"),"PrivateCar")</f>
        <v>Cab</v>
      </c>
      <c r="I496" s="1">
        <v>56.2</v>
      </c>
    </row>
    <row r="497" spans="1:9" x14ac:dyDescent="0.35">
      <c r="A497" s="1" t="s">
        <v>552</v>
      </c>
      <c r="B497" s="1" t="s">
        <v>9</v>
      </c>
      <c r="C497" s="2">
        <v>43582</v>
      </c>
      <c r="D497" s="2" t="str">
        <f t="shared" si="7"/>
        <v>2019</v>
      </c>
      <c r="E497" s="1" t="s">
        <v>10</v>
      </c>
      <c r="F497" s="1" t="s">
        <v>11</v>
      </c>
      <c r="G497" s="1" t="s">
        <v>34</v>
      </c>
      <c r="H497" s="1" t="str" cm="1">
        <f t="array" ref="H497">_xlfn.IFS(F497="TwoWheeler","PrivateScooty",F497="ThreeWheeler","Gov.Cargo",F497="Bus","Gov.Bus",AND(F497="FourWheeler",OR(G497="Electric",G497="CNG",G497="Petrol")),"Cab",AND(F497="FourWheeler",G497="Diesel"),"PrivateCar")</f>
        <v>Cab</v>
      </c>
      <c r="I497" s="1">
        <v>30.28</v>
      </c>
    </row>
    <row r="498" spans="1:9" x14ac:dyDescent="0.35">
      <c r="A498" s="1" t="s">
        <v>553</v>
      </c>
      <c r="B498" s="1" t="s">
        <v>20</v>
      </c>
      <c r="C498" s="2">
        <v>44659</v>
      </c>
      <c r="D498" s="2" t="str">
        <f t="shared" si="7"/>
        <v>2022</v>
      </c>
      <c r="E498" s="1" t="s">
        <v>72</v>
      </c>
      <c r="F498" s="1" t="s">
        <v>43</v>
      </c>
      <c r="G498" s="1" t="s">
        <v>34</v>
      </c>
      <c r="H498" s="1" t="str" cm="1">
        <f t="array" ref="H498">_xlfn.IFS(F498="TwoWheeler","PrivateScooty",F498="ThreeWheeler","Gov.Cargo",F498="Bus","Gov.Bus",AND(F498="FourWheeler",OR(G498="Electric",G498="CNG",G498="Petrol")),"Cab",AND(F498="FourWheeler",G498="Diesel"),"PrivateCar")</f>
        <v>Gov.Cargo</v>
      </c>
      <c r="I498" s="1">
        <v>91.19</v>
      </c>
    </row>
    <row r="499" spans="1:9" x14ac:dyDescent="0.35">
      <c r="A499" s="1" t="s">
        <v>554</v>
      </c>
      <c r="B499" s="1" t="s">
        <v>24</v>
      </c>
      <c r="C499" s="2">
        <v>44158</v>
      </c>
      <c r="D499" s="2" t="str">
        <f t="shared" si="7"/>
        <v>2020</v>
      </c>
      <c r="E499" s="1" t="s">
        <v>33</v>
      </c>
      <c r="F499" s="1" t="s">
        <v>11</v>
      </c>
      <c r="G499" s="1" t="s">
        <v>12</v>
      </c>
      <c r="H499" s="1" t="str" cm="1">
        <f t="array" ref="H499">_xlfn.IFS(F499="TwoWheeler","PrivateScooty",F499="ThreeWheeler","Gov.Cargo",F499="Bus","Gov.Bus",AND(F499="FourWheeler",OR(G499="Electric",G499="CNG",G499="Petrol")),"Cab",AND(F499="FourWheeler",G499="Diesel"),"PrivateCar")</f>
        <v>Cab</v>
      </c>
      <c r="I499" s="1">
        <v>90.7</v>
      </c>
    </row>
    <row r="500" spans="1:9" x14ac:dyDescent="0.35">
      <c r="A500" s="1" t="s">
        <v>555</v>
      </c>
      <c r="B500" s="1" t="s">
        <v>93</v>
      </c>
      <c r="C500" s="2">
        <v>44629</v>
      </c>
      <c r="D500" s="2" t="str">
        <f t="shared" si="7"/>
        <v>2022</v>
      </c>
      <c r="E500" s="1" t="s">
        <v>25</v>
      </c>
      <c r="F500" s="1" t="s">
        <v>26</v>
      </c>
      <c r="G500" s="1" t="s">
        <v>12</v>
      </c>
      <c r="H500" s="1" t="str" cm="1">
        <f t="array" ref="H500">_xlfn.IFS(F500="TwoWheeler","PrivateScooty",F500="ThreeWheeler","Gov.Cargo",F500="Bus","Gov.Bus",AND(F500="FourWheeler",OR(G500="Electric",G500="CNG",G500="Petrol")),"Cab",AND(F500="FourWheeler",G500="Diesel"),"PrivateCar")</f>
        <v>PrivateScooty</v>
      </c>
      <c r="I500" s="1">
        <v>85.82</v>
      </c>
    </row>
    <row r="501" spans="1:9" x14ac:dyDescent="0.35">
      <c r="A501" s="1" t="s">
        <v>556</v>
      </c>
      <c r="B501" s="1" t="s">
        <v>24</v>
      </c>
      <c r="C501" s="2">
        <v>45279</v>
      </c>
      <c r="D501" s="2" t="str">
        <f t="shared" si="7"/>
        <v>2023</v>
      </c>
      <c r="E501" s="1" t="s">
        <v>47</v>
      </c>
      <c r="F501" s="1" t="s">
        <v>11</v>
      </c>
      <c r="G501" s="1" t="s">
        <v>34</v>
      </c>
      <c r="H501" s="1" t="str" cm="1">
        <f t="array" ref="H501">_xlfn.IFS(F501="TwoWheeler","PrivateScooty",F501="ThreeWheeler","Gov.Cargo",F501="Bus","Gov.Bus",AND(F501="FourWheeler",OR(G501="Electric",G501="CNG",G501="Petrol")),"Cab",AND(F501="FourWheeler",G501="Diesel"),"PrivateCar")</f>
        <v>Cab</v>
      </c>
      <c r="I501" s="1">
        <v>67.989999999999995</v>
      </c>
    </row>
  </sheetData>
  <autoFilter ref="A1:I501" xr:uid="{A13A7936-FB25-4973-A0AE-A7906145A08C}"/>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C599D-0758-48A1-A257-BB7814AFB294}">
  <dimension ref="A1"/>
  <sheetViews>
    <sheetView zoomScale="48" workbookViewId="0">
      <selection activeCell="AK14" sqref="AK14"/>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48A17-2D35-401A-8622-01206320C744}">
  <dimension ref="A1:E6"/>
  <sheetViews>
    <sheetView workbookViewId="0">
      <selection activeCell="A4" sqref="A4"/>
    </sheetView>
  </sheetViews>
  <sheetFormatPr defaultRowHeight="14.5" x14ac:dyDescent="0.35"/>
  <cols>
    <col min="1" max="1" width="18.54296875" bestFit="1" customWidth="1"/>
    <col min="2" max="2" width="15.26953125" bestFit="1" customWidth="1"/>
    <col min="3" max="3" width="7.6328125" bestFit="1" customWidth="1"/>
    <col min="4" max="4" width="9.453125" bestFit="1" customWidth="1"/>
    <col min="5" max="6" width="12.26953125" bestFit="1" customWidth="1"/>
    <col min="7" max="7" width="10.7265625" bestFit="1" customWidth="1"/>
  </cols>
  <sheetData>
    <row r="1" spans="1:5" x14ac:dyDescent="0.35">
      <c r="A1" s="4" t="s">
        <v>5</v>
      </c>
      <c r="B1" t="s">
        <v>12</v>
      </c>
    </row>
    <row r="2" spans="1:5" x14ac:dyDescent="0.35">
      <c r="A2" s="4" t="s">
        <v>3</v>
      </c>
      <c r="B2" t="s">
        <v>570</v>
      </c>
    </row>
    <row r="4" spans="1:5" x14ac:dyDescent="0.35">
      <c r="A4" s="4" t="s">
        <v>561</v>
      </c>
      <c r="B4" s="4" t="s">
        <v>560</v>
      </c>
    </row>
    <row r="5" spans="1:5" x14ac:dyDescent="0.35">
      <c r="A5" s="4" t="s">
        <v>558</v>
      </c>
      <c r="B5" t="s">
        <v>569</v>
      </c>
      <c r="C5" t="s">
        <v>18</v>
      </c>
      <c r="D5" t="s">
        <v>44</v>
      </c>
      <c r="E5" t="s">
        <v>30</v>
      </c>
    </row>
    <row r="6" spans="1:5" x14ac:dyDescent="0.35">
      <c r="A6" s="5" t="s">
        <v>564</v>
      </c>
      <c r="B6" s="11">
        <v>9</v>
      </c>
      <c r="C6" s="11">
        <v>6</v>
      </c>
      <c r="D6" s="11">
        <v>3</v>
      </c>
      <c r="E6" s="1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63E2E-1EE7-4A10-8731-2F191038CEBF}">
  <dimension ref="A3:E8"/>
  <sheetViews>
    <sheetView tabSelected="1" topLeftCell="A2" workbookViewId="0">
      <selection activeCell="B19" sqref="B19"/>
    </sheetView>
  </sheetViews>
  <sheetFormatPr defaultRowHeight="14.5" x14ac:dyDescent="0.35"/>
  <cols>
    <col min="1" max="1" width="16.08984375" bestFit="1" customWidth="1"/>
    <col min="2" max="2" width="15.26953125" bestFit="1" customWidth="1"/>
    <col min="3" max="5" width="6.81640625" bestFit="1" customWidth="1"/>
    <col min="6" max="6" width="10.7265625" bestFit="1" customWidth="1"/>
  </cols>
  <sheetData>
    <row r="3" spans="1:5" x14ac:dyDescent="0.35">
      <c r="A3" s="4" t="s">
        <v>571</v>
      </c>
      <c r="B3" s="4" t="s">
        <v>560</v>
      </c>
    </row>
    <row r="4" spans="1:5" x14ac:dyDescent="0.35">
      <c r="A4" s="4" t="s">
        <v>558</v>
      </c>
      <c r="B4" t="s">
        <v>12</v>
      </c>
      <c r="C4" t="s">
        <v>17</v>
      </c>
      <c r="D4" t="s">
        <v>34</v>
      </c>
      <c r="E4" t="s">
        <v>22</v>
      </c>
    </row>
    <row r="5" spans="1:5" x14ac:dyDescent="0.35">
      <c r="A5" s="5" t="s">
        <v>16</v>
      </c>
      <c r="B5" s="11">
        <v>495.11</v>
      </c>
      <c r="C5" s="11">
        <v>518.4</v>
      </c>
      <c r="D5" s="11">
        <v>402.59</v>
      </c>
      <c r="E5" s="11">
        <v>326.60999999999996</v>
      </c>
    </row>
    <row r="6" spans="1:5" x14ac:dyDescent="0.35">
      <c r="A6" s="5" t="s">
        <v>11</v>
      </c>
      <c r="B6" s="11">
        <v>532.91999999999996</v>
      </c>
      <c r="C6" s="11">
        <v>264.27999999999997</v>
      </c>
      <c r="D6" s="11">
        <v>329.18</v>
      </c>
      <c r="E6" s="11">
        <v>196.56</v>
      </c>
    </row>
    <row r="7" spans="1:5" x14ac:dyDescent="0.35">
      <c r="A7" s="5" t="s">
        <v>43</v>
      </c>
      <c r="B7" s="11">
        <v>243.82999999999998</v>
      </c>
      <c r="C7" s="11">
        <v>225.37</v>
      </c>
      <c r="D7" s="11">
        <v>207.59</v>
      </c>
      <c r="E7" s="11">
        <v>517.92999999999995</v>
      </c>
    </row>
    <row r="8" spans="1:5" x14ac:dyDescent="0.35">
      <c r="A8" s="5" t="s">
        <v>26</v>
      </c>
      <c r="B8" s="11">
        <v>39.270000000000003</v>
      </c>
      <c r="C8" s="11">
        <v>118.78999999999999</v>
      </c>
      <c r="D8" s="11">
        <v>468.68999999999994</v>
      </c>
      <c r="E8" s="11">
        <v>265.89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B84F1-B8DA-4FCB-BCEF-CDE05CBEB619}">
  <dimension ref="A1:F12"/>
  <sheetViews>
    <sheetView zoomScale="73" zoomScaleNormal="100" workbookViewId="0"/>
  </sheetViews>
  <sheetFormatPr defaultRowHeight="14.5" x14ac:dyDescent="0.35"/>
  <cols>
    <col min="1" max="1" width="9.90625" customWidth="1"/>
    <col min="3" max="3" width="9.90625" customWidth="1"/>
    <col min="4" max="4" width="23.6328125" customWidth="1"/>
    <col min="5" max="5" width="23.7265625" customWidth="1"/>
  </cols>
  <sheetData>
    <row r="1" spans="1:6" x14ac:dyDescent="0.35">
      <c r="E1" s="10" t="s">
        <v>582</v>
      </c>
      <c r="F1" s="10"/>
    </row>
    <row r="4" spans="1:6" x14ac:dyDescent="0.35">
      <c r="A4" t="s">
        <v>577</v>
      </c>
      <c r="B4" t="s">
        <v>578</v>
      </c>
      <c r="C4" t="s">
        <v>579</v>
      </c>
      <c r="D4" t="s">
        <v>580</v>
      </c>
      <c r="E4" t="s">
        <v>581</v>
      </c>
    </row>
    <row r="5" spans="1:6" x14ac:dyDescent="0.35">
      <c r="A5">
        <v>2018</v>
      </c>
      <c r="B5">
        <v>11</v>
      </c>
    </row>
    <row r="6" spans="1:6" x14ac:dyDescent="0.35">
      <c r="A6">
        <v>2019</v>
      </c>
      <c r="B6">
        <v>21</v>
      </c>
    </row>
    <row r="7" spans="1:6" x14ac:dyDescent="0.35">
      <c r="A7">
        <v>2020</v>
      </c>
      <c r="B7">
        <v>14</v>
      </c>
    </row>
    <row r="8" spans="1:6" x14ac:dyDescent="0.35">
      <c r="A8">
        <v>2021</v>
      </c>
      <c r="B8">
        <v>28</v>
      </c>
    </row>
    <row r="9" spans="1:6" x14ac:dyDescent="0.35">
      <c r="A9">
        <v>2022</v>
      </c>
      <c r="B9">
        <v>29</v>
      </c>
    </row>
    <row r="10" spans="1:6" x14ac:dyDescent="0.35">
      <c r="A10">
        <v>2023</v>
      </c>
      <c r="B10">
        <v>20</v>
      </c>
      <c r="C10">
        <v>20</v>
      </c>
      <c r="D10" s="9">
        <v>20</v>
      </c>
      <c r="E10" s="9">
        <v>20</v>
      </c>
    </row>
    <row r="11" spans="1:6" x14ac:dyDescent="0.35">
      <c r="A11">
        <v>2024</v>
      </c>
      <c r="C11">
        <f>_xlfn.FORECAST.ETS(A11,$B$5:$B$10,$A$5:$A$10,1,1)</f>
        <v>26.705952669940661</v>
      </c>
      <c r="D11" s="9">
        <f>C11-_xlfn.FORECAST.ETS.CONFINT(A11,$B$5:$B$10,$A$5:$A$10,0.95,1,1)</f>
        <v>14.112311098085973</v>
      </c>
      <c r="E11" s="9">
        <f>C11+_xlfn.FORECAST.ETS.CONFINT(A11,$B$5:$B$10,$A$5:$A$10,0.95,1,1)</f>
        <v>39.299594241795347</v>
      </c>
    </row>
    <row r="12" spans="1:6" x14ac:dyDescent="0.35">
      <c r="A12">
        <v>2025</v>
      </c>
      <c r="C12">
        <f>_xlfn.FORECAST.ETS(A12,$B$5:$B$10,$A$5:$A$10,1,1)</f>
        <v>28.709566306975088</v>
      </c>
      <c r="D12" s="9">
        <f>C12-_xlfn.FORECAST.ETS.CONFINT(A12,$B$5:$B$10,$A$5:$A$10,0.95,1,1)</f>
        <v>15.725277549145625</v>
      </c>
      <c r="E12" s="9">
        <f>C12+_xlfn.FORECAST.ETS.CONFINT(A12,$B$5:$B$10,$A$5:$A$10,0.95,1,1)</f>
        <v>41.693855064804552</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B1C16-66F7-4F9E-99E0-57C7EA47EAD5}">
  <dimension ref="A1:M501"/>
  <sheetViews>
    <sheetView workbookViewId="0">
      <selection activeCell="L6" sqref="L6"/>
    </sheetView>
  </sheetViews>
  <sheetFormatPr defaultRowHeight="14.5" x14ac:dyDescent="0.35"/>
  <cols>
    <col min="1" max="1" width="11.90625" bestFit="1" customWidth="1"/>
    <col min="2" max="2" width="14.90625" bestFit="1" customWidth="1"/>
    <col min="3" max="3" width="10.453125" bestFit="1" customWidth="1"/>
    <col min="4" max="4" width="4.81640625" bestFit="1" customWidth="1"/>
    <col min="5" max="5" width="16.54296875" bestFit="1" customWidth="1"/>
    <col min="6" max="6" width="12.7265625" bestFit="1" customWidth="1"/>
    <col min="7" max="7" width="8.26953125" bestFit="1" customWidth="1"/>
    <col min="8" max="8" width="12" bestFit="1" customWidth="1"/>
    <col min="9" max="9" width="9.6328125" bestFit="1" customWidth="1"/>
    <col min="13" max="13" width="11.26953125" customWidth="1"/>
  </cols>
  <sheetData>
    <row r="1" spans="1:13" x14ac:dyDescent="0.35">
      <c r="A1" s="3" t="s">
        <v>0</v>
      </c>
      <c r="B1" s="3" t="s">
        <v>1</v>
      </c>
      <c r="C1" s="3" t="s">
        <v>2</v>
      </c>
      <c r="D1" s="3" t="s">
        <v>557</v>
      </c>
      <c r="E1" s="3" t="s">
        <v>3</v>
      </c>
      <c r="F1" s="3" t="s">
        <v>4</v>
      </c>
      <c r="G1" s="3" t="s">
        <v>5</v>
      </c>
      <c r="H1" s="3" t="s">
        <v>6</v>
      </c>
      <c r="I1" s="3" t="s">
        <v>7</v>
      </c>
    </row>
    <row r="2" spans="1:13" x14ac:dyDescent="0.35">
      <c r="A2" s="1" t="s">
        <v>8</v>
      </c>
      <c r="B2" s="1" t="s">
        <v>9</v>
      </c>
      <c r="C2" s="2">
        <v>43604</v>
      </c>
      <c r="D2" s="2" t="str">
        <f>TEXT(C2,"yyyy")</f>
        <v>2019</v>
      </c>
      <c r="E2" s="1" t="s">
        <v>10</v>
      </c>
      <c r="F2" s="1" t="s">
        <v>11</v>
      </c>
      <c r="G2" s="1" t="s">
        <v>12</v>
      </c>
      <c r="H2" s="1" t="str" cm="1">
        <f t="array" ref="H2">_xlfn.IFS(F2="TwoWheeler","PrivateScooty",F2="ThreeWheeler","Gov.Cargo",F2="Bus","Gov.Bus",AND(F2="FourWheeler",OR(G2="Electric",G2="CNG",G2="Petrol")),"Cab",AND(F2="FourWheeler",G2="Diesel"),"PrivateCar")</f>
        <v>Cab</v>
      </c>
      <c r="I2" s="1">
        <v>44.8</v>
      </c>
    </row>
    <row r="3" spans="1:13" x14ac:dyDescent="0.35">
      <c r="A3" s="1" t="s">
        <v>13</v>
      </c>
      <c r="B3" s="1" t="s">
        <v>14</v>
      </c>
      <c r="C3" s="2">
        <v>45161</v>
      </c>
      <c r="D3" s="2" t="str">
        <f t="shared" ref="D3:D66" si="0">TEXT(C3,"yyyy")</f>
        <v>2023</v>
      </c>
      <c r="E3" s="1" t="s">
        <v>15</v>
      </c>
      <c r="F3" s="1" t="s">
        <v>16</v>
      </c>
      <c r="G3" s="1" t="s">
        <v>17</v>
      </c>
      <c r="H3" s="1" t="str" cm="1">
        <f t="array" ref="H3">_xlfn.IFS(F3="TwoWheeler","PrivateScooty",F3="ThreeWheeler","Gov.Cargo",F3="Bus","Gov.Bus",AND(F3="FourWheeler",OR(G3="Electric",G3="CNG",G3="Petrol")),"Cab",AND(F3="FourWheeler",G3="Diesel"),"PrivateCar")</f>
        <v>Gov.Bus</v>
      </c>
      <c r="I3" s="1">
        <v>22.87</v>
      </c>
    </row>
    <row r="4" spans="1:13" x14ac:dyDescent="0.35">
      <c r="A4" s="1" t="s">
        <v>19</v>
      </c>
      <c r="B4" s="1" t="s">
        <v>20</v>
      </c>
      <c r="C4" s="2">
        <v>45051</v>
      </c>
      <c r="D4" s="2" t="str">
        <f t="shared" si="0"/>
        <v>2023</v>
      </c>
      <c r="E4" s="1" t="s">
        <v>21</v>
      </c>
      <c r="F4" s="1" t="s">
        <v>16</v>
      </c>
      <c r="G4" s="1" t="s">
        <v>22</v>
      </c>
      <c r="H4" s="1" t="str" cm="1">
        <f t="array" ref="H4">_xlfn.IFS(F4="TwoWheeler","PrivateScooty",F4="ThreeWheeler","Gov.Cargo",F4="Bus","Gov.Bus",AND(F4="FourWheeler",OR(G4="Electric",G4="CNG",G4="Petrol")),"Cab",AND(F4="FourWheeler",G4="Diesel"),"PrivateCar")</f>
        <v>Gov.Bus</v>
      </c>
      <c r="I4" s="1">
        <v>40.31</v>
      </c>
      <c r="K4" t="s">
        <v>583</v>
      </c>
    </row>
    <row r="5" spans="1:13" x14ac:dyDescent="0.35">
      <c r="A5" s="1" t="s">
        <v>23</v>
      </c>
      <c r="B5" s="1" t="s">
        <v>24</v>
      </c>
      <c r="C5" s="2">
        <v>44731</v>
      </c>
      <c r="D5" s="2" t="str">
        <f t="shared" si="0"/>
        <v>2022</v>
      </c>
      <c r="E5" s="1" t="s">
        <v>25</v>
      </c>
      <c r="F5" s="1" t="s">
        <v>26</v>
      </c>
      <c r="G5" s="1" t="s">
        <v>22</v>
      </c>
      <c r="H5" s="1" t="str" cm="1">
        <f t="array" ref="H5">_xlfn.IFS(F5="TwoWheeler","PrivateScooty",F5="ThreeWheeler","Gov.Cargo",F5="Bus","Gov.Bus",AND(F5="FourWheeler",OR(G5="Electric",G5="CNG",G5="Petrol")),"Cab",AND(F5="FourWheeler",G5="Diesel"),"PrivateCar")</f>
        <v>PrivateScooty</v>
      </c>
      <c r="I5" s="1">
        <v>23.18</v>
      </c>
      <c r="K5" s="1" t="s">
        <v>576</v>
      </c>
      <c r="L5" s="1" t="s">
        <v>575</v>
      </c>
      <c r="M5" s="1"/>
    </row>
    <row r="6" spans="1:13" x14ac:dyDescent="0.35">
      <c r="A6" s="1" t="s">
        <v>27</v>
      </c>
      <c r="B6" s="1" t="s">
        <v>20</v>
      </c>
      <c r="C6" s="2">
        <v>43109</v>
      </c>
      <c r="D6" s="2" t="str">
        <f t="shared" si="0"/>
        <v>2018</v>
      </c>
      <c r="E6" s="1" t="s">
        <v>28</v>
      </c>
      <c r="F6" s="1" t="s">
        <v>11</v>
      </c>
      <c r="G6" s="1" t="s">
        <v>17</v>
      </c>
      <c r="H6" s="1" t="str" cm="1">
        <f t="array" ref="H6">_xlfn.IFS(F6="TwoWheeler","PrivateScooty",F6="ThreeWheeler","Gov.Cargo",F6="Bus","Gov.Bus",AND(F6="FourWheeler",OR(G6="Electric",G6="CNG",G6="Petrol")),"Cab",AND(F6="FourWheeler",G6="Diesel"),"PrivateCar")</f>
        <v>PrivateCar</v>
      </c>
      <c r="I6" s="1">
        <v>86.35</v>
      </c>
      <c r="K6" s="1">
        <v>2018</v>
      </c>
      <c r="L6" s="1">
        <f>COUNTIFS(G2:G501,"Electric",D2:D501,"2018")</f>
        <v>11</v>
      </c>
    </row>
    <row r="7" spans="1:13" x14ac:dyDescent="0.35">
      <c r="A7" s="1" t="s">
        <v>29</v>
      </c>
      <c r="B7" s="1" t="s">
        <v>24</v>
      </c>
      <c r="C7" s="2">
        <v>43761</v>
      </c>
      <c r="D7" s="2" t="str">
        <f t="shared" si="0"/>
        <v>2019</v>
      </c>
      <c r="E7" s="1" t="s">
        <v>10</v>
      </c>
      <c r="F7" s="1" t="s">
        <v>16</v>
      </c>
      <c r="G7" s="1" t="s">
        <v>22</v>
      </c>
      <c r="H7" s="1" t="str" cm="1">
        <f t="array" ref="H7">_xlfn.IFS(F7="TwoWheeler","PrivateScooty",F7="ThreeWheeler","Gov.Cargo",F7="Bus","Gov.Bus",AND(F7="FourWheeler",OR(G7="Electric",G7="CNG",G7="Petrol")),"Cab",AND(F7="FourWheeler",G7="Diesel"),"PrivateCar")</f>
        <v>Gov.Bus</v>
      </c>
      <c r="I7" s="1">
        <v>42.11</v>
      </c>
      <c r="K7" s="1">
        <v>2019</v>
      </c>
      <c r="L7" s="1">
        <f>COUNTIFS(G3:G502,"Electric",D3:D502,"2019")</f>
        <v>21</v>
      </c>
    </row>
    <row r="8" spans="1:13" x14ac:dyDescent="0.35">
      <c r="A8" s="1" t="s">
        <v>31</v>
      </c>
      <c r="B8" s="1" t="s">
        <v>32</v>
      </c>
      <c r="C8" s="2">
        <v>44841</v>
      </c>
      <c r="D8" s="2" t="str">
        <f t="shared" si="0"/>
        <v>2022</v>
      </c>
      <c r="E8" s="1" t="s">
        <v>33</v>
      </c>
      <c r="F8" s="1" t="s">
        <v>16</v>
      </c>
      <c r="G8" s="1" t="s">
        <v>34</v>
      </c>
      <c r="H8" s="1" t="str" cm="1">
        <f t="array" ref="H8">_xlfn.IFS(F8="TwoWheeler","PrivateScooty",F8="ThreeWheeler","Gov.Cargo",F8="Bus","Gov.Bus",AND(F8="FourWheeler",OR(G8="Electric",G8="CNG",G8="Petrol")),"Cab",AND(F8="FourWheeler",G8="Diesel"),"PrivateCar")</f>
        <v>Gov.Bus</v>
      </c>
      <c r="I8" s="1">
        <v>39.67</v>
      </c>
      <c r="K8" s="1">
        <v>2020</v>
      </c>
      <c r="L8" s="1">
        <f>COUNTIFS(G4:G503,"Electric",D4:D503,"2020")</f>
        <v>14</v>
      </c>
    </row>
    <row r="9" spans="1:13" x14ac:dyDescent="0.35">
      <c r="A9" s="1" t="s">
        <v>35</v>
      </c>
      <c r="B9" s="1" t="s">
        <v>36</v>
      </c>
      <c r="C9" s="2">
        <v>43832</v>
      </c>
      <c r="D9" s="2" t="str">
        <f t="shared" si="0"/>
        <v>2020</v>
      </c>
      <c r="E9" s="1" t="s">
        <v>15</v>
      </c>
      <c r="F9" s="1" t="s">
        <v>16</v>
      </c>
      <c r="G9" s="1" t="s">
        <v>22</v>
      </c>
      <c r="H9" s="1" t="str" cm="1">
        <f t="array" ref="H9">_xlfn.IFS(F9="TwoWheeler","PrivateScooty",F9="ThreeWheeler","Gov.Cargo",F9="Bus","Gov.Bus",AND(F9="FourWheeler",OR(G9="Electric",G9="CNG",G9="Petrol")),"Cab",AND(F9="FourWheeler",G9="Diesel"),"PrivateCar")</f>
        <v>Gov.Bus</v>
      </c>
      <c r="I9" s="1">
        <v>63.74</v>
      </c>
      <c r="K9" s="1">
        <v>2021</v>
      </c>
      <c r="L9" s="1">
        <f>COUNTIFS(G5:G504,"Electric",D5:D504,"2021")</f>
        <v>28</v>
      </c>
    </row>
    <row r="10" spans="1:13" x14ac:dyDescent="0.35">
      <c r="A10" s="1" t="s">
        <v>37</v>
      </c>
      <c r="B10" s="1" t="s">
        <v>20</v>
      </c>
      <c r="C10" s="2">
        <v>44628</v>
      </c>
      <c r="D10" s="2" t="str">
        <f t="shared" si="0"/>
        <v>2022</v>
      </c>
      <c r="E10" s="1" t="s">
        <v>38</v>
      </c>
      <c r="F10" s="1" t="s">
        <v>16</v>
      </c>
      <c r="G10" s="1" t="s">
        <v>12</v>
      </c>
      <c r="H10" s="1" t="str" cm="1">
        <f t="array" ref="H10">_xlfn.IFS(F10="TwoWheeler","PrivateScooty",F10="ThreeWheeler","Gov.Cargo",F10="Bus","Gov.Bus",AND(F10="FourWheeler",OR(G10="Electric",G10="CNG",G10="Petrol")),"Cab",AND(F10="FourWheeler",G10="Diesel"),"PrivateCar")</f>
        <v>Gov.Bus</v>
      </c>
      <c r="I10" s="1">
        <v>55.26</v>
      </c>
      <c r="K10" s="1">
        <v>2022</v>
      </c>
      <c r="L10" s="1">
        <f>COUNTIFS(G6:G505,"Electric",D6:D505,"2022")</f>
        <v>29</v>
      </c>
    </row>
    <row r="11" spans="1:13" x14ac:dyDescent="0.35">
      <c r="A11" s="1" t="s">
        <v>39</v>
      </c>
      <c r="B11" s="1" t="s">
        <v>9</v>
      </c>
      <c r="C11" s="2">
        <v>45125</v>
      </c>
      <c r="D11" s="2" t="str">
        <f t="shared" si="0"/>
        <v>2023</v>
      </c>
      <c r="E11" s="1" t="s">
        <v>40</v>
      </c>
      <c r="F11" s="1" t="s">
        <v>16</v>
      </c>
      <c r="G11" s="1" t="s">
        <v>22</v>
      </c>
      <c r="H11" s="1" t="str" cm="1">
        <f t="array" ref="H11">_xlfn.IFS(F11="TwoWheeler","PrivateScooty",F11="ThreeWheeler","Gov.Cargo",F11="Bus","Gov.Bus",AND(F11="FourWheeler",OR(G11="Electric",G11="CNG",G11="Petrol")),"Cab",AND(F11="FourWheeler",G11="Diesel"),"PrivateCar")</f>
        <v>Gov.Bus</v>
      </c>
      <c r="I11" s="1">
        <v>67.17</v>
      </c>
      <c r="K11" s="1">
        <v>2023</v>
      </c>
      <c r="L11" s="1">
        <f>COUNTIFS(G7:G506,"Electric",D7:D506,"2023")</f>
        <v>20</v>
      </c>
    </row>
    <row r="12" spans="1:13" x14ac:dyDescent="0.35">
      <c r="A12" s="1" t="s">
        <v>41</v>
      </c>
      <c r="B12" s="1" t="s">
        <v>36</v>
      </c>
      <c r="C12" s="2">
        <v>44846</v>
      </c>
      <c r="D12" s="2" t="str">
        <f t="shared" si="0"/>
        <v>2022</v>
      </c>
      <c r="E12" s="1" t="s">
        <v>42</v>
      </c>
      <c r="F12" s="1" t="s">
        <v>43</v>
      </c>
      <c r="G12" s="1" t="s">
        <v>12</v>
      </c>
      <c r="H12" s="1" t="str" cm="1">
        <f t="array" ref="H12">_xlfn.IFS(F12="TwoWheeler","PrivateScooty",F12="ThreeWheeler","Gov.Cargo",F12="Bus","Gov.Bus",AND(F12="FourWheeler",OR(G12="Electric",G12="CNG",G12="Petrol")),"Cab",AND(F12="FourWheeler",G12="Diesel"),"PrivateCar")</f>
        <v>Gov.Cargo</v>
      </c>
      <c r="I12" s="1">
        <v>73.03</v>
      </c>
    </row>
    <row r="13" spans="1:13" x14ac:dyDescent="0.35">
      <c r="A13" s="1" t="s">
        <v>45</v>
      </c>
      <c r="B13" s="1" t="s">
        <v>32</v>
      </c>
      <c r="C13" s="2">
        <v>44809</v>
      </c>
      <c r="D13" s="2" t="str">
        <f t="shared" si="0"/>
        <v>2022</v>
      </c>
      <c r="E13" s="1" t="s">
        <v>38</v>
      </c>
      <c r="F13" s="1" t="s">
        <v>16</v>
      </c>
      <c r="G13" s="1" t="s">
        <v>22</v>
      </c>
      <c r="H13" s="1" t="str" cm="1">
        <f t="array" ref="H13">_xlfn.IFS(F13="TwoWheeler","PrivateScooty",F13="ThreeWheeler","Gov.Cargo",F13="Bus","Gov.Bus",AND(F13="FourWheeler",OR(G13="Electric",G13="CNG",G13="Petrol")),"Cab",AND(F13="FourWheeler",G13="Diesel"),"PrivateCar")</f>
        <v>Gov.Bus</v>
      </c>
      <c r="I13" s="1">
        <v>27.93</v>
      </c>
    </row>
    <row r="14" spans="1:13" x14ac:dyDescent="0.35">
      <c r="A14" s="1" t="s">
        <v>46</v>
      </c>
      <c r="B14" s="1" t="s">
        <v>36</v>
      </c>
      <c r="C14" s="2">
        <v>44803</v>
      </c>
      <c r="D14" s="2" t="str">
        <f t="shared" si="0"/>
        <v>2022</v>
      </c>
      <c r="E14" s="1" t="s">
        <v>47</v>
      </c>
      <c r="F14" s="1" t="s">
        <v>16</v>
      </c>
      <c r="G14" s="1" t="s">
        <v>17</v>
      </c>
      <c r="H14" s="1" t="str" cm="1">
        <f t="array" ref="H14">_xlfn.IFS(F14="TwoWheeler","PrivateScooty",F14="ThreeWheeler","Gov.Cargo",F14="Bus","Gov.Bus",AND(F14="FourWheeler",OR(G14="Electric",G14="CNG",G14="Petrol")),"Cab",AND(F14="FourWheeler",G14="Diesel"),"PrivateCar")</f>
        <v>Gov.Bus</v>
      </c>
      <c r="I14" s="1">
        <v>54.38</v>
      </c>
    </row>
    <row r="15" spans="1:13" x14ac:dyDescent="0.35">
      <c r="A15" s="1" t="s">
        <v>48</v>
      </c>
      <c r="B15" s="1" t="s">
        <v>14</v>
      </c>
      <c r="C15" s="2">
        <v>43392</v>
      </c>
      <c r="D15" s="2" t="str">
        <f t="shared" si="0"/>
        <v>2018</v>
      </c>
      <c r="E15" s="1" t="s">
        <v>49</v>
      </c>
      <c r="F15" s="1" t="s">
        <v>26</v>
      </c>
      <c r="G15" s="1" t="s">
        <v>34</v>
      </c>
      <c r="H15" s="1" t="str" cm="1">
        <f t="array" ref="H15">_xlfn.IFS(F15="TwoWheeler","PrivateScooty",F15="ThreeWheeler","Gov.Cargo",F15="Bus","Gov.Bus",AND(F15="FourWheeler",OR(G15="Electric",G15="CNG",G15="Petrol")),"Cab",AND(F15="FourWheeler",G15="Diesel"),"PrivateCar")</f>
        <v>PrivateScooty</v>
      </c>
      <c r="I15" s="1">
        <v>52.46</v>
      </c>
    </row>
    <row r="16" spans="1:13" x14ac:dyDescent="0.35">
      <c r="A16" s="1" t="s">
        <v>50</v>
      </c>
      <c r="B16" s="1" t="s">
        <v>36</v>
      </c>
      <c r="C16" s="2">
        <v>43770</v>
      </c>
      <c r="D16" s="2" t="str">
        <f t="shared" si="0"/>
        <v>2019</v>
      </c>
      <c r="E16" s="1" t="s">
        <v>51</v>
      </c>
      <c r="F16" s="1" t="s">
        <v>16</v>
      </c>
      <c r="G16" s="1" t="s">
        <v>22</v>
      </c>
      <c r="H16" s="1" t="str" cm="1">
        <f t="array" ref="H16">_xlfn.IFS(F16="TwoWheeler","PrivateScooty",F16="ThreeWheeler","Gov.Cargo",F16="Bus","Gov.Bus",AND(F16="FourWheeler",OR(G16="Electric",G16="CNG",G16="Petrol")),"Cab",AND(F16="FourWheeler",G16="Diesel"),"PrivateCar")</f>
        <v>Gov.Bus</v>
      </c>
      <c r="I16" s="1">
        <v>35.31</v>
      </c>
    </row>
    <row r="17" spans="1:9" x14ac:dyDescent="0.35">
      <c r="A17" s="1" t="s">
        <v>52</v>
      </c>
      <c r="B17" s="1" t="s">
        <v>20</v>
      </c>
      <c r="C17" s="2">
        <v>43562</v>
      </c>
      <c r="D17" s="2" t="str">
        <f t="shared" si="0"/>
        <v>2019</v>
      </c>
      <c r="E17" s="1" t="s">
        <v>53</v>
      </c>
      <c r="F17" s="1" t="s">
        <v>16</v>
      </c>
      <c r="G17" s="1" t="s">
        <v>17</v>
      </c>
      <c r="H17" s="1" t="str" cm="1">
        <f t="array" ref="H17">_xlfn.IFS(F17="TwoWheeler","PrivateScooty",F17="ThreeWheeler","Gov.Cargo",F17="Bus","Gov.Bus",AND(F17="FourWheeler",OR(G17="Electric",G17="CNG",G17="Petrol")),"Cab",AND(F17="FourWheeler",G17="Diesel"),"PrivateCar")</f>
        <v>Gov.Bus</v>
      </c>
      <c r="I17" s="1">
        <v>85.67</v>
      </c>
    </row>
    <row r="18" spans="1:9" x14ac:dyDescent="0.35">
      <c r="A18" s="1" t="s">
        <v>54</v>
      </c>
      <c r="B18" s="1" t="s">
        <v>24</v>
      </c>
      <c r="C18" s="2">
        <v>44393</v>
      </c>
      <c r="D18" s="2" t="str">
        <f t="shared" si="0"/>
        <v>2021</v>
      </c>
      <c r="E18" s="1" t="s">
        <v>55</v>
      </c>
      <c r="F18" s="1" t="s">
        <v>43</v>
      </c>
      <c r="G18" s="1" t="s">
        <v>34</v>
      </c>
      <c r="H18" s="1" t="str" cm="1">
        <f t="array" ref="H18">_xlfn.IFS(F18="TwoWheeler","PrivateScooty",F18="ThreeWheeler","Gov.Cargo",F18="Bus","Gov.Bus",AND(F18="FourWheeler",OR(G18="Electric",G18="CNG",G18="Petrol")),"Cab",AND(F18="FourWheeler",G18="Diesel"),"PrivateCar")</f>
        <v>Gov.Cargo</v>
      </c>
      <c r="I18" s="1">
        <v>22.4</v>
      </c>
    </row>
    <row r="19" spans="1:9" x14ac:dyDescent="0.35">
      <c r="A19" s="1" t="s">
        <v>56</v>
      </c>
      <c r="B19" s="1" t="s">
        <v>24</v>
      </c>
      <c r="C19" s="2">
        <v>43671</v>
      </c>
      <c r="D19" s="2" t="str">
        <f t="shared" si="0"/>
        <v>2019</v>
      </c>
      <c r="E19" s="1" t="s">
        <v>57</v>
      </c>
      <c r="F19" s="1" t="s">
        <v>16</v>
      </c>
      <c r="G19" s="1" t="s">
        <v>22</v>
      </c>
      <c r="H19" s="1" t="str" cm="1">
        <f t="array" ref="H19">_xlfn.IFS(F19="TwoWheeler","PrivateScooty",F19="ThreeWheeler","Gov.Cargo",F19="Bus","Gov.Bus",AND(F19="FourWheeler",OR(G19="Electric",G19="CNG",G19="Petrol")),"Cab",AND(F19="FourWheeler",G19="Diesel"),"PrivateCar")</f>
        <v>Gov.Bus</v>
      </c>
      <c r="I19" s="1">
        <v>75.89</v>
      </c>
    </row>
    <row r="20" spans="1:9" x14ac:dyDescent="0.35">
      <c r="A20" s="1" t="s">
        <v>58</v>
      </c>
      <c r="B20" s="1" t="s">
        <v>20</v>
      </c>
      <c r="C20" s="2">
        <v>43522</v>
      </c>
      <c r="D20" s="2" t="str">
        <f t="shared" si="0"/>
        <v>2019</v>
      </c>
      <c r="E20" s="1" t="s">
        <v>25</v>
      </c>
      <c r="F20" s="1" t="s">
        <v>26</v>
      </c>
      <c r="G20" s="1" t="s">
        <v>17</v>
      </c>
      <c r="H20" s="1" t="str" cm="1">
        <f t="array" ref="H20">_xlfn.IFS(F20="TwoWheeler","PrivateScooty",F20="ThreeWheeler","Gov.Cargo",F20="Bus","Gov.Bus",AND(F20="FourWheeler",OR(G20="Electric",G20="CNG",G20="Petrol")),"Cab",AND(F20="FourWheeler",G20="Diesel"),"PrivateCar")</f>
        <v>PrivateScooty</v>
      </c>
      <c r="I20" s="1">
        <v>37.89</v>
      </c>
    </row>
    <row r="21" spans="1:9" x14ac:dyDescent="0.35">
      <c r="A21" s="1" t="s">
        <v>59</v>
      </c>
      <c r="B21" s="1" t="s">
        <v>36</v>
      </c>
      <c r="C21" s="2">
        <v>43226</v>
      </c>
      <c r="D21" s="2" t="str">
        <f t="shared" si="0"/>
        <v>2018</v>
      </c>
      <c r="E21" s="1" t="s">
        <v>60</v>
      </c>
      <c r="F21" s="1" t="s">
        <v>16</v>
      </c>
      <c r="G21" s="1" t="s">
        <v>22</v>
      </c>
      <c r="H21" s="1" t="str" cm="1">
        <f t="array" ref="H21">_xlfn.IFS(F21="TwoWheeler","PrivateScooty",F21="ThreeWheeler","Gov.Cargo",F21="Bus","Gov.Bus",AND(F21="FourWheeler",OR(G21="Electric",G21="CNG",G21="Petrol")),"Cab",AND(F21="FourWheeler",G21="Diesel"),"PrivateCar")</f>
        <v>Gov.Bus</v>
      </c>
      <c r="I21" s="1">
        <v>21.39</v>
      </c>
    </row>
    <row r="22" spans="1:9" x14ac:dyDescent="0.35">
      <c r="A22" s="1" t="s">
        <v>61</v>
      </c>
      <c r="B22" s="1" t="s">
        <v>24</v>
      </c>
      <c r="C22" s="2">
        <v>44325</v>
      </c>
      <c r="D22" s="2" t="str">
        <f t="shared" si="0"/>
        <v>2021</v>
      </c>
      <c r="E22" s="1" t="s">
        <v>62</v>
      </c>
      <c r="F22" s="1" t="s">
        <v>26</v>
      </c>
      <c r="G22" s="1" t="s">
        <v>22</v>
      </c>
      <c r="H22" s="1" t="str" cm="1">
        <f t="array" ref="H22">_xlfn.IFS(F22="TwoWheeler","PrivateScooty",F22="ThreeWheeler","Gov.Cargo",F22="Bus","Gov.Bus",AND(F22="FourWheeler",OR(G22="Electric",G22="CNG",G22="Petrol")),"Cab",AND(F22="FourWheeler",G22="Diesel"),"PrivateCar")</f>
        <v>PrivateScooty</v>
      </c>
      <c r="I22" s="1">
        <v>48.87</v>
      </c>
    </row>
    <row r="23" spans="1:9" x14ac:dyDescent="0.35">
      <c r="A23" s="1" t="s">
        <v>63</v>
      </c>
      <c r="B23" s="1" t="s">
        <v>24</v>
      </c>
      <c r="C23" s="2">
        <v>45020</v>
      </c>
      <c r="D23" s="2" t="str">
        <f t="shared" si="0"/>
        <v>2023</v>
      </c>
      <c r="E23" s="1" t="s">
        <v>64</v>
      </c>
      <c r="F23" s="1" t="s">
        <v>43</v>
      </c>
      <c r="G23" s="1" t="s">
        <v>17</v>
      </c>
      <c r="H23" s="1" t="str" cm="1">
        <f t="array" ref="H23">_xlfn.IFS(F23="TwoWheeler","PrivateScooty",F23="ThreeWheeler","Gov.Cargo",F23="Bus","Gov.Bus",AND(F23="FourWheeler",OR(G23="Electric",G23="CNG",G23="Petrol")),"Cab",AND(F23="FourWheeler",G23="Diesel"),"PrivateCar")</f>
        <v>Gov.Cargo</v>
      </c>
      <c r="I23" s="1">
        <v>28.09</v>
      </c>
    </row>
    <row r="24" spans="1:9" x14ac:dyDescent="0.35">
      <c r="A24" s="1" t="s">
        <v>65</v>
      </c>
      <c r="B24" s="1" t="s">
        <v>66</v>
      </c>
      <c r="C24" s="2">
        <v>43694</v>
      </c>
      <c r="D24" s="2" t="str">
        <f t="shared" si="0"/>
        <v>2019</v>
      </c>
      <c r="E24" s="1" t="s">
        <v>51</v>
      </c>
      <c r="F24" s="1" t="s">
        <v>26</v>
      </c>
      <c r="G24" s="1" t="s">
        <v>17</v>
      </c>
      <c r="H24" s="1" t="str" cm="1">
        <f t="array" ref="H24">_xlfn.IFS(F24="TwoWheeler","PrivateScooty",F24="ThreeWheeler","Gov.Cargo",F24="Bus","Gov.Bus",AND(F24="FourWheeler",OR(G24="Electric",G24="CNG",G24="Petrol")),"Cab",AND(F24="FourWheeler",G24="Diesel"),"PrivateCar")</f>
        <v>PrivateScooty</v>
      </c>
      <c r="I24" s="1">
        <v>40.83</v>
      </c>
    </row>
    <row r="25" spans="1:9" x14ac:dyDescent="0.35">
      <c r="A25" s="1" t="s">
        <v>67</v>
      </c>
      <c r="B25" s="1" t="s">
        <v>9</v>
      </c>
      <c r="C25" s="2">
        <v>44801</v>
      </c>
      <c r="D25" s="2" t="str">
        <f t="shared" si="0"/>
        <v>2022</v>
      </c>
      <c r="E25" s="1" t="s">
        <v>10</v>
      </c>
      <c r="F25" s="1" t="s">
        <v>26</v>
      </c>
      <c r="G25" s="1" t="s">
        <v>22</v>
      </c>
      <c r="H25" s="1" t="str" cm="1">
        <f t="array" ref="H25">_xlfn.IFS(F25="TwoWheeler","PrivateScooty",F25="ThreeWheeler","Gov.Cargo",F25="Bus","Gov.Bus",AND(F25="FourWheeler",OR(G25="Electric",G25="CNG",G25="Petrol")),"Cab",AND(F25="FourWheeler",G25="Diesel"),"PrivateCar")</f>
        <v>PrivateScooty</v>
      </c>
      <c r="I25" s="1">
        <v>53.53</v>
      </c>
    </row>
    <row r="26" spans="1:9" x14ac:dyDescent="0.35">
      <c r="A26" s="1" t="s">
        <v>68</v>
      </c>
      <c r="B26" s="1" t="s">
        <v>32</v>
      </c>
      <c r="C26" s="2">
        <v>43879</v>
      </c>
      <c r="D26" s="2" t="str">
        <f t="shared" si="0"/>
        <v>2020</v>
      </c>
      <c r="E26" s="1" t="s">
        <v>69</v>
      </c>
      <c r="F26" s="1" t="s">
        <v>11</v>
      </c>
      <c r="G26" s="1" t="s">
        <v>22</v>
      </c>
      <c r="H26" s="1" t="str" cm="1">
        <f t="array" ref="H26">_xlfn.IFS(F26="TwoWheeler","PrivateScooty",F26="ThreeWheeler","Gov.Cargo",F26="Bus","Gov.Bus",AND(F26="FourWheeler",OR(G26="Electric",G26="CNG",G26="Petrol")),"Cab",AND(F26="FourWheeler",G26="Diesel"),"PrivateCar")</f>
        <v>Cab</v>
      </c>
      <c r="I26" s="1">
        <v>23.94</v>
      </c>
    </row>
    <row r="27" spans="1:9" x14ac:dyDescent="0.35">
      <c r="A27" s="1" t="s">
        <v>70</v>
      </c>
      <c r="B27" s="1" t="s">
        <v>36</v>
      </c>
      <c r="C27" s="2">
        <v>43737</v>
      </c>
      <c r="D27" s="2" t="str">
        <f t="shared" si="0"/>
        <v>2019</v>
      </c>
      <c r="E27" s="1" t="s">
        <v>60</v>
      </c>
      <c r="F27" s="1" t="s">
        <v>43</v>
      </c>
      <c r="G27" s="1" t="s">
        <v>12</v>
      </c>
      <c r="H27" s="1" t="str" cm="1">
        <f t="array" ref="H27">_xlfn.IFS(F27="TwoWheeler","PrivateScooty",F27="ThreeWheeler","Gov.Cargo",F27="Bus","Gov.Bus",AND(F27="FourWheeler",OR(G27="Electric",G27="CNG",G27="Petrol")),"Cab",AND(F27="FourWheeler",G27="Diesel"),"PrivateCar")</f>
        <v>Gov.Cargo</v>
      </c>
      <c r="I27" s="1">
        <v>47.91</v>
      </c>
    </row>
    <row r="28" spans="1:9" x14ac:dyDescent="0.35">
      <c r="A28" s="1" t="s">
        <v>71</v>
      </c>
      <c r="B28" s="1" t="s">
        <v>9</v>
      </c>
      <c r="C28" s="2">
        <v>45022</v>
      </c>
      <c r="D28" s="2" t="str">
        <f t="shared" si="0"/>
        <v>2023</v>
      </c>
      <c r="E28" s="1" t="s">
        <v>72</v>
      </c>
      <c r="F28" s="1" t="s">
        <v>11</v>
      </c>
      <c r="G28" s="1" t="s">
        <v>22</v>
      </c>
      <c r="H28" s="1" t="str" cm="1">
        <f t="array" ref="H28">_xlfn.IFS(F28="TwoWheeler","PrivateScooty",F28="ThreeWheeler","Gov.Cargo",F28="Bus","Gov.Bus",AND(F28="FourWheeler",OR(G28="Electric",G28="CNG",G28="Petrol")),"Cab",AND(F28="FourWheeler",G28="Diesel"),"PrivateCar")</f>
        <v>Cab</v>
      </c>
      <c r="I28" s="1">
        <v>62.18</v>
      </c>
    </row>
    <row r="29" spans="1:9" x14ac:dyDescent="0.35">
      <c r="A29" s="1" t="s">
        <v>73</v>
      </c>
      <c r="B29" s="1" t="s">
        <v>66</v>
      </c>
      <c r="C29" s="2">
        <v>44245</v>
      </c>
      <c r="D29" s="2" t="str">
        <f t="shared" si="0"/>
        <v>2021</v>
      </c>
      <c r="E29" s="1" t="s">
        <v>10</v>
      </c>
      <c r="F29" s="1" t="s">
        <v>11</v>
      </c>
      <c r="G29" s="1" t="s">
        <v>22</v>
      </c>
      <c r="H29" s="1" t="str" cm="1">
        <f t="array" ref="H29">_xlfn.IFS(F29="TwoWheeler","PrivateScooty",F29="ThreeWheeler","Gov.Cargo",F29="Bus","Gov.Bus",AND(F29="FourWheeler",OR(G29="Electric",G29="CNG",G29="Petrol")),"Cab",AND(F29="FourWheeler",G29="Diesel"),"PrivateCar")</f>
        <v>Cab</v>
      </c>
      <c r="I29" s="1">
        <v>41.02</v>
      </c>
    </row>
    <row r="30" spans="1:9" x14ac:dyDescent="0.35">
      <c r="A30" s="1" t="s">
        <v>74</v>
      </c>
      <c r="B30" s="1" t="s">
        <v>75</v>
      </c>
      <c r="C30" s="2">
        <v>43189</v>
      </c>
      <c r="D30" s="2" t="str">
        <f t="shared" si="0"/>
        <v>2018</v>
      </c>
      <c r="E30" s="1" t="s">
        <v>60</v>
      </c>
      <c r="F30" s="1" t="s">
        <v>11</v>
      </c>
      <c r="G30" s="1" t="s">
        <v>12</v>
      </c>
      <c r="H30" s="1" t="str" cm="1">
        <f t="array" ref="H30">_xlfn.IFS(F30="TwoWheeler","PrivateScooty",F30="ThreeWheeler","Gov.Cargo",F30="Bus","Gov.Bus",AND(F30="FourWheeler",OR(G30="Electric",G30="CNG",G30="Petrol")),"Cab",AND(F30="FourWheeler",G30="Diesel"),"PrivateCar")</f>
        <v>Cab</v>
      </c>
      <c r="I30" s="1">
        <v>88.31</v>
      </c>
    </row>
    <row r="31" spans="1:9" x14ac:dyDescent="0.35">
      <c r="A31" s="1" t="s">
        <v>76</v>
      </c>
      <c r="B31" s="1" t="s">
        <v>32</v>
      </c>
      <c r="C31" s="2">
        <v>44216</v>
      </c>
      <c r="D31" s="2" t="str">
        <f t="shared" si="0"/>
        <v>2021</v>
      </c>
      <c r="E31" s="1" t="s">
        <v>62</v>
      </c>
      <c r="F31" s="1" t="s">
        <v>43</v>
      </c>
      <c r="G31" s="1" t="s">
        <v>34</v>
      </c>
      <c r="H31" s="1" t="str" cm="1">
        <f t="array" ref="H31">_xlfn.IFS(F31="TwoWheeler","PrivateScooty",F31="ThreeWheeler","Gov.Cargo",F31="Bus","Gov.Bus",AND(F31="FourWheeler",OR(G31="Electric",G31="CNG",G31="Petrol")),"Cab",AND(F31="FourWheeler",G31="Diesel"),"PrivateCar")</f>
        <v>Gov.Cargo</v>
      </c>
      <c r="I31" s="1">
        <v>48.6</v>
      </c>
    </row>
    <row r="32" spans="1:9" x14ac:dyDescent="0.35">
      <c r="A32" s="1" t="s">
        <v>77</v>
      </c>
      <c r="B32" s="1" t="s">
        <v>14</v>
      </c>
      <c r="C32" s="2">
        <v>44859</v>
      </c>
      <c r="D32" s="2" t="str">
        <f t="shared" si="0"/>
        <v>2022</v>
      </c>
      <c r="E32" s="1" t="s">
        <v>55</v>
      </c>
      <c r="F32" s="1" t="s">
        <v>16</v>
      </c>
      <c r="G32" s="1" t="s">
        <v>12</v>
      </c>
      <c r="H32" s="1" t="str" cm="1">
        <f t="array" ref="H32">_xlfn.IFS(F32="TwoWheeler","PrivateScooty",F32="ThreeWheeler","Gov.Cargo",F32="Bus","Gov.Bus",AND(F32="FourWheeler",OR(G32="Electric",G32="CNG",G32="Petrol")),"Cab",AND(F32="FourWheeler",G32="Diesel"),"PrivateCar")</f>
        <v>Gov.Bus</v>
      </c>
      <c r="I32" s="1">
        <v>35.619999999999997</v>
      </c>
    </row>
    <row r="33" spans="1:9" x14ac:dyDescent="0.35">
      <c r="A33" s="1" t="s">
        <v>78</v>
      </c>
      <c r="B33" s="1" t="s">
        <v>32</v>
      </c>
      <c r="C33" s="2">
        <v>44509</v>
      </c>
      <c r="D33" s="2" t="str">
        <f t="shared" si="0"/>
        <v>2021</v>
      </c>
      <c r="E33" s="1" t="s">
        <v>55</v>
      </c>
      <c r="F33" s="1" t="s">
        <v>43</v>
      </c>
      <c r="G33" s="1" t="s">
        <v>17</v>
      </c>
      <c r="H33" s="1" t="str" cm="1">
        <f t="array" ref="H33">_xlfn.IFS(F33="TwoWheeler","PrivateScooty",F33="ThreeWheeler","Gov.Cargo",F33="Bus","Gov.Bus",AND(F33="FourWheeler",OR(G33="Electric",G33="CNG",G33="Petrol")),"Cab",AND(F33="FourWheeler",G33="Diesel"),"PrivateCar")</f>
        <v>Gov.Cargo</v>
      </c>
      <c r="I33" s="1">
        <v>37.04</v>
      </c>
    </row>
    <row r="34" spans="1:9" x14ac:dyDescent="0.35">
      <c r="A34" s="1" t="s">
        <v>79</v>
      </c>
      <c r="B34" s="1" t="s">
        <v>24</v>
      </c>
      <c r="C34" s="2">
        <v>44260</v>
      </c>
      <c r="D34" s="2" t="str">
        <f t="shared" si="0"/>
        <v>2021</v>
      </c>
      <c r="E34" s="1" t="s">
        <v>42</v>
      </c>
      <c r="F34" s="1" t="s">
        <v>11</v>
      </c>
      <c r="G34" s="1" t="s">
        <v>22</v>
      </c>
      <c r="H34" s="1" t="str" cm="1">
        <f t="array" ref="H34">_xlfn.IFS(F34="TwoWheeler","PrivateScooty",F34="ThreeWheeler","Gov.Cargo",F34="Bus","Gov.Bus",AND(F34="FourWheeler",OR(G34="Electric",G34="CNG",G34="Petrol")),"Cab",AND(F34="FourWheeler",G34="Diesel"),"PrivateCar")</f>
        <v>Cab</v>
      </c>
      <c r="I34" s="1">
        <v>61.93</v>
      </c>
    </row>
    <row r="35" spans="1:9" x14ac:dyDescent="0.35">
      <c r="A35" s="1" t="s">
        <v>80</v>
      </c>
      <c r="B35" s="1" t="s">
        <v>66</v>
      </c>
      <c r="C35" s="2">
        <v>44359</v>
      </c>
      <c r="D35" s="2" t="str">
        <f t="shared" si="0"/>
        <v>2021</v>
      </c>
      <c r="E35" s="1" t="s">
        <v>81</v>
      </c>
      <c r="F35" s="1" t="s">
        <v>43</v>
      </c>
      <c r="G35" s="1" t="s">
        <v>22</v>
      </c>
      <c r="H35" s="1" t="str" cm="1">
        <f t="array" ref="H35">_xlfn.IFS(F35="TwoWheeler","PrivateScooty",F35="ThreeWheeler","Gov.Cargo",F35="Bus","Gov.Bus",AND(F35="FourWheeler",OR(G35="Electric",G35="CNG",G35="Petrol")),"Cab",AND(F35="FourWheeler",G35="Diesel"),"PrivateCar")</f>
        <v>Gov.Cargo</v>
      </c>
      <c r="I35" s="1">
        <v>40.96</v>
      </c>
    </row>
    <row r="36" spans="1:9" x14ac:dyDescent="0.35">
      <c r="A36" s="1" t="s">
        <v>82</v>
      </c>
      <c r="B36" s="1" t="s">
        <v>9</v>
      </c>
      <c r="C36" s="2">
        <v>44590</v>
      </c>
      <c r="D36" s="2" t="str">
        <f t="shared" si="0"/>
        <v>2022</v>
      </c>
      <c r="E36" s="1" t="s">
        <v>21</v>
      </c>
      <c r="F36" s="1" t="s">
        <v>16</v>
      </c>
      <c r="G36" s="1" t="s">
        <v>17</v>
      </c>
      <c r="H36" s="1" t="str" cm="1">
        <f t="array" ref="H36">_xlfn.IFS(F36="TwoWheeler","PrivateScooty",F36="ThreeWheeler","Gov.Cargo",F36="Bus","Gov.Bus",AND(F36="FourWheeler",OR(G36="Electric",G36="CNG",G36="Petrol")),"Cab",AND(F36="FourWheeler",G36="Diesel"),"PrivateCar")</f>
        <v>Gov.Bus</v>
      </c>
      <c r="I36" s="1">
        <v>63.88</v>
      </c>
    </row>
    <row r="37" spans="1:9" x14ac:dyDescent="0.35">
      <c r="A37" s="1" t="s">
        <v>83</v>
      </c>
      <c r="B37" s="1" t="s">
        <v>24</v>
      </c>
      <c r="C37" s="2">
        <v>43723</v>
      </c>
      <c r="D37" s="2" t="str">
        <f t="shared" si="0"/>
        <v>2019</v>
      </c>
      <c r="E37" s="1" t="s">
        <v>49</v>
      </c>
      <c r="F37" s="1" t="s">
        <v>16</v>
      </c>
      <c r="G37" s="1" t="s">
        <v>17</v>
      </c>
      <c r="H37" s="1" t="str" cm="1">
        <f t="array" ref="H37">_xlfn.IFS(F37="TwoWheeler","PrivateScooty",F37="ThreeWheeler","Gov.Cargo",F37="Bus","Gov.Bus",AND(F37="FourWheeler",OR(G37="Electric",G37="CNG",G37="Petrol")),"Cab",AND(F37="FourWheeler",G37="Diesel"),"PrivateCar")</f>
        <v>Gov.Bus</v>
      </c>
      <c r="I37" s="1">
        <v>68.959999999999994</v>
      </c>
    </row>
    <row r="38" spans="1:9" x14ac:dyDescent="0.35">
      <c r="A38" s="1" t="s">
        <v>84</v>
      </c>
      <c r="B38" s="1" t="s">
        <v>24</v>
      </c>
      <c r="C38" s="2">
        <v>44045</v>
      </c>
      <c r="D38" s="2" t="str">
        <f t="shared" si="0"/>
        <v>2020</v>
      </c>
      <c r="E38" s="1" t="s">
        <v>21</v>
      </c>
      <c r="F38" s="1" t="s">
        <v>11</v>
      </c>
      <c r="G38" s="1" t="s">
        <v>22</v>
      </c>
      <c r="H38" s="1" t="str" cm="1">
        <f t="array" ref="H38">_xlfn.IFS(F38="TwoWheeler","PrivateScooty",F38="ThreeWheeler","Gov.Cargo",F38="Bus","Gov.Bus",AND(F38="FourWheeler",OR(G38="Electric",G38="CNG",G38="Petrol")),"Cab",AND(F38="FourWheeler",G38="Diesel"),"PrivateCar")</f>
        <v>Cab</v>
      </c>
      <c r="I38" s="1">
        <v>70.48</v>
      </c>
    </row>
    <row r="39" spans="1:9" x14ac:dyDescent="0.35">
      <c r="A39" s="1" t="s">
        <v>85</v>
      </c>
      <c r="B39" s="1" t="s">
        <v>75</v>
      </c>
      <c r="C39" s="2">
        <v>43157</v>
      </c>
      <c r="D39" s="2" t="str">
        <f t="shared" si="0"/>
        <v>2018</v>
      </c>
      <c r="E39" s="1" t="s">
        <v>51</v>
      </c>
      <c r="F39" s="1" t="s">
        <v>16</v>
      </c>
      <c r="G39" s="1" t="s">
        <v>22</v>
      </c>
      <c r="H39" s="1" t="str" cm="1">
        <f t="array" ref="H39">_xlfn.IFS(F39="TwoWheeler","PrivateScooty",F39="ThreeWheeler","Gov.Cargo",F39="Bus","Gov.Bus",AND(F39="FourWheeler",OR(G39="Electric",G39="CNG",G39="Petrol")),"Cab",AND(F39="FourWheeler",G39="Diesel"),"PrivateCar")</f>
        <v>Gov.Bus</v>
      </c>
      <c r="I39" s="1">
        <v>38.22</v>
      </c>
    </row>
    <row r="40" spans="1:9" x14ac:dyDescent="0.35">
      <c r="A40" s="1" t="s">
        <v>86</v>
      </c>
      <c r="B40" s="1" t="s">
        <v>66</v>
      </c>
      <c r="C40" s="2">
        <v>45265</v>
      </c>
      <c r="D40" s="2" t="str">
        <f t="shared" si="0"/>
        <v>2023</v>
      </c>
      <c r="E40" s="1" t="s">
        <v>28</v>
      </c>
      <c r="F40" s="1" t="s">
        <v>26</v>
      </c>
      <c r="G40" s="1" t="s">
        <v>12</v>
      </c>
      <c r="H40" s="1" t="str" cm="1">
        <f t="array" ref="H40">_xlfn.IFS(F40="TwoWheeler","PrivateScooty",F40="ThreeWheeler","Gov.Cargo",F40="Bus","Gov.Bus",AND(F40="FourWheeler",OR(G40="Electric",G40="CNG",G40="Petrol")),"Cab",AND(F40="FourWheeler",G40="Diesel"),"PrivateCar")</f>
        <v>PrivateScooty</v>
      </c>
      <c r="I40" s="1">
        <v>40.49</v>
      </c>
    </row>
    <row r="41" spans="1:9" x14ac:dyDescent="0.35">
      <c r="A41" s="1" t="s">
        <v>87</v>
      </c>
      <c r="B41" s="1" t="s">
        <v>24</v>
      </c>
      <c r="C41" s="2">
        <v>44460</v>
      </c>
      <c r="D41" s="2" t="str">
        <f t="shared" si="0"/>
        <v>2021</v>
      </c>
      <c r="E41" s="1" t="s">
        <v>88</v>
      </c>
      <c r="F41" s="1" t="s">
        <v>11</v>
      </c>
      <c r="G41" s="1" t="s">
        <v>34</v>
      </c>
      <c r="H41" s="1" t="str" cm="1">
        <f t="array" ref="H41">_xlfn.IFS(F41="TwoWheeler","PrivateScooty",F41="ThreeWheeler","Gov.Cargo",F41="Bus","Gov.Bus",AND(F41="FourWheeler",OR(G41="Electric",G41="CNG",G41="Petrol")),"Cab",AND(F41="FourWheeler",G41="Diesel"),"PrivateCar")</f>
        <v>Cab</v>
      </c>
      <c r="I41" s="1">
        <v>69.37</v>
      </c>
    </row>
    <row r="42" spans="1:9" x14ac:dyDescent="0.35">
      <c r="A42" s="1" t="s">
        <v>89</v>
      </c>
      <c r="B42" s="1" t="s">
        <v>36</v>
      </c>
      <c r="C42" s="2">
        <v>44768</v>
      </c>
      <c r="D42" s="2" t="str">
        <f t="shared" si="0"/>
        <v>2022</v>
      </c>
      <c r="E42" s="1" t="s">
        <v>42</v>
      </c>
      <c r="F42" s="1" t="s">
        <v>11</v>
      </c>
      <c r="G42" s="1" t="s">
        <v>22</v>
      </c>
      <c r="H42" s="1" t="str" cm="1">
        <f t="array" ref="H42">_xlfn.IFS(F42="TwoWheeler","PrivateScooty",F42="ThreeWheeler","Gov.Cargo",F42="Bus","Gov.Bus",AND(F42="FourWheeler",OR(G42="Electric",G42="CNG",G42="Petrol")),"Cab",AND(F42="FourWheeler",G42="Diesel"),"PrivateCar")</f>
        <v>Cab</v>
      </c>
      <c r="I42" s="1">
        <v>73.67</v>
      </c>
    </row>
    <row r="43" spans="1:9" x14ac:dyDescent="0.35">
      <c r="A43" s="1" t="s">
        <v>90</v>
      </c>
      <c r="B43" s="1" t="s">
        <v>75</v>
      </c>
      <c r="C43" s="2">
        <v>44164</v>
      </c>
      <c r="D43" s="2" t="str">
        <f t="shared" si="0"/>
        <v>2020</v>
      </c>
      <c r="E43" s="1" t="s">
        <v>49</v>
      </c>
      <c r="F43" s="1" t="s">
        <v>43</v>
      </c>
      <c r="G43" s="1" t="s">
        <v>17</v>
      </c>
      <c r="H43" s="1" t="str" cm="1">
        <f t="array" ref="H43">_xlfn.IFS(F43="TwoWheeler","PrivateScooty",F43="ThreeWheeler","Gov.Cargo",F43="Bus","Gov.Bus",AND(F43="FourWheeler",OR(G43="Electric",G43="CNG",G43="Petrol")),"Cab",AND(F43="FourWheeler",G43="Diesel"),"PrivateCar")</f>
        <v>Gov.Cargo</v>
      </c>
      <c r="I43" s="1">
        <v>53.84</v>
      </c>
    </row>
    <row r="44" spans="1:9" x14ac:dyDescent="0.35">
      <c r="A44" s="1" t="s">
        <v>91</v>
      </c>
      <c r="B44" s="1" t="s">
        <v>66</v>
      </c>
      <c r="C44" s="2">
        <v>45126</v>
      </c>
      <c r="D44" s="2" t="str">
        <f t="shared" si="0"/>
        <v>2023</v>
      </c>
      <c r="E44" s="1" t="s">
        <v>47</v>
      </c>
      <c r="F44" s="1" t="s">
        <v>26</v>
      </c>
      <c r="G44" s="1" t="s">
        <v>17</v>
      </c>
      <c r="H44" s="1" t="str" cm="1">
        <f t="array" ref="H44">_xlfn.IFS(F44="TwoWheeler","PrivateScooty",F44="ThreeWheeler","Gov.Cargo",F44="Bus","Gov.Bus",AND(F44="FourWheeler",OR(G44="Electric",G44="CNG",G44="Petrol")),"Cab",AND(F44="FourWheeler",G44="Diesel"),"PrivateCar")</f>
        <v>PrivateScooty</v>
      </c>
      <c r="I44" s="1">
        <v>66.52</v>
      </c>
    </row>
    <row r="45" spans="1:9" x14ac:dyDescent="0.35">
      <c r="A45" s="1" t="s">
        <v>92</v>
      </c>
      <c r="B45" s="1" t="s">
        <v>93</v>
      </c>
      <c r="C45" s="2">
        <v>45242</v>
      </c>
      <c r="D45" s="2" t="str">
        <f t="shared" si="0"/>
        <v>2023</v>
      </c>
      <c r="E45" s="1" t="s">
        <v>62</v>
      </c>
      <c r="F45" s="1" t="s">
        <v>16</v>
      </c>
      <c r="G45" s="1" t="s">
        <v>34</v>
      </c>
      <c r="H45" s="1" t="str" cm="1">
        <f t="array" ref="H45">_xlfn.IFS(F45="TwoWheeler","PrivateScooty",F45="ThreeWheeler","Gov.Cargo",F45="Bus","Gov.Bus",AND(F45="FourWheeler",OR(G45="Electric",G45="CNG",G45="Petrol")),"Cab",AND(F45="FourWheeler",G45="Diesel"),"PrivateCar")</f>
        <v>Gov.Bus</v>
      </c>
      <c r="I45" s="1">
        <v>90.84</v>
      </c>
    </row>
    <row r="46" spans="1:9" x14ac:dyDescent="0.35">
      <c r="A46" s="1" t="s">
        <v>94</v>
      </c>
      <c r="B46" s="1" t="s">
        <v>24</v>
      </c>
      <c r="C46" s="2">
        <v>43597</v>
      </c>
      <c r="D46" s="2" t="str">
        <f t="shared" si="0"/>
        <v>2019</v>
      </c>
      <c r="E46" s="1" t="s">
        <v>33</v>
      </c>
      <c r="F46" s="1" t="s">
        <v>11</v>
      </c>
      <c r="G46" s="1" t="s">
        <v>22</v>
      </c>
      <c r="H46" s="1" t="str" cm="1">
        <f t="array" ref="H46">_xlfn.IFS(F46="TwoWheeler","PrivateScooty",F46="ThreeWheeler","Gov.Cargo",F46="Bus","Gov.Bus",AND(F46="FourWheeler",OR(G46="Electric",G46="CNG",G46="Petrol")),"Cab",AND(F46="FourWheeler",G46="Diesel"),"PrivateCar")</f>
        <v>Cab</v>
      </c>
      <c r="I46" s="1">
        <v>24.71</v>
      </c>
    </row>
    <row r="47" spans="1:9" x14ac:dyDescent="0.35">
      <c r="A47" s="1" t="s">
        <v>95</v>
      </c>
      <c r="B47" s="1" t="s">
        <v>32</v>
      </c>
      <c r="C47" s="2">
        <v>44295</v>
      </c>
      <c r="D47" s="2" t="str">
        <f t="shared" si="0"/>
        <v>2021</v>
      </c>
      <c r="E47" s="1" t="s">
        <v>49</v>
      </c>
      <c r="F47" s="1" t="s">
        <v>26</v>
      </c>
      <c r="G47" s="1" t="s">
        <v>17</v>
      </c>
      <c r="H47" s="1" t="str" cm="1">
        <f t="array" ref="H47">_xlfn.IFS(F47="TwoWheeler","PrivateScooty",F47="ThreeWheeler","Gov.Cargo",F47="Bus","Gov.Bus",AND(F47="FourWheeler",OR(G47="Electric",G47="CNG",G47="Petrol")),"Cab",AND(F47="FourWheeler",G47="Diesel"),"PrivateCar")</f>
        <v>PrivateScooty</v>
      </c>
      <c r="I47" s="1">
        <v>41.55</v>
      </c>
    </row>
    <row r="48" spans="1:9" x14ac:dyDescent="0.35">
      <c r="A48" s="1" t="s">
        <v>96</v>
      </c>
      <c r="B48" s="1" t="s">
        <v>36</v>
      </c>
      <c r="C48" s="2">
        <v>44461</v>
      </c>
      <c r="D48" s="2" t="str">
        <f t="shared" si="0"/>
        <v>2021</v>
      </c>
      <c r="E48" s="1" t="s">
        <v>88</v>
      </c>
      <c r="F48" s="1" t="s">
        <v>26</v>
      </c>
      <c r="G48" s="1" t="s">
        <v>12</v>
      </c>
      <c r="H48" s="1" t="str" cm="1">
        <f t="array" ref="H48">_xlfn.IFS(F48="TwoWheeler","PrivateScooty",F48="ThreeWheeler","Gov.Cargo",F48="Bus","Gov.Bus",AND(F48="FourWheeler",OR(G48="Electric",G48="CNG",G48="Petrol")),"Cab",AND(F48="FourWheeler",G48="Diesel"),"PrivateCar")</f>
        <v>PrivateScooty</v>
      </c>
      <c r="I48" s="1">
        <v>99.49</v>
      </c>
    </row>
    <row r="49" spans="1:9" x14ac:dyDescent="0.35">
      <c r="A49" s="1" t="s">
        <v>97</v>
      </c>
      <c r="B49" s="1" t="s">
        <v>24</v>
      </c>
      <c r="C49" s="2">
        <v>44867</v>
      </c>
      <c r="D49" s="2" t="str">
        <f t="shared" si="0"/>
        <v>2022</v>
      </c>
      <c r="E49" s="1" t="s">
        <v>55</v>
      </c>
      <c r="F49" s="1" t="s">
        <v>43</v>
      </c>
      <c r="G49" s="1" t="s">
        <v>22</v>
      </c>
      <c r="H49" s="1" t="str" cm="1">
        <f t="array" ref="H49">_xlfn.IFS(F49="TwoWheeler","PrivateScooty",F49="ThreeWheeler","Gov.Cargo",F49="Bus","Gov.Bus",AND(F49="FourWheeler",OR(G49="Electric",G49="CNG",G49="Petrol")),"Cab",AND(F49="FourWheeler",G49="Diesel"),"PrivateCar")</f>
        <v>Gov.Cargo</v>
      </c>
      <c r="I49" s="1">
        <v>81.89</v>
      </c>
    </row>
    <row r="50" spans="1:9" x14ac:dyDescent="0.35">
      <c r="A50" s="1" t="s">
        <v>98</v>
      </c>
      <c r="B50" s="1" t="s">
        <v>36</v>
      </c>
      <c r="C50" s="2">
        <v>43793</v>
      </c>
      <c r="D50" s="2" t="str">
        <f t="shared" si="0"/>
        <v>2019</v>
      </c>
      <c r="E50" s="1" t="s">
        <v>88</v>
      </c>
      <c r="F50" s="1" t="s">
        <v>43</v>
      </c>
      <c r="G50" s="1" t="s">
        <v>22</v>
      </c>
      <c r="H50" s="1" t="str" cm="1">
        <f t="array" ref="H50">_xlfn.IFS(F50="TwoWheeler","PrivateScooty",F50="ThreeWheeler","Gov.Cargo",F50="Bus","Gov.Bus",AND(F50="FourWheeler",OR(G50="Electric",G50="CNG",G50="Petrol")),"Cab",AND(F50="FourWheeler",G50="Diesel"),"PrivateCar")</f>
        <v>Gov.Cargo</v>
      </c>
      <c r="I50" s="1">
        <v>45.96</v>
      </c>
    </row>
    <row r="51" spans="1:9" x14ac:dyDescent="0.35">
      <c r="A51" s="1" t="s">
        <v>99</v>
      </c>
      <c r="B51" s="1" t="s">
        <v>66</v>
      </c>
      <c r="C51" s="2">
        <v>44811</v>
      </c>
      <c r="D51" s="2" t="str">
        <f t="shared" si="0"/>
        <v>2022</v>
      </c>
      <c r="E51" s="1" t="s">
        <v>40</v>
      </c>
      <c r="F51" s="1" t="s">
        <v>26</v>
      </c>
      <c r="G51" s="1" t="s">
        <v>17</v>
      </c>
      <c r="H51" s="1" t="str" cm="1">
        <f t="array" ref="H51">_xlfn.IFS(F51="TwoWheeler","PrivateScooty",F51="ThreeWheeler","Gov.Cargo",F51="Bus","Gov.Bus",AND(F51="FourWheeler",OR(G51="Electric",G51="CNG",G51="Petrol")),"Cab",AND(F51="FourWheeler",G51="Diesel"),"PrivateCar")</f>
        <v>PrivateScooty</v>
      </c>
      <c r="I51" s="1">
        <v>67.08</v>
      </c>
    </row>
    <row r="52" spans="1:9" x14ac:dyDescent="0.35">
      <c r="A52" s="1" t="s">
        <v>100</v>
      </c>
      <c r="B52" s="1" t="s">
        <v>14</v>
      </c>
      <c r="C52" s="2">
        <v>43284</v>
      </c>
      <c r="D52" s="2" t="str">
        <f t="shared" si="0"/>
        <v>2018</v>
      </c>
      <c r="E52" s="1" t="s">
        <v>28</v>
      </c>
      <c r="F52" s="1" t="s">
        <v>26</v>
      </c>
      <c r="G52" s="1" t="s">
        <v>34</v>
      </c>
      <c r="H52" s="1" t="str" cm="1">
        <f t="array" ref="H52">_xlfn.IFS(F52="TwoWheeler","PrivateScooty",F52="ThreeWheeler","Gov.Cargo",F52="Bus","Gov.Bus",AND(F52="FourWheeler",OR(G52="Electric",G52="CNG",G52="Petrol")),"Cab",AND(F52="FourWheeler",G52="Diesel"),"PrivateCar")</f>
        <v>PrivateScooty</v>
      </c>
      <c r="I52" s="1">
        <v>89.7</v>
      </c>
    </row>
    <row r="53" spans="1:9" x14ac:dyDescent="0.35">
      <c r="A53" s="1" t="s">
        <v>101</v>
      </c>
      <c r="B53" s="1" t="s">
        <v>32</v>
      </c>
      <c r="C53" s="2">
        <v>45043</v>
      </c>
      <c r="D53" s="2" t="str">
        <f t="shared" si="0"/>
        <v>2023</v>
      </c>
      <c r="E53" s="1" t="s">
        <v>21</v>
      </c>
      <c r="F53" s="1" t="s">
        <v>11</v>
      </c>
      <c r="G53" s="1" t="s">
        <v>34</v>
      </c>
      <c r="H53" s="1" t="str" cm="1">
        <f t="array" ref="H53">_xlfn.IFS(F53="TwoWheeler","PrivateScooty",F53="ThreeWheeler","Gov.Cargo",F53="Bus","Gov.Bus",AND(F53="FourWheeler",OR(G53="Electric",G53="CNG",G53="Petrol")),"Cab",AND(F53="FourWheeler",G53="Diesel"),"PrivateCar")</f>
        <v>Cab</v>
      </c>
      <c r="I53" s="1">
        <v>86.57</v>
      </c>
    </row>
    <row r="54" spans="1:9" x14ac:dyDescent="0.35">
      <c r="A54" s="1" t="s">
        <v>102</v>
      </c>
      <c r="B54" s="1" t="s">
        <v>93</v>
      </c>
      <c r="C54" s="2">
        <v>45032</v>
      </c>
      <c r="D54" s="2" t="str">
        <f t="shared" si="0"/>
        <v>2023</v>
      </c>
      <c r="E54" s="1" t="s">
        <v>69</v>
      </c>
      <c r="F54" s="1" t="s">
        <v>16</v>
      </c>
      <c r="G54" s="1" t="s">
        <v>12</v>
      </c>
      <c r="H54" s="1" t="str" cm="1">
        <f t="array" ref="H54">_xlfn.IFS(F54="TwoWheeler","PrivateScooty",F54="ThreeWheeler","Gov.Cargo",F54="Bus","Gov.Bus",AND(F54="FourWheeler",OR(G54="Electric",G54="CNG",G54="Petrol")),"Cab",AND(F54="FourWheeler",G54="Diesel"),"PrivateCar")</f>
        <v>Gov.Bus</v>
      </c>
      <c r="I54" s="1">
        <v>76.47</v>
      </c>
    </row>
    <row r="55" spans="1:9" x14ac:dyDescent="0.35">
      <c r="A55" s="1" t="s">
        <v>103</v>
      </c>
      <c r="B55" s="1" t="s">
        <v>104</v>
      </c>
      <c r="C55" s="2">
        <v>44618</v>
      </c>
      <c r="D55" s="2" t="str">
        <f t="shared" si="0"/>
        <v>2022</v>
      </c>
      <c r="E55" s="1" t="s">
        <v>105</v>
      </c>
      <c r="F55" s="1" t="s">
        <v>16</v>
      </c>
      <c r="G55" s="1" t="s">
        <v>34</v>
      </c>
      <c r="H55" s="1" t="str" cm="1">
        <f t="array" ref="H55">_xlfn.IFS(F55="TwoWheeler","PrivateScooty",F55="ThreeWheeler","Gov.Cargo",F55="Bus","Gov.Bus",AND(F55="FourWheeler",OR(G55="Electric",G55="CNG",G55="Petrol")),"Cab",AND(F55="FourWheeler",G55="Diesel"),"PrivateCar")</f>
        <v>Gov.Bus</v>
      </c>
      <c r="I55" s="1">
        <v>23.9</v>
      </c>
    </row>
    <row r="56" spans="1:9" x14ac:dyDescent="0.35">
      <c r="A56" s="1" t="s">
        <v>106</v>
      </c>
      <c r="B56" s="1" t="s">
        <v>36</v>
      </c>
      <c r="C56" s="2">
        <v>43998</v>
      </c>
      <c r="D56" s="2" t="str">
        <f t="shared" si="0"/>
        <v>2020</v>
      </c>
      <c r="E56" s="1" t="s">
        <v>81</v>
      </c>
      <c r="F56" s="1" t="s">
        <v>16</v>
      </c>
      <c r="G56" s="1" t="s">
        <v>34</v>
      </c>
      <c r="H56" s="1" t="str" cm="1">
        <f t="array" ref="H56">_xlfn.IFS(F56="TwoWheeler","PrivateScooty",F56="ThreeWheeler","Gov.Cargo",F56="Bus","Gov.Bus",AND(F56="FourWheeler",OR(G56="Electric",G56="CNG",G56="Petrol")),"Cab",AND(F56="FourWheeler",G56="Diesel"),"PrivateCar")</f>
        <v>Gov.Bus</v>
      </c>
      <c r="I56" s="1">
        <v>65.25</v>
      </c>
    </row>
    <row r="57" spans="1:9" x14ac:dyDescent="0.35">
      <c r="A57" s="1" t="s">
        <v>107</v>
      </c>
      <c r="B57" s="1" t="s">
        <v>75</v>
      </c>
      <c r="C57" s="2">
        <v>43614</v>
      </c>
      <c r="D57" s="2" t="str">
        <f t="shared" si="0"/>
        <v>2019</v>
      </c>
      <c r="E57" s="1" t="s">
        <v>64</v>
      </c>
      <c r="F57" s="1" t="s">
        <v>16</v>
      </c>
      <c r="G57" s="1" t="s">
        <v>17</v>
      </c>
      <c r="H57" s="1" t="str" cm="1">
        <f t="array" ref="H57">_xlfn.IFS(F57="TwoWheeler","PrivateScooty",F57="ThreeWheeler","Gov.Cargo",F57="Bus","Gov.Bus",AND(F57="FourWheeler",OR(G57="Electric",G57="CNG",G57="Petrol")),"Cab",AND(F57="FourWheeler",G57="Diesel"),"PrivateCar")</f>
        <v>Gov.Bus</v>
      </c>
      <c r="I57" s="1">
        <v>84.9</v>
      </c>
    </row>
    <row r="58" spans="1:9" x14ac:dyDescent="0.35">
      <c r="A58" s="1" t="s">
        <v>108</v>
      </c>
      <c r="B58" s="1" t="s">
        <v>9</v>
      </c>
      <c r="C58" s="2">
        <v>43180</v>
      </c>
      <c r="D58" s="2" t="str">
        <f t="shared" si="0"/>
        <v>2018</v>
      </c>
      <c r="E58" s="1" t="s">
        <v>88</v>
      </c>
      <c r="F58" s="1" t="s">
        <v>11</v>
      </c>
      <c r="G58" s="1" t="s">
        <v>17</v>
      </c>
      <c r="H58" s="1" t="str" cm="1">
        <f t="array" ref="H58">_xlfn.IFS(F58="TwoWheeler","PrivateScooty",F58="ThreeWheeler","Gov.Cargo",F58="Bus","Gov.Bus",AND(F58="FourWheeler",OR(G58="Electric",G58="CNG",G58="Petrol")),"Cab",AND(F58="FourWheeler",G58="Diesel"),"PrivateCar")</f>
        <v>PrivateCar</v>
      </c>
      <c r="I58" s="1">
        <v>53.94</v>
      </c>
    </row>
    <row r="59" spans="1:9" x14ac:dyDescent="0.35">
      <c r="A59" s="1" t="s">
        <v>109</v>
      </c>
      <c r="B59" s="1" t="s">
        <v>20</v>
      </c>
      <c r="C59" s="2">
        <v>43433</v>
      </c>
      <c r="D59" s="2" t="str">
        <f t="shared" si="0"/>
        <v>2018</v>
      </c>
      <c r="E59" s="1" t="s">
        <v>15</v>
      </c>
      <c r="F59" s="1" t="s">
        <v>11</v>
      </c>
      <c r="G59" s="1" t="s">
        <v>12</v>
      </c>
      <c r="H59" s="1" t="str" cm="1">
        <f t="array" ref="H59">_xlfn.IFS(F59="TwoWheeler","PrivateScooty",F59="ThreeWheeler","Gov.Cargo",F59="Bus","Gov.Bus",AND(F59="FourWheeler",OR(G59="Electric",G59="CNG",G59="Petrol")),"Cab",AND(F59="FourWheeler",G59="Diesel"),"PrivateCar")</f>
        <v>Cab</v>
      </c>
      <c r="I59" s="1">
        <v>77.75</v>
      </c>
    </row>
    <row r="60" spans="1:9" x14ac:dyDescent="0.35">
      <c r="A60" s="1" t="s">
        <v>110</v>
      </c>
      <c r="B60" s="1" t="s">
        <v>66</v>
      </c>
      <c r="C60" s="2">
        <v>44029</v>
      </c>
      <c r="D60" s="2" t="str">
        <f t="shared" si="0"/>
        <v>2020</v>
      </c>
      <c r="E60" s="1" t="s">
        <v>10</v>
      </c>
      <c r="F60" s="1" t="s">
        <v>26</v>
      </c>
      <c r="G60" s="1" t="s">
        <v>22</v>
      </c>
      <c r="H60" s="1" t="str" cm="1">
        <f t="array" ref="H60">_xlfn.IFS(F60="TwoWheeler","PrivateScooty",F60="ThreeWheeler","Gov.Cargo",F60="Bus","Gov.Bus",AND(F60="FourWheeler",OR(G60="Electric",G60="CNG",G60="Petrol")),"Cab",AND(F60="FourWheeler",G60="Diesel"),"PrivateCar")</f>
        <v>PrivateScooty</v>
      </c>
      <c r="I60" s="1">
        <v>25.54</v>
      </c>
    </row>
    <row r="61" spans="1:9" x14ac:dyDescent="0.35">
      <c r="A61" s="1" t="s">
        <v>111</v>
      </c>
      <c r="B61" s="1" t="s">
        <v>32</v>
      </c>
      <c r="C61" s="2">
        <v>43110</v>
      </c>
      <c r="D61" s="2" t="str">
        <f t="shared" si="0"/>
        <v>2018</v>
      </c>
      <c r="E61" s="1" t="s">
        <v>42</v>
      </c>
      <c r="F61" s="1" t="s">
        <v>43</v>
      </c>
      <c r="G61" s="1" t="s">
        <v>12</v>
      </c>
      <c r="H61" s="1" t="str" cm="1">
        <f t="array" ref="H61">_xlfn.IFS(F61="TwoWheeler","PrivateScooty",F61="ThreeWheeler","Gov.Cargo",F61="Bus","Gov.Bus",AND(F61="FourWheeler",OR(G61="Electric",G61="CNG",G61="Petrol")),"Cab",AND(F61="FourWheeler",G61="Diesel"),"PrivateCar")</f>
        <v>Gov.Cargo</v>
      </c>
      <c r="I61" s="1">
        <v>27.14</v>
      </c>
    </row>
    <row r="62" spans="1:9" x14ac:dyDescent="0.35">
      <c r="A62" s="1" t="s">
        <v>112</v>
      </c>
      <c r="B62" s="1" t="s">
        <v>93</v>
      </c>
      <c r="C62" s="2">
        <v>43378</v>
      </c>
      <c r="D62" s="2" t="str">
        <f t="shared" si="0"/>
        <v>2018</v>
      </c>
      <c r="E62" s="1" t="s">
        <v>113</v>
      </c>
      <c r="F62" s="1" t="s">
        <v>26</v>
      </c>
      <c r="G62" s="1" t="s">
        <v>17</v>
      </c>
      <c r="H62" s="1" t="str" cm="1">
        <f t="array" ref="H62">_xlfn.IFS(F62="TwoWheeler","PrivateScooty",F62="ThreeWheeler","Gov.Cargo",F62="Bus","Gov.Bus",AND(F62="FourWheeler",OR(G62="Electric",G62="CNG",G62="Petrol")),"Cab",AND(F62="FourWheeler",G62="Diesel"),"PrivateCar")</f>
        <v>PrivateScooty</v>
      </c>
      <c r="I62" s="1">
        <v>92.31</v>
      </c>
    </row>
    <row r="63" spans="1:9" x14ac:dyDescent="0.35">
      <c r="A63" s="1" t="s">
        <v>114</v>
      </c>
      <c r="B63" s="1" t="s">
        <v>32</v>
      </c>
      <c r="C63" s="2">
        <v>45184</v>
      </c>
      <c r="D63" s="2" t="str">
        <f t="shared" si="0"/>
        <v>2023</v>
      </c>
      <c r="E63" s="1" t="s">
        <v>33</v>
      </c>
      <c r="F63" s="1" t="s">
        <v>16</v>
      </c>
      <c r="G63" s="1" t="s">
        <v>22</v>
      </c>
      <c r="H63" s="1" t="str" cm="1">
        <f t="array" ref="H63">_xlfn.IFS(F63="TwoWheeler","PrivateScooty",F63="ThreeWheeler","Gov.Cargo",F63="Bus","Gov.Bus",AND(F63="FourWheeler",OR(G63="Electric",G63="CNG",G63="Petrol")),"Cab",AND(F63="FourWheeler",G63="Diesel"),"PrivateCar")</f>
        <v>Gov.Bus</v>
      </c>
      <c r="I63" s="1">
        <v>77.94</v>
      </c>
    </row>
    <row r="64" spans="1:9" x14ac:dyDescent="0.35">
      <c r="A64" s="1" t="s">
        <v>115</v>
      </c>
      <c r="B64" s="1" t="s">
        <v>9</v>
      </c>
      <c r="C64" s="2">
        <v>44597</v>
      </c>
      <c r="D64" s="2" t="str">
        <f t="shared" si="0"/>
        <v>2022</v>
      </c>
      <c r="E64" s="1" t="s">
        <v>116</v>
      </c>
      <c r="F64" s="1" t="s">
        <v>43</v>
      </c>
      <c r="G64" s="1" t="s">
        <v>34</v>
      </c>
      <c r="H64" s="1" t="str" cm="1">
        <f t="array" ref="H64">_xlfn.IFS(F64="TwoWheeler","PrivateScooty",F64="ThreeWheeler","Gov.Cargo",F64="Bus","Gov.Bus",AND(F64="FourWheeler",OR(G64="Electric",G64="CNG",G64="Petrol")),"Cab",AND(F64="FourWheeler",G64="Diesel"),"PrivateCar")</f>
        <v>Gov.Cargo</v>
      </c>
      <c r="I64" s="1">
        <v>25.41</v>
      </c>
    </row>
    <row r="65" spans="1:9" x14ac:dyDescent="0.35">
      <c r="A65" s="1" t="s">
        <v>117</v>
      </c>
      <c r="B65" s="1" t="s">
        <v>66</v>
      </c>
      <c r="C65" s="2">
        <v>44630</v>
      </c>
      <c r="D65" s="2" t="str">
        <f t="shared" si="0"/>
        <v>2022</v>
      </c>
      <c r="E65" s="1" t="s">
        <v>49</v>
      </c>
      <c r="F65" s="1" t="s">
        <v>16</v>
      </c>
      <c r="G65" s="1" t="s">
        <v>17</v>
      </c>
      <c r="H65" s="1" t="str" cm="1">
        <f t="array" ref="H65">_xlfn.IFS(F65="TwoWheeler","PrivateScooty",F65="ThreeWheeler","Gov.Cargo",F65="Bus","Gov.Bus",AND(F65="FourWheeler",OR(G65="Electric",G65="CNG",G65="Petrol")),"Cab",AND(F65="FourWheeler",G65="Diesel"),"PrivateCar")</f>
        <v>Gov.Bus</v>
      </c>
      <c r="I65" s="1">
        <v>35.17</v>
      </c>
    </row>
    <row r="66" spans="1:9" x14ac:dyDescent="0.35">
      <c r="A66" s="1" t="s">
        <v>118</v>
      </c>
      <c r="B66" s="1" t="s">
        <v>36</v>
      </c>
      <c r="C66" s="2">
        <v>44971</v>
      </c>
      <c r="D66" s="2" t="str">
        <f t="shared" si="0"/>
        <v>2023</v>
      </c>
      <c r="E66" s="1" t="s">
        <v>105</v>
      </c>
      <c r="F66" s="1" t="s">
        <v>16</v>
      </c>
      <c r="G66" s="1" t="s">
        <v>12</v>
      </c>
      <c r="H66" s="1" t="str" cm="1">
        <f t="array" ref="H66">_xlfn.IFS(F66="TwoWheeler","PrivateScooty",F66="ThreeWheeler","Gov.Cargo",F66="Bus","Gov.Bus",AND(F66="FourWheeler",OR(G66="Electric",G66="CNG",G66="Petrol")),"Cab",AND(F66="FourWheeler",G66="Diesel"),"PrivateCar")</f>
        <v>Gov.Bus</v>
      </c>
      <c r="I66" s="1">
        <v>27.81</v>
      </c>
    </row>
    <row r="67" spans="1:9" x14ac:dyDescent="0.35">
      <c r="A67" s="1" t="s">
        <v>119</v>
      </c>
      <c r="B67" s="1" t="s">
        <v>75</v>
      </c>
      <c r="C67" s="2">
        <v>43689</v>
      </c>
      <c r="D67" s="2" t="str">
        <f t="shared" ref="D67:D130" si="1">TEXT(C67,"yyyy")</f>
        <v>2019</v>
      </c>
      <c r="E67" s="1" t="s">
        <v>64</v>
      </c>
      <c r="F67" s="1" t="s">
        <v>16</v>
      </c>
      <c r="G67" s="1" t="s">
        <v>17</v>
      </c>
      <c r="H67" s="1" t="str" cm="1">
        <f t="array" ref="H67">_xlfn.IFS(F67="TwoWheeler","PrivateScooty",F67="ThreeWheeler","Gov.Cargo",F67="Bus","Gov.Bus",AND(F67="FourWheeler",OR(G67="Electric",G67="CNG",G67="Petrol")),"Cab",AND(F67="FourWheeler",G67="Diesel"),"PrivateCar")</f>
        <v>Gov.Bus</v>
      </c>
      <c r="I67" s="1">
        <v>61.61</v>
      </c>
    </row>
    <row r="68" spans="1:9" x14ac:dyDescent="0.35">
      <c r="A68" s="1" t="s">
        <v>120</v>
      </c>
      <c r="B68" s="1" t="s">
        <v>14</v>
      </c>
      <c r="C68" s="2">
        <v>44742</v>
      </c>
      <c r="D68" s="2" t="str">
        <f t="shared" si="1"/>
        <v>2022</v>
      </c>
      <c r="E68" s="1" t="s">
        <v>15</v>
      </c>
      <c r="F68" s="1" t="s">
        <v>11</v>
      </c>
      <c r="G68" s="1" t="s">
        <v>34</v>
      </c>
      <c r="H68" s="1" t="str" cm="1">
        <f t="array" ref="H68">_xlfn.IFS(F68="TwoWheeler","PrivateScooty",F68="ThreeWheeler","Gov.Cargo",F68="Bus","Gov.Bus",AND(F68="FourWheeler",OR(G68="Electric",G68="CNG",G68="Petrol")),"Cab",AND(F68="FourWheeler",G68="Diesel"),"PrivateCar")</f>
        <v>Cab</v>
      </c>
      <c r="I68" s="1">
        <v>25.23</v>
      </c>
    </row>
    <row r="69" spans="1:9" x14ac:dyDescent="0.35">
      <c r="A69" s="1" t="s">
        <v>121</v>
      </c>
      <c r="B69" s="1" t="s">
        <v>75</v>
      </c>
      <c r="C69" s="2">
        <v>45286</v>
      </c>
      <c r="D69" s="2" t="str">
        <f t="shared" si="1"/>
        <v>2023</v>
      </c>
      <c r="E69" s="1" t="s">
        <v>55</v>
      </c>
      <c r="F69" s="1" t="s">
        <v>26</v>
      </c>
      <c r="G69" s="1" t="s">
        <v>17</v>
      </c>
      <c r="H69" s="1" t="str" cm="1">
        <f t="array" ref="H69">_xlfn.IFS(F69="TwoWheeler","PrivateScooty",F69="ThreeWheeler","Gov.Cargo",F69="Bus","Gov.Bus",AND(F69="FourWheeler",OR(G69="Electric",G69="CNG",G69="Petrol")),"Cab",AND(F69="FourWheeler",G69="Diesel"),"PrivateCar")</f>
        <v>PrivateScooty</v>
      </c>
      <c r="I69" s="1">
        <v>79.709999999999994</v>
      </c>
    </row>
    <row r="70" spans="1:9" x14ac:dyDescent="0.35">
      <c r="A70" s="1" t="s">
        <v>122</v>
      </c>
      <c r="B70" s="1" t="s">
        <v>32</v>
      </c>
      <c r="C70" s="2">
        <v>43535</v>
      </c>
      <c r="D70" s="2" t="str">
        <f t="shared" si="1"/>
        <v>2019</v>
      </c>
      <c r="E70" s="1" t="s">
        <v>123</v>
      </c>
      <c r="F70" s="1" t="s">
        <v>43</v>
      </c>
      <c r="G70" s="1" t="s">
        <v>17</v>
      </c>
      <c r="H70" s="1" t="str" cm="1">
        <f t="array" ref="H70">_xlfn.IFS(F70="TwoWheeler","PrivateScooty",F70="ThreeWheeler","Gov.Cargo",F70="Bus","Gov.Bus",AND(F70="FourWheeler",OR(G70="Electric",G70="CNG",G70="Petrol")),"Cab",AND(F70="FourWheeler",G70="Diesel"),"PrivateCar")</f>
        <v>Gov.Cargo</v>
      </c>
      <c r="I70" s="1">
        <v>78.17</v>
      </c>
    </row>
    <row r="71" spans="1:9" x14ac:dyDescent="0.35">
      <c r="A71" s="1" t="s">
        <v>124</v>
      </c>
      <c r="B71" s="1" t="s">
        <v>104</v>
      </c>
      <c r="C71" s="2">
        <v>43451</v>
      </c>
      <c r="D71" s="2" t="str">
        <f t="shared" si="1"/>
        <v>2018</v>
      </c>
      <c r="E71" s="1" t="s">
        <v>57</v>
      </c>
      <c r="F71" s="1" t="s">
        <v>16</v>
      </c>
      <c r="G71" s="1" t="s">
        <v>34</v>
      </c>
      <c r="H71" s="1" t="str" cm="1">
        <f t="array" ref="H71">_xlfn.IFS(F71="TwoWheeler","PrivateScooty",F71="ThreeWheeler","Gov.Cargo",F71="Bus","Gov.Bus",AND(F71="FourWheeler",OR(G71="Electric",G71="CNG",G71="Petrol")),"Cab",AND(F71="FourWheeler",G71="Diesel"),"PrivateCar")</f>
        <v>Gov.Bus</v>
      </c>
      <c r="I71" s="1">
        <v>76.45</v>
      </c>
    </row>
    <row r="72" spans="1:9" x14ac:dyDescent="0.35">
      <c r="A72" s="1" t="s">
        <v>125</v>
      </c>
      <c r="B72" s="1" t="s">
        <v>36</v>
      </c>
      <c r="C72" s="2">
        <v>43573</v>
      </c>
      <c r="D72" s="2" t="str">
        <f t="shared" si="1"/>
        <v>2019</v>
      </c>
      <c r="E72" s="1" t="s">
        <v>25</v>
      </c>
      <c r="F72" s="1" t="s">
        <v>11</v>
      </c>
      <c r="G72" s="1" t="s">
        <v>12</v>
      </c>
      <c r="H72" s="1" t="str" cm="1">
        <f t="array" ref="H72">_xlfn.IFS(F72="TwoWheeler","PrivateScooty",F72="ThreeWheeler","Gov.Cargo",F72="Bus","Gov.Bus",AND(F72="FourWheeler",OR(G72="Electric",G72="CNG",G72="Petrol")),"Cab",AND(F72="FourWheeler",G72="Diesel"),"PrivateCar")</f>
        <v>Cab</v>
      </c>
      <c r="I72" s="1">
        <v>65.900000000000006</v>
      </c>
    </row>
    <row r="73" spans="1:9" x14ac:dyDescent="0.35">
      <c r="A73" s="1" t="s">
        <v>126</v>
      </c>
      <c r="B73" s="1" t="s">
        <v>36</v>
      </c>
      <c r="C73" s="2">
        <v>44510</v>
      </c>
      <c r="D73" s="2" t="str">
        <f t="shared" si="1"/>
        <v>2021</v>
      </c>
      <c r="E73" s="1" t="s">
        <v>127</v>
      </c>
      <c r="F73" s="1" t="s">
        <v>11</v>
      </c>
      <c r="G73" s="1" t="s">
        <v>34</v>
      </c>
      <c r="H73" s="1" t="str" cm="1">
        <f t="array" ref="H73">_xlfn.IFS(F73="TwoWheeler","PrivateScooty",F73="ThreeWheeler","Gov.Cargo",F73="Bus","Gov.Bus",AND(F73="FourWheeler",OR(G73="Electric",G73="CNG",G73="Petrol")),"Cab",AND(F73="FourWheeler",G73="Diesel"),"PrivateCar")</f>
        <v>Cab</v>
      </c>
      <c r="I73" s="1">
        <v>27.1</v>
      </c>
    </row>
    <row r="74" spans="1:9" x14ac:dyDescent="0.35">
      <c r="A74" s="1" t="s">
        <v>128</v>
      </c>
      <c r="B74" s="1" t="s">
        <v>9</v>
      </c>
      <c r="C74" s="2">
        <v>44401</v>
      </c>
      <c r="D74" s="2" t="str">
        <f t="shared" si="1"/>
        <v>2021</v>
      </c>
      <c r="E74" s="1" t="s">
        <v>123</v>
      </c>
      <c r="F74" s="1" t="s">
        <v>11</v>
      </c>
      <c r="G74" s="1" t="s">
        <v>34</v>
      </c>
      <c r="H74" s="1" t="str" cm="1">
        <f t="array" ref="H74">_xlfn.IFS(F74="TwoWheeler","PrivateScooty",F74="ThreeWheeler","Gov.Cargo",F74="Bus","Gov.Bus",AND(F74="FourWheeler",OR(G74="Electric",G74="CNG",G74="Petrol")),"Cab",AND(F74="FourWheeler",G74="Diesel"),"PrivateCar")</f>
        <v>Cab</v>
      </c>
      <c r="I74" s="1">
        <v>71.59</v>
      </c>
    </row>
    <row r="75" spans="1:9" x14ac:dyDescent="0.35">
      <c r="A75" s="1" t="s">
        <v>129</v>
      </c>
      <c r="B75" s="1" t="s">
        <v>93</v>
      </c>
      <c r="C75" s="2">
        <v>44347</v>
      </c>
      <c r="D75" s="2" t="str">
        <f t="shared" si="1"/>
        <v>2021</v>
      </c>
      <c r="E75" s="1" t="s">
        <v>60</v>
      </c>
      <c r="F75" s="1" t="s">
        <v>11</v>
      </c>
      <c r="G75" s="1" t="s">
        <v>34</v>
      </c>
      <c r="H75" s="1" t="str" cm="1">
        <f t="array" ref="H75">_xlfn.IFS(F75="TwoWheeler","PrivateScooty",F75="ThreeWheeler","Gov.Cargo",F75="Bus","Gov.Bus",AND(F75="FourWheeler",OR(G75="Electric",G75="CNG",G75="Petrol")),"Cab",AND(F75="FourWheeler",G75="Diesel"),"PrivateCar")</f>
        <v>Cab</v>
      </c>
      <c r="I75" s="1">
        <v>93.32</v>
      </c>
    </row>
    <row r="76" spans="1:9" x14ac:dyDescent="0.35">
      <c r="A76" s="1" t="s">
        <v>130</v>
      </c>
      <c r="B76" s="1" t="s">
        <v>36</v>
      </c>
      <c r="C76" s="2">
        <v>43787</v>
      </c>
      <c r="D76" s="2" t="str">
        <f t="shared" si="1"/>
        <v>2019</v>
      </c>
      <c r="E76" s="1" t="s">
        <v>113</v>
      </c>
      <c r="F76" s="1" t="s">
        <v>11</v>
      </c>
      <c r="G76" s="1" t="s">
        <v>34</v>
      </c>
      <c r="H76" s="1" t="str" cm="1">
        <f t="array" ref="H76">_xlfn.IFS(F76="TwoWheeler","PrivateScooty",F76="ThreeWheeler","Gov.Cargo",F76="Bus","Gov.Bus",AND(F76="FourWheeler",OR(G76="Electric",G76="CNG",G76="Petrol")),"Cab",AND(F76="FourWheeler",G76="Diesel"),"PrivateCar")</f>
        <v>Cab</v>
      </c>
      <c r="I76" s="1">
        <v>35.19</v>
      </c>
    </row>
    <row r="77" spans="1:9" x14ac:dyDescent="0.35">
      <c r="A77" s="1" t="s">
        <v>131</v>
      </c>
      <c r="B77" s="1" t="s">
        <v>20</v>
      </c>
      <c r="C77" s="2">
        <v>44572</v>
      </c>
      <c r="D77" s="2" t="str">
        <f t="shared" si="1"/>
        <v>2022</v>
      </c>
      <c r="E77" s="1" t="s">
        <v>28</v>
      </c>
      <c r="F77" s="1" t="s">
        <v>43</v>
      </c>
      <c r="G77" s="1" t="s">
        <v>22</v>
      </c>
      <c r="H77" s="1" t="str" cm="1">
        <f t="array" ref="H77">_xlfn.IFS(F77="TwoWheeler","PrivateScooty",F77="ThreeWheeler","Gov.Cargo",F77="Bus","Gov.Bus",AND(F77="FourWheeler",OR(G77="Electric",G77="CNG",G77="Petrol")),"Cab",AND(F77="FourWheeler",G77="Diesel"),"PrivateCar")</f>
        <v>Gov.Cargo</v>
      </c>
      <c r="I77" s="1">
        <v>85.1</v>
      </c>
    </row>
    <row r="78" spans="1:9" x14ac:dyDescent="0.35">
      <c r="A78" s="1" t="s">
        <v>132</v>
      </c>
      <c r="B78" s="1" t="s">
        <v>24</v>
      </c>
      <c r="C78" s="2">
        <v>44258</v>
      </c>
      <c r="D78" s="2" t="str">
        <f t="shared" si="1"/>
        <v>2021</v>
      </c>
      <c r="E78" s="1" t="s">
        <v>72</v>
      </c>
      <c r="F78" s="1" t="s">
        <v>11</v>
      </c>
      <c r="G78" s="1" t="s">
        <v>22</v>
      </c>
      <c r="H78" s="1" t="str" cm="1">
        <f t="array" ref="H78">_xlfn.IFS(F78="TwoWheeler","PrivateScooty",F78="ThreeWheeler","Gov.Cargo",F78="Bus","Gov.Bus",AND(F78="FourWheeler",OR(G78="Electric",G78="CNG",G78="Petrol")),"Cab",AND(F78="FourWheeler",G78="Diesel"),"PrivateCar")</f>
        <v>Cab</v>
      </c>
      <c r="I78" s="1">
        <v>66</v>
      </c>
    </row>
    <row r="79" spans="1:9" x14ac:dyDescent="0.35">
      <c r="A79" s="1" t="s">
        <v>133</v>
      </c>
      <c r="B79" s="1" t="s">
        <v>104</v>
      </c>
      <c r="C79" s="2">
        <v>44950</v>
      </c>
      <c r="D79" s="2" t="str">
        <f t="shared" si="1"/>
        <v>2023</v>
      </c>
      <c r="E79" s="1" t="s">
        <v>105</v>
      </c>
      <c r="F79" s="1" t="s">
        <v>16</v>
      </c>
      <c r="G79" s="1" t="s">
        <v>22</v>
      </c>
      <c r="H79" s="1" t="str" cm="1">
        <f t="array" ref="H79">_xlfn.IFS(F79="TwoWheeler","PrivateScooty",F79="ThreeWheeler","Gov.Cargo",F79="Bus","Gov.Bus",AND(F79="FourWheeler",OR(G79="Electric",G79="CNG",G79="Petrol")),"Cab",AND(F79="FourWheeler",G79="Diesel"),"PrivateCar")</f>
        <v>Gov.Bus</v>
      </c>
      <c r="I79" s="1">
        <v>36.85</v>
      </c>
    </row>
    <row r="80" spans="1:9" x14ac:dyDescent="0.35">
      <c r="A80" s="1" t="s">
        <v>134</v>
      </c>
      <c r="B80" s="1" t="s">
        <v>104</v>
      </c>
      <c r="C80" s="2">
        <v>44944</v>
      </c>
      <c r="D80" s="2" t="str">
        <f t="shared" si="1"/>
        <v>2023</v>
      </c>
      <c r="E80" s="1" t="s">
        <v>15</v>
      </c>
      <c r="F80" s="1" t="s">
        <v>16</v>
      </c>
      <c r="G80" s="1" t="s">
        <v>34</v>
      </c>
      <c r="H80" s="1" t="str" cm="1">
        <f t="array" ref="H80">_xlfn.IFS(F80="TwoWheeler","PrivateScooty",F80="ThreeWheeler","Gov.Cargo",F80="Bus","Gov.Bus",AND(F80="FourWheeler",OR(G80="Electric",G80="CNG",G80="Petrol")),"Cab",AND(F80="FourWheeler",G80="Diesel"),"PrivateCar")</f>
        <v>Gov.Bus</v>
      </c>
      <c r="I80" s="1">
        <v>53.11</v>
      </c>
    </row>
    <row r="81" spans="1:9" x14ac:dyDescent="0.35">
      <c r="A81" s="1" t="s">
        <v>135</v>
      </c>
      <c r="B81" s="1" t="s">
        <v>14</v>
      </c>
      <c r="C81" s="2">
        <v>44694</v>
      </c>
      <c r="D81" s="2" t="str">
        <f t="shared" si="1"/>
        <v>2022</v>
      </c>
      <c r="E81" s="1" t="s">
        <v>123</v>
      </c>
      <c r="F81" s="1" t="s">
        <v>11</v>
      </c>
      <c r="G81" s="1" t="s">
        <v>34</v>
      </c>
      <c r="H81" s="1" t="str" cm="1">
        <f t="array" ref="H81">_xlfn.IFS(F81="TwoWheeler","PrivateScooty",F81="ThreeWheeler","Gov.Cargo",F81="Bus","Gov.Bus",AND(F81="FourWheeler",OR(G81="Electric",G81="CNG",G81="Petrol")),"Cab",AND(F81="FourWheeler",G81="Diesel"),"PrivateCar")</f>
        <v>Cab</v>
      </c>
      <c r="I81" s="1">
        <v>86.69</v>
      </c>
    </row>
    <row r="82" spans="1:9" x14ac:dyDescent="0.35">
      <c r="A82" s="1" t="s">
        <v>136</v>
      </c>
      <c r="B82" s="1" t="s">
        <v>66</v>
      </c>
      <c r="C82" s="2">
        <v>44803</v>
      </c>
      <c r="D82" s="2" t="str">
        <f t="shared" si="1"/>
        <v>2022</v>
      </c>
      <c r="E82" s="1" t="s">
        <v>33</v>
      </c>
      <c r="F82" s="1" t="s">
        <v>43</v>
      </c>
      <c r="G82" s="1" t="s">
        <v>22</v>
      </c>
      <c r="H82" s="1" t="str" cm="1">
        <f t="array" ref="H82">_xlfn.IFS(F82="TwoWheeler","PrivateScooty",F82="ThreeWheeler","Gov.Cargo",F82="Bus","Gov.Bus",AND(F82="FourWheeler",OR(G82="Electric",G82="CNG",G82="Petrol")),"Cab",AND(F82="FourWheeler",G82="Diesel"),"PrivateCar")</f>
        <v>Gov.Cargo</v>
      </c>
      <c r="I82" s="1">
        <v>22.07</v>
      </c>
    </row>
    <row r="83" spans="1:9" x14ac:dyDescent="0.35">
      <c r="A83" s="1" t="s">
        <v>137</v>
      </c>
      <c r="B83" s="1" t="s">
        <v>32</v>
      </c>
      <c r="C83" s="2">
        <v>44452</v>
      </c>
      <c r="D83" s="2" t="str">
        <f t="shared" si="1"/>
        <v>2021</v>
      </c>
      <c r="E83" s="1" t="s">
        <v>123</v>
      </c>
      <c r="F83" s="1" t="s">
        <v>26</v>
      </c>
      <c r="G83" s="1" t="s">
        <v>17</v>
      </c>
      <c r="H83" s="1" t="str" cm="1">
        <f t="array" ref="H83">_xlfn.IFS(F83="TwoWheeler","PrivateScooty",F83="ThreeWheeler","Gov.Cargo",F83="Bus","Gov.Bus",AND(F83="FourWheeler",OR(G83="Electric",G83="CNG",G83="Petrol")),"Cab",AND(F83="FourWheeler",G83="Diesel"),"PrivateCar")</f>
        <v>PrivateScooty</v>
      </c>
      <c r="I83" s="1">
        <v>24.55</v>
      </c>
    </row>
    <row r="84" spans="1:9" x14ac:dyDescent="0.35">
      <c r="A84" s="1" t="s">
        <v>138</v>
      </c>
      <c r="B84" s="1" t="s">
        <v>75</v>
      </c>
      <c r="C84" s="2">
        <v>45200</v>
      </c>
      <c r="D84" s="2" t="str">
        <f t="shared" si="1"/>
        <v>2023</v>
      </c>
      <c r="E84" s="1" t="s">
        <v>62</v>
      </c>
      <c r="F84" s="1" t="s">
        <v>26</v>
      </c>
      <c r="G84" s="1" t="s">
        <v>17</v>
      </c>
      <c r="H84" s="1" t="str" cm="1">
        <f t="array" ref="H84">_xlfn.IFS(F84="TwoWheeler","PrivateScooty",F84="ThreeWheeler","Gov.Cargo",F84="Bus","Gov.Bus",AND(F84="FourWheeler",OR(G84="Electric",G84="CNG",G84="Petrol")),"Cab",AND(F84="FourWheeler",G84="Diesel"),"PrivateCar")</f>
        <v>PrivateScooty</v>
      </c>
      <c r="I84" s="1">
        <v>59.83</v>
      </c>
    </row>
    <row r="85" spans="1:9" x14ac:dyDescent="0.35">
      <c r="A85" s="1" t="s">
        <v>139</v>
      </c>
      <c r="B85" s="1" t="s">
        <v>36</v>
      </c>
      <c r="C85" s="2">
        <v>44569</v>
      </c>
      <c r="D85" s="2" t="str">
        <f t="shared" si="1"/>
        <v>2022</v>
      </c>
      <c r="E85" s="1" t="s">
        <v>127</v>
      </c>
      <c r="F85" s="1" t="s">
        <v>16</v>
      </c>
      <c r="G85" s="1" t="s">
        <v>17</v>
      </c>
      <c r="H85" s="1" t="str" cm="1">
        <f t="array" ref="H85">_xlfn.IFS(F85="TwoWheeler","PrivateScooty",F85="ThreeWheeler","Gov.Cargo",F85="Bus","Gov.Bus",AND(F85="FourWheeler",OR(G85="Electric",G85="CNG",G85="Petrol")),"Cab",AND(F85="FourWheeler",G85="Diesel"),"PrivateCar")</f>
        <v>Gov.Bus</v>
      </c>
      <c r="I85" s="1">
        <v>71.8</v>
      </c>
    </row>
    <row r="86" spans="1:9" x14ac:dyDescent="0.35">
      <c r="A86" s="1" t="s">
        <v>140</v>
      </c>
      <c r="B86" s="1" t="s">
        <v>93</v>
      </c>
      <c r="C86" s="2">
        <v>45200</v>
      </c>
      <c r="D86" s="2" t="str">
        <f t="shared" si="1"/>
        <v>2023</v>
      </c>
      <c r="E86" s="1" t="s">
        <v>55</v>
      </c>
      <c r="F86" s="1" t="s">
        <v>26</v>
      </c>
      <c r="G86" s="1" t="s">
        <v>12</v>
      </c>
      <c r="H86" s="1" t="str" cm="1">
        <f t="array" ref="H86">_xlfn.IFS(F86="TwoWheeler","PrivateScooty",F86="ThreeWheeler","Gov.Cargo",F86="Bus","Gov.Bus",AND(F86="FourWheeler",OR(G86="Electric",G86="CNG",G86="Petrol")),"Cab",AND(F86="FourWheeler",G86="Diesel"),"PrivateCar")</f>
        <v>PrivateScooty</v>
      </c>
      <c r="I86" s="1">
        <v>59.56</v>
      </c>
    </row>
    <row r="87" spans="1:9" x14ac:dyDescent="0.35">
      <c r="A87" s="1" t="s">
        <v>141</v>
      </c>
      <c r="B87" s="1" t="s">
        <v>75</v>
      </c>
      <c r="C87" s="2">
        <v>43665</v>
      </c>
      <c r="D87" s="2" t="str">
        <f t="shared" si="1"/>
        <v>2019</v>
      </c>
      <c r="E87" s="1" t="s">
        <v>51</v>
      </c>
      <c r="F87" s="1" t="s">
        <v>43</v>
      </c>
      <c r="G87" s="1" t="s">
        <v>22</v>
      </c>
      <c r="H87" s="1" t="str" cm="1">
        <f t="array" ref="H87">_xlfn.IFS(F87="TwoWheeler","PrivateScooty",F87="ThreeWheeler","Gov.Cargo",F87="Bus","Gov.Bus",AND(F87="FourWheeler",OR(G87="Electric",G87="CNG",G87="Petrol")),"Cab",AND(F87="FourWheeler",G87="Diesel"),"PrivateCar")</f>
        <v>Gov.Cargo</v>
      </c>
      <c r="I87" s="1">
        <v>62.91</v>
      </c>
    </row>
    <row r="88" spans="1:9" x14ac:dyDescent="0.35">
      <c r="A88" s="1" t="s">
        <v>142</v>
      </c>
      <c r="B88" s="1" t="s">
        <v>9</v>
      </c>
      <c r="C88" s="2">
        <v>44171</v>
      </c>
      <c r="D88" s="2" t="str">
        <f t="shared" si="1"/>
        <v>2020</v>
      </c>
      <c r="E88" s="1" t="s">
        <v>28</v>
      </c>
      <c r="F88" s="1" t="s">
        <v>26</v>
      </c>
      <c r="G88" s="1" t="s">
        <v>17</v>
      </c>
      <c r="H88" s="1" t="str" cm="1">
        <f t="array" ref="H88">_xlfn.IFS(F88="TwoWheeler","PrivateScooty",F88="ThreeWheeler","Gov.Cargo",F88="Bus","Gov.Bus",AND(F88="FourWheeler",OR(G88="Electric",G88="CNG",G88="Petrol")),"Cab",AND(F88="FourWheeler",G88="Diesel"),"PrivateCar")</f>
        <v>PrivateScooty</v>
      </c>
      <c r="I88" s="1">
        <v>25.2</v>
      </c>
    </row>
    <row r="89" spans="1:9" x14ac:dyDescent="0.35">
      <c r="A89" s="1" t="s">
        <v>143</v>
      </c>
      <c r="B89" s="1" t="s">
        <v>93</v>
      </c>
      <c r="C89" s="2">
        <v>43207</v>
      </c>
      <c r="D89" s="2" t="str">
        <f t="shared" si="1"/>
        <v>2018</v>
      </c>
      <c r="E89" s="1" t="s">
        <v>64</v>
      </c>
      <c r="F89" s="1" t="s">
        <v>43</v>
      </c>
      <c r="G89" s="1" t="s">
        <v>17</v>
      </c>
      <c r="H89" s="1" t="str" cm="1">
        <f t="array" ref="H89">_xlfn.IFS(F89="TwoWheeler","PrivateScooty",F89="ThreeWheeler","Gov.Cargo",F89="Bus","Gov.Bus",AND(F89="FourWheeler",OR(G89="Electric",G89="CNG",G89="Petrol")),"Cab",AND(F89="FourWheeler",G89="Diesel"),"PrivateCar")</f>
        <v>Gov.Cargo</v>
      </c>
      <c r="I89" s="1">
        <v>38.44</v>
      </c>
    </row>
    <row r="90" spans="1:9" x14ac:dyDescent="0.35">
      <c r="A90" s="1" t="s">
        <v>144</v>
      </c>
      <c r="B90" s="1" t="s">
        <v>14</v>
      </c>
      <c r="C90" s="2">
        <v>44654</v>
      </c>
      <c r="D90" s="2" t="str">
        <f t="shared" si="1"/>
        <v>2022</v>
      </c>
      <c r="E90" s="1" t="s">
        <v>72</v>
      </c>
      <c r="F90" s="1" t="s">
        <v>43</v>
      </c>
      <c r="G90" s="1" t="s">
        <v>34</v>
      </c>
      <c r="H90" s="1" t="str" cm="1">
        <f t="array" ref="H90">_xlfn.IFS(F90="TwoWheeler","PrivateScooty",F90="ThreeWheeler","Gov.Cargo",F90="Bus","Gov.Bus",AND(F90="FourWheeler",OR(G90="Electric",G90="CNG",G90="Petrol")),"Cab",AND(F90="FourWheeler",G90="Diesel"),"PrivateCar")</f>
        <v>Gov.Cargo</v>
      </c>
      <c r="I90" s="1">
        <v>89.27</v>
      </c>
    </row>
    <row r="91" spans="1:9" x14ac:dyDescent="0.35">
      <c r="A91" s="1" t="s">
        <v>145</v>
      </c>
      <c r="B91" s="1" t="s">
        <v>9</v>
      </c>
      <c r="C91" s="2">
        <v>43640</v>
      </c>
      <c r="D91" s="2" t="str">
        <f t="shared" si="1"/>
        <v>2019</v>
      </c>
      <c r="E91" s="1" t="s">
        <v>81</v>
      </c>
      <c r="F91" s="1" t="s">
        <v>11</v>
      </c>
      <c r="G91" s="1" t="s">
        <v>22</v>
      </c>
      <c r="H91" s="1" t="str" cm="1">
        <f t="array" ref="H91">_xlfn.IFS(F91="TwoWheeler","PrivateScooty",F91="ThreeWheeler","Gov.Cargo",F91="Bus","Gov.Bus",AND(F91="FourWheeler",OR(G91="Electric",G91="CNG",G91="Petrol")),"Cab",AND(F91="FourWheeler",G91="Diesel"),"PrivateCar")</f>
        <v>Cab</v>
      </c>
      <c r="I91" s="1">
        <v>88.78</v>
      </c>
    </row>
    <row r="92" spans="1:9" x14ac:dyDescent="0.35">
      <c r="A92" s="1" t="s">
        <v>146</v>
      </c>
      <c r="B92" s="1" t="s">
        <v>75</v>
      </c>
      <c r="C92" s="2">
        <v>45255</v>
      </c>
      <c r="D92" s="2" t="str">
        <f t="shared" si="1"/>
        <v>2023</v>
      </c>
      <c r="E92" s="1" t="s">
        <v>28</v>
      </c>
      <c r="F92" s="1" t="s">
        <v>11</v>
      </c>
      <c r="G92" s="1" t="s">
        <v>17</v>
      </c>
      <c r="H92" s="1" t="str" cm="1">
        <f t="array" ref="H92">_xlfn.IFS(F92="TwoWheeler","PrivateScooty",F92="ThreeWheeler","Gov.Cargo",F92="Bus","Gov.Bus",AND(F92="FourWheeler",OR(G92="Electric",G92="CNG",G92="Petrol")),"Cab",AND(F92="FourWheeler",G92="Diesel"),"PrivateCar")</f>
        <v>PrivateCar</v>
      </c>
      <c r="I92" s="1">
        <v>21.34</v>
      </c>
    </row>
    <row r="93" spans="1:9" x14ac:dyDescent="0.35">
      <c r="A93" s="1" t="s">
        <v>147</v>
      </c>
      <c r="B93" s="1" t="s">
        <v>75</v>
      </c>
      <c r="C93" s="2">
        <v>45277</v>
      </c>
      <c r="D93" s="2" t="str">
        <f t="shared" si="1"/>
        <v>2023</v>
      </c>
      <c r="E93" s="1" t="s">
        <v>25</v>
      </c>
      <c r="F93" s="1" t="s">
        <v>26</v>
      </c>
      <c r="G93" s="1" t="s">
        <v>17</v>
      </c>
      <c r="H93" s="1" t="str" cm="1">
        <f t="array" ref="H93">_xlfn.IFS(F93="TwoWheeler","PrivateScooty",F93="ThreeWheeler","Gov.Cargo",F93="Bus","Gov.Bus",AND(F93="FourWheeler",OR(G93="Electric",G93="CNG",G93="Petrol")),"Cab",AND(F93="FourWheeler",G93="Diesel"),"PrivateCar")</f>
        <v>PrivateScooty</v>
      </c>
      <c r="I93" s="1">
        <v>24.99</v>
      </c>
    </row>
    <row r="94" spans="1:9" x14ac:dyDescent="0.35">
      <c r="A94" s="1" t="s">
        <v>148</v>
      </c>
      <c r="B94" s="1" t="s">
        <v>36</v>
      </c>
      <c r="C94" s="2">
        <v>45219</v>
      </c>
      <c r="D94" s="2" t="str">
        <f t="shared" si="1"/>
        <v>2023</v>
      </c>
      <c r="E94" s="1" t="s">
        <v>62</v>
      </c>
      <c r="F94" s="1" t="s">
        <v>26</v>
      </c>
      <c r="G94" s="1" t="s">
        <v>12</v>
      </c>
      <c r="H94" s="1" t="str" cm="1">
        <f t="array" ref="H94">_xlfn.IFS(F94="TwoWheeler","PrivateScooty",F94="ThreeWheeler","Gov.Cargo",F94="Bus","Gov.Bus",AND(F94="FourWheeler",OR(G94="Electric",G94="CNG",G94="Petrol")),"Cab",AND(F94="FourWheeler",G94="Diesel"),"PrivateCar")</f>
        <v>PrivateScooty</v>
      </c>
      <c r="I94" s="1">
        <v>83.05</v>
      </c>
    </row>
    <row r="95" spans="1:9" x14ac:dyDescent="0.35">
      <c r="A95" s="1" t="s">
        <v>149</v>
      </c>
      <c r="B95" s="1" t="s">
        <v>104</v>
      </c>
      <c r="C95" s="2">
        <v>43584</v>
      </c>
      <c r="D95" s="2" t="str">
        <f t="shared" si="1"/>
        <v>2019</v>
      </c>
      <c r="E95" s="1" t="s">
        <v>57</v>
      </c>
      <c r="F95" s="1" t="s">
        <v>26</v>
      </c>
      <c r="G95" s="1" t="s">
        <v>34</v>
      </c>
      <c r="H95" s="1" t="str" cm="1">
        <f t="array" ref="H95">_xlfn.IFS(F95="TwoWheeler","PrivateScooty",F95="ThreeWheeler","Gov.Cargo",F95="Bus","Gov.Bus",AND(F95="FourWheeler",OR(G95="Electric",G95="CNG",G95="Petrol")),"Cab",AND(F95="FourWheeler",G95="Diesel"),"PrivateCar")</f>
        <v>PrivateScooty</v>
      </c>
      <c r="I95" s="1">
        <v>83.52</v>
      </c>
    </row>
    <row r="96" spans="1:9" x14ac:dyDescent="0.35">
      <c r="A96" s="1" t="s">
        <v>150</v>
      </c>
      <c r="B96" s="1" t="s">
        <v>104</v>
      </c>
      <c r="C96" s="2">
        <v>45171</v>
      </c>
      <c r="D96" s="2" t="str">
        <f t="shared" si="1"/>
        <v>2023</v>
      </c>
      <c r="E96" s="1" t="s">
        <v>49</v>
      </c>
      <c r="F96" s="1" t="s">
        <v>16</v>
      </c>
      <c r="G96" s="1" t="s">
        <v>34</v>
      </c>
      <c r="H96" s="1" t="str" cm="1">
        <f t="array" ref="H96">_xlfn.IFS(F96="TwoWheeler","PrivateScooty",F96="ThreeWheeler","Gov.Cargo",F96="Bus","Gov.Bus",AND(F96="FourWheeler",OR(G96="Electric",G96="CNG",G96="Petrol")),"Cab",AND(F96="FourWheeler",G96="Diesel"),"PrivateCar")</f>
        <v>Gov.Bus</v>
      </c>
      <c r="I96" s="1">
        <v>76.13</v>
      </c>
    </row>
    <row r="97" spans="1:9" x14ac:dyDescent="0.35">
      <c r="A97" s="1" t="s">
        <v>151</v>
      </c>
      <c r="B97" s="1" t="s">
        <v>9</v>
      </c>
      <c r="C97" s="2">
        <v>45089</v>
      </c>
      <c r="D97" s="2" t="str">
        <f t="shared" si="1"/>
        <v>2023</v>
      </c>
      <c r="E97" s="1" t="s">
        <v>81</v>
      </c>
      <c r="F97" s="1" t="s">
        <v>26</v>
      </c>
      <c r="G97" s="1" t="s">
        <v>12</v>
      </c>
      <c r="H97" s="1" t="str" cm="1">
        <f t="array" ref="H97">_xlfn.IFS(F97="TwoWheeler","PrivateScooty",F97="ThreeWheeler","Gov.Cargo",F97="Bus","Gov.Bus",AND(F97="FourWheeler",OR(G97="Electric",G97="CNG",G97="Petrol")),"Cab",AND(F97="FourWheeler",G97="Diesel"),"PrivateCar")</f>
        <v>PrivateScooty</v>
      </c>
      <c r="I97" s="1">
        <v>91.06</v>
      </c>
    </row>
    <row r="98" spans="1:9" x14ac:dyDescent="0.35">
      <c r="A98" s="1" t="s">
        <v>152</v>
      </c>
      <c r="B98" s="1" t="s">
        <v>32</v>
      </c>
      <c r="C98" s="2">
        <v>44091</v>
      </c>
      <c r="D98" s="2" t="str">
        <f t="shared" si="1"/>
        <v>2020</v>
      </c>
      <c r="E98" s="1" t="s">
        <v>88</v>
      </c>
      <c r="F98" s="1" t="s">
        <v>26</v>
      </c>
      <c r="G98" s="1" t="s">
        <v>22</v>
      </c>
      <c r="H98" s="1" t="str" cm="1">
        <f t="array" ref="H98">_xlfn.IFS(F98="TwoWheeler","PrivateScooty",F98="ThreeWheeler","Gov.Cargo",F98="Bus","Gov.Bus",AND(F98="FourWheeler",OR(G98="Electric",G98="CNG",G98="Petrol")),"Cab",AND(F98="FourWheeler",G98="Diesel"),"PrivateCar")</f>
        <v>PrivateScooty</v>
      </c>
      <c r="I98" s="1">
        <v>82.56</v>
      </c>
    </row>
    <row r="99" spans="1:9" x14ac:dyDescent="0.35">
      <c r="A99" s="1" t="s">
        <v>153</v>
      </c>
      <c r="B99" s="1" t="s">
        <v>9</v>
      </c>
      <c r="C99" s="2">
        <v>43548</v>
      </c>
      <c r="D99" s="2" t="str">
        <f t="shared" si="1"/>
        <v>2019</v>
      </c>
      <c r="E99" s="1" t="s">
        <v>60</v>
      </c>
      <c r="F99" s="1" t="s">
        <v>26</v>
      </c>
      <c r="G99" s="1" t="s">
        <v>22</v>
      </c>
      <c r="H99" s="1" t="str" cm="1">
        <f t="array" ref="H99">_xlfn.IFS(F99="TwoWheeler","PrivateScooty",F99="ThreeWheeler","Gov.Cargo",F99="Bus","Gov.Bus",AND(F99="FourWheeler",OR(G99="Electric",G99="CNG",G99="Petrol")),"Cab",AND(F99="FourWheeler",G99="Diesel"),"PrivateCar")</f>
        <v>PrivateScooty</v>
      </c>
      <c r="I99" s="1">
        <v>42.34</v>
      </c>
    </row>
    <row r="100" spans="1:9" x14ac:dyDescent="0.35">
      <c r="A100" s="1" t="s">
        <v>154</v>
      </c>
      <c r="B100" s="1" t="s">
        <v>32</v>
      </c>
      <c r="C100" s="2">
        <v>44838</v>
      </c>
      <c r="D100" s="2" t="str">
        <f t="shared" si="1"/>
        <v>2022</v>
      </c>
      <c r="E100" s="1" t="s">
        <v>81</v>
      </c>
      <c r="F100" s="1" t="s">
        <v>43</v>
      </c>
      <c r="G100" s="1" t="s">
        <v>12</v>
      </c>
      <c r="H100" s="1" t="str" cm="1">
        <f t="array" ref="H100">_xlfn.IFS(F100="TwoWheeler","PrivateScooty",F100="ThreeWheeler","Gov.Cargo",F100="Bus","Gov.Bus",AND(F100="FourWheeler",OR(G100="Electric",G100="CNG",G100="Petrol")),"Cab",AND(F100="FourWheeler",G100="Diesel"),"PrivateCar")</f>
        <v>Gov.Cargo</v>
      </c>
      <c r="I100" s="1">
        <v>52.5</v>
      </c>
    </row>
    <row r="101" spans="1:9" x14ac:dyDescent="0.35">
      <c r="A101" s="1" t="s">
        <v>155</v>
      </c>
      <c r="B101" s="1" t="s">
        <v>75</v>
      </c>
      <c r="C101" s="2">
        <v>44258</v>
      </c>
      <c r="D101" s="2" t="str">
        <f t="shared" si="1"/>
        <v>2021</v>
      </c>
      <c r="E101" s="1" t="s">
        <v>116</v>
      </c>
      <c r="F101" s="1" t="s">
        <v>16</v>
      </c>
      <c r="G101" s="1" t="s">
        <v>17</v>
      </c>
      <c r="H101" s="1" t="str" cm="1">
        <f t="array" ref="H101">_xlfn.IFS(F101="TwoWheeler","PrivateScooty",F101="ThreeWheeler","Gov.Cargo",F101="Bus","Gov.Bus",AND(F101="FourWheeler",OR(G101="Electric",G101="CNG",G101="Petrol")),"Cab",AND(F101="FourWheeler",G101="Diesel"),"PrivateCar")</f>
        <v>Gov.Bus</v>
      </c>
      <c r="I101" s="1">
        <v>79.53</v>
      </c>
    </row>
    <row r="102" spans="1:9" x14ac:dyDescent="0.35">
      <c r="A102" s="1" t="s">
        <v>156</v>
      </c>
      <c r="B102" s="1" t="s">
        <v>36</v>
      </c>
      <c r="C102" s="2">
        <v>44127</v>
      </c>
      <c r="D102" s="2" t="str">
        <f t="shared" si="1"/>
        <v>2020</v>
      </c>
      <c r="E102" s="1" t="s">
        <v>88</v>
      </c>
      <c r="F102" s="1" t="s">
        <v>43</v>
      </c>
      <c r="G102" s="1" t="s">
        <v>12</v>
      </c>
      <c r="H102" s="1" t="str" cm="1">
        <f t="array" ref="H102">_xlfn.IFS(F102="TwoWheeler","PrivateScooty",F102="ThreeWheeler","Gov.Cargo",F102="Bus","Gov.Bus",AND(F102="FourWheeler",OR(G102="Electric",G102="CNG",G102="Petrol")),"Cab",AND(F102="FourWheeler",G102="Diesel"),"PrivateCar")</f>
        <v>Gov.Cargo</v>
      </c>
      <c r="I102" s="1">
        <v>73.760000000000005</v>
      </c>
    </row>
    <row r="103" spans="1:9" x14ac:dyDescent="0.35">
      <c r="A103" s="1" t="s">
        <v>157</v>
      </c>
      <c r="B103" s="1" t="s">
        <v>32</v>
      </c>
      <c r="C103" s="2">
        <v>44582</v>
      </c>
      <c r="D103" s="2" t="str">
        <f t="shared" si="1"/>
        <v>2022</v>
      </c>
      <c r="E103" s="1" t="s">
        <v>15</v>
      </c>
      <c r="F103" s="1" t="s">
        <v>26</v>
      </c>
      <c r="G103" s="1" t="s">
        <v>17</v>
      </c>
      <c r="H103" s="1" t="str" cm="1">
        <f t="array" ref="H103">_xlfn.IFS(F103="TwoWheeler","PrivateScooty",F103="ThreeWheeler","Gov.Cargo",F103="Bus","Gov.Bus",AND(F103="FourWheeler",OR(G103="Electric",G103="CNG",G103="Petrol")),"Cab",AND(F103="FourWheeler",G103="Diesel"),"PrivateCar")</f>
        <v>PrivateScooty</v>
      </c>
      <c r="I103" s="1">
        <v>52.13</v>
      </c>
    </row>
    <row r="104" spans="1:9" x14ac:dyDescent="0.35">
      <c r="A104" s="1" t="s">
        <v>158</v>
      </c>
      <c r="B104" s="1" t="s">
        <v>32</v>
      </c>
      <c r="C104" s="2">
        <v>43760</v>
      </c>
      <c r="D104" s="2" t="str">
        <f t="shared" si="1"/>
        <v>2019</v>
      </c>
      <c r="E104" s="1" t="s">
        <v>105</v>
      </c>
      <c r="F104" s="1" t="s">
        <v>16</v>
      </c>
      <c r="G104" s="1" t="s">
        <v>22</v>
      </c>
      <c r="H104" s="1" t="str" cm="1">
        <f t="array" ref="H104">_xlfn.IFS(F104="TwoWheeler","PrivateScooty",F104="ThreeWheeler","Gov.Cargo",F104="Bus","Gov.Bus",AND(F104="FourWheeler",OR(G104="Electric",G104="CNG",G104="Petrol")),"Cab",AND(F104="FourWheeler",G104="Diesel"),"PrivateCar")</f>
        <v>Gov.Bus</v>
      </c>
      <c r="I104" s="1">
        <v>30.15</v>
      </c>
    </row>
    <row r="105" spans="1:9" x14ac:dyDescent="0.35">
      <c r="A105" s="1" t="s">
        <v>159</v>
      </c>
      <c r="B105" s="1" t="s">
        <v>66</v>
      </c>
      <c r="C105" s="2">
        <v>43371</v>
      </c>
      <c r="D105" s="2" t="str">
        <f t="shared" si="1"/>
        <v>2018</v>
      </c>
      <c r="E105" s="1" t="s">
        <v>42</v>
      </c>
      <c r="F105" s="1" t="s">
        <v>43</v>
      </c>
      <c r="G105" s="1" t="s">
        <v>12</v>
      </c>
      <c r="H105" s="1" t="str" cm="1">
        <f t="array" ref="H105">_xlfn.IFS(F105="TwoWheeler","PrivateScooty",F105="ThreeWheeler","Gov.Cargo",F105="Bus","Gov.Bus",AND(F105="FourWheeler",OR(G105="Electric",G105="CNG",G105="Petrol")),"Cab",AND(F105="FourWheeler",G105="Diesel"),"PrivateCar")</f>
        <v>Gov.Cargo</v>
      </c>
      <c r="I105" s="1">
        <v>27.57</v>
      </c>
    </row>
    <row r="106" spans="1:9" x14ac:dyDescent="0.35">
      <c r="A106" s="1" t="s">
        <v>160</v>
      </c>
      <c r="B106" s="1" t="s">
        <v>36</v>
      </c>
      <c r="C106" s="2">
        <v>44599</v>
      </c>
      <c r="D106" s="2" t="str">
        <f t="shared" si="1"/>
        <v>2022</v>
      </c>
      <c r="E106" s="1" t="s">
        <v>64</v>
      </c>
      <c r="F106" s="1" t="s">
        <v>26</v>
      </c>
      <c r="G106" s="1" t="s">
        <v>17</v>
      </c>
      <c r="H106" s="1" t="str" cm="1">
        <f t="array" ref="H106">_xlfn.IFS(F106="TwoWheeler","PrivateScooty",F106="ThreeWheeler","Gov.Cargo",F106="Bus","Gov.Bus",AND(F106="FourWheeler",OR(G106="Electric",G106="CNG",G106="Petrol")),"Cab",AND(F106="FourWheeler",G106="Diesel"),"PrivateCar")</f>
        <v>PrivateScooty</v>
      </c>
      <c r="I106" s="1">
        <v>98.2</v>
      </c>
    </row>
    <row r="107" spans="1:9" x14ac:dyDescent="0.35">
      <c r="A107" s="1" t="s">
        <v>161</v>
      </c>
      <c r="B107" s="1" t="s">
        <v>36</v>
      </c>
      <c r="C107" s="2">
        <v>43983</v>
      </c>
      <c r="D107" s="2" t="str">
        <f t="shared" si="1"/>
        <v>2020</v>
      </c>
      <c r="E107" s="1" t="s">
        <v>105</v>
      </c>
      <c r="F107" s="1" t="s">
        <v>11</v>
      </c>
      <c r="G107" s="1" t="s">
        <v>17</v>
      </c>
      <c r="H107" s="1" t="str" cm="1">
        <f t="array" ref="H107">_xlfn.IFS(F107="TwoWheeler","PrivateScooty",F107="ThreeWheeler","Gov.Cargo",F107="Bus","Gov.Bus",AND(F107="FourWheeler",OR(G107="Electric",G107="CNG",G107="Petrol")),"Cab",AND(F107="FourWheeler",G107="Diesel"),"PrivateCar")</f>
        <v>PrivateCar</v>
      </c>
      <c r="I107" s="1">
        <v>44.64</v>
      </c>
    </row>
    <row r="108" spans="1:9" x14ac:dyDescent="0.35">
      <c r="A108" s="1" t="s">
        <v>162</v>
      </c>
      <c r="B108" s="1" t="s">
        <v>24</v>
      </c>
      <c r="C108" s="2">
        <v>43783</v>
      </c>
      <c r="D108" s="2" t="str">
        <f t="shared" si="1"/>
        <v>2019</v>
      </c>
      <c r="E108" s="1" t="s">
        <v>62</v>
      </c>
      <c r="F108" s="1" t="s">
        <v>11</v>
      </c>
      <c r="G108" s="1" t="s">
        <v>12</v>
      </c>
      <c r="H108" s="1" t="str" cm="1">
        <f t="array" ref="H108">_xlfn.IFS(F108="TwoWheeler","PrivateScooty",F108="ThreeWheeler","Gov.Cargo",F108="Bus","Gov.Bus",AND(F108="FourWheeler",OR(G108="Electric",G108="CNG",G108="Petrol")),"Cab",AND(F108="FourWheeler",G108="Diesel"),"PrivateCar")</f>
        <v>Cab</v>
      </c>
      <c r="I108" s="1">
        <v>39.78</v>
      </c>
    </row>
    <row r="109" spans="1:9" x14ac:dyDescent="0.35">
      <c r="A109" s="1" t="s">
        <v>163</v>
      </c>
      <c r="B109" s="1" t="s">
        <v>24</v>
      </c>
      <c r="C109" s="2">
        <v>43553</v>
      </c>
      <c r="D109" s="2" t="str">
        <f t="shared" si="1"/>
        <v>2019</v>
      </c>
      <c r="E109" s="1" t="s">
        <v>42</v>
      </c>
      <c r="F109" s="1" t="s">
        <v>16</v>
      </c>
      <c r="G109" s="1" t="s">
        <v>22</v>
      </c>
      <c r="H109" s="1" t="str" cm="1">
        <f t="array" ref="H109">_xlfn.IFS(F109="TwoWheeler","PrivateScooty",F109="ThreeWheeler","Gov.Cargo",F109="Bus","Gov.Bus",AND(F109="FourWheeler",OR(G109="Electric",G109="CNG",G109="Petrol")),"Cab",AND(F109="FourWheeler",G109="Diesel"),"PrivateCar")</f>
        <v>Gov.Bus</v>
      </c>
      <c r="I109" s="1">
        <v>48.3</v>
      </c>
    </row>
    <row r="110" spans="1:9" x14ac:dyDescent="0.35">
      <c r="A110" s="1" t="s">
        <v>164</v>
      </c>
      <c r="B110" s="1" t="s">
        <v>32</v>
      </c>
      <c r="C110" s="2">
        <v>44377</v>
      </c>
      <c r="D110" s="2" t="str">
        <f t="shared" si="1"/>
        <v>2021</v>
      </c>
      <c r="E110" s="1" t="s">
        <v>53</v>
      </c>
      <c r="F110" s="1" t="s">
        <v>43</v>
      </c>
      <c r="G110" s="1" t="s">
        <v>17</v>
      </c>
      <c r="H110" s="1" t="str" cm="1">
        <f t="array" ref="H110">_xlfn.IFS(F110="TwoWheeler","PrivateScooty",F110="ThreeWheeler","Gov.Cargo",F110="Bus","Gov.Bus",AND(F110="FourWheeler",OR(G110="Electric",G110="CNG",G110="Petrol")),"Cab",AND(F110="FourWheeler",G110="Diesel"),"PrivateCar")</f>
        <v>Gov.Cargo</v>
      </c>
      <c r="I110" s="1">
        <v>48.36</v>
      </c>
    </row>
    <row r="111" spans="1:9" x14ac:dyDescent="0.35">
      <c r="A111" s="1" t="s">
        <v>165</v>
      </c>
      <c r="B111" s="1" t="s">
        <v>14</v>
      </c>
      <c r="C111" s="2">
        <v>44425</v>
      </c>
      <c r="D111" s="2" t="str">
        <f t="shared" si="1"/>
        <v>2021</v>
      </c>
      <c r="E111" s="1" t="s">
        <v>127</v>
      </c>
      <c r="F111" s="1" t="s">
        <v>26</v>
      </c>
      <c r="G111" s="1" t="s">
        <v>17</v>
      </c>
      <c r="H111" s="1" t="str" cm="1">
        <f t="array" ref="H111">_xlfn.IFS(F111="TwoWheeler","PrivateScooty",F111="ThreeWheeler","Gov.Cargo",F111="Bus","Gov.Bus",AND(F111="FourWheeler",OR(G111="Electric",G111="CNG",G111="Petrol")),"Cab",AND(F111="FourWheeler",G111="Diesel"),"PrivateCar")</f>
        <v>PrivateScooty</v>
      </c>
      <c r="I111" s="1">
        <v>36.729999999999997</v>
      </c>
    </row>
    <row r="112" spans="1:9" x14ac:dyDescent="0.35">
      <c r="A112" s="1" t="s">
        <v>166</v>
      </c>
      <c r="B112" s="1" t="s">
        <v>9</v>
      </c>
      <c r="C112" s="2">
        <v>45010</v>
      </c>
      <c r="D112" s="2" t="str">
        <f t="shared" si="1"/>
        <v>2023</v>
      </c>
      <c r="E112" s="1" t="s">
        <v>53</v>
      </c>
      <c r="F112" s="1" t="s">
        <v>16</v>
      </c>
      <c r="G112" s="1" t="s">
        <v>34</v>
      </c>
      <c r="H112" s="1" t="str" cm="1">
        <f t="array" ref="H112">_xlfn.IFS(F112="TwoWheeler","PrivateScooty",F112="ThreeWheeler","Gov.Cargo",F112="Bus","Gov.Bus",AND(F112="FourWheeler",OR(G112="Electric",G112="CNG",G112="Petrol")),"Cab",AND(F112="FourWheeler",G112="Diesel"),"PrivateCar")</f>
        <v>Gov.Bus</v>
      </c>
      <c r="I112" s="1">
        <v>24.12</v>
      </c>
    </row>
    <row r="113" spans="1:9" x14ac:dyDescent="0.35">
      <c r="A113" s="1" t="s">
        <v>167</v>
      </c>
      <c r="B113" s="1" t="s">
        <v>104</v>
      </c>
      <c r="C113" s="2">
        <v>43255</v>
      </c>
      <c r="D113" s="2" t="str">
        <f t="shared" si="1"/>
        <v>2018</v>
      </c>
      <c r="E113" s="1" t="s">
        <v>105</v>
      </c>
      <c r="F113" s="1" t="s">
        <v>43</v>
      </c>
      <c r="G113" s="1" t="s">
        <v>17</v>
      </c>
      <c r="H113" s="1" t="str" cm="1">
        <f t="array" ref="H113">_xlfn.IFS(F113="TwoWheeler","PrivateScooty",F113="ThreeWheeler","Gov.Cargo",F113="Bus","Gov.Bus",AND(F113="FourWheeler",OR(G113="Electric",G113="CNG",G113="Petrol")),"Cab",AND(F113="FourWheeler",G113="Diesel"),"PrivateCar")</f>
        <v>Gov.Cargo</v>
      </c>
      <c r="I113" s="1">
        <v>20.309999999999999</v>
      </c>
    </row>
    <row r="114" spans="1:9" x14ac:dyDescent="0.35">
      <c r="A114" s="1" t="s">
        <v>168</v>
      </c>
      <c r="B114" s="1" t="s">
        <v>75</v>
      </c>
      <c r="C114" s="2">
        <v>45176</v>
      </c>
      <c r="D114" s="2" t="str">
        <f t="shared" si="1"/>
        <v>2023</v>
      </c>
      <c r="E114" s="1" t="s">
        <v>113</v>
      </c>
      <c r="F114" s="1" t="s">
        <v>43</v>
      </c>
      <c r="G114" s="1" t="s">
        <v>34</v>
      </c>
      <c r="H114" s="1" t="str" cm="1">
        <f t="array" ref="H114">_xlfn.IFS(F114="TwoWheeler","PrivateScooty",F114="ThreeWheeler","Gov.Cargo",F114="Bus","Gov.Bus",AND(F114="FourWheeler",OR(G114="Electric",G114="CNG",G114="Petrol")),"Cab",AND(F114="FourWheeler",G114="Diesel"),"PrivateCar")</f>
        <v>Gov.Cargo</v>
      </c>
      <c r="I114" s="1">
        <v>54.78</v>
      </c>
    </row>
    <row r="115" spans="1:9" x14ac:dyDescent="0.35">
      <c r="A115" s="1" t="s">
        <v>169</v>
      </c>
      <c r="B115" s="1" t="s">
        <v>75</v>
      </c>
      <c r="C115" s="2">
        <v>44429</v>
      </c>
      <c r="D115" s="2" t="str">
        <f t="shared" si="1"/>
        <v>2021</v>
      </c>
      <c r="E115" s="1" t="s">
        <v>21</v>
      </c>
      <c r="F115" s="1" t="s">
        <v>43</v>
      </c>
      <c r="G115" s="1" t="s">
        <v>22</v>
      </c>
      <c r="H115" s="1" t="str" cm="1">
        <f t="array" ref="H115">_xlfn.IFS(F115="TwoWheeler","PrivateScooty",F115="ThreeWheeler","Gov.Cargo",F115="Bus","Gov.Bus",AND(F115="FourWheeler",OR(G115="Electric",G115="CNG",G115="Petrol")),"Cab",AND(F115="FourWheeler",G115="Diesel"),"PrivateCar")</f>
        <v>Gov.Cargo</v>
      </c>
      <c r="I115" s="1">
        <v>68.400000000000006</v>
      </c>
    </row>
    <row r="116" spans="1:9" x14ac:dyDescent="0.35">
      <c r="A116" s="1" t="s">
        <v>170</v>
      </c>
      <c r="B116" s="1" t="s">
        <v>104</v>
      </c>
      <c r="C116" s="2">
        <v>43536</v>
      </c>
      <c r="D116" s="2" t="str">
        <f t="shared" si="1"/>
        <v>2019</v>
      </c>
      <c r="E116" s="1" t="s">
        <v>53</v>
      </c>
      <c r="F116" s="1" t="s">
        <v>11</v>
      </c>
      <c r="G116" s="1" t="s">
        <v>34</v>
      </c>
      <c r="H116" s="1" t="str" cm="1">
        <f t="array" ref="H116">_xlfn.IFS(F116="TwoWheeler","PrivateScooty",F116="ThreeWheeler","Gov.Cargo",F116="Bus","Gov.Bus",AND(F116="FourWheeler",OR(G116="Electric",G116="CNG",G116="Petrol")),"Cab",AND(F116="FourWheeler",G116="Diesel"),"PrivateCar")</f>
        <v>Cab</v>
      </c>
      <c r="I116" s="1">
        <v>21.78</v>
      </c>
    </row>
    <row r="117" spans="1:9" x14ac:dyDescent="0.35">
      <c r="A117" s="1" t="s">
        <v>171</v>
      </c>
      <c r="B117" s="1" t="s">
        <v>104</v>
      </c>
      <c r="C117" s="2">
        <v>45267</v>
      </c>
      <c r="D117" s="2" t="str">
        <f t="shared" si="1"/>
        <v>2023</v>
      </c>
      <c r="E117" s="1" t="s">
        <v>38</v>
      </c>
      <c r="F117" s="1" t="s">
        <v>26</v>
      </c>
      <c r="G117" s="1" t="s">
        <v>12</v>
      </c>
      <c r="H117" s="1" t="str" cm="1">
        <f t="array" ref="H117">_xlfn.IFS(F117="TwoWheeler","PrivateScooty",F117="ThreeWheeler","Gov.Cargo",F117="Bus","Gov.Bus",AND(F117="FourWheeler",OR(G117="Electric",G117="CNG",G117="Petrol")),"Cab",AND(F117="FourWheeler",G117="Diesel"),"PrivateCar")</f>
        <v>PrivateScooty</v>
      </c>
      <c r="I117" s="1">
        <v>99.45</v>
      </c>
    </row>
    <row r="118" spans="1:9" x14ac:dyDescent="0.35">
      <c r="A118" s="1" t="s">
        <v>172</v>
      </c>
      <c r="B118" s="1" t="s">
        <v>75</v>
      </c>
      <c r="C118" s="2">
        <v>44658</v>
      </c>
      <c r="D118" s="2" t="str">
        <f t="shared" si="1"/>
        <v>2022</v>
      </c>
      <c r="E118" s="1" t="s">
        <v>47</v>
      </c>
      <c r="F118" s="1" t="s">
        <v>26</v>
      </c>
      <c r="G118" s="1" t="s">
        <v>34</v>
      </c>
      <c r="H118" s="1" t="str" cm="1">
        <f t="array" ref="H118">_xlfn.IFS(F118="TwoWheeler","PrivateScooty",F118="ThreeWheeler","Gov.Cargo",F118="Bus","Gov.Bus",AND(F118="FourWheeler",OR(G118="Electric",G118="CNG",G118="Petrol")),"Cab",AND(F118="FourWheeler",G118="Diesel"),"PrivateCar")</f>
        <v>PrivateScooty</v>
      </c>
      <c r="I118" s="1">
        <v>82.76</v>
      </c>
    </row>
    <row r="119" spans="1:9" x14ac:dyDescent="0.35">
      <c r="A119" s="1" t="s">
        <v>173</v>
      </c>
      <c r="B119" s="1" t="s">
        <v>66</v>
      </c>
      <c r="C119" s="2">
        <v>43562</v>
      </c>
      <c r="D119" s="2" t="str">
        <f t="shared" si="1"/>
        <v>2019</v>
      </c>
      <c r="E119" s="1" t="s">
        <v>81</v>
      </c>
      <c r="F119" s="1" t="s">
        <v>43</v>
      </c>
      <c r="G119" s="1" t="s">
        <v>22</v>
      </c>
      <c r="H119" s="1" t="str" cm="1">
        <f t="array" ref="H119">_xlfn.IFS(F119="TwoWheeler","PrivateScooty",F119="ThreeWheeler","Gov.Cargo",F119="Bus","Gov.Bus",AND(F119="FourWheeler",OR(G119="Electric",G119="CNG",G119="Petrol")),"Cab",AND(F119="FourWheeler",G119="Diesel"),"PrivateCar")</f>
        <v>Gov.Cargo</v>
      </c>
      <c r="I119" s="1">
        <v>78.63</v>
      </c>
    </row>
    <row r="120" spans="1:9" x14ac:dyDescent="0.35">
      <c r="A120" s="1" t="s">
        <v>174</v>
      </c>
      <c r="B120" s="1" t="s">
        <v>75</v>
      </c>
      <c r="C120" s="2">
        <v>43637</v>
      </c>
      <c r="D120" s="2" t="str">
        <f t="shared" si="1"/>
        <v>2019</v>
      </c>
      <c r="E120" s="1" t="s">
        <v>62</v>
      </c>
      <c r="F120" s="1" t="s">
        <v>16</v>
      </c>
      <c r="G120" s="1" t="s">
        <v>12</v>
      </c>
      <c r="H120" s="1" t="str" cm="1">
        <f t="array" ref="H120">_xlfn.IFS(F120="TwoWheeler","PrivateScooty",F120="ThreeWheeler","Gov.Cargo",F120="Bus","Gov.Bus",AND(F120="FourWheeler",OR(G120="Electric",G120="CNG",G120="Petrol")),"Cab",AND(F120="FourWheeler",G120="Diesel"),"PrivateCar")</f>
        <v>Gov.Bus</v>
      </c>
      <c r="I120" s="1">
        <v>83.19</v>
      </c>
    </row>
    <row r="121" spans="1:9" x14ac:dyDescent="0.35">
      <c r="A121" s="1" t="s">
        <v>175</v>
      </c>
      <c r="B121" s="1" t="s">
        <v>32</v>
      </c>
      <c r="C121" s="2">
        <v>44497</v>
      </c>
      <c r="D121" s="2" t="str">
        <f t="shared" si="1"/>
        <v>2021</v>
      </c>
      <c r="E121" s="1" t="s">
        <v>113</v>
      </c>
      <c r="F121" s="1" t="s">
        <v>11</v>
      </c>
      <c r="G121" s="1" t="s">
        <v>22</v>
      </c>
      <c r="H121" s="1" t="str" cm="1">
        <f t="array" ref="H121">_xlfn.IFS(F121="TwoWheeler","PrivateScooty",F121="ThreeWheeler","Gov.Cargo",F121="Bus","Gov.Bus",AND(F121="FourWheeler",OR(G121="Electric",G121="CNG",G121="Petrol")),"Cab",AND(F121="FourWheeler",G121="Diesel"),"PrivateCar")</f>
        <v>Cab</v>
      </c>
      <c r="I121" s="1">
        <v>40.03</v>
      </c>
    </row>
    <row r="122" spans="1:9" x14ac:dyDescent="0.35">
      <c r="A122" s="1" t="s">
        <v>176</v>
      </c>
      <c r="B122" s="1" t="s">
        <v>20</v>
      </c>
      <c r="C122" s="2">
        <v>45024</v>
      </c>
      <c r="D122" s="2" t="str">
        <f t="shared" si="1"/>
        <v>2023</v>
      </c>
      <c r="E122" s="1" t="s">
        <v>62</v>
      </c>
      <c r="F122" s="1" t="s">
        <v>11</v>
      </c>
      <c r="G122" s="1" t="s">
        <v>34</v>
      </c>
      <c r="H122" s="1" t="str" cm="1">
        <f t="array" ref="H122">_xlfn.IFS(F122="TwoWheeler","PrivateScooty",F122="ThreeWheeler","Gov.Cargo",F122="Bus","Gov.Bus",AND(F122="FourWheeler",OR(G122="Electric",G122="CNG",G122="Petrol")),"Cab",AND(F122="FourWheeler",G122="Diesel"),"PrivateCar")</f>
        <v>Cab</v>
      </c>
      <c r="I122" s="1">
        <v>99.41</v>
      </c>
    </row>
    <row r="123" spans="1:9" x14ac:dyDescent="0.35">
      <c r="A123" s="1" t="s">
        <v>177</v>
      </c>
      <c r="B123" s="1" t="s">
        <v>104</v>
      </c>
      <c r="C123" s="2">
        <v>44341</v>
      </c>
      <c r="D123" s="2" t="str">
        <f t="shared" si="1"/>
        <v>2021</v>
      </c>
      <c r="E123" s="1" t="s">
        <v>47</v>
      </c>
      <c r="F123" s="1" t="s">
        <v>16</v>
      </c>
      <c r="G123" s="1" t="s">
        <v>22</v>
      </c>
      <c r="H123" s="1" t="str" cm="1">
        <f t="array" ref="H123">_xlfn.IFS(F123="TwoWheeler","PrivateScooty",F123="ThreeWheeler","Gov.Cargo",F123="Bus","Gov.Bus",AND(F123="FourWheeler",OR(G123="Electric",G123="CNG",G123="Petrol")),"Cab",AND(F123="FourWheeler",G123="Diesel"),"PrivateCar")</f>
        <v>Gov.Bus</v>
      </c>
      <c r="I123" s="1">
        <v>44.21</v>
      </c>
    </row>
    <row r="124" spans="1:9" x14ac:dyDescent="0.35">
      <c r="A124" s="1" t="s">
        <v>178</v>
      </c>
      <c r="B124" s="1" t="s">
        <v>14</v>
      </c>
      <c r="C124" s="2">
        <v>45134</v>
      </c>
      <c r="D124" s="2" t="str">
        <f t="shared" si="1"/>
        <v>2023</v>
      </c>
      <c r="E124" s="1" t="s">
        <v>64</v>
      </c>
      <c r="F124" s="1" t="s">
        <v>43</v>
      </c>
      <c r="G124" s="1" t="s">
        <v>17</v>
      </c>
      <c r="H124" s="1" t="str" cm="1">
        <f t="array" ref="H124">_xlfn.IFS(F124="TwoWheeler","PrivateScooty",F124="ThreeWheeler","Gov.Cargo",F124="Bus","Gov.Bus",AND(F124="FourWheeler",OR(G124="Electric",G124="CNG",G124="Petrol")),"Cab",AND(F124="FourWheeler",G124="Diesel"),"PrivateCar")</f>
        <v>Gov.Cargo</v>
      </c>
      <c r="I124" s="1">
        <v>62.46</v>
      </c>
    </row>
    <row r="125" spans="1:9" x14ac:dyDescent="0.35">
      <c r="A125" s="1" t="s">
        <v>179</v>
      </c>
      <c r="B125" s="1" t="s">
        <v>14</v>
      </c>
      <c r="C125" s="2">
        <v>44435</v>
      </c>
      <c r="D125" s="2" t="str">
        <f t="shared" si="1"/>
        <v>2021</v>
      </c>
      <c r="E125" s="1" t="s">
        <v>62</v>
      </c>
      <c r="F125" s="1" t="s">
        <v>16</v>
      </c>
      <c r="G125" s="1" t="s">
        <v>17</v>
      </c>
      <c r="H125" s="1" t="str" cm="1">
        <f t="array" ref="H125">_xlfn.IFS(F125="TwoWheeler","PrivateScooty",F125="ThreeWheeler","Gov.Cargo",F125="Bus","Gov.Bus",AND(F125="FourWheeler",OR(G125="Electric",G125="CNG",G125="Petrol")),"Cab",AND(F125="FourWheeler",G125="Diesel"),"PrivateCar")</f>
        <v>Gov.Bus</v>
      </c>
      <c r="I125" s="1">
        <v>62.62</v>
      </c>
    </row>
    <row r="126" spans="1:9" x14ac:dyDescent="0.35">
      <c r="A126" s="1" t="s">
        <v>180</v>
      </c>
      <c r="B126" s="1" t="s">
        <v>14</v>
      </c>
      <c r="C126" s="2">
        <v>43603</v>
      </c>
      <c r="D126" s="2" t="str">
        <f t="shared" si="1"/>
        <v>2019</v>
      </c>
      <c r="E126" s="1" t="s">
        <v>127</v>
      </c>
      <c r="F126" s="1" t="s">
        <v>26</v>
      </c>
      <c r="G126" s="1" t="s">
        <v>17</v>
      </c>
      <c r="H126" s="1" t="str" cm="1">
        <f t="array" ref="H126">_xlfn.IFS(F126="TwoWheeler","PrivateScooty",F126="ThreeWheeler","Gov.Cargo",F126="Bus","Gov.Bus",AND(F126="FourWheeler",OR(G126="Electric",G126="CNG",G126="Petrol")),"Cab",AND(F126="FourWheeler",G126="Diesel"),"PrivateCar")</f>
        <v>PrivateScooty</v>
      </c>
      <c r="I126" s="1">
        <v>40.07</v>
      </c>
    </row>
    <row r="127" spans="1:9" x14ac:dyDescent="0.35">
      <c r="A127" s="1" t="s">
        <v>181</v>
      </c>
      <c r="B127" s="1" t="s">
        <v>66</v>
      </c>
      <c r="C127" s="2">
        <v>45260</v>
      </c>
      <c r="D127" s="2" t="str">
        <f t="shared" si="1"/>
        <v>2023</v>
      </c>
      <c r="E127" s="1" t="s">
        <v>15</v>
      </c>
      <c r="F127" s="1" t="s">
        <v>26</v>
      </c>
      <c r="G127" s="1" t="s">
        <v>22</v>
      </c>
      <c r="H127" s="1" t="str" cm="1">
        <f t="array" ref="H127">_xlfn.IFS(F127="TwoWheeler","PrivateScooty",F127="ThreeWheeler","Gov.Cargo",F127="Bus","Gov.Bus",AND(F127="FourWheeler",OR(G127="Electric",G127="CNG",G127="Petrol")),"Cab",AND(F127="FourWheeler",G127="Diesel"),"PrivateCar")</f>
        <v>PrivateScooty</v>
      </c>
      <c r="I127" s="1">
        <v>91.02</v>
      </c>
    </row>
    <row r="128" spans="1:9" x14ac:dyDescent="0.35">
      <c r="A128" s="1" t="s">
        <v>182</v>
      </c>
      <c r="B128" s="1" t="s">
        <v>93</v>
      </c>
      <c r="C128" s="2">
        <v>43258</v>
      </c>
      <c r="D128" s="2" t="str">
        <f t="shared" si="1"/>
        <v>2018</v>
      </c>
      <c r="E128" s="1" t="s">
        <v>33</v>
      </c>
      <c r="F128" s="1" t="s">
        <v>16</v>
      </c>
      <c r="G128" s="1" t="s">
        <v>12</v>
      </c>
      <c r="H128" s="1" t="str" cm="1">
        <f t="array" ref="H128">_xlfn.IFS(F128="TwoWheeler","PrivateScooty",F128="ThreeWheeler","Gov.Cargo",F128="Bus","Gov.Bus",AND(F128="FourWheeler",OR(G128="Electric",G128="CNG",G128="Petrol")),"Cab",AND(F128="FourWheeler",G128="Diesel"),"PrivateCar")</f>
        <v>Gov.Bus</v>
      </c>
      <c r="I128" s="1">
        <v>92.46</v>
      </c>
    </row>
    <row r="129" spans="1:9" x14ac:dyDescent="0.35">
      <c r="A129" s="1" t="s">
        <v>183</v>
      </c>
      <c r="B129" s="1" t="s">
        <v>104</v>
      </c>
      <c r="C129" s="2">
        <v>44307</v>
      </c>
      <c r="D129" s="2" t="str">
        <f t="shared" si="1"/>
        <v>2021</v>
      </c>
      <c r="E129" s="1" t="s">
        <v>64</v>
      </c>
      <c r="F129" s="1" t="s">
        <v>11</v>
      </c>
      <c r="G129" s="1" t="s">
        <v>22</v>
      </c>
      <c r="H129" s="1" t="str" cm="1">
        <f t="array" ref="H129">_xlfn.IFS(F129="TwoWheeler","PrivateScooty",F129="ThreeWheeler","Gov.Cargo",F129="Bus","Gov.Bus",AND(F129="FourWheeler",OR(G129="Electric",G129="CNG",G129="Petrol")),"Cab",AND(F129="FourWheeler",G129="Diesel"),"PrivateCar")</f>
        <v>Cab</v>
      </c>
      <c r="I129" s="1">
        <v>92.58</v>
      </c>
    </row>
    <row r="130" spans="1:9" x14ac:dyDescent="0.35">
      <c r="A130" s="1" t="s">
        <v>184</v>
      </c>
      <c r="B130" s="1" t="s">
        <v>104</v>
      </c>
      <c r="C130" s="2">
        <v>45203</v>
      </c>
      <c r="D130" s="2" t="str">
        <f t="shared" si="1"/>
        <v>2023</v>
      </c>
      <c r="E130" s="1" t="s">
        <v>47</v>
      </c>
      <c r="F130" s="1" t="s">
        <v>11</v>
      </c>
      <c r="G130" s="1" t="s">
        <v>12</v>
      </c>
      <c r="H130" s="1" t="str" cm="1">
        <f t="array" ref="H130">_xlfn.IFS(F130="TwoWheeler","PrivateScooty",F130="ThreeWheeler","Gov.Cargo",F130="Bus","Gov.Bus",AND(F130="FourWheeler",OR(G130="Electric",G130="CNG",G130="Petrol")),"Cab",AND(F130="FourWheeler",G130="Diesel"),"PrivateCar")</f>
        <v>Cab</v>
      </c>
      <c r="I130" s="1">
        <v>22.99</v>
      </c>
    </row>
    <row r="131" spans="1:9" x14ac:dyDescent="0.35">
      <c r="A131" s="1" t="s">
        <v>185</v>
      </c>
      <c r="B131" s="1" t="s">
        <v>75</v>
      </c>
      <c r="C131" s="2">
        <v>44021</v>
      </c>
      <c r="D131" s="2" t="str">
        <f t="shared" ref="D131:D194" si="2">TEXT(C131,"yyyy")</f>
        <v>2020</v>
      </c>
      <c r="E131" s="1" t="s">
        <v>28</v>
      </c>
      <c r="F131" s="1" t="s">
        <v>26</v>
      </c>
      <c r="G131" s="1" t="s">
        <v>34</v>
      </c>
      <c r="H131" s="1" t="str" cm="1">
        <f t="array" ref="H131">_xlfn.IFS(F131="TwoWheeler","PrivateScooty",F131="ThreeWheeler","Gov.Cargo",F131="Bus","Gov.Bus",AND(F131="FourWheeler",OR(G131="Electric",G131="CNG",G131="Petrol")),"Cab",AND(F131="FourWheeler",G131="Diesel"),"PrivateCar")</f>
        <v>PrivateScooty</v>
      </c>
      <c r="I131" s="1">
        <v>29.91</v>
      </c>
    </row>
    <row r="132" spans="1:9" x14ac:dyDescent="0.35">
      <c r="A132" s="1" t="s">
        <v>186</v>
      </c>
      <c r="B132" s="1" t="s">
        <v>66</v>
      </c>
      <c r="C132" s="2">
        <v>44069</v>
      </c>
      <c r="D132" s="2" t="str">
        <f t="shared" si="2"/>
        <v>2020</v>
      </c>
      <c r="E132" s="1" t="s">
        <v>38</v>
      </c>
      <c r="F132" s="1" t="s">
        <v>11</v>
      </c>
      <c r="G132" s="1" t="s">
        <v>22</v>
      </c>
      <c r="H132" s="1" t="str" cm="1">
        <f t="array" ref="H132">_xlfn.IFS(F132="TwoWheeler","PrivateScooty",F132="ThreeWheeler","Gov.Cargo",F132="Bus","Gov.Bus",AND(F132="FourWheeler",OR(G132="Electric",G132="CNG",G132="Petrol")),"Cab",AND(F132="FourWheeler",G132="Diesel"),"PrivateCar")</f>
        <v>Cab</v>
      </c>
      <c r="I132" s="1">
        <v>79.739999999999995</v>
      </c>
    </row>
    <row r="133" spans="1:9" x14ac:dyDescent="0.35">
      <c r="A133" s="1" t="s">
        <v>187</v>
      </c>
      <c r="B133" s="1" t="s">
        <v>20</v>
      </c>
      <c r="C133" s="2">
        <v>43311</v>
      </c>
      <c r="D133" s="2" t="str">
        <f t="shared" si="2"/>
        <v>2018</v>
      </c>
      <c r="E133" s="1" t="s">
        <v>72</v>
      </c>
      <c r="F133" s="1" t="s">
        <v>16</v>
      </c>
      <c r="G133" s="1" t="s">
        <v>17</v>
      </c>
      <c r="H133" s="1" t="str" cm="1">
        <f t="array" ref="H133">_xlfn.IFS(F133="TwoWheeler","PrivateScooty",F133="ThreeWheeler","Gov.Cargo",F133="Bus","Gov.Bus",AND(F133="FourWheeler",OR(G133="Electric",G133="CNG",G133="Petrol")),"Cab",AND(F133="FourWheeler",G133="Diesel"),"PrivateCar")</f>
        <v>Gov.Bus</v>
      </c>
      <c r="I133" s="1">
        <v>78.05</v>
      </c>
    </row>
    <row r="134" spans="1:9" x14ac:dyDescent="0.35">
      <c r="A134" s="1" t="s">
        <v>188</v>
      </c>
      <c r="B134" s="1" t="s">
        <v>9</v>
      </c>
      <c r="C134" s="2">
        <v>44334</v>
      </c>
      <c r="D134" s="2" t="str">
        <f t="shared" si="2"/>
        <v>2021</v>
      </c>
      <c r="E134" s="1" t="s">
        <v>113</v>
      </c>
      <c r="F134" s="1" t="s">
        <v>26</v>
      </c>
      <c r="G134" s="1" t="s">
        <v>22</v>
      </c>
      <c r="H134" s="1" t="str" cm="1">
        <f t="array" ref="H134">_xlfn.IFS(F134="TwoWheeler","PrivateScooty",F134="ThreeWheeler","Gov.Cargo",F134="Bus","Gov.Bus",AND(F134="FourWheeler",OR(G134="Electric",G134="CNG",G134="Petrol")),"Cab",AND(F134="FourWheeler",G134="Diesel"),"PrivateCar")</f>
        <v>PrivateScooty</v>
      </c>
      <c r="I134" s="1">
        <v>53.52</v>
      </c>
    </row>
    <row r="135" spans="1:9" x14ac:dyDescent="0.35">
      <c r="A135" s="1" t="s">
        <v>189</v>
      </c>
      <c r="B135" s="1" t="s">
        <v>66</v>
      </c>
      <c r="C135" s="2">
        <v>44566</v>
      </c>
      <c r="D135" s="2" t="str">
        <f t="shared" si="2"/>
        <v>2022</v>
      </c>
      <c r="E135" s="1" t="s">
        <v>47</v>
      </c>
      <c r="F135" s="1" t="s">
        <v>43</v>
      </c>
      <c r="G135" s="1" t="s">
        <v>17</v>
      </c>
      <c r="H135" s="1" t="str" cm="1">
        <f t="array" ref="H135">_xlfn.IFS(F135="TwoWheeler","PrivateScooty",F135="ThreeWheeler","Gov.Cargo",F135="Bus","Gov.Bus",AND(F135="FourWheeler",OR(G135="Electric",G135="CNG",G135="Petrol")),"Cab",AND(F135="FourWheeler",G135="Diesel"),"PrivateCar")</f>
        <v>Gov.Cargo</v>
      </c>
      <c r="I135" s="1">
        <v>24.53</v>
      </c>
    </row>
    <row r="136" spans="1:9" x14ac:dyDescent="0.35">
      <c r="A136" s="1" t="s">
        <v>190</v>
      </c>
      <c r="B136" s="1" t="s">
        <v>36</v>
      </c>
      <c r="C136" s="2">
        <v>44524</v>
      </c>
      <c r="D136" s="2" t="str">
        <f t="shared" si="2"/>
        <v>2021</v>
      </c>
      <c r="E136" s="1" t="s">
        <v>21</v>
      </c>
      <c r="F136" s="1" t="s">
        <v>26</v>
      </c>
      <c r="G136" s="1" t="s">
        <v>12</v>
      </c>
      <c r="H136" s="1" t="str" cm="1">
        <f t="array" ref="H136">_xlfn.IFS(F136="TwoWheeler","PrivateScooty",F136="ThreeWheeler","Gov.Cargo",F136="Bus","Gov.Bus",AND(F136="FourWheeler",OR(G136="Electric",G136="CNG",G136="Petrol")),"Cab",AND(F136="FourWheeler",G136="Diesel"),"PrivateCar")</f>
        <v>PrivateScooty</v>
      </c>
      <c r="I136" s="1">
        <v>55.98</v>
      </c>
    </row>
    <row r="137" spans="1:9" x14ac:dyDescent="0.35">
      <c r="A137" s="1" t="s">
        <v>191</v>
      </c>
      <c r="B137" s="1" t="s">
        <v>9</v>
      </c>
      <c r="C137" s="2">
        <v>44617</v>
      </c>
      <c r="D137" s="2" t="str">
        <f t="shared" si="2"/>
        <v>2022</v>
      </c>
      <c r="E137" s="1" t="s">
        <v>25</v>
      </c>
      <c r="F137" s="1" t="s">
        <v>26</v>
      </c>
      <c r="G137" s="1" t="s">
        <v>34</v>
      </c>
      <c r="H137" s="1" t="str" cm="1">
        <f t="array" ref="H137">_xlfn.IFS(F137="TwoWheeler","PrivateScooty",F137="ThreeWheeler","Gov.Cargo",F137="Bus","Gov.Bus",AND(F137="FourWheeler",OR(G137="Electric",G137="CNG",G137="Petrol")),"Cab",AND(F137="FourWheeler",G137="Diesel"),"PrivateCar")</f>
        <v>PrivateScooty</v>
      </c>
      <c r="I137" s="1">
        <v>36.74</v>
      </c>
    </row>
    <row r="138" spans="1:9" x14ac:dyDescent="0.35">
      <c r="A138" s="1" t="s">
        <v>192</v>
      </c>
      <c r="B138" s="1" t="s">
        <v>93</v>
      </c>
      <c r="C138" s="2">
        <v>44396</v>
      </c>
      <c r="D138" s="2" t="str">
        <f t="shared" si="2"/>
        <v>2021</v>
      </c>
      <c r="E138" s="1" t="s">
        <v>64</v>
      </c>
      <c r="F138" s="1" t="s">
        <v>16</v>
      </c>
      <c r="G138" s="1" t="s">
        <v>12</v>
      </c>
      <c r="H138" s="1" t="str" cm="1">
        <f t="array" ref="H138">_xlfn.IFS(F138="TwoWheeler","PrivateScooty",F138="ThreeWheeler","Gov.Cargo",F138="Bus","Gov.Bus",AND(F138="FourWheeler",OR(G138="Electric",G138="CNG",G138="Petrol")),"Cab",AND(F138="FourWheeler",G138="Diesel"),"PrivateCar")</f>
        <v>Gov.Bus</v>
      </c>
      <c r="I138" s="1">
        <v>51.26</v>
      </c>
    </row>
    <row r="139" spans="1:9" x14ac:dyDescent="0.35">
      <c r="A139" s="1" t="s">
        <v>193</v>
      </c>
      <c r="B139" s="1" t="s">
        <v>66</v>
      </c>
      <c r="C139" s="2">
        <v>45244</v>
      </c>
      <c r="D139" s="2" t="str">
        <f t="shared" si="2"/>
        <v>2023</v>
      </c>
      <c r="E139" s="1" t="s">
        <v>38</v>
      </c>
      <c r="F139" s="1" t="s">
        <v>43</v>
      </c>
      <c r="G139" s="1" t="s">
        <v>34</v>
      </c>
      <c r="H139" s="1" t="str" cm="1">
        <f t="array" ref="H139">_xlfn.IFS(F139="TwoWheeler","PrivateScooty",F139="ThreeWheeler","Gov.Cargo",F139="Bus","Gov.Bus",AND(F139="FourWheeler",OR(G139="Electric",G139="CNG",G139="Petrol")),"Cab",AND(F139="FourWheeler",G139="Diesel"),"PrivateCar")</f>
        <v>Gov.Cargo</v>
      </c>
      <c r="I139" s="1">
        <v>33.07</v>
      </c>
    </row>
    <row r="140" spans="1:9" x14ac:dyDescent="0.35">
      <c r="A140" s="1" t="s">
        <v>194</v>
      </c>
      <c r="B140" s="1" t="s">
        <v>104</v>
      </c>
      <c r="C140" s="2">
        <v>45227</v>
      </c>
      <c r="D140" s="2" t="str">
        <f t="shared" si="2"/>
        <v>2023</v>
      </c>
      <c r="E140" s="1" t="s">
        <v>40</v>
      </c>
      <c r="F140" s="1" t="s">
        <v>11</v>
      </c>
      <c r="G140" s="1" t="s">
        <v>17</v>
      </c>
      <c r="H140" s="1" t="str" cm="1">
        <f t="array" ref="H140">_xlfn.IFS(F140="TwoWheeler","PrivateScooty",F140="ThreeWheeler","Gov.Cargo",F140="Bus","Gov.Bus",AND(F140="FourWheeler",OR(G140="Electric",G140="CNG",G140="Petrol")),"Cab",AND(F140="FourWheeler",G140="Diesel"),"PrivateCar")</f>
        <v>PrivateCar</v>
      </c>
      <c r="I140" s="1">
        <v>94.38</v>
      </c>
    </row>
    <row r="141" spans="1:9" x14ac:dyDescent="0.35">
      <c r="A141" s="1" t="s">
        <v>195</v>
      </c>
      <c r="B141" s="1" t="s">
        <v>14</v>
      </c>
      <c r="C141" s="2">
        <v>44858</v>
      </c>
      <c r="D141" s="2" t="str">
        <f t="shared" si="2"/>
        <v>2022</v>
      </c>
      <c r="E141" s="1" t="s">
        <v>55</v>
      </c>
      <c r="F141" s="1" t="s">
        <v>16</v>
      </c>
      <c r="G141" s="1" t="s">
        <v>22</v>
      </c>
      <c r="H141" s="1" t="str" cm="1">
        <f t="array" ref="H141">_xlfn.IFS(F141="TwoWheeler","PrivateScooty",F141="ThreeWheeler","Gov.Cargo",F141="Bus","Gov.Bus",AND(F141="FourWheeler",OR(G141="Electric",G141="CNG",G141="Petrol")),"Cab",AND(F141="FourWheeler",G141="Diesel"),"PrivateCar")</f>
        <v>Gov.Bus</v>
      </c>
      <c r="I141" s="1">
        <v>48.9</v>
      </c>
    </row>
    <row r="142" spans="1:9" x14ac:dyDescent="0.35">
      <c r="A142" s="1" t="s">
        <v>196</v>
      </c>
      <c r="B142" s="1" t="s">
        <v>93</v>
      </c>
      <c r="C142" s="2">
        <v>43177</v>
      </c>
      <c r="D142" s="2" t="str">
        <f t="shared" si="2"/>
        <v>2018</v>
      </c>
      <c r="E142" s="1" t="s">
        <v>81</v>
      </c>
      <c r="F142" s="1" t="s">
        <v>16</v>
      </c>
      <c r="G142" s="1" t="s">
        <v>12</v>
      </c>
      <c r="H142" s="1" t="str" cm="1">
        <f t="array" ref="H142">_xlfn.IFS(F142="TwoWheeler","PrivateScooty",F142="ThreeWheeler","Gov.Cargo",F142="Bus","Gov.Bus",AND(F142="FourWheeler",OR(G142="Electric",G142="CNG",G142="Petrol")),"Cab",AND(F142="FourWheeler",G142="Diesel"),"PrivateCar")</f>
        <v>Gov.Bus</v>
      </c>
      <c r="I142" s="1">
        <v>68.36</v>
      </c>
    </row>
    <row r="143" spans="1:9" x14ac:dyDescent="0.35">
      <c r="A143" s="1" t="s">
        <v>197</v>
      </c>
      <c r="B143" s="1" t="s">
        <v>93</v>
      </c>
      <c r="C143" s="2">
        <v>43598</v>
      </c>
      <c r="D143" s="2" t="str">
        <f t="shared" si="2"/>
        <v>2019</v>
      </c>
      <c r="E143" s="1" t="s">
        <v>21</v>
      </c>
      <c r="F143" s="1" t="s">
        <v>11</v>
      </c>
      <c r="G143" s="1" t="s">
        <v>12</v>
      </c>
      <c r="H143" s="1" t="str" cm="1">
        <f t="array" ref="H143">_xlfn.IFS(F143="TwoWheeler","PrivateScooty",F143="ThreeWheeler","Gov.Cargo",F143="Bus","Gov.Bus",AND(F143="FourWheeler",OR(G143="Electric",G143="CNG",G143="Petrol")),"Cab",AND(F143="FourWheeler",G143="Diesel"),"PrivateCar")</f>
        <v>Cab</v>
      </c>
      <c r="I143" s="1">
        <v>37.119999999999997</v>
      </c>
    </row>
    <row r="144" spans="1:9" x14ac:dyDescent="0.35">
      <c r="A144" s="1" t="s">
        <v>198</v>
      </c>
      <c r="B144" s="1" t="s">
        <v>104</v>
      </c>
      <c r="C144" s="2">
        <v>45136</v>
      </c>
      <c r="D144" s="2" t="str">
        <f t="shared" si="2"/>
        <v>2023</v>
      </c>
      <c r="E144" s="1" t="s">
        <v>62</v>
      </c>
      <c r="F144" s="1" t="s">
        <v>16</v>
      </c>
      <c r="G144" s="1" t="s">
        <v>12</v>
      </c>
      <c r="H144" s="1" t="str" cm="1">
        <f t="array" ref="H144">_xlfn.IFS(F144="TwoWheeler","PrivateScooty",F144="ThreeWheeler","Gov.Cargo",F144="Bus","Gov.Bus",AND(F144="FourWheeler",OR(G144="Electric",G144="CNG",G144="Petrol")),"Cab",AND(F144="FourWheeler",G144="Diesel"),"PrivateCar")</f>
        <v>Gov.Bus</v>
      </c>
      <c r="I144" s="1">
        <v>40.71</v>
      </c>
    </row>
    <row r="145" spans="1:9" x14ac:dyDescent="0.35">
      <c r="A145" s="1" t="s">
        <v>199</v>
      </c>
      <c r="B145" s="1" t="s">
        <v>32</v>
      </c>
      <c r="C145" s="2">
        <v>44938</v>
      </c>
      <c r="D145" s="2" t="str">
        <f t="shared" si="2"/>
        <v>2023</v>
      </c>
      <c r="E145" s="1" t="s">
        <v>42</v>
      </c>
      <c r="F145" s="1" t="s">
        <v>16</v>
      </c>
      <c r="G145" s="1" t="s">
        <v>17</v>
      </c>
      <c r="H145" s="1" t="str" cm="1">
        <f t="array" ref="H145">_xlfn.IFS(F145="TwoWheeler","PrivateScooty",F145="ThreeWheeler","Gov.Cargo",F145="Bus","Gov.Bus",AND(F145="FourWheeler",OR(G145="Electric",G145="CNG",G145="Petrol")),"Cab",AND(F145="FourWheeler",G145="Diesel"),"PrivateCar")</f>
        <v>Gov.Bus</v>
      </c>
      <c r="I145" s="1">
        <v>63.48</v>
      </c>
    </row>
    <row r="146" spans="1:9" x14ac:dyDescent="0.35">
      <c r="A146" s="1" t="s">
        <v>200</v>
      </c>
      <c r="B146" s="1" t="s">
        <v>66</v>
      </c>
      <c r="C146" s="2">
        <v>44385</v>
      </c>
      <c r="D146" s="2" t="str">
        <f t="shared" si="2"/>
        <v>2021</v>
      </c>
      <c r="E146" s="1" t="s">
        <v>33</v>
      </c>
      <c r="F146" s="1" t="s">
        <v>26</v>
      </c>
      <c r="G146" s="1" t="s">
        <v>34</v>
      </c>
      <c r="H146" s="1" t="str" cm="1">
        <f t="array" ref="H146">_xlfn.IFS(F146="TwoWheeler","PrivateScooty",F146="ThreeWheeler","Gov.Cargo",F146="Bus","Gov.Bus",AND(F146="FourWheeler",OR(G146="Electric",G146="CNG",G146="Petrol")),"Cab",AND(F146="FourWheeler",G146="Diesel"),"PrivateCar")</f>
        <v>PrivateScooty</v>
      </c>
      <c r="I146" s="1">
        <v>59.71</v>
      </c>
    </row>
    <row r="147" spans="1:9" x14ac:dyDescent="0.35">
      <c r="A147" s="1" t="s">
        <v>201</v>
      </c>
      <c r="B147" s="1" t="s">
        <v>24</v>
      </c>
      <c r="C147" s="2">
        <v>44202</v>
      </c>
      <c r="D147" s="2" t="str">
        <f t="shared" si="2"/>
        <v>2021</v>
      </c>
      <c r="E147" s="1" t="s">
        <v>202</v>
      </c>
      <c r="F147" s="1" t="s">
        <v>16</v>
      </c>
      <c r="G147" s="1" t="s">
        <v>22</v>
      </c>
      <c r="H147" s="1" t="str" cm="1">
        <f t="array" ref="H147">_xlfn.IFS(F147="TwoWheeler","PrivateScooty",F147="ThreeWheeler","Gov.Cargo",F147="Bus","Gov.Bus",AND(F147="FourWheeler",OR(G147="Electric",G147="CNG",G147="Petrol")),"Cab",AND(F147="FourWheeler",G147="Diesel"),"PrivateCar")</f>
        <v>Gov.Bus</v>
      </c>
      <c r="I147" s="1">
        <v>61.21</v>
      </c>
    </row>
    <row r="148" spans="1:9" x14ac:dyDescent="0.35">
      <c r="A148" s="1" t="s">
        <v>203</v>
      </c>
      <c r="B148" s="1" t="s">
        <v>14</v>
      </c>
      <c r="C148" s="2">
        <v>44041</v>
      </c>
      <c r="D148" s="2" t="str">
        <f t="shared" si="2"/>
        <v>2020</v>
      </c>
      <c r="E148" s="1" t="s">
        <v>62</v>
      </c>
      <c r="F148" s="1" t="s">
        <v>26</v>
      </c>
      <c r="G148" s="1" t="s">
        <v>12</v>
      </c>
      <c r="H148" s="1" t="str" cm="1">
        <f t="array" ref="H148">_xlfn.IFS(F148="TwoWheeler","PrivateScooty",F148="ThreeWheeler","Gov.Cargo",F148="Bus","Gov.Bus",AND(F148="FourWheeler",OR(G148="Electric",G148="CNG",G148="Petrol")),"Cab",AND(F148="FourWheeler",G148="Diesel"),"PrivateCar")</f>
        <v>PrivateScooty</v>
      </c>
      <c r="I148" s="1">
        <v>49.97</v>
      </c>
    </row>
    <row r="149" spans="1:9" x14ac:dyDescent="0.35">
      <c r="A149" s="1" t="s">
        <v>204</v>
      </c>
      <c r="B149" s="1" t="s">
        <v>20</v>
      </c>
      <c r="C149" s="2">
        <v>43729</v>
      </c>
      <c r="D149" s="2" t="str">
        <f t="shared" si="2"/>
        <v>2019</v>
      </c>
      <c r="E149" s="1" t="s">
        <v>25</v>
      </c>
      <c r="F149" s="1" t="s">
        <v>26</v>
      </c>
      <c r="G149" s="1" t="s">
        <v>34</v>
      </c>
      <c r="H149" s="1" t="str" cm="1">
        <f t="array" ref="H149">_xlfn.IFS(F149="TwoWheeler","PrivateScooty",F149="ThreeWheeler","Gov.Cargo",F149="Bus","Gov.Bus",AND(F149="FourWheeler",OR(G149="Electric",G149="CNG",G149="Petrol")),"Cab",AND(F149="FourWheeler",G149="Diesel"),"PrivateCar")</f>
        <v>PrivateScooty</v>
      </c>
      <c r="I149" s="1">
        <v>87.84</v>
      </c>
    </row>
    <row r="150" spans="1:9" x14ac:dyDescent="0.35">
      <c r="A150" s="1" t="s">
        <v>205</v>
      </c>
      <c r="B150" s="1" t="s">
        <v>66</v>
      </c>
      <c r="C150" s="2">
        <v>44907</v>
      </c>
      <c r="D150" s="2" t="str">
        <f t="shared" si="2"/>
        <v>2022</v>
      </c>
      <c r="E150" s="1" t="s">
        <v>53</v>
      </c>
      <c r="F150" s="1" t="s">
        <v>43</v>
      </c>
      <c r="G150" s="1" t="s">
        <v>34</v>
      </c>
      <c r="H150" s="1" t="str" cm="1">
        <f t="array" ref="H150">_xlfn.IFS(F150="TwoWheeler","PrivateScooty",F150="ThreeWheeler","Gov.Cargo",F150="Bus","Gov.Bus",AND(F150="FourWheeler",OR(G150="Electric",G150="CNG",G150="Petrol")),"Cab",AND(F150="FourWheeler",G150="Diesel"),"PrivateCar")</f>
        <v>Gov.Cargo</v>
      </c>
      <c r="I150" s="1">
        <v>65.44</v>
      </c>
    </row>
    <row r="151" spans="1:9" x14ac:dyDescent="0.35">
      <c r="A151" s="1" t="s">
        <v>206</v>
      </c>
      <c r="B151" s="1" t="s">
        <v>20</v>
      </c>
      <c r="C151" s="2">
        <v>44515</v>
      </c>
      <c r="D151" s="2" t="str">
        <f t="shared" si="2"/>
        <v>2021</v>
      </c>
      <c r="E151" s="1" t="s">
        <v>72</v>
      </c>
      <c r="F151" s="1" t="s">
        <v>11</v>
      </c>
      <c r="G151" s="1" t="s">
        <v>34</v>
      </c>
      <c r="H151" s="1" t="str" cm="1">
        <f t="array" ref="H151">_xlfn.IFS(F151="TwoWheeler","PrivateScooty",F151="ThreeWheeler","Gov.Cargo",F151="Bus","Gov.Bus",AND(F151="FourWheeler",OR(G151="Electric",G151="CNG",G151="Petrol")),"Cab",AND(F151="FourWheeler",G151="Diesel"),"PrivateCar")</f>
        <v>Cab</v>
      </c>
      <c r="I151" s="1">
        <v>48.81</v>
      </c>
    </row>
    <row r="152" spans="1:9" x14ac:dyDescent="0.35">
      <c r="A152" s="1" t="s">
        <v>207</v>
      </c>
      <c r="B152" s="1" t="s">
        <v>9</v>
      </c>
      <c r="C152" s="2">
        <v>44590</v>
      </c>
      <c r="D152" s="2" t="str">
        <f t="shared" si="2"/>
        <v>2022</v>
      </c>
      <c r="E152" s="1" t="s">
        <v>123</v>
      </c>
      <c r="F152" s="1" t="s">
        <v>26</v>
      </c>
      <c r="G152" s="1" t="s">
        <v>34</v>
      </c>
      <c r="H152" s="1" t="str" cm="1">
        <f t="array" ref="H152">_xlfn.IFS(F152="TwoWheeler","PrivateScooty",F152="ThreeWheeler","Gov.Cargo",F152="Bus","Gov.Bus",AND(F152="FourWheeler",OR(G152="Electric",G152="CNG",G152="Petrol")),"Cab",AND(F152="FourWheeler",G152="Diesel"),"PrivateCar")</f>
        <v>PrivateScooty</v>
      </c>
      <c r="I152" s="1">
        <v>65.94</v>
      </c>
    </row>
    <row r="153" spans="1:9" x14ac:dyDescent="0.35">
      <c r="A153" s="1" t="s">
        <v>208</v>
      </c>
      <c r="B153" s="1" t="s">
        <v>93</v>
      </c>
      <c r="C153" s="2">
        <v>43927</v>
      </c>
      <c r="D153" s="2" t="str">
        <f t="shared" si="2"/>
        <v>2020</v>
      </c>
      <c r="E153" s="1" t="s">
        <v>25</v>
      </c>
      <c r="F153" s="1" t="s">
        <v>43</v>
      </c>
      <c r="G153" s="1" t="s">
        <v>12</v>
      </c>
      <c r="H153" s="1" t="str" cm="1">
        <f t="array" ref="H153">_xlfn.IFS(F153="TwoWheeler","PrivateScooty",F153="ThreeWheeler","Gov.Cargo",F153="Bus","Gov.Bus",AND(F153="FourWheeler",OR(G153="Electric",G153="CNG",G153="Petrol")),"Cab",AND(F153="FourWheeler",G153="Diesel"),"PrivateCar")</f>
        <v>Gov.Cargo</v>
      </c>
      <c r="I153" s="1">
        <v>36.82</v>
      </c>
    </row>
    <row r="154" spans="1:9" x14ac:dyDescent="0.35">
      <c r="A154" s="1" t="s">
        <v>209</v>
      </c>
      <c r="B154" s="1" t="s">
        <v>66</v>
      </c>
      <c r="C154" s="2">
        <v>45149</v>
      </c>
      <c r="D154" s="2" t="str">
        <f t="shared" si="2"/>
        <v>2023</v>
      </c>
      <c r="E154" s="1" t="s">
        <v>69</v>
      </c>
      <c r="F154" s="1" t="s">
        <v>11</v>
      </c>
      <c r="G154" s="1" t="s">
        <v>34</v>
      </c>
      <c r="H154" s="1" t="str" cm="1">
        <f t="array" ref="H154">_xlfn.IFS(F154="TwoWheeler","PrivateScooty",F154="ThreeWheeler","Gov.Cargo",F154="Bus","Gov.Bus",AND(F154="FourWheeler",OR(G154="Electric",G154="CNG",G154="Petrol")),"Cab",AND(F154="FourWheeler",G154="Diesel"),"PrivateCar")</f>
        <v>Cab</v>
      </c>
      <c r="I154" s="1">
        <v>48.39</v>
      </c>
    </row>
    <row r="155" spans="1:9" x14ac:dyDescent="0.35">
      <c r="A155" s="1" t="s">
        <v>210</v>
      </c>
      <c r="B155" s="1" t="s">
        <v>20</v>
      </c>
      <c r="C155" s="2">
        <v>44979</v>
      </c>
      <c r="D155" s="2" t="str">
        <f t="shared" si="2"/>
        <v>2023</v>
      </c>
      <c r="E155" s="1" t="s">
        <v>42</v>
      </c>
      <c r="F155" s="1" t="s">
        <v>16</v>
      </c>
      <c r="G155" s="1" t="s">
        <v>22</v>
      </c>
      <c r="H155" s="1" t="str" cm="1">
        <f t="array" ref="H155">_xlfn.IFS(F155="TwoWheeler","PrivateScooty",F155="ThreeWheeler","Gov.Cargo",F155="Bus","Gov.Bus",AND(F155="FourWheeler",OR(G155="Electric",G155="CNG",G155="Petrol")),"Cab",AND(F155="FourWheeler",G155="Diesel"),"PrivateCar")</f>
        <v>Gov.Bus</v>
      </c>
      <c r="I155" s="1">
        <v>89.77</v>
      </c>
    </row>
    <row r="156" spans="1:9" x14ac:dyDescent="0.35">
      <c r="A156" s="1" t="s">
        <v>211</v>
      </c>
      <c r="B156" s="1" t="s">
        <v>66</v>
      </c>
      <c r="C156" s="2">
        <v>44773</v>
      </c>
      <c r="D156" s="2" t="str">
        <f t="shared" si="2"/>
        <v>2022</v>
      </c>
      <c r="E156" s="1" t="s">
        <v>15</v>
      </c>
      <c r="F156" s="1" t="s">
        <v>26</v>
      </c>
      <c r="G156" s="1" t="s">
        <v>17</v>
      </c>
      <c r="H156" s="1" t="str" cm="1">
        <f t="array" ref="H156">_xlfn.IFS(F156="TwoWheeler","PrivateScooty",F156="ThreeWheeler","Gov.Cargo",F156="Bus","Gov.Bus",AND(F156="FourWheeler",OR(G156="Electric",G156="CNG",G156="Petrol")),"Cab",AND(F156="FourWheeler",G156="Diesel"),"PrivateCar")</f>
        <v>PrivateScooty</v>
      </c>
      <c r="I156" s="1">
        <v>43.24</v>
      </c>
    </row>
    <row r="157" spans="1:9" x14ac:dyDescent="0.35">
      <c r="A157" s="1" t="s">
        <v>212</v>
      </c>
      <c r="B157" s="1" t="s">
        <v>66</v>
      </c>
      <c r="C157" s="2">
        <v>43169</v>
      </c>
      <c r="D157" s="2" t="str">
        <f t="shared" si="2"/>
        <v>2018</v>
      </c>
      <c r="E157" s="1" t="s">
        <v>69</v>
      </c>
      <c r="F157" s="1" t="s">
        <v>26</v>
      </c>
      <c r="G157" s="1" t="s">
        <v>34</v>
      </c>
      <c r="H157" s="1" t="str" cm="1">
        <f t="array" ref="H157">_xlfn.IFS(F157="TwoWheeler","PrivateScooty",F157="ThreeWheeler","Gov.Cargo",F157="Bus","Gov.Bus",AND(F157="FourWheeler",OR(G157="Electric",G157="CNG",G157="Petrol")),"Cab",AND(F157="FourWheeler",G157="Diesel"),"PrivateCar")</f>
        <v>PrivateScooty</v>
      </c>
      <c r="I157" s="1">
        <v>97.62</v>
      </c>
    </row>
    <row r="158" spans="1:9" x14ac:dyDescent="0.35">
      <c r="A158" s="1" t="s">
        <v>213</v>
      </c>
      <c r="B158" s="1" t="s">
        <v>32</v>
      </c>
      <c r="C158" s="2">
        <v>43381</v>
      </c>
      <c r="D158" s="2" t="str">
        <f t="shared" si="2"/>
        <v>2018</v>
      </c>
      <c r="E158" s="1" t="s">
        <v>51</v>
      </c>
      <c r="F158" s="1" t="s">
        <v>26</v>
      </c>
      <c r="G158" s="1" t="s">
        <v>22</v>
      </c>
      <c r="H158" s="1" t="str" cm="1">
        <f t="array" ref="H158">_xlfn.IFS(F158="TwoWheeler","PrivateScooty",F158="ThreeWheeler","Gov.Cargo",F158="Bus","Gov.Bus",AND(F158="FourWheeler",OR(G158="Electric",G158="CNG",G158="Petrol")),"Cab",AND(F158="FourWheeler",G158="Diesel"),"PrivateCar")</f>
        <v>PrivateScooty</v>
      </c>
      <c r="I158" s="1">
        <v>75.8</v>
      </c>
    </row>
    <row r="159" spans="1:9" x14ac:dyDescent="0.35">
      <c r="A159" s="1" t="s">
        <v>214</v>
      </c>
      <c r="B159" s="1" t="s">
        <v>24</v>
      </c>
      <c r="C159" s="2">
        <v>43318</v>
      </c>
      <c r="D159" s="2" t="str">
        <f t="shared" si="2"/>
        <v>2018</v>
      </c>
      <c r="E159" s="1" t="s">
        <v>72</v>
      </c>
      <c r="F159" s="1" t="s">
        <v>26</v>
      </c>
      <c r="G159" s="1" t="s">
        <v>22</v>
      </c>
      <c r="H159" s="1" t="str" cm="1">
        <f t="array" ref="H159">_xlfn.IFS(F159="TwoWheeler","PrivateScooty",F159="ThreeWheeler","Gov.Cargo",F159="Bus","Gov.Bus",AND(F159="FourWheeler",OR(G159="Electric",G159="CNG",G159="Petrol")),"Cab",AND(F159="FourWheeler",G159="Diesel"),"PrivateCar")</f>
        <v>PrivateScooty</v>
      </c>
      <c r="I159" s="1">
        <v>90.19</v>
      </c>
    </row>
    <row r="160" spans="1:9" x14ac:dyDescent="0.35">
      <c r="A160" s="1" t="s">
        <v>215</v>
      </c>
      <c r="B160" s="1" t="s">
        <v>20</v>
      </c>
      <c r="C160" s="2">
        <v>44521</v>
      </c>
      <c r="D160" s="2" t="str">
        <f t="shared" si="2"/>
        <v>2021</v>
      </c>
      <c r="E160" s="1" t="s">
        <v>62</v>
      </c>
      <c r="F160" s="1" t="s">
        <v>16</v>
      </c>
      <c r="G160" s="1" t="s">
        <v>34</v>
      </c>
      <c r="H160" s="1" t="str" cm="1">
        <f t="array" ref="H160">_xlfn.IFS(F160="TwoWheeler","PrivateScooty",F160="ThreeWheeler","Gov.Cargo",F160="Bus","Gov.Bus",AND(F160="FourWheeler",OR(G160="Electric",G160="CNG",G160="Petrol")),"Cab",AND(F160="FourWheeler",G160="Diesel"),"PrivateCar")</f>
        <v>Gov.Bus</v>
      </c>
      <c r="I160" s="1">
        <v>85.86</v>
      </c>
    </row>
    <row r="161" spans="1:9" x14ac:dyDescent="0.35">
      <c r="A161" s="1" t="s">
        <v>216</v>
      </c>
      <c r="B161" s="1" t="s">
        <v>9</v>
      </c>
      <c r="C161" s="2">
        <v>44043</v>
      </c>
      <c r="D161" s="2" t="str">
        <f t="shared" si="2"/>
        <v>2020</v>
      </c>
      <c r="E161" s="1" t="s">
        <v>10</v>
      </c>
      <c r="F161" s="1" t="s">
        <v>11</v>
      </c>
      <c r="G161" s="1" t="s">
        <v>12</v>
      </c>
      <c r="H161" s="1" t="str" cm="1">
        <f t="array" ref="H161">_xlfn.IFS(F161="TwoWheeler","PrivateScooty",F161="ThreeWheeler","Gov.Cargo",F161="Bus","Gov.Bus",AND(F161="FourWheeler",OR(G161="Electric",G161="CNG",G161="Petrol")),"Cab",AND(F161="FourWheeler",G161="Diesel"),"PrivateCar")</f>
        <v>Cab</v>
      </c>
      <c r="I161" s="1">
        <v>59.88</v>
      </c>
    </row>
    <row r="162" spans="1:9" x14ac:dyDescent="0.35">
      <c r="A162" s="1" t="s">
        <v>217</v>
      </c>
      <c r="B162" s="1" t="s">
        <v>9</v>
      </c>
      <c r="C162" s="2">
        <v>45256</v>
      </c>
      <c r="D162" s="2" t="str">
        <f t="shared" si="2"/>
        <v>2023</v>
      </c>
      <c r="E162" s="1" t="s">
        <v>53</v>
      </c>
      <c r="F162" s="1" t="s">
        <v>11</v>
      </c>
      <c r="G162" s="1" t="s">
        <v>22</v>
      </c>
      <c r="H162" s="1" t="str" cm="1">
        <f t="array" ref="H162">_xlfn.IFS(F162="TwoWheeler","PrivateScooty",F162="ThreeWheeler","Gov.Cargo",F162="Bus","Gov.Bus",AND(F162="FourWheeler",OR(G162="Electric",G162="CNG",G162="Petrol")),"Cab",AND(F162="FourWheeler",G162="Diesel"),"PrivateCar")</f>
        <v>Cab</v>
      </c>
      <c r="I162" s="1">
        <v>24.7</v>
      </c>
    </row>
    <row r="163" spans="1:9" x14ac:dyDescent="0.35">
      <c r="A163" s="1" t="s">
        <v>218</v>
      </c>
      <c r="B163" s="1" t="s">
        <v>14</v>
      </c>
      <c r="C163" s="2">
        <v>44884</v>
      </c>
      <c r="D163" s="2" t="str">
        <f t="shared" si="2"/>
        <v>2022</v>
      </c>
      <c r="E163" s="1" t="s">
        <v>47</v>
      </c>
      <c r="F163" s="1" t="s">
        <v>43</v>
      </c>
      <c r="G163" s="1" t="s">
        <v>22</v>
      </c>
      <c r="H163" s="1" t="str" cm="1">
        <f t="array" ref="H163">_xlfn.IFS(F163="TwoWheeler","PrivateScooty",F163="ThreeWheeler","Gov.Cargo",F163="Bus","Gov.Bus",AND(F163="FourWheeler",OR(G163="Electric",G163="CNG",G163="Petrol")),"Cab",AND(F163="FourWheeler",G163="Diesel"),"PrivateCar")</f>
        <v>Gov.Cargo</v>
      </c>
      <c r="I163" s="1">
        <v>34.299999999999997</v>
      </c>
    </row>
    <row r="164" spans="1:9" x14ac:dyDescent="0.35">
      <c r="A164" s="1" t="s">
        <v>219</v>
      </c>
      <c r="B164" s="1" t="s">
        <v>36</v>
      </c>
      <c r="C164" s="2">
        <v>43534</v>
      </c>
      <c r="D164" s="2" t="str">
        <f t="shared" si="2"/>
        <v>2019</v>
      </c>
      <c r="E164" s="1" t="s">
        <v>62</v>
      </c>
      <c r="F164" s="1" t="s">
        <v>16</v>
      </c>
      <c r="G164" s="1" t="s">
        <v>17</v>
      </c>
      <c r="H164" s="1" t="str" cm="1">
        <f t="array" ref="H164">_xlfn.IFS(F164="TwoWheeler","PrivateScooty",F164="ThreeWheeler","Gov.Cargo",F164="Bus","Gov.Bus",AND(F164="FourWheeler",OR(G164="Electric",G164="CNG",G164="Petrol")),"Cab",AND(F164="FourWheeler",G164="Diesel"),"PrivateCar")</f>
        <v>Gov.Bus</v>
      </c>
      <c r="I164" s="1">
        <v>58.59</v>
      </c>
    </row>
    <row r="165" spans="1:9" x14ac:dyDescent="0.35">
      <c r="A165" s="1" t="s">
        <v>220</v>
      </c>
      <c r="B165" s="1" t="s">
        <v>66</v>
      </c>
      <c r="C165" s="2">
        <v>45160</v>
      </c>
      <c r="D165" s="2" t="str">
        <f t="shared" si="2"/>
        <v>2023</v>
      </c>
      <c r="E165" s="1" t="s">
        <v>10</v>
      </c>
      <c r="F165" s="1" t="s">
        <v>26</v>
      </c>
      <c r="G165" s="1" t="s">
        <v>17</v>
      </c>
      <c r="H165" s="1" t="str" cm="1">
        <f t="array" ref="H165">_xlfn.IFS(F165="TwoWheeler","PrivateScooty",F165="ThreeWheeler","Gov.Cargo",F165="Bus","Gov.Bus",AND(F165="FourWheeler",OR(G165="Electric",G165="CNG",G165="Petrol")),"Cab",AND(F165="FourWheeler",G165="Diesel"),"PrivateCar")</f>
        <v>PrivateScooty</v>
      </c>
      <c r="I165" s="1">
        <v>50.55</v>
      </c>
    </row>
    <row r="166" spans="1:9" x14ac:dyDescent="0.35">
      <c r="A166" s="1" t="s">
        <v>221</v>
      </c>
      <c r="B166" s="1" t="s">
        <v>66</v>
      </c>
      <c r="C166" s="2">
        <v>43846</v>
      </c>
      <c r="D166" s="2" t="str">
        <f t="shared" si="2"/>
        <v>2020</v>
      </c>
      <c r="E166" s="1" t="s">
        <v>40</v>
      </c>
      <c r="F166" s="1" t="s">
        <v>11</v>
      </c>
      <c r="G166" s="1" t="s">
        <v>17</v>
      </c>
      <c r="H166" s="1" t="str" cm="1">
        <f t="array" ref="H166">_xlfn.IFS(F166="TwoWheeler","PrivateScooty",F166="ThreeWheeler","Gov.Cargo",F166="Bus","Gov.Bus",AND(F166="FourWheeler",OR(G166="Electric",G166="CNG",G166="Petrol")),"Cab",AND(F166="FourWheeler",G166="Diesel"),"PrivateCar")</f>
        <v>PrivateCar</v>
      </c>
      <c r="I166" s="1">
        <v>24.46</v>
      </c>
    </row>
    <row r="167" spans="1:9" x14ac:dyDescent="0.35">
      <c r="A167" s="1" t="s">
        <v>222</v>
      </c>
      <c r="B167" s="1" t="s">
        <v>75</v>
      </c>
      <c r="C167" s="2">
        <v>44225</v>
      </c>
      <c r="D167" s="2" t="str">
        <f t="shared" si="2"/>
        <v>2021</v>
      </c>
      <c r="E167" s="1" t="s">
        <v>116</v>
      </c>
      <c r="F167" s="1" t="s">
        <v>16</v>
      </c>
      <c r="G167" s="1" t="s">
        <v>12</v>
      </c>
      <c r="H167" s="1" t="str" cm="1">
        <f t="array" ref="H167">_xlfn.IFS(F167="TwoWheeler","PrivateScooty",F167="ThreeWheeler","Gov.Cargo",F167="Bus","Gov.Bus",AND(F167="FourWheeler",OR(G167="Electric",G167="CNG",G167="Petrol")),"Cab",AND(F167="FourWheeler",G167="Diesel"),"PrivateCar")</f>
        <v>Gov.Bus</v>
      </c>
      <c r="I167" s="1">
        <v>33.92</v>
      </c>
    </row>
    <row r="168" spans="1:9" x14ac:dyDescent="0.35">
      <c r="A168" s="1" t="s">
        <v>223</v>
      </c>
      <c r="B168" s="1" t="s">
        <v>24</v>
      </c>
      <c r="C168" s="2">
        <v>45039</v>
      </c>
      <c r="D168" s="2" t="str">
        <f t="shared" si="2"/>
        <v>2023</v>
      </c>
      <c r="E168" s="1" t="s">
        <v>33</v>
      </c>
      <c r="F168" s="1" t="s">
        <v>26</v>
      </c>
      <c r="G168" s="1" t="s">
        <v>12</v>
      </c>
      <c r="H168" s="1" t="str" cm="1">
        <f t="array" ref="H168">_xlfn.IFS(F168="TwoWheeler","PrivateScooty",F168="ThreeWheeler","Gov.Cargo",F168="Bus","Gov.Bus",AND(F168="FourWheeler",OR(G168="Electric",G168="CNG",G168="Petrol")),"Cab",AND(F168="FourWheeler",G168="Diesel"),"PrivateCar")</f>
        <v>PrivateScooty</v>
      </c>
      <c r="I168" s="1">
        <v>50.32</v>
      </c>
    </row>
    <row r="169" spans="1:9" x14ac:dyDescent="0.35">
      <c r="A169" s="1" t="s">
        <v>224</v>
      </c>
      <c r="B169" s="1" t="s">
        <v>24</v>
      </c>
      <c r="C169" s="2">
        <v>44238</v>
      </c>
      <c r="D169" s="2" t="str">
        <f t="shared" si="2"/>
        <v>2021</v>
      </c>
      <c r="E169" s="1" t="s">
        <v>202</v>
      </c>
      <c r="F169" s="1" t="s">
        <v>11</v>
      </c>
      <c r="G169" s="1" t="s">
        <v>34</v>
      </c>
      <c r="H169" s="1" t="str" cm="1">
        <f t="array" ref="H169">_xlfn.IFS(F169="TwoWheeler","PrivateScooty",F169="ThreeWheeler","Gov.Cargo",F169="Bus","Gov.Bus",AND(F169="FourWheeler",OR(G169="Electric",G169="CNG",G169="Petrol")),"Cab",AND(F169="FourWheeler",G169="Diesel"),"PrivateCar")</f>
        <v>Cab</v>
      </c>
      <c r="I169" s="1">
        <v>73.95</v>
      </c>
    </row>
    <row r="170" spans="1:9" x14ac:dyDescent="0.35">
      <c r="A170" s="1" t="s">
        <v>225</v>
      </c>
      <c r="B170" s="1" t="s">
        <v>20</v>
      </c>
      <c r="C170" s="2">
        <v>45055</v>
      </c>
      <c r="D170" s="2" t="str">
        <f t="shared" si="2"/>
        <v>2023</v>
      </c>
      <c r="E170" s="1" t="s">
        <v>62</v>
      </c>
      <c r="F170" s="1" t="s">
        <v>43</v>
      </c>
      <c r="G170" s="1" t="s">
        <v>12</v>
      </c>
      <c r="H170" s="1" t="str" cm="1">
        <f t="array" ref="H170">_xlfn.IFS(F170="TwoWheeler","PrivateScooty",F170="ThreeWheeler","Gov.Cargo",F170="Bus","Gov.Bus",AND(F170="FourWheeler",OR(G170="Electric",G170="CNG",G170="Petrol")),"Cab",AND(F170="FourWheeler",G170="Diesel"),"PrivateCar")</f>
        <v>Gov.Cargo</v>
      </c>
      <c r="I170" s="1">
        <v>80.680000000000007</v>
      </c>
    </row>
    <row r="171" spans="1:9" x14ac:dyDescent="0.35">
      <c r="A171" s="1" t="s">
        <v>226</v>
      </c>
      <c r="B171" s="1" t="s">
        <v>24</v>
      </c>
      <c r="C171" s="2">
        <v>44271</v>
      </c>
      <c r="D171" s="2" t="str">
        <f t="shared" si="2"/>
        <v>2021</v>
      </c>
      <c r="E171" s="1" t="s">
        <v>69</v>
      </c>
      <c r="F171" s="1" t="s">
        <v>11</v>
      </c>
      <c r="G171" s="1" t="s">
        <v>12</v>
      </c>
      <c r="H171" s="1" t="str" cm="1">
        <f t="array" ref="H171">_xlfn.IFS(F171="TwoWheeler","PrivateScooty",F171="ThreeWheeler","Gov.Cargo",F171="Bus","Gov.Bus",AND(F171="FourWheeler",OR(G171="Electric",G171="CNG",G171="Petrol")),"Cab",AND(F171="FourWheeler",G171="Diesel"),"PrivateCar")</f>
        <v>Cab</v>
      </c>
      <c r="I171" s="1">
        <v>96.24</v>
      </c>
    </row>
    <row r="172" spans="1:9" x14ac:dyDescent="0.35">
      <c r="A172" s="1" t="s">
        <v>227</v>
      </c>
      <c r="B172" s="1" t="s">
        <v>9</v>
      </c>
      <c r="C172" s="2">
        <v>43247</v>
      </c>
      <c r="D172" s="2" t="str">
        <f t="shared" si="2"/>
        <v>2018</v>
      </c>
      <c r="E172" s="1" t="s">
        <v>53</v>
      </c>
      <c r="F172" s="1" t="s">
        <v>11</v>
      </c>
      <c r="G172" s="1" t="s">
        <v>17</v>
      </c>
      <c r="H172" s="1" t="str" cm="1">
        <f t="array" ref="H172">_xlfn.IFS(F172="TwoWheeler","PrivateScooty",F172="ThreeWheeler","Gov.Cargo",F172="Bus","Gov.Bus",AND(F172="FourWheeler",OR(G172="Electric",G172="CNG",G172="Petrol")),"Cab",AND(F172="FourWheeler",G172="Diesel"),"PrivateCar")</f>
        <v>PrivateCar</v>
      </c>
      <c r="I172" s="1">
        <v>21.87</v>
      </c>
    </row>
    <row r="173" spans="1:9" x14ac:dyDescent="0.35">
      <c r="A173" s="1" t="s">
        <v>228</v>
      </c>
      <c r="B173" s="1" t="s">
        <v>24</v>
      </c>
      <c r="C173" s="2">
        <v>43114</v>
      </c>
      <c r="D173" s="2" t="str">
        <f t="shared" si="2"/>
        <v>2018</v>
      </c>
      <c r="E173" s="1" t="s">
        <v>127</v>
      </c>
      <c r="F173" s="1" t="s">
        <v>16</v>
      </c>
      <c r="G173" s="1" t="s">
        <v>12</v>
      </c>
      <c r="H173" s="1" t="str" cm="1">
        <f t="array" ref="H173">_xlfn.IFS(F173="TwoWheeler","PrivateScooty",F173="ThreeWheeler","Gov.Cargo",F173="Bus","Gov.Bus",AND(F173="FourWheeler",OR(G173="Electric",G173="CNG",G173="Petrol")),"Cab",AND(F173="FourWheeler",G173="Diesel"),"PrivateCar")</f>
        <v>Gov.Bus</v>
      </c>
      <c r="I173" s="1">
        <v>46.63</v>
      </c>
    </row>
    <row r="174" spans="1:9" x14ac:dyDescent="0.35">
      <c r="A174" s="1" t="s">
        <v>229</v>
      </c>
      <c r="B174" s="1" t="s">
        <v>93</v>
      </c>
      <c r="C174" s="2">
        <v>45214</v>
      </c>
      <c r="D174" s="2" t="str">
        <f t="shared" si="2"/>
        <v>2023</v>
      </c>
      <c r="E174" s="1" t="s">
        <v>105</v>
      </c>
      <c r="F174" s="1" t="s">
        <v>11</v>
      </c>
      <c r="G174" s="1" t="s">
        <v>12</v>
      </c>
      <c r="H174" s="1" t="str" cm="1">
        <f t="array" ref="H174">_xlfn.IFS(F174="TwoWheeler","PrivateScooty",F174="ThreeWheeler","Gov.Cargo",F174="Bus","Gov.Bus",AND(F174="FourWheeler",OR(G174="Electric",G174="CNG",G174="Petrol")),"Cab",AND(F174="FourWheeler",G174="Diesel"),"PrivateCar")</f>
        <v>Cab</v>
      </c>
      <c r="I174" s="1">
        <v>55.69</v>
      </c>
    </row>
    <row r="175" spans="1:9" x14ac:dyDescent="0.35">
      <c r="A175" s="1" t="s">
        <v>230</v>
      </c>
      <c r="B175" s="1" t="s">
        <v>66</v>
      </c>
      <c r="C175" s="2">
        <v>43361</v>
      </c>
      <c r="D175" s="2" t="str">
        <f t="shared" si="2"/>
        <v>2018</v>
      </c>
      <c r="E175" s="1" t="s">
        <v>53</v>
      </c>
      <c r="F175" s="1" t="s">
        <v>26</v>
      </c>
      <c r="G175" s="1" t="s">
        <v>17</v>
      </c>
      <c r="H175" s="1" t="str" cm="1">
        <f t="array" ref="H175">_xlfn.IFS(F175="TwoWheeler","PrivateScooty",F175="ThreeWheeler","Gov.Cargo",F175="Bus","Gov.Bus",AND(F175="FourWheeler",OR(G175="Electric",G175="CNG",G175="Petrol")),"Cab",AND(F175="FourWheeler",G175="Diesel"),"PrivateCar")</f>
        <v>PrivateScooty</v>
      </c>
      <c r="I175" s="1">
        <v>66.58</v>
      </c>
    </row>
    <row r="176" spans="1:9" x14ac:dyDescent="0.35">
      <c r="A176" s="1" t="s">
        <v>231</v>
      </c>
      <c r="B176" s="1" t="s">
        <v>32</v>
      </c>
      <c r="C176" s="2">
        <v>44277</v>
      </c>
      <c r="D176" s="2" t="str">
        <f t="shared" si="2"/>
        <v>2021</v>
      </c>
      <c r="E176" s="1" t="s">
        <v>55</v>
      </c>
      <c r="F176" s="1" t="s">
        <v>16</v>
      </c>
      <c r="G176" s="1" t="s">
        <v>12</v>
      </c>
      <c r="H176" s="1" t="str" cm="1">
        <f t="array" ref="H176">_xlfn.IFS(F176="TwoWheeler","PrivateScooty",F176="ThreeWheeler","Gov.Cargo",F176="Bus","Gov.Bus",AND(F176="FourWheeler",OR(G176="Electric",G176="CNG",G176="Petrol")),"Cab",AND(F176="FourWheeler",G176="Diesel"),"PrivateCar")</f>
        <v>Gov.Bus</v>
      </c>
      <c r="I176" s="1">
        <v>38.21</v>
      </c>
    </row>
    <row r="177" spans="1:9" x14ac:dyDescent="0.35">
      <c r="A177" s="1" t="s">
        <v>232</v>
      </c>
      <c r="B177" s="1" t="s">
        <v>20</v>
      </c>
      <c r="C177" s="2">
        <v>44199</v>
      </c>
      <c r="D177" s="2" t="str">
        <f t="shared" si="2"/>
        <v>2021</v>
      </c>
      <c r="E177" s="1" t="s">
        <v>10</v>
      </c>
      <c r="F177" s="1" t="s">
        <v>11</v>
      </c>
      <c r="G177" s="1" t="s">
        <v>12</v>
      </c>
      <c r="H177" s="1" t="str" cm="1">
        <f t="array" ref="H177">_xlfn.IFS(F177="TwoWheeler","PrivateScooty",F177="ThreeWheeler","Gov.Cargo",F177="Bus","Gov.Bus",AND(F177="FourWheeler",OR(G177="Electric",G177="CNG",G177="Petrol")),"Cab",AND(F177="FourWheeler",G177="Diesel"),"PrivateCar")</f>
        <v>Cab</v>
      </c>
      <c r="I177" s="1">
        <v>59.8</v>
      </c>
    </row>
    <row r="178" spans="1:9" x14ac:dyDescent="0.35">
      <c r="A178" s="1" t="s">
        <v>233</v>
      </c>
      <c r="B178" s="1" t="s">
        <v>36</v>
      </c>
      <c r="C178" s="2">
        <v>45020</v>
      </c>
      <c r="D178" s="2" t="str">
        <f t="shared" si="2"/>
        <v>2023</v>
      </c>
      <c r="E178" s="1" t="s">
        <v>38</v>
      </c>
      <c r="F178" s="1" t="s">
        <v>16</v>
      </c>
      <c r="G178" s="1" t="s">
        <v>17</v>
      </c>
      <c r="H178" s="1" t="str" cm="1">
        <f t="array" ref="H178">_xlfn.IFS(F178="TwoWheeler","PrivateScooty",F178="ThreeWheeler","Gov.Cargo",F178="Bus","Gov.Bus",AND(F178="FourWheeler",OR(G178="Electric",G178="CNG",G178="Petrol")),"Cab",AND(F178="FourWheeler",G178="Diesel"),"PrivateCar")</f>
        <v>Gov.Bus</v>
      </c>
      <c r="I178" s="1">
        <v>25.14</v>
      </c>
    </row>
    <row r="179" spans="1:9" x14ac:dyDescent="0.35">
      <c r="A179" s="1" t="s">
        <v>234</v>
      </c>
      <c r="B179" s="1" t="s">
        <v>104</v>
      </c>
      <c r="C179" s="2">
        <v>44585</v>
      </c>
      <c r="D179" s="2" t="str">
        <f t="shared" si="2"/>
        <v>2022</v>
      </c>
      <c r="E179" s="1" t="s">
        <v>47</v>
      </c>
      <c r="F179" s="1" t="s">
        <v>43</v>
      </c>
      <c r="G179" s="1" t="s">
        <v>34</v>
      </c>
      <c r="H179" s="1" t="str" cm="1">
        <f t="array" ref="H179">_xlfn.IFS(F179="TwoWheeler","PrivateScooty",F179="ThreeWheeler","Gov.Cargo",F179="Bus","Gov.Bus",AND(F179="FourWheeler",OR(G179="Electric",G179="CNG",G179="Petrol")),"Cab",AND(F179="FourWheeler",G179="Diesel"),"PrivateCar")</f>
        <v>Gov.Cargo</v>
      </c>
      <c r="I179" s="1">
        <v>44.48</v>
      </c>
    </row>
    <row r="180" spans="1:9" x14ac:dyDescent="0.35">
      <c r="A180" s="1" t="s">
        <v>235</v>
      </c>
      <c r="B180" s="1" t="s">
        <v>24</v>
      </c>
      <c r="C180" s="2">
        <v>44194</v>
      </c>
      <c r="D180" s="2" t="str">
        <f t="shared" si="2"/>
        <v>2020</v>
      </c>
      <c r="E180" s="1" t="s">
        <v>57</v>
      </c>
      <c r="F180" s="1" t="s">
        <v>26</v>
      </c>
      <c r="G180" s="1" t="s">
        <v>17</v>
      </c>
      <c r="H180" s="1" t="str" cm="1">
        <f t="array" ref="H180">_xlfn.IFS(F180="TwoWheeler","PrivateScooty",F180="ThreeWheeler","Gov.Cargo",F180="Bus","Gov.Bus",AND(F180="FourWheeler",OR(G180="Electric",G180="CNG",G180="Petrol")),"Cab",AND(F180="FourWheeler",G180="Diesel"),"PrivateCar")</f>
        <v>PrivateScooty</v>
      </c>
      <c r="I180" s="1">
        <v>45.16</v>
      </c>
    </row>
    <row r="181" spans="1:9" x14ac:dyDescent="0.35">
      <c r="A181" s="1" t="s">
        <v>236</v>
      </c>
      <c r="B181" s="1" t="s">
        <v>75</v>
      </c>
      <c r="C181" s="2">
        <v>45245</v>
      </c>
      <c r="D181" s="2" t="str">
        <f t="shared" si="2"/>
        <v>2023</v>
      </c>
      <c r="E181" s="1" t="s">
        <v>38</v>
      </c>
      <c r="F181" s="1" t="s">
        <v>43</v>
      </c>
      <c r="G181" s="1" t="s">
        <v>17</v>
      </c>
      <c r="H181" s="1" t="str" cm="1">
        <f t="array" ref="H181">_xlfn.IFS(F181="TwoWheeler","PrivateScooty",F181="ThreeWheeler","Gov.Cargo",F181="Bus","Gov.Bus",AND(F181="FourWheeler",OR(G181="Electric",G181="CNG",G181="Petrol")),"Cab",AND(F181="FourWheeler",G181="Diesel"),"PrivateCar")</f>
        <v>Gov.Cargo</v>
      </c>
      <c r="I181" s="1">
        <v>20.66</v>
      </c>
    </row>
    <row r="182" spans="1:9" x14ac:dyDescent="0.35">
      <c r="A182" s="1" t="s">
        <v>237</v>
      </c>
      <c r="B182" s="1" t="s">
        <v>93</v>
      </c>
      <c r="C182" s="2">
        <v>43787</v>
      </c>
      <c r="D182" s="2" t="str">
        <f t="shared" si="2"/>
        <v>2019</v>
      </c>
      <c r="E182" s="1" t="s">
        <v>55</v>
      </c>
      <c r="F182" s="1" t="s">
        <v>11</v>
      </c>
      <c r="G182" s="1" t="s">
        <v>17</v>
      </c>
      <c r="H182" s="1" t="str" cm="1">
        <f t="array" ref="H182">_xlfn.IFS(F182="TwoWheeler","PrivateScooty",F182="ThreeWheeler","Gov.Cargo",F182="Bus","Gov.Bus",AND(F182="FourWheeler",OR(G182="Electric",G182="CNG",G182="Petrol")),"Cab",AND(F182="FourWheeler",G182="Diesel"),"PrivateCar")</f>
        <v>PrivateCar</v>
      </c>
      <c r="I182" s="1">
        <v>42.34</v>
      </c>
    </row>
    <row r="183" spans="1:9" x14ac:dyDescent="0.35">
      <c r="A183" s="1" t="s">
        <v>238</v>
      </c>
      <c r="B183" s="1" t="s">
        <v>20</v>
      </c>
      <c r="C183" s="2">
        <v>43969</v>
      </c>
      <c r="D183" s="2" t="str">
        <f t="shared" si="2"/>
        <v>2020</v>
      </c>
      <c r="E183" s="1" t="s">
        <v>123</v>
      </c>
      <c r="F183" s="1" t="s">
        <v>43</v>
      </c>
      <c r="G183" s="1" t="s">
        <v>22</v>
      </c>
      <c r="H183" s="1" t="str" cm="1">
        <f t="array" ref="H183">_xlfn.IFS(F183="TwoWheeler","PrivateScooty",F183="ThreeWheeler","Gov.Cargo",F183="Bus","Gov.Bus",AND(F183="FourWheeler",OR(G183="Electric",G183="CNG",G183="Petrol")),"Cab",AND(F183="FourWheeler",G183="Diesel"),"PrivateCar")</f>
        <v>Gov.Cargo</v>
      </c>
      <c r="I183" s="1">
        <v>80.900000000000006</v>
      </c>
    </row>
    <row r="184" spans="1:9" x14ac:dyDescent="0.35">
      <c r="A184" s="1" t="s">
        <v>239</v>
      </c>
      <c r="B184" s="1" t="s">
        <v>75</v>
      </c>
      <c r="C184" s="2">
        <v>44926</v>
      </c>
      <c r="D184" s="2" t="str">
        <f t="shared" si="2"/>
        <v>2022</v>
      </c>
      <c r="E184" s="1" t="s">
        <v>88</v>
      </c>
      <c r="F184" s="1" t="s">
        <v>16</v>
      </c>
      <c r="G184" s="1" t="s">
        <v>34</v>
      </c>
      <c r="H184" s="1" t="str" cm="1">
        <f t="array" ref="H184">_xlfn.IFS(F184="TwoWheeler","PrivateScooty",F184="ThreeWheeler","Gov.Cargo",F184="Bus","Gov.Bus",AND(F184="FourWheeler",OR(G184="Electric",G184="CNG",G184="Petrol")),"Cab",AND(F184="FourWheeler",G184="Diesel"),"PrivateCar")</f>
        <v>Gov.Bus</v>
      </c>
      <c r="I184" s="1">
        <v>54.24</v>
      </c>
    </row>
    <row r="185" spans="1:9" x14ac:dyDescent="0.35">
      <c r="A185" s="1" t="s">
        <v>240</v>
      </c>
      <c r="B185" s="1" t="s">
        <v>75</v>
      </c>
      <c r="C185" s="2">
        <v>44034</v>
      </c>
      <c r="D185" s="2" t="str">
        <f t="shared" si="2"/>
        <v>2020</v>
      </c>
      <c r="E185" s="1" t="s">
        <v>28</v>
      </c>
      <c r="F185" s="1" t="s">
        <v>26</v>
      </c>
      <c r="G185" s="1" t="s">
        <v>17</v>
      </c>
      <c r="H185" s="1" t="str" cm="1">
        <f t="array" ref="H185">_xlfn.IFS(F185="TwoWheeler","PrivateScooty",F185="ThreeWheeler","Gov.Cargo",F185="Bus","Gov.Bus",AND(F185="FourWheeler",OR(G185="Electric",G185="CNG",G185="Petrol")),"Cab",AND(F185="FourWheeler",G185="Diesel"),"PrivateCar")</f>
        <v>PrivateScooty</v>
      </c>
      <c r="I185" s="1">
        <v>22.91</v>
      </c>
    </row>
    <row r="186" spans="1:9" x14ac:dyDescent="0.35">
      <c r="A186" s="1" t="s">
        <v>241</v>
      </c>
      <c r="B186" s="1" t="s">
        <v>75</v>
      </c>
      <c r="C186" s="2">
        <v>44799</v>
      </c>
      <c r="D186" s="2" t="str">
        <f t="shared" si="2"/>
        <v>2022</v>
      </c>
      <c r="E186" s="1" t="s">
        <v>28</v>
      </c>
      <c r="F186" s="1" t="s">
        <v>16</v>
      </c>
      <c r="G186" s="1" t="s">
        <v>34</v>
      </c>
      <c r="H186" s="1" t="str" cm="1">
        <f t="array" ref="H186">_xlfn.IFS(F186="TwoWheeler","PrivateScooty",F186="ThreeWheeler","Gov.Cargo",F186="Bus","Gov.Bus",AND(F186="FourWheeler",OR(G186="Electric",G186="CNG",G186="Petrol")),"Cab",AND(F186="FourWheeler",G186="Diesel"),"PrivateCar")</f>
        <v>Gov.Bus</v>
      </c>
      <c r="I186" s="1">
        <v>80.11</v>
      </c>
    </row>
    <row r="187" spans="1:9" x14ac:dyDescent="0.35">
      <c r="A187" s="1" t="s">
        <v>242</v>
      </c>
      <c r="B187" s="1" t="s">
        <v>93</v>
      </c>
      <c r="C187" s="2">
        <v>43628</v>
      </c>
      <c r="D187" s="2" t="str">
        <f t="shared" si="2"/>
        <v>2019</v>
      </c>
      <c r="E187" s="1" t="s">
        <v>127</v>
      </c>
      <c r="F187" s="1" t="s">
        <v>11</v>
      </c>
      <c r="G187" s="1" t="s">
        <v>34</v>
      </c>
      <c r="H187" s="1" t="str" cm="1">
        <f t="array" ref="H187">_xlfn.IFS(F187="TwoWheeler","PrivateScooty",F187="ThreeWheeler","Gov.Cargo",F187="Bus","Gov.Bus",AND(F187="FourWheeler",OR(G187="Electric",G187="CNG",G187="Petrol")),"Cab",AND(F187="FourWheeler",G187="Diesel"),"PrivateCar")</f>
        <v>Cab</v>
      </c>
      <c r="I187" s="1">
        <v>75.239999999999995</v>
      </c>
    </row>
    <row r="188" spans="1:9" x14ac:dyDescent="0.35">
      <c r="A188" s="1" t="s">
        <v>243</v>
      </c>
      <c r="B188" s="1" t="s">
        <v>104</v>
      </c>
      <c r="C188" s="2">
        <v>44988</v>
      </c>
      <c r="D188" s="2" t="str">
        <f t="shared" si="2"/>
        <v>2023</v>
      </c>
      <c r="E188" s="1" t="s">
        <v>88</v>
      </c>
      <c r="F188" s="1" t="s">
        <v>43</v>
      </c>
      <c r="G188" s="1" t="s">
        <v>34</v>
      </c>
      <c r="H188" s="1" t="str" cm="1">
        <f t="array" ref="H188">_xlfn.IFS(F188="TwoWheeler","PrivateScooty",F188="ThreeWheeler","Gov.Cargo",F188="Bus","Gov.Bus",AND(F188="FourWheeler",OR(G188="Electric",G188="CNG",G188="Petrol")),"Cab",AND(F188="FourWheeler",G188="Diesel"),"PrivateCar")</f>
        <v>Gov.Cargo</v>
      </c>
      <c r="I188" s="1">
        <v>35.36</v>
      </c>
    </row>
    <row r="189" spans="1:9" x14ac:dyDescent="0.35">
      <c r="A189" s="1" t="s">
        <v>244</v>
      </c>
      <c r="B189" s="1" t="s">
        <v>32</v>
      </c>
      <c r="C189" s="2">
        <v>44317</v>
      </c>
      <c r="D189" s="2" t="str">
        <f t="shared" si="2"/>
        <v>2021</v>
      </c>
      <c r="E189" s="1" t="s">
        <v>62</v>
      </c>
      <c r="F189" s="1" t="s">
        <v>43</v>
      </c>
      <c r="G189" s="1" t="s">
        <v>34</v>
      </c>
      <c r="H189" s="1" t="str" cm="1">
        <f t="array" ref="H189">_xlfn.IFS(F189="TwoWheeler","PrivateScooty",F189="ThreeWheeler","Gov.Cargo",F189="Bus","Gov.Bus",AND(F189="FourWheeler",OR(G189="Electric",G189="CNG",G189="Petrol")),"Cab",AND(F189="FourWheeler",G189="Diesel"),"PrivateCar")</f>
        <v>Gov.Cargo</v>
      </c>
      <c r="I189" s="1">
        <v>47.93</v>
      </c>
    </row>
    <row r="190" spans="1:9" x14ac:dyDescent="0.35">
      <c r="A190" s="1" t="s">
        <v>245</v>
      </c>
      <c r="B190" s="1" t="s">
        <v>104</v>
      </c>
      <c r="C190" s="2">
        <v>43368</v>
      </c>
      <c r="D190" s="2" t="str">
        <f t="shared" si="2"/>
        <v>2018</v>
      </c>
      <c r="E190" s="1" t="s">
        <v>60</v>
      </c>
      <c r="F190" s="1" t="s">
        <v>26</v>
      </c>
      <c r="G190" s="1" t="s">
        <v>12</v>
      </c>
      <c r="H190" s="1" t="str" cm="1">
        <f t="array" ref="H190">_xlfn.IFS(F190="TwoWheeler","PrivateScooty",F190="ThreeWheeler","Gov.Cargo",F190="Bus","Gov.Bus",AND(F190="FourWheeler",OR(G190="Electric",G190="CNG",G190="Petrol")),"Cab",AND(F190="FourWheeler",G190="Diesel"),"PrivateCar")</f>
        <v>PrivateScooty</v>
      </c>
      <c r="I190" s="1">
        <v>41.68</v>
      </c>
    </row>
    <row r="191" spans="1:9" x14ac:dyDescent="0.35">
      <c r="A191" s="1" t="s">
        <v>246</v>
      </c>
      <c r="B191" s="1" t="s">
        <v>104</v>
      </c>
      <c r="C191" s="2">
        <v>43358</v>
      </c>
      <c r="D191" s="2" t="str">
        <f t="shared" si="2"/>
        <v>2018</v>
      </c>
      <c r="E191" s="1" t="s">
        <v>72</v>
      </c>
      <c r="F191" s="1" t="s">
        <v>43</v>
      </c>
      <c r="G191" s="1" t="s">
        <v>17</v>
      </c>
      <c r="H191" s="1" t="str" cm="1">
        <f t="array" ref="H191">_xlfn.IFS(F191="TwoWheeler","PrivateScooty",F191="ThreeWheeler","Gov.Cargo",F191="Bus","Gov.Bus",AND(F191="FourWheeler",OR(G191="Electric",G191="CNG",G191="Petrol")),"Cab",AND(F191="FourWheeler",G191="Diesel"),"PrivateCar")</f>
        <v>Gov.Cargo</v>
      </c>
      <c r="I191" s="1">
        <v>39.659999999999997</v>
      </c>
    </row>
    <row r="192" spans="1:9" x14ac:dyDescent="0.35">
      <c r="A192" s="1" t="s">
        <v>247</v>
      </c>
      <c r="B192" s="1" t="s">
        <v>14</v>
      </c>
      <c r="C192" s="2">
        <v>43964</v>
      </c>
      <c r="D192" s="2" t="str">
        <f t="shared" si="2"/>
        <v>2020</v>
      </c>
      <c r="E192" s="1" t="s">
        <v>28</v>
      </c>
      <c r="F192" s="1" t="s">
        <v>26</v>
      </c>
      <c r="G192" s="1" t="s">
        <v>34</v>
      </c>
      <c r="H192" s="1" t="str" cm="1">
        <f t="array" ref="H192">_xlfn.IFS(F192="TwoWheeler","PrivateScooty",F192="ThreeWheeler","Gov.Cargo",F192="Bus","Gov.Bus",AND(F192="FourWheeler",OR(G192="Electric",G192="CNG",G192="Petrol")),"Cab",AND(F192="FourWheeler",G192="Diesel"),"PrivateCar")</f>
        <v>PrivateScooty</v>
      </c>
      <c r="I192" s="1">
        <v>76.040000000000006</v>
      </c>
    </row>
    <row r="193" spans="1:9" x14ac:dyDescent="0.35">
      <c r="A193" s="1" t="s">
        <v>248</v>
      </c>
      <c r="B193" s="1" t="s">
        <v>32</v>
      </c>
      <c r="C193" s="2">
        <v>43932</v>
      </c>
      <c r="D193" s="2" t="str">
        <f t="shared" si="2"/>
        <v>2020</v>
      </c>
      <c r="E193" s="1" t="s">
        <v>113</v>
      </c>
      <c r="F193" s="1" t="s">
        <v>16</v>
      </c>
      <c r="G193" s="1" t="s">
        <v>34</v>
      </c>
      <c r="H193" s="1" t="str" cm="1">
        <f t="array" ref="H193">_xlfn.IFS(F193="TwoWheeler","PrivateScooty",F193="ThreeWheeler","Gov.Cargo",F193="Bus","Gov.Bus",AND(F193="FourWheeler",OR(G193="Electric",G193="CNG",G193="Petrol")),"Cab",AND(F193="FourWheeler",G193="Diesel"),"PrivateCar")</f>
        <v>Gov.Bus</v>
      </c>
      <c r="I193" s="1">
        <v>34.799999999999997</v>
      </c>
    </row>
    <row r="194" spans="1:9" x14ac:dyDescent="0.35">
      <c r="A194" s="1" t="s">
        <v>249</v>
      </c>
      <c r="B194" s="1" t="s">
        <v>9</v>
      </c>
      <c r="C194" s="2">
        <v>43115</v>
      </c>
      <c r="D194" s="2" t="str">
        <f t="shared" si="2"/>
        <v>2018</v>
      </c>
      <c r="E194" s="1" t="s">
        <v>55</v>
      </c>
      <c r="F194" s="1" t="s">
        <v>43</v>
      </c>
      <c r="G194" s="1" t="s">
        <v>22</v>
      </c>
      <c r="H194" s="1" t="str" cm="1">
        <f t="array" ref="H194">_xlfn.IFS(F194="TwoWheeler","PrivateScooty",F194="ThreeWheeler","Gov.Cargo",F194="Bus","Gov.Bus",AND(F194="FourWheeler",OR(G194="Electric",G194="CNG",G194="Petrol")),"Cab",AND(F194="FourWheeler",G194="Diesel"),"PrivateCar")</f>
        <v>Gov.Cargo</v>
      </c>
      <c r="I194" s="1">
        <v>70.05</v>
      </c>
    </row>
    <row r="195" spans="1:9" x14ac:dyDescent="0.35">
      <c r="A195" s="1" t="s">
        <v>250</v>
      </c>
      <c r="B195" s="1" t="s">
        <v>66</v>
      </c>
      <c r="C195" s="2">
        <v>44374</v>
      </c>
      <c r="D195" s="2" t="str">
        <f t="shared" ref="D195:D258" si="3">TEXT(C195,"yyyy")</f>
        <v>2021</v>
      </c>
      <c r="E195" s="1" t="s">
        <v>113</v>
      </c>
      <c r="F195" s="1" t="s">
        <v>16</v>
      </c>
      <c r="G195" s="1" t="s">
        <v>22</v>
      </c>
      <c r="H195" s="1" t="str" cm="1">
        <f t="array" ref="H195">_xlfn.IFS(F195="TwoWheeler","PrivateScooty",F195="ThreeWheeler","Gov.Cargo",F195="Bus","Gov.Bus",AND(F195="FourWheeler",OR(G195="Electric",G195="CNG",G195="Petrol")),"Cab",AND(F195="FourWheeler",G195="Diesel"),"PrivateCar")</f>
        <v>Gov.Bus</v>
      </c>
      <c r="I195" s="1">
        <v>92.05</v>
      </c>
    </row>
    <row r="196" spans="1:9" x14ac:dyDescent="0.35">
      <c r="A196" s="1" t="s">
        <v>251</v>
      </c>
      <c r="B196" s="1" t="s">
        <v>14</v>
      </c>
      <c r="C196" s="2">
        <v>44598</v>
      </c>
      <c r="D196" s="2" t="str">
        <f t="shared" si="3"/>
        <v>2022</v>
      </c>
      <c r="E196" s="1" t="s">
        <v>64</v>
      </c>
      <c r="F196" s="1" t="s">
        <v>26</v>
      </c>
      <c r="G196" s="1" t="s">
        <v>12</v>
      </c>
      <c r="H196" s="1" t="str" cm="1">
        <f t="array" ref="H196">_xlfn.IFS(F196="TwoWheeler","PrivateScooty",F196="ThreeWheeler","Gov.Cargo",F196="Bus","Gov.Bus",AND(F196="FourWheeler",OR(G196="Electric",G196="CNG",G196="Petrol")),"Cab",AND(F196="FourWheeler",G196="Diesel"),"PrivateCar")</f>
        <v>PrivateScooty</v>
      </c>
      <c r="I196" s="1">
        <v>60.32</v>
      </c>
    </row>
    <row r="197" spans="1:9" x14ac:dyDescent="0.35">
      <c r="A197" s="1" t="s">
        <v>252</v>
      </c>
      <c r="B197" s="1" t="s">
        <v>24</v>
      </c>
      <c r="C197" s="2">
        <v>45260</v>
      </c>
      <c r="D197" s="2" t="str">
        <f t="shared" si="3"/>
        <v>2023</v>
      </c>
      <c r="E197" s="1" t="s">
        <v>10</v>
      </c>
      <c r="F197" s="1" t="s">
        <v>16</v>
      </c>
      <c r="G197" s="1" t="s">
        <v>34</v>
      </c>
      <c r="H197" s="1" t="str" cm="1">
        <f t="array" ref="H197">_xlfn.IFS(F197="TwoWheeler","PrivateScooty",F197="ThreeWheeler","Gov.Cargo",F197="Bus","Gov.Bus",AND(F197="FourWheeler",OR(G197="Electric",G197="CNG",G197="Petrol")),"Cab",AND(F197="FourWheeler",G197="Diesel"),"PrivateCar")</f>
        <v>Gov.Bus</v>
      </c>
      <c r="I197" s="1">
        <v>27.01</v>
      </c>
    </row>
    <row r="198" spans="1:9" x14ac:dyDescent="0.35">
      <c r="A198" s="1" t="s">
        <v>253</v>
      </c>
      <c r="B198" s="1" t="s">
        <v>32</v>
      </c>
      <c r="C198" s="2">
        <v>43818</v>
      </c>
      <c r="D198" s="2" t="str">
        <f t="shared" si="3"/>
        <v>2019</v>
      </c>
      <c r="E198" s="1" t="s">
        <v>60</v>
      </c>
      <c r="F198" s="1" t="s">
        <v>16</v>
      </c>
      <c r="G198" s="1" t="s">
        <v>12</v>
      </c>
      <c r="H198" s="1" t="str" cm="1">
        <f t="array" ref="H198">_xlfn.IFS(F198="TwoWheeler","PrivateScooty",F198="ThreeWheeler","Gov.Cargo",F198="Bus","Gov.Bus",AND(F198="FourWheeler",OR(G198="Electric",G198="CNG",G198="Petrol")),"Cab",AND(F198="FourWheeler",G198="Diesel"),"PrivateCar")</f>
        <v>Gov.Bus</v>
      </c>
      <c r="I198" s="1">
        <v>82.69</v>
      </c>
    </row>
    <row r="199" spans="1:9" x14ac:dyDescent="0.35">
      <c r="A199" s="1" t="s">
        <v>254</v>
      </c>
      <c r="B199" s="1" t="s">
        <v>36</v>
      </c>
      <c r="C199" s="2">
        <v>45195</v>
      </c>
      <c r="D199" s="2" t="str">
        <f t="shared" si="3"/>
        <v>2023</v>
      </c>
      <c r="E199" s="1" t="s">
        <v>81</v>
      </c>
      <c r="F199" s="1" t="s">
        <v>11</v>
      </c>
      <c r="G199" s="1" t="s">
        <v>12</v>
      </c>
      <c r="H199" s="1" t="str" cm="1">
        <f t="array" ref="H199">_xlfn.IFS(F199="TwoWheeler","PrivateScooty",F199="ThreeWheeler","Gov.Cargo",F199="Bus","Gov.Bus",AND(F199="FourWheeler",OR(G199="Electric",G199="CNG",G199="Petrol")),"Cab",AND(F199="FourWheeler",G199="Diesel"),"PrivateCar")</f>
        <v>Cab</v>
      </c>
      <c r="I199" s="1">
        <v>62.74</v>
      </c>
    </row>
    <row r="200" spans="1:9" x14ac:dyDescent="0.35">
      <c r="A200" s="1" t="s">
        <v>255</v>
      </c>
      <c r="B200" s="1" t="s">
        <v>66</v>
      </c>
      <c r="C200" s="2">
        <v>43818</v>
      </c>
      <c r="D200" s="2" t="str">
        <f t="shared" si="3"/>
        <v>2019</v>
      </c>
      <c r="E200" s="1" t="s">
        <v>57</v>
      </c>
      <c r="F200" s="1" t="s">
        <v>16</v>
      </c>
      <c r="G200" s="1" t="s">
        <v>17</v>
      </c>
      <c r="H200" s="1" t="str" cm="1">
        <f t="array" ref="H200">_xlfn.IFS(F200="TwoWheeler","PrivateScooty",F200="ThreeWheeler","Gov.Cargo",F200="Bus","Gov.Bus",AND(F200="FourWheeler",OR(G200="Electric",G200="CNG",G200="Petrol")),"Cab",AND(F200="FourWheeler",G200="Diesel"),"PrivateCar")</f>
        <v>Gov.Bus</v>
      </c>
      <c r="I200" s="1">
        <v>25.54</v>
      </c>
    </row>
    <row r="201" spans="1:9" x14ac:dyDescent="0.35">
      <c r="A201" s="1" t="s">
        <v>256</v>
      </c>
      <c r="B201" s="1" t="s">
        <v>75</v>
      </c>
      <c r="C201" s="2">
        <v>44397</v>
      </c>
      <c r="D201" s="2" t="str">
        <f t="shared" si="3"/>
        <v>2021</v>
      </c>
      <c r="E201" s="1" t="s">
        <v>202</v>
      </c>
      <c r="F201" s="1" t="s">
        <v>43</v>
      </c>
      <c r="G201" s="1" t="s">
        <v>34</v>
      </c>
      <c r="H201" s="1" t="str" cm="1">
        <f t="array" ref="H201">_xlfn.IFS(F201="TwoWheeler","PrivateScooty",F201="ThreeWheeler","Gov.Cargo",F201="Bus","Gov.Bus",AND(F201="FourWheeler",OR(G201="Electric",G201="CNG",G201="Petrol")),"Cab",AND(F201="FourWheeler",G201="Diesel"),"PrivateCar")</f>
        <v>Gov.Cargo</v>
      </c>
      <c r="I201" s="1">
        <v>72.099999999999994</v>
      </c>
    </row>
    <row r="202" spans="1:9" x14ac:dyDescent="0.35">
      <c r="A202" s="1" t="s">
        <v>257</v>
      </c>
      <c r="B202" s="1" t="s">
        <v>93</v>
      </c>
      <c r="C202" s="2">
        <v>44157</v>
      </c>
      <c r="D202" s="2" t="str">
        <f t="shared" si="3"/>
        <v>2020</v>
      </c>
      <c r="E202" s="1" t="s">
        <v>113</v>
      </c>
      <c r="F202" s="1" t="s">
        <v>26</v>
      </c>
      <c r="G202" s="1" t="s">
        <v>22</v>
      </c>
      <c r="H202" s="1" t="str" cm="1">
        <f t="array" ref="H202">_xlfn.IFS(F202="TwoWheeler","PrivateScooty",F202="ThreeWheeler","Gov.Cargo",F202="Bus","Gov.Bus",AND(F202="FourWheeler",OR(G202="Electric",G202="CNG",G202="Petrol")),"Cab",AND(F202="FourWheeler",G202="Diesel"),"PrivateCar")</f>
        <v>PrivateScooty</v>
      </c>
      <c r="I202" s="1">
        <v>36.700000000000003</v>
      </c>
    </row>
    <row r="203" spans="1:9" x14ac:dyDescent="0.35">
      <c r="A203" s="1" t="s">
        <v>258</v>
      </c>
      <c r="B203" s="1" t="s">
        <v>14</v>
      </c>
      <c r="C203" s="2">
        <v>44604</v>
      </c>
      <c r="D203" s="2" t="str">
        <f t="shared" si="3"/>
        <v>2022</v>
      </c>
      <c r="E203" s="1" t="s">
        <v>69</v>
      </c>
      <c r="F203" s="1" t="s">
        <v>26</v>
      </c>
      <c r="G203" s="1" t="s">
        <v>22</v>
      </c>
      <c r="H203" s="1" t="str" cm="1">
        <f t="array" ref="H203">_xlfn.IFS(F203="TwoWheeler","PrivateScooty",F203="ThreeWheeler","Gov.Cargo",F203="Bus","Gov.Bus",AND(F203="FourWheeler",OR(G203="Electric",G203="CNG",G203="Petrol")),"Cab",AND(F203="FourWheeler",G203="Diesel"),"PrivateCar")</f>
        <v>PrivateScooty</v>
      </c>
      <c r="I203" s="1">
        <v>38.72</v>
      </c>
    </row>
    <row r="204" spans="1:9" x14ac:dyDescent="0.35">
      <c r="A204" s="1" t="s">
        <v>259</v>
      </c>
      <c r="B204" s="1" t="s">
        <v>93</v>
      </c>
      <c r="C204" s="2">
        <v>44257</v>
      </c>
      <c r="D204" s="2" t="str">
        <f t="shared" si="3"/>
        <v>2021</v>
      </c>
      <c r="E204" s="1" t="s">
        <v>33</v>
      </c>
      <c r="F204" s="1" t="s">
        <v>11</v>
      </c>
      <c r="G204" s="1" t="s">
        <v>34</v>
      </c>
      <c r="H204" s="1" t="str" cm="1">
        <f t="array" ref="H204">_xlfn.IFS(F204="TwoWheeler","PrivateScooty",F204="ThreeWheeler","Gov.Cargo",F204="Bus","Gov.Bus",AND(F204="FourWheeler",OR(G204="Electric",G204="CNG",G204="Petrol")),"Cab",AND(F204="FourWheeler",G204="Diesel"),"PrivateCar")</f>
        <v>Cab</v>
      </c>
      <c r="I204" s="1">
        <v>35.090000000000003</v>
      </c>
    </row>
    <row r="205" spans="1:9" x14ac:dyDescent="0.35">
      <c r="A205" s="1" t="s">
        <v>260</v>
      </c>
      <c r="B205" s="1" t="s">
        <v>24</v>
      </c>
      <c r="C205" s="2">
        <v>45138</v>
      </c>
      <c r="D205" s="2" t="str">
        <f t="shared" si="3"/>
        <v>2023</v>
      </c>
      <c r="E205" s="1" t="s">
        <v>60</v>
      </c>
      <c r="F205" s="1" t="s">
        <v>11</v>
      </c>
      <c r="G205" s="1" t="s">
        <v>34</v>
      </c>
      <c r="H205" s="1" t="str" cm="1">
        <f t="array" ref="H205">_xlfn.IFS(F205="TwoWheeler","PrivateScooty",F205="ThreeWheeler","Gov.Cargo",F205="Bus","Gov.Bus",AND(F205="FourWheeler",OR(G205="Electric",G205="CNG",G205="Petrol")),"Cab",AND(F205="FourWheeler",G205="Diesel"),"PrivateCar")</f>
        <v>Cab</v>
      </c>
      <c r="I205" s="1">
        <v>34.31</v>
      </c>
    </row>
    <row r="206" spans="1:9" x14ac:dyDescent="0.35">
      <c r="A206" s="1" t="s">
        <v>261</v>
      </c>
      <c r="B206" s="1" t="s">
        <v>20</v>
      </c>
      <c r="C206" s="2">
        <v>43116</v>
      </c>
      <c r="D206" s="2" t="str">
        <f t="shared" si="3"/>
        <v>2018</v>
      </c>
      <c r="E206" s="1" t="s">
        <v>127</v>
      </c>
      <c r="F206" s="1" t="s">
        <v>11</v>
      </c>
      <c r="G206" s="1" t="s">
        <v>12</v>
      </c>
      <c r="H206" s="1" t="str" cm="1">
        <f t="array" ref="H206">_xlfn.IFS(F206="TwoWheeler","PrivateScooty",F206="ThreeWheeler","Gov.Cargo",F206="Bus","Gov.Bus",AND(F206="FourWheeler",OR(G206="Electric",G206="CNG",G206="Petrol")),"Cab",AND(F206="FourWheeler",G206="Diesel"),"PrivateCar")</f>
        <v>Cab</v>
      </c>
      <c r="I206" s="1">
        <v>95.47</v>
      </c>
    </row>
    <row r="207" spans="1:9" x14ac:dyDescent="0.35">
      <c r="A207" s="1" t="s">
        <v>262</v>
      </c>
      <c r="B207" s="1" t="s">
        <v>24</v>
      </c>
      <c r="C207" s="2">
        <v>45179</v>
      </c>
      <c r="D207" s="2" t="str">
        <f t="shared" si="3"/>
        <v>2023</v>
      </c>
      <c r="E207" s="1" t="s">
        <v>33</v>
      </c>
      <c r="F207" s="1" t="s">
        <v>43</v>
      </c>
      <c r="G207" s="1" t="s">
        <v>12</v>
      </c>
      <c r="H207" s="1" t="str" cm="1">
        <f t="array" ref="H207">_xlfn.IFS(F207="TwoWheeler","PrivateScooty",F207="ThreeWheeler","Gov.Cargo",F207="Bus","Gov.Bus",AND(F207="FourWheeler",OR(G207="Electric",G207="CNG",G207="Petrol")),"Cab",AND(F207="FourWheeler",G207="Diesel"),"PrivateCar")</f>
        <v>Gov.Cargo</v>
      </c>
      <c r="I207" s="1">
        <v>78.16</v>
      </c>
    </row>
    <row r="208" spans="1:9" x14ac:dyDescent="0.35">
      <c r="A208" s="1" t="s">
        <v>263</v>
      </c>
      <c r="B208" s="1" t="s">
        <v>20</v>
      </c>
      <c r="C208" s="2">
        <v>43506</v>
      </c>
      <c r="D208" s="2" t="str">
        <f t="shared" si="3"/>
        <v>2019</v>
      </c>
      <c r="E208" s="1" t="s">
        <v>51</v>
      </c>
      <c r="F208" s="1" t="s">
        <v>16</v>
      </c>
      <c r="G208" s="1" t="s">
        <v>17</v>
      </c>
      <c r="H208" s="1" t="str" cm="1">
        <f t="array" ref="H208">_xlfn.IFS(F208="TwoWheeler","PrivateScooty",F208="ThreeWheeler","Gov.Cargo",F208="Bus","Gov.Bus",AND(F208="FourWheeler",OR(G208="Electric",G208="CNG",G208="Petrol")),"Cab",AND(F208="FourWheeler",G208="Diesel"),"PrivateCar")</f>
        <v>Gov.Bus</v>
      </c>
      <c r="I208" s="1">
        <v>67.72</v>
      </c>
    </row>
    <row r="209" spans="1:9" x14ac:dyDescent="0.35">
      <c r="A209" s="1" t="s">
        <v>264</v>
      </c>
      <c r="B209" s="1" t="s">
        <v>14</v>
      </c>
      <c r="C209" s="2">
        <v>43416</v>
      </c>
      <c r="D209" s="2" t="str">
        <f t="shared" si="3"/>
        <v>2018</v>
      </c>
      <c r="E209" s="1" t="s">
        <v>72</v>
      </c>
      <c r="F209" s="1" t="s">
        <v>11</v>
      </c>
      <c r="G209" s="1" t="s">
        <v>17</v>
      </c>
      <c r="H209" s="1" t="str" cm="1">
        <f t="array" ref="H209">_xlfn.IFS(F209="TwoWheeler","PrivateScooty",F209="ThreeWheeler","Gov.Cargo",F209="Bus","Gov.Bus",AND(F209="FourWheeler",OR(G209="Electric",G209="CNG",G209="Petrol")),"Cab",AND(F209="FourWheeler",G209="Diesel"),"PrivateCar")</f>
        <v>PrivateCar</v>
      </c>
      <c r="I209" s="1">
        <v>78.8</v>
      </c>
    </row>
    <row r="210" spans="1:9" x14ac:dyDescent="0.35">
      <c r="A210" s="1" t="s">
        <v>265</v>
      </c>
      <c r="B210" s="1" t="s">
        <v>14</v>
      </c>
      <c r="C210" s="2">
        <v>43775</v>
      </c>
      <c r="D210" s="2" t="str">
        <f t="shared" si="3"/>
        <v>2019</v>
      </c>
      <c r="E210" s="1" t="s">
        <v>57</v>
      </c>
      <c r="F210" s="1" t="s">
        <v>16</v>
      </c>
      <c r="G210" s="1" t="s">
        <v>34</v>
      </c>
      <c r="H210" s="1" t="str" cm="1">
        <f t="array" ref="H210">_xlfn.IFS(F210="TwoWheeler","PrivateScooty",F210="ThreeWheeler","Gov.Cargo",F210="Bus","Gov.Bus",AND(F210="FourWheeler",OR(G210="Electric",G210="CNG",G210="Petrol")),"Cab",AND(F210="FourWheeler",G210="Diesel"),"PrivateCar")</f>
        <v>Gov.Bus</v>
      </c>
      <c r="I210" s="1">
        <v>84.44</v>
      </c>
    </row>
    <row r="211" spans="1:9" x14ac:dyDescent="0.35">
      <c r="A211" s="1" t="s">
        <v>266</v>
      </c>
      <c r="B211" s="1" t="s">
        <v>93</v>
      </c>
      <c r="C211" s="2">
        <v>44984</v>
      </c>
      <c r="D211" s="2" t="str">
        <f t="shared" si="3"/>
        <v>2023</v>
      </c>
      <c r="E211" s="1" t="s">
        <v>53</v>
      </c>
      <c r="F211" s="1" t="s">
        <v>43</v>
      </c>
      <c r="G211" s="1" t="s">
        <v>34</v>
      </c>
      <c r="H211" s="1" t="str" cm="1">
        <f t="array" ref="H211">_xlfn.IFS(F211="TwoWheeler","PrivateScooty",F211="ThreeWheeler","Gov.Cargo",F211="Bus","Gov.Bus",AND(F211="FourWheeler",OR(G211="Electric",G211="CNG",G211="Petrol")),"Cab",AND(F211="FourWheeler",G211="Diesel"),"PrivateCar")</f>
        <v>Gov.Cargo</v>
      </c>
      <c r="I211" s="1">
        <v>42.01</v>
      </c>
    </row>
    <row r="212" spans="1:9" x14ac:dyDescent="0.35">
      <c r="A212" s="1" t="s">
        <v>267</v>
      </c>
      <c r="B212" s="1" t="s">
        <v>75</v>
      </c>
      <c r="C212" s="2">
        <v>44638</v>
      </c>
      <c r="D212" s="2" t="str">
        <f t="shared" si="3"/>
        <v>2022</v>
      </c>
      <c r="E212" s="1" t="s">
        <v>64</v>
      </c>
      <c r="F212" s="1" t="s">
        <v>26</v>
      </c>
      <c r="G212" s="1" t="s">
        <v>34</v>
      </c>
      <c r="H212" s="1" t="str" cm="1">
        <f t="array" ref="H212">_xlfn.IFS(F212="TwoWheeler","PrivateScooty",F212="ThreeWheeler","Gov.Cargo",F212="Bus","Gov.Bus",AND(F212="FourWheeler",OR(G212="Electric",G212="CNG",G212="Petrol")),"Cab",AND(F212="FourWheeler",G212="Diesel"),"PrivateCar")</f>
        <v>PrivateScooty</v>
      </c>
      <c r="I212" s="1">
        <v>42.27</v>
      </c>
    </row>
    <row r="213" spans="1:9" x14ac:dyDescent="0.35">
      <c r="A213" s="1" t="s">
        <v>268</v>
      </c>
      <c r="B213" s="1" t="s">
        <v>93</v>
      </c>
      <c r="C213" s="2">
        <v>43306</v>
      </c>
      <c r="D213" s="2" t="str">
        <f t="shared" si="3"/>
        <v>2018</v>
      </c>
      <c r="E213" s="1" t="s">
        <v>60</v>
      </c>
      <c r="F213" s="1" t="s">
        <v>11</v>
      </c>
      <c r="G213" s="1" t="s">
        <v>34</v>
      </c>
      <c r="H213" s="1" t="str" cm="1">
        <f t="array" ref="H213">_xlfn.IFS(F213="TwoWheeler","PrivateScooty",F213="ThreeWheeler","Gov.Cargo",F213="Bus","Gov.Bus",AND(F213="FourWheeler",OR(G213="Electric",G213="CNG",G213="Petrol")),"Cab",AND(F213="FourWheeler",G213="Diesel"),"PrivateCar")</f>
        <v>Cab</v>
      </c>
      <c r="I213" s="1">
        <v>99.08</v>
      </c>
    </row>
    <row r="214" spans="1:9" x14ac:dyDescent="0.35">
      <c r="A214" s="1" t="s">
        <v>269</v>
      </c>
      <c r="B214" s="1" t="s">
        <v>75</v>
      </c>
      <c r="C214" s="2">
        <v>43570</v>
      </c>
      <c r="D214" s="2" t="str">
        <f t="shared" si="3"/>
        <v>2019</v>
      </c>
      <c r="E214" s="1" t="s">
        <v>60</v>
      </c>
      <c r="F214" s="1" t="s">
        <v>16</v>
      </c>
      <c r="G214" s="1" t="s">
        <v>34</v>
      </c>
      <c r="H214" s="1" t="str" cm="1">
        <f t="array" ref="H214">_xlfn.IFS(F214="TwoWheeler","PrivateScooty",F214="ThreeWheeler","Gov.Cargo",F214="Bus","Gov.Bus",AND(F214="FourWheeler",OR(G214="Electric",G214="CNG",G214="Petrol")),"Cab",AND(F214="FourWheeler",G214="Diesel"),"PrivateCar")</f>
        <v>Gov.Bus</v>
      </c>
      <c r="I214" s="1">
        <v>43.7</v>
      </c>
    </row>
    <row r="215" spans="1:9" x14ac:dyDescent="0.35">
      <c r="A215" s="1" t="s">
        <v>270</v>
      </c>
      <c r="B215" s="1" t="s">
        <v>14</v>
      </c>
      <c r="C215" s="2">
        <v>44769</v>
      </c>
      <c r="D215" s="2" t="str">
        <f t="shared" si="3"/>
        <v>2022</v>
      </c>
      <c r="E215" s="1" t="s">
        <v>105</v>
      </c>
      <c r="F215" s="1" t="s">
        <v>43</v>
      </c>
      <c r="G215" s="1" t="s">
        <v>34</v>
      </c>
      <c r="H215" s="1" t="str" cm="1">
        <f t="array" ref="H215">_xlfn.IFS(F215="TwoWheeler","PrivateScooty",F215="ThreeWheeler","Gov.Cargo",F215="Bus","Gov.Bus",AND(F215="FourWheeler",OR(G215="Electric",G215="CNG",G215="Petrol")),"Cab",AND(F215="FourWheeler",G215="Diesel"),"PrivateCar")</f>
        <v>Gov.Cargo</v>
      </c>
      <c r="I215" s="1">
        <v>89.72</v>
      </c>
    </row>
    <row r="216" spans="1:9" x14ac:dyDescent="0.35">
      <c r="A216" s="1" t="s">
        <v>271</v>
      </c>
      <c r="B216" s="1" t="s">
        <v>93</v>
      </c>
      <c r="C216" s="2">
        <v>45289</v>
      </c>
      <c r="D216" s="2" t="str">
        <f t="shared" si="3"/>
        <v>2023</v>
      </c>
      <c r="E216" s="1" t="s">
        <v>51</v>
      </c>
      <c r="F216" s="1" t="s">
        <v>11</v>
      </c>
      <c r="G216" s="1" t="s">
        <v>17</v>
      </c>
      <c r="H216" s="1" t="str" cm="1">
        <f t="array" ref="H216">_xlfn.IFS(F216="TwoWheeler","PrivateScooty",F216="ThreeWheeler","Gov.Cargo",F216="Bus","Gov.Bus",AND(F216="FourWheeler",OR(G216="Electric",G216="CNG",G216="Petrol")),"Cab",AND(F216="FourWheeler",G216="Diesel"),"PrivateCar")</f>
        <v>PrivateCar</v>
      </c>
      <c r="I216" s="1">
        <v>31.24</v>
      </c>
    </row>
    <row r="217" spans="1:9" x14ac:dyDescent="0.35">
      <c r="A217" s="1" t="s">
        <v>272</v>
      </c>
      <c r="B217" s="1" t="s">
        <v>14</v>
      </c>
      <c r="C217" s="2">
        <v>44808</v>
      </c>
      <c r="D217" s="2" t="str">
        <f t="shared" si="3"/>
        <v>2022</v>
      </c>
      <c r="E217" s="1" t="s">
        <v>21</v>
      </c>
      <c r="F217" s="1" t="s">
        <v>16</v>
      </c>
      <c r="G217" s="1" t="s">
        <v>12</v>
      </c>
      <c r="H217" s="1" t="str" cm="1">
        <f t="array" ref="H217">_xlfn.IFS(F217="TwoWheeler","PrivateScooty",F217="ThreeWheeler","Gov.Cargo",F217="Bus","Gov.Bus",AND(F217="FourWheeler",OR(G217="Electric",G217="CNG",G217="Petrol")),"Cab",AND(F217="FourWheeler",G217="Diesel"),"PrivateCar")</f>
        <v>Gov.Bus</v>
      </c>
      <c r="I217" s="1">
        <v>83.44</v>
      </c>
    </row>
    <row r="218" spans="1:9" x14ac:dyDescent="0.35">
      <c r="A218" s="1" t="s">
        <v>273</v>
      </c>
      <c r="B218" s="1" t="s">
        <v>36</v>
      </c>
      <c r="C218" s="2">
        <v>43872</v>
      </c>
      <c r="D218" s="2" t="str">
        <f t="shared" si="3"/>
        <v>2020</v>
      </c>
      <c r="E218" s="1" t="s">
        <v>40</v>
      </c>
      <c r="F218" s="1" t="s">
        <v>26</v>
      </c>
      <c r="G218" s="1" t="s">
        <v>22</v>
      </c>
      <c r="H218" s="1" t="str" cm="1">
        <f t="array" ref="H218">_xlfn.IFS(F218="TwoWheeler","PrivateScooty",F218="ThreeWheeler","Gov.Cargo",F218="Bus","Gov.Bus",AND(F218="FourWheeler",OR(G218="Electric",G218="CNG",G218="Petrol")),"Cab",AND(F218="FourWheeler",G218="Diesel"),"PrivateCar")</f>
        <v>PrivateScooty</v>
      </c>
      <c r="I218" s="1">
        <v>81.2</v>
      </c>
    </row>
    <row r="219" spans="1:9" x14ac:dyDescent="0.35">
      <c r="A219" s="1" t="s">
        <v>274</v>
      </c>
      <c r="B219" s="1" t="s">
        <v>36</v>
      </c>
      <c r="C219" s="2">
        <v>43177</v>
      </c>
      <c r="D219" s="2" t="str">
        <f t="shared" si="3"/>
        <v>2018</v>
      </c>
      <c r="E219" s="1" t="s">
        <v>15</v>
      </c>
      <c r="F219" s="1" t="s">
        <v>11</v>
      </c>
      <c r="G219" s="1" t="s">
        <v>12</v>
      </c>
      <c r="H219" s="1" t="str" cm="1">
        <f t="array" ref="H219">_xlfn.IFS(F219="TwoWheeler","PrivateScooty",F219="ThreeWheeler","Gov.Cargo",F219="Bus","Gov.Bus",AND(F219="FourWheeler",OR(G219="Electric",G219="CNG",G219="Petrol")),"Cab",AND(F219="FourWheeler",G219="Diesel"),"PrivateCar")</f>
        <v>Cab</v>
      </c>
      <c r="I219" s="1">
        <v>69.23</v>
      </c>
    </row>
    <row r="220" spans="1:9" x14ac:dyDescent="0.35">
      <c r="A220" s="1" t="s">
        <v>275</v>
      </c>
      <c r="B220" s="1" t="s">
        <v>20</v>
      </c>
      <c r="C220" s="2">
        <v>44725</v>
      </c>
      <c r="D220" s="2" t="str">
        <f t="shared" si="3"/>
        <v>2022</v>
      </c>
      <c r="E220" s="1" t="s">
        <v>123</v>
      </c>
      <c r="F220" s="1" t="s">
        <v>11</v>
      </c>
      <c r="G220" s="1" t="s">
        <v>17</v>
      </c>
      <c r="H220" s="1" t="str" cm="1">
        <f t="array" ref="H220">_xlfn.IFS(F220="TwoWheeler","PrivateScooty",F220="ThreeWheeler","Gov.Cargo",F220="Bus","Gov.Bus",AND(F220="FourWheeler",OR(G220="Electric",G220="CNG",G220="Petrol")),"Cab",AND(F220="FourWheeler",G220="Diesel"),"PrivateCar")</f>
        <v>PrivateCar</v>
      </c>
      <c r="I220" s="1">
        <v>65.98</v>
      </c>
    </row>
    <row r="221" spans="1:9" x14ac:dyDescent="0.35">
      <c r="A221" s="1" t="s">
        <v>276</v>
      </c>
      <c r="B221" s="1" t="s">
        <v>14</v>
      </c>
      <c r="C221" s="2">
        <v>44572</v>
      </c>
      <c r="D221" s="2" t="str">
        <f t="shared" si="3"/>
        <v>2022</v>
      </c>
      <c r="E221" s="1" t="s">
        <v>88</v>
      </c>
      <c r="F221" s="1" t="s">
        <v>11</v>
      </c>
      <c r="G221" s="1" t="s">
        <v>22</v>
      </c>
      <c r="H221" s="1" t="str" cm="1">
        <f t="array" ref="H221">_xlfn.IFS(F221="TwoWheeler","PrivateScooty",F221="ThreeWheeler","Gov.Cargo",F221="Bus","Gov.Bus",AND(F221="FourWheeler",OR(G221="Electric",G221="CNG",G221="Petrol")),"Cab",AND(F221="FourWheeler",G221="Diesel"),"PrivateCar")</f>
        <v>Cab</v>
      </c>
      <c r="I221" s="1">
        <v>68.59</v>
      </c>
    </row>
    <row r="222" spans="1:9" x14ac:dyDescent="0.35">
      <c r="A222" s="1" t="s">
        <v>277</v>
      </c>
      <c r="B222" s="1" t="s">
        <v>75</v>
      </c>
      <c r="C222" s="2">
        <v>44572</v>
      </c>
      <c r="D222" s="2" t="str">
        <f t="shared" si="3"/>
        <v>2022</v>
      </c>
      <c r="E222" s="1" t="s">
        <v>51</v>
      </c>
      <c r="F222" s="1" t="s">
        <v>26</v>
      </c>
      <c r="G222" s="1" t="s">
        <v>17</v>
      </c>
      <c r="H222" s="1" t="str" cm="1">
        <f t="array" ref="H222">_xlfn.IFS(F222="TwoWheeler","PrivateScooty",F222="ThreeWheeler","Gov.Cargo",F222="Bus","Gov.Bus",AND(F222="FourWheeler",OR(G222="Electric",G222="CNG",G222="Petrol")),"Cab",AND(F222="FourWheeler",G222="Diesel"),"PrivateCar")</f>
        <v>PrivateScooty</v>
      </c>
      <c r="I222" s="1">
        <v>78.05</v>
      </c>
    </row>
    <row r="223" spans="1:9" x14ac:dyDescent="0.35">
      <c r="A223" s="1" t="s">
        <v>278</v>
      </c>
      <c r="B223" s="1" t="s">
        <v>9</v>
      </c>
      <c r="C223" s="2">
        <v>45245</v>
      </c>
      <c r="D223" s="2" t="str">
        <f t="shared" si="3"/>
        <v>2023</v>
      </c>
      <c r="E223" s="1" t="s">
        <v>25</v>
      </c>
      <c r="F223" s="1" t="s">
        <v>26</v>
      </c>
      <c r="G223" s="1" t="s">
        <v>12</v>
      </c>
      <c r="H223" s="1" t="str" cm="1">
        <f t="array" ref="H223">_xlfn.IFS(F223="TwoWheeler","PrivateScooty",F223="ThreeWheeler","Gov.Cargo",F223="Bus","Gov.Bus",AND(F223="FourWheeler",OR(G223="Electric",G223="CNG",G223="Petrol")),"Cab",AND(F223="FourWheeler",G223="Diesel"),"PrivateCar")</f>
        <v>PrivateScooty</v>
      </c>
      <c r="I223" s="1">
        <v>30.65</v>
      </c>
    </row>
    <row r="224" spans="1:9" x14ac:dyDescent="0.35">
      <c r="A224" s="1" t="s">
        <v>279</v>
      </c>
      <c r="B224" s="1" t="s">
        <v>66</v>
      </c>
      <c r="C224" s="2">
        <v>44419</v>
      </c>
      <c r="D224" s="2" t="str">
        <f t="shared" si="3"/>
        <v>2021</v>
      </c>
      <c r="E224" s="1" t="s">
        <v>42</v>
      </c>
      <c r="F224" s="1" t="s">
        <v>11</v>
      </c>
      <c r="G224" s="1" t="s">
        <v>34</v>
      </c>
      <c r="H224" s="1" t="str" cm="1">
        <f t="array" ref="H224">_xlfn.IFS(F224="TwoWheeler","PrivateScooty",F224="ThreeWheeler","Gov.Cargo",F224="Bus","Gov.Bus",AND(F224="FourWheeler",OR(G224="Electric",G224="CNG",G224="Petrol")),"Cab",AND(F224="FourWheeler",G224="Diesel"),"PrivateCar")</f>
        <v>Cab</v>
      </c>
      <c r="I224" s="1">
        <v>73.87</v>
      </c>
    </row>
    <row r="225" spans="1:9" x14ac:dyDescent="0.35">
      <c r="A225" s="1" t="s">
        <v>280</v>
      </c>
      <c r="B225" s="1" t="s">
        <v>9</v>
      </c>
      <c r="C225" s="2">
        <v>43327</v>
      </c>
      <c r="D225" s="2" t="str">
        <f t="shared" si="3"/>
        <v>2018</v>
      </c>
      <c r="E225" s="1" t="s">
        <v>127</v>
      </c>
      <c r="F225" s="1" t="s">
        <v>26</v>
      </c>
      <c r="G225" s="1" t="s">
        <v>22</v>
      </c>
      <c r="H225" s="1" t="str" cm="1">
        <f t="array" ref="H225">_xlfn.IFS(F225="TwoWheeler","PrivateScooty",F225="ThreeWheeler","Gov.Cargo",F225="Bus","Gov.Bus",AND(F225="FourWheeler",OR(G225="Electric",G225="CNG",G225="Petrol")),"Cab",AND(F225="FourWheeler",G225="Diesel"),"PrivateCar")</f>
        <v>PrivateScooty</v>
      </c>
      <c r="I225" s="1">
        <v>55.52</v>
      </c>
    </row>
    <row r="226" spans="1:9" x14ac:dyDescent="0.35">
      <c r="A226" s="1" t="s">
        <v>281</v>
      </c>
      <c r="B226" s="1" t="s">
        <v>66</v>
      </c>
      <c r="C226" s="2">
        <v>44558</v>
      </c>
      <c r="D226" s="2" t="str">
        <f t="shared" si="3"/>
        <v>2021</v>
      </c>
      <c r="E226" s="1" t="s">
        <v>62</v>
      </c>
      <c r="F226" s="1" t="s">
        <v>43</v>
      </c>
      <c r="G226" s="1" t="s">
        <v>12</v>
      </c>
      <c r="H226" s="1" t="str" cm="1">
        <f t="array" ref="H226">_xlfn.IFS(F226="TwoWheeler","PrivateScooty",F226="ThreeWheeler","Gov.Cargo",F226="Bus","Gov.Bus",AND(F226="FourWheeler",OR(G226="Electric",G226="CNG",G226="Petrol")),"Cab",AND(F226="FourWheeler",G226="Diesel"),"PrivateCar")</f>
        <v>Gov.Cargo</v>
      </c>
      <c r="I226" s="1">
        <v>47.49</v>
      </c>
    </row>
    <row r="227" spans="1:9" x14ac:dyDescent="0.35">
      <c r="A227" s="1" t="s">
        <v>282</v>
      </c>
      <c r="B227" s="1" t="s">
        <v>9</v>
      </c>
      <c r="C227" s="2">
        <v>44803</v>
      </c>
      <c r="D227" s="2" t="str">
        <f t="shared" si="3"/>
        <v>2022</v>
      </c>
      <c r="E227" s="1" t="s">
        <v>47</v>
      </c>
      <c r="F227" s="1" t="s">
        <v>16</v>
      </c>
      <c r="G227" s="1" t="s">
        <v>22</v>
      </c>
      <c r="H227" s="1" t="str" cm="1">
        <f t="array" ref="H227">_xlfn.IFS(F227="TwoWheeler","PrivateScooty",F227="ThreeWheeler","Gov.Cargo",F227="Bus","Gov.Bus",AND(F227="FourWheeler",OR(G227="Electric",G227="CNG",G227="Petrol")),"Cab",AND(F227="FourWheeler",G227="Diesel"),"PrivateCar")</f>
        <v>Gov.Bus</v>
      </c>
      <c r="I227" s="1">
        <v>32.76</v>
      </c>
    </row>
    <row r="228" spans="1:9" x14ac:dyDescent="0.35">
      <c r="A228" s="1" t="s">
        <v>283</v>
      </c>
      <c r="B228" s="1" t="s">
        <v>93</v>
      </c>
      <c r="C228" s="2">
        <v>43199</v>
      </c>
      <c r="D228" s="2" t="str">
        <f t="shared" si="3"/>
        <v>2018</v>
      </c>
      <c r="E228" s="1" t="s">
        <v>88</v>
      </c>
      <c r="F228" s="1" t="s">
        <v>11</v>
      </c>
      <c r="G228" s="1" t="s">
        <v>22</v>
      </c>
      <c r="H228" s="1" t="str" cm="1">
        <f t="array" ref="H228">_xlfn.IFS(F228="TwoWheeler","PrivateScooty",F228="ThreeWheeler","Gov.Cargo",F228="Bus","Gov.Bus",AND(F228="FourWheeler",OR(G228="Electric",G228="CNG",G228="Petrol")),"Cab",AND(F228="FourWheeler",G228="Diesel"),"PrivateCar")</f>
        <v>Cab</v>
      </c>
      <c r="I228" s="1">
        <v>35.65</v>
      </c>
    </row>
    <row r="229" spans="1:9" x14ac:dyDescent="0.35">
      <c r="A229" s="1" t="s">
        <v>284</v>
      </c>
      <c r="B229" s="1" t="s">
        <v>36</v>
      </c>
      <c r="C229" s="2">
        <v>43630</v>
      </c>
      <c r="D229" s="2" t="str">
        <f t="shared" si="3"/>
        <v>2019</v>
      </c>
      <c r="E229" s="1" t="s">
        <v>28</v>
      </c>
      <c r="F229" s="1" t="s">
        <v>43</v>
      </c>
      <c r="G229" s="1" t="s">
        <v>34</v>
      </c>
      <c r="H229" s="1" t="str" cm="1">
        <f t="array" ref="H229">_xlfn.IFS(F229="TwoWheeler","PrivateScooty",F229="ThreeWheeler","Gov.Cargo",F229="Bus","Gov.Bus",AND(F229="FourWheeler",OR(G229="Electric",G229="CNG",G229="Petrol")),"Cab",AND(F229="FourWheeler",G229="Diesel"),"PrivateCar")</f>
        <v>Gov.Cargo</v>
      </c>
      <c r="I229" s="1">
        <v>90.4</v>
      </c>
    </row>
    <row r="230" spans="1:9" x14ac:dyDescent="0.35">
      <c r="A230" s="1" t="s">
        <v>285</v>
      </c>
      <c r="B230" s="1" t="s">
        <v>66</v>
      </c>
      <c r="C230" s="2">
        <v>43120</v>
      </c>
      <c r="D230" s="2" t="str">
        <f t="shared" si="3"/>
        <v>2018</v>
      </c>
      <c r="E230" s="1" t="s">
        <v>40</v>
      </c>
      <c r="F230" s="1" t="s">
        <v>11</v>
      </c>
      <c r="G230" s="1" t="s">
        <v>17</v>
      </c>
      <c r="H230" s="1" t="str" cm="1">
        <f t="array" ref="H230">_xlfn.IFS(F230="TwoWheeler","PrivateScooty",F230="ThreeWheeler","Gov.Cargo",F230="Bus","Gov.Bus",AND(F230="FourWheeler",OR(G230="Electric",G230="CNG",G230="Petrol")),"Cab",AND(F230="FourWheeler",G230="Diesel"),"PrivateCar")</f>
        <v>PrivateCar</v>
      </c>
      <c r="I230" s="1">
        <v>87.52</v>
      </c>
    </row>
    <row r="231" spans="1:9" x14ac:dyDescent="0.35">
      <c r="A231" s="1" t="s">
        <v>286</v>
      </c>
      <c r="B231" s="1" t="s">
        <v>20</v>
      </c>
      <c r="C231" s="2">
        <v>44380</v>
      </c>
      <c r="D231" s="2" t="str">
        <f t="shared" si="3"/>
        <v>2021</v>
      </c>
      <c r="E231" s="1" t="s">
        <v>57</v>
      </c>
      <c r="F231" s="1" t="s">
        <v>16</v>
      </c>
      <c r="G231" s="1" t="s">
        <v>22</v>
      </c>
      <c r="H231" s="1" t="str" cm="1">
        <f t="array" ref="H231">_xlfn.IFS(F231="TwoWheeler","PrivateScooty",F231="ThreeWheeler","Gov.Cargo",F231="Bus","Gov.Bus",AND(F231="FourWheeler",OR(G231="Electric",G231="CNG",G231="Petrol")),"Cab",AND(F231="FourWheeler",G231="Diesel"),"PrivateCar")</f>
        <v>Gov.Bus</v>
      </c>
      <c r="I231" s="1">
        <v>98.22</v>
      </c>
    </row>
    <row r="232" spans="1:9" x14ac:dyDescent="0.35">
      <c r="A232" s="1" t="s">
        <v>287</v>
      </c>
      <c r="B232" s="1" t="s">
        <v>36</v>
      </c>
      <c r="C232" s="2">
        <v>43345</v>
      </c>
      <c r="D232" s="2" t="str">
        <f t="shared" si="3"/>
        <v>2018</v>
      </c>
      <c r="E232" s="1" t="s">
        <v>69</v>
      </c>
      <c r="F232" s="1" t="s">
        <v>11</v>
      </c>
      <c r="G232" s="1" t="s">
        <v>12</v>
      </c>
      <c r="H232" s="1" t="str" cm="1">
        <f t="array" ref="H232">_xlfn.IFS(F232="TwoWheeler","PrivateScooty",F232="ThreeWheeler","Gov.Cargo",F232="Bus","Gov.Bus",AND(F232="FourWheeler",OR(G232="Electric",G232="CNG",G232="Petrol")),"Cab",AND(F232="FourWheeler",G232="Diesel"),"PrivateCar")</f>
        <v>Cab</v>
      </c>
      <c r="I232" s="1">
        <v>63.1</v>
      </c>
    </row>
    <row r="233" spans="1:9" x14ac:dyDescent="0.35">
      <c r="A233" s="1" t="s">
        <v>288</v>
      </c>
      <c r="B233" s="1" t="s">
        <v>14</v>
      </c>
      <c r="C233" s="2">
        <v>44931</v>
      </c>
      <c r="D233" s="2" t="str">
        <f t="shared" si="3"/>
        <v>2023</v>
      </c>
      <c r="E233" s="1" t="s">
        <v>202</v>
      </c>
      <c r="F233" s="1" t="s">
        <v>16</v>
      </c>
      <c r="G233" s="1" t="s">
        <v>17</v>
      </c>
      <c r="H233" s="1" t="str" cm="1">
        <f t="array" ref="H233">_xlfn.IFS(F233="TwoWheeler","PrivateScooty",F233="ThreeWheeler","Gov.Cargo",F233="Bus","Gov.Bus",AND(F233="FourWheeler",OR(G233="Electric",G233="CNG",G233="Petrol")),"Cab",AND(F233="FourWheeler",G233="Diesel"),"PrivateCar")</f>
        <v>Gov.Bus</v>
      </c>
      <c r="I233" s="1">
        <v>26.52</v>
      </c>
    </row>
    <row r="234" spans="1:9" x14ac:dyDescent="0.35">
      <c r="A234" s="1" t="s">
        <v>289</v>
      </c>
      <c r="B234" s="1" t="s">
        <v>24</v>
      </c>
      <c r="C234" s="2">
        <v>43159</v>
      </c>
      <c r="D234" s="2" t="str">
        <f t="shared" si="3"/>
        <v>2018</v>
      </c>
      <c r="E234" s="1" t="s">
        <v>21</v>
      </c>
      <c r="F234" s="1" t="s">
        <v>26</v>
      </c>
      <c r="G234" s="1" t="s">
        <v>17</v>
      </c>
      <c r="H234" s="1" t="str" cm="1">
        <f t="array" ref="H234">_xlfn.IFS(F234="TwoWheeler","PrivateScooty",F234="ThreeWheeler","Gov.Cargo",F234="Bus","Gov.Bus",AND(F234="FourWheeler",OR(G234="Electric",G234="CNG",G234="Petrol")),"Cab",AND(F234="FourWheeler",G234="Diesel"),"PrivateCar")</f>
        <v>PrivateScooty</v>
      </c>
      <c r="I234" s="1">
        <v>61.18</v>
      </c>
    </row>
    <row r="235" spans="1:9" x14ac:dyDescent="0.35">
      <c r="A235" s="1" t="s">
        <v>290</v>
      </c>
      <c r="B235" s="1" t="s">
        <v>36</v>
      </c>
      <c r="C235" s="2">
        <v>44043</v>
      </c>
      <c r="D235" s="2" t="str">
        <f t="shared" si="3"/>
        <v>2020</v>
      </c>
      <c r="E235" s="1" t="s">
        <v>42</v>
      </c>
      <c r="F235" s="1" t="s">
        <v>26</v>
      </c>
      <c r="G235" s="1" t="s">
        <v>22</v>
      </c>
      <c r="H235" s="1" t="str" cm="1">
        <f t="array" ref="H235">_xlfn.IFS(F235="TwoWheeler","PrivateScooty",F235="ThreeWheeler","Gov.Cargo",F235="Bus","Gov.Bus",AND(F235="FourWheeler",OR(G235="Electric",G235="CNG",G235="Petrol")),"Cab",AND(F235="FourWheeler",G235="Diesel"),"PrivateCar")</f>
        <v>PrivateScooty</v>
      </c>
      <c r="I235" s="1">
        <v>56.2</v>
      </c>
    </row>
    <row r="236" spans="1:9" x14ac:dyDescent="0.35">
      <c r="A236" s="1" t="s">
        <v>291</v>
      </c>
      <c r="B236" s="1" t="s">
        <v>20</v>
      </c>
      <c r="C236" s="2">
        <v>43535</v>
      </c>
      <c r="D236" s="2" t="str">
        <f t="shared" si="3"/>
        <v>2019</v>
      </c>
      <c r="E236" s="1" t="s">
        <v>21</v>
      </c>
      <c r="F236" s="1" t="s">
        <v>26</v>
      </c>
      <c r="G236" s="1" t="s">
        <v>22</v>
      </c>
      <c r="H236" s="1" t="str" cm="1">
        <f t="array" ref="H236">_xlfn.IFS(F236="TwoWheeler","PrivateScooty",F236="ThreeWheeler","Gov.Cargo",F236="Bus","Gov.Bus",AND(F236="FourWheeler",OR(G236="Electric",G236="CNG",G236="Petrol")),"Cab",AND(F236="FourWheeler",G236="Diesel"),"PrivateCar")</f>
        <v>PrivateScooty</v>
      </c>
      <c r="I236" s="1">
        <v>42.31</v>
      </c>
    </row>
    <row r="237" spans="1:9" x14ac:dyDescent="0.35">
      <c r="A237" s="1" t="s">
        <v>292</v>
      </c>
      <c r="B237" s="1" t="s">
        <v>32</v>
      </c>
      <c r="C237" s="2">
        <v>44643</v>
      </c>
      <c r="D237" s="2" t="str">
        <f t="shared" si="3"/>
        <v>2022</v>
      </c>
      <c r="E237" s="1" t="s">
        <v>57</v>
      </c>
      <c r="F237" s="1" t="s">
        <v>43</v>
      </c>
      <c r="G237" s="1" t="s">
        <v>34</v>
      </c>
      <c r="H237" s="1" t="str" cm="1">
        <f t="array" ref="H237">_xlfn.IFS(F237="TwoWheeler","PrivateScooty",F237="ThreeWheeler","Gov.Cargo",F237="Bus","Gov.Bus",AND(F237="FourWheeler",OR(G237="Electric",G237="CNG",G237="Petrol")),"Cab",AND(F237="FourWheeler",G237="Diesel"),"PrivateCar")</f>
        <v>Gov.Cargo</v>
      </c>
      <c r="I237" s="1">
        <v>48.33</v>
      </c>
    </row>
    <row r="238" spans="1:9" x14ac:dyDescent="0.35">
      <c r="A238" s="1" t="s">
        <v>293</v>
      </c>
      <c r="B238" s="1" t="s">
        <v>14</v>
      </c>
      <c r="C238" s="2">
        <v>44204</v>
      </c>
      <c r="D238" s="2" t="str">
        <f t="shared" si="3"/>
        <v>2021</v>
      </c>
      <c r="E238" s="1" t="s">
        <v>49</v>
      </c>
      <c r="F238" s="1" t="s">
        <v>26</v>
      </c>
      <c r="G238" s="1" t="s">
        <v>34</v>
      </c>
      <c r="H238" s="1" t="str" cm="1">
        <f t="array" ref="H238">_xlfn.IFS(F238="TwoWheeler","PrivateScooty",F238="ThreeWheeler","Gov.Cargo",F238="Bus","Gov.Bus",AND(F238="FourWheeler",OR(G238="Electric",G238="CNG",G238="Petrol")),"Cab",AND(F238="FourWheeler",G238="Diesel"),"PrivateCar")</f>
        <v>PrivateScooty</v>
      </c>
      <c r="I238" s="1">
        <v>92.67</v>
      </c>
    </row>
    <row r="239" spans="1:9" x14ac:dyDescent="0.35">
      <c r="A239" s="1" t="s">
        <v>294</v>
      </c>
      <c r="B239" s="1" t="s">
        <v>75</v>
      </c>
      <c r="C239" s="2">
        <v>43587</v>
      </c>
      <c r="D239" s="2" t="str">
        <f t="shared" si="3"/>
        <v>2019</v>
      </c>
      <c r="E239" s="1" t="s">
        <v>53</v>
      </c>
      <c r="F239" s="1" t="s">
        <v>43</v>
      </c>
      <c r="G239" s="1" t="s">
        <v>12</v>
      </c>
      <c r="H239" s="1" t="str" cm="1">
        <f t="array" ref="H239">_xlfn.IFS(F239="TwoWheeler","PrivateScooty",F239="ThreeWheeler","Gov.Cargo",F239="Bus","Gov.Bus",AND(F239="FourWheeler",OR(G239="Electric",G239="CNG",G239="Petrol")),"Cab",AND(F239="FourWheeler",G239="Diesel"),"PrivateCar")</f>
        <v>Gov.Cargo</v>
      </c>
      <c r="I239" s="1">
        <v>98.95</v>
      </c>
    </row>
    <row r="240" spans="1:9" x14ac:dyDescent="0.35">
      <c r="A240" s="1" t="s">
        <v>295</v>
      </c>
      <c r="B240" s="1" t="s">
        <v>32</v>
      </c>
      <c r="C240" s="2">
        <v>43480</v>
      </c>
      <c r="D240" s="2" t="str">
        <f t="shared" si="3"/>
        <v>2019</v>
      </c>
      <c r="E240" s="1" t="s">
        <v>47</v>
      </c>
      <c r="F240" s="1" t="s">
        <v>11</v>
      </c>
      <c r="G240" s="1" t="s">
        <v>12</v>
      </c>
      <c r="H240" s="1" t="str" cm="1">
        <f t="array" ref="H240">_xlfn.IFS(F240="TwoWheeler","PrivateScooty",F240="ThreeWheeler","Gov.Cargo",F240="Bus","Gov.Bus",AND(F240="FourWheeler",OR(G240="Electric",G240="CNG",G240="Petrol")),"Cab",AND(F240="FourWheeler",G240="Diesel"),"PrivateCar")</f>
        <v>Cab</v>
      </c>
      <c r="I240" s="1">
        <v>76.430000000000007</v>
      </c>
    </row>
    <row r="241" spans="1:9" x14ac:dyDescent="0.35">
      <c r="A241" s="1" t="s">
        <v>296</v>
      </c>
      <c r="B241" s="1" t="s">
        <v>14</v>
      </c>
      <c r="C241" s="2">
        <v>43932</v>
      </c>
      <c r="D241" s="2" t="str">
        <f t="shared" si="3"/>
        <v>2020</v>
      </c>
      <c r="E241" s="1" t="s">
        <v>38</v>
      </c>
      <c r="F241" s="1" t="s">
        <v>11</v>
      </c>
      <c r="G241" s="1" t="s">
        <v>22</v>
      </c>
      <c r="H241" s="1" t="str" cm="1">
        <f t="array" ref="H241">_xlfn.IFS(F241="TwoWheeler","PrivateScooty",F241="ThreeWheeler","Gov.Cargo",F241="Bus","Gov.Bus",AND(F241="FourWheeler",OR(G241="Electric",G241="CNG",G241="Petrol")),"Cab",AND(F241="FourWheeler",G241="Diesel"),"PrivateCar")</f>
        <v>Cab</v>
      </c>
      <c r="I241" s="1">
        <v>93.07</v>
      </c>
    </row>
    <row r="242" spans="1:9" x14ac:dyDescent="0.35">
      <c r="A242" s="1" t="s">
        <v>297</v>
      </c>
      <c r="B242" s="1" t="s">
        <v>9</v>
      </c>
      <c r="C242" s="2">
        <v>44910</v>
      </c>
      <c r="D242" s="2" t="str">
        <f t="shared" si="3"/>
        <v>2022</v>
      </c>
      <c r="E242" s="1" t="s">
        <v>15</v>
      </c>
      <c r="F242" s="1" t="s">
        <v>43</v>
      </c>
      <c r="G242" s="1" t="s">
        <v>22</v>
      </c>
      <c r="H242" s="1" t="str" cm="1">
        <f t="array" ref="H242">_xlfn.IFS(F242="TwoWheeler","PrivateScooty",F242="ThreeWheeler","Gov.Cargo",F242="Bus","Gov.Bus",AND(F242="FourWheeler",OR(G242="Electric",G242="CNG",G242="Petrol")),"Cab",AND(F242="FourWheeler",G242="Diesel"),"PrivateCar")</f>
        <v>Gov.Cargo</v>
      </c>
      <c r="I242" s="1">
        <v>80.819999999999993</v>
      </c>
    </row>
    <row r="243" spans="1:9" x14ac:dyDescent="0.35">
      <c r="A243" s="1" t="s">
        <v>298</v>
      </c>
      <c r="B243" s="1" t="s">
        <v>9</v>
      </c>
      <c r="C243" s="2">
        <v>45054</v>
      </c>
      <c r="D243" s="2" t="str">
        <f t="shared" si="3"/>
        <v>2023</v>
      </c>
      <c r="E243" s="1" t="s">
        <v>69</v>
      </c>
      <c r="F243" s="1" t="s">
        <v>16</v>
      </c>
      <c r="G243" s="1" t="s">
        <v>17</v>
      </c>
      <c r="H243" s="1" t="str" cm="1">
        <f t="array" ref="H243">_xlfn.IFS(F243="TwoWheeler","PrivateScooty",F243="ThreeWheeler","Gov.Cargo",F243="Bus","Gov.Bus",AND(F243="FourWheeler",OR(G243="Electric",G243="CNG",G243="Petrol")),"Cab",AND(F243="FourWheeler",G243="Diesel"),"PrivateCar")</f>
        <v>Gov.Bus</v>
      </c>
      <c r="I243" s="1">
        <v>58.52</v>
      </c>
    </row>
    <row r="244" spans="1:9" x14ac:dyDescent="0.35">
      <c r="A244" s="1" t="s">
        <v>299</v>
      </c>
      <c r="B244" s="1" t="s">
        <v>36</v>
      </c>
      <c r="C244" s="2">
        <v>44428</v>
      </c>
      <c r="D244" s="2" t="str">
        <f t="shared" si="3"/>
        <v>2021</v>
      </c>
      <c r="E244" s="1" t="s">
        <v>64</v>
      </c>
      <c r="F244" s="1" t="s">
        <v>26</v>
      </c>
      <c r="G244" s="1" t="s">
        <v>22</v>
      </c>
      <c r="H244" s="1" t="str" cm="1">
        <f t="array" ref="H244">_xlfn.IFS(F244="TwoWheeler","PrivateScooty",F244="ThreeWheeler","Gov.Cargo",F244="Bus","Gov.Bus",AND(F244="FourWheeler",OR(G244="Electric",G244="CNG",G244="Petrol")),"Cab",AND(F244="FourWheeler",G244="Diesel"),"PrivateCar")</f>
        <v>PrivateScooty</v>
      </c>
      <c r="I244" s="1">
        <v>60.01</v>
      </c>
    </row>
    <row r="245" spans="1:9" x14ac:dyDescent="0.35">
      <c r="A245" s="1" t="s">
        <v>300</v>
      </c>
      <c r="B245" s="1" t="s">
        <v>93</v>
      </c>
      <c r="C245" s="2">
        <v>44558</v>
      </c>
      <c r="D245" s="2" t="str">
        <f t="shared" si="3"/>
        <v>2021</v>
      </c>
      <c r="E245" s="1" t="s">
        <v>33</v>
      </c>
      <c r="F245" s="1" t="s">
        <v>43</v>
      </c>
      <c r="G245" s="1" t="s">
        <v>22</v>
      </c>
      <c r="H245" s="1" t="str" cm="1">
        <f t="array" ref="H245">_xlfn.IFS(F245="TwoWheeler","PrivateScooty",F245="ThreeWheeler","Gov.Cargo",F245="Bus","Gov.Bus",AND(F245="FourWheeler",OR(G245="Electric",G245="CNG",G245="Petrol")),"Cab",AND(F245="FourWheeler",G245="Diesel"),"PrivateCar")</f>
        <v>Gov.Cargo</v>
      </c>
      <c r="I245" s="1">
        <v>57.36</v>
      </c>
    </row>
    <row r="246" spans="1:9" x14ac:dyDescent="0.35">
      <c r="A246" s="1" t="s">
        <v>301</v>
      </c>
      <c r="B246" s="1" t="s">
        <v>9</v>
      </c>
      <c r="C246" s="2">
        <v>44563</v>
      </c>
      <c r="D246" s="2" t="str">
        <f t="shared" si="3"/>
        <v>2022</v>
      </c>
      <c r="E246" s="1" t="s">
        <v>21</v>
      </c>
      <c r="F246" s="1" t="s">
        <v>11</v>
      </c>
      <c r="G246" s="1" t="s">
        <v>22</v>
      </c>
      <c r="H246" s="1" t="str" cm="1">
        <f t="array" ref="H246">_xlfn.IFS(F246="TwoWheeler","PrivateScooty",F246="ThreeWheeler","Gov.Cargo",F246="Bus","Gov.Bus",AND(F246="FourWheeler",OR(G246="Electric",G246="CNG",G246="Petrol")),"Cab",AND(F246="FourWheeler",G246="Diesel"),"PrivateCar")</f>
        <v>Cab</v>
      </c>
      <c r="I246" s="1">
        <v>23.31</v>
      </c>
    </row>
    <row r="247" spans="1:9" x14ac:dyDescent="0.35">
      <c r="A247" s="1" t="s">
        <v>302</v>
      </c>
      <c r="B247" s="1" t="s">
        <v>36</v>
      </c>
      <c r="C247" s="2">
        <v>43762</v>
      </c>
      <c r="D247" s="2" t="str">
        <f t="shared" si="3"/>
        <v>2019</v>
      </c>
      <c r="E247" s="1" t="s">
        <v>38</v>
      </c>
      <c r="F247" s="1" t="s">
        <v>16</v>
      </c>
      <c r="G247" s="1" t="s">
        <v>34</v>
      </c>
      <c r="H247" s="1" t="str" cm="1">
        <f t="array" ref="H247">_xlfn.IFS(F247="TwoWheeler","PrivateScooty",F247="ThreeWheeler","Gov.Cargo",F247="Bus","Gov.Bus",AND(F247="FourWheeler",OR(G247="Electric",G247="CNG",G247="Petrol")),"Cab",AND(F247="FourWheeler",G247="Diesel"),"PrivateCar")</f>
        <v>Gov.Bus</v>
      </c>
      <c r="I247" s="1">
        <v>53.7</v>
      </c>
    </row>
    <row r="248" spans="1:9" x14ac:dyDescent="0.35">
      <c r="A248" s="1" t="s">
        <v>303</v>
      </c>
      <c r="B248" s="1" t="s">
        <v>104</v>
      </c>
      <c r="C248" s="2">
        <v>43186</v>
      </c>
      <c r="D248" s="2" t="str">
        <f t="shared" si="3"/>
        <v>2018</v>
      </c>
      <c r="E248" s="1" t="s">
        <v>47</v>
      </c>
      <c r="F248" s="1" t="s">
        <v>43</v>
      </c>
      <c r="G248" s="1" t="s">
        <v>22</v>
      </c>
      <c r="H248" s="1" t="str" cm="1">
        <f t="array" ref="H248">_xlfn.IFS(F248="TwoWheeler","PrivateScooty",F248="ThreeWheeler","Gov.Cargo",F248="Bus","Gov.Bus",AND(F248="FourWheeler",OR(G248="Electric",G248="CNG",G248="Petrol")),"Cab",AND(F248="FourWheeler",G248="Diesel"),"PrivateCar")</f>
        <v>Gov.Cargo</v>
      </c>
      <c r="I248" s="1">
        <v>98.66</v>
      </c>
    </row>
    <row r="249" spans="1:9" x14ac:dyDescent="0.35">
      <c r="A249" s="1" t="s">
        <v>304</v>
      </c>
      <c r="B249" s="1" t="s">
        <v>32</v>
      </c>
      <c r="C249" s="2">
        <v>44090</v>
      </c>
      <c r="D249" s="2" t="str">
        <f t="shared" si="3"/>
        <v>2020</v>
      </c>
      <c r="E249" s="1" t="s">
        <v>113</v>
      </c>
      <c r="F249" s="1" t="s">
        <v>26</v>
      </c>
      <c r="G249" s="1" t="s">
        <v>17</v>
      </c>
      <c r="H249" s="1" t="str" cm="1">
        <f t="array" ref="H249">_xlfn.IFS(F249="TwoWheeler","PrivateScooty",F249="ThreeWheeler","Gov.Cargo",F249="Bus","Gov.Bus",AND(F249="FourWheeler",OR(G249="Electric",G249="CNG",G249="Petrol")),"Cab",AND(F249="FourWheeler",G249="Diesel"),"PrivateCar")</f>
        <v>PrivateScooty</v>
      </c>
      <c r="I249" s="1">
        <v>40.479999999999997</v>
      </c>
    </row>
    <row r="250" spans="1:9" x14ac:dyDescent="0.35">
      <c r="A250" s="1" t="s">
        <v>305</v>
      </c>
      <c r="B250" s="1" t="s">
        <v>75</v>
      </c>
      <c r="C250" s="2">
        <v>43931</v>
      </c>
      <c r="D250" s="2" t="str">
        <f t="shared" si="3"/>
        <v>2020</v>
      </c>
      <c r="E250" s="1" t="s">
        <v>33</v>
      </c>
      <c r="F250" s="1" t="s">
        <v>16</v>
      </c>
      <c r="G250" s="1" t="s">
        <v>34</v>
      </c>
      <c r="H250" s="1" t="str" cm="1">
        <f t="array" ref="H250">_xlfn.IFS(F250="TwoWheeler","PrivateScooty",F250="ThreeWheeler","Gov.Cargo",F250="Bus","Gov.Bus",AND(F250="FourWheeler",OR(G250="Electric",G250="CNG",G250="Petrol")),"Cab",AND(F250="FourWheeler",G250="Diesel"),"PrivateCar")</f>
        <v>Gov.Bus</v>
      </c>
      <c r="I250" s="1">
        <v>72.02</v>
      </c>
    </row>
    <row r="251" spans="1:9" x14ac:dyDescent="0.35">
      <c r="A251" s="1" t="s">
        <v>306</v>
      </c>
      <c r="B251" s="1" t="s">
        <v>9</v>
      </c>
      <c r="C251" s="2">
        <v>44341</v>
      </c>
      <c r="D251" s="2" t="str">
        <f t="shared" si="3"/>
        <v>2021</v>
      </c>
      <c r="E251" s="1" t="s">
        <v>123</v>
      </c>
      <c r="F251" s="1" t="s">
        <v>11</v>
      </c>
      <c r="G251" s="1" t="s">
        <v>17</v>
      </c>
      <c r="H251" s="1" t="str" cm="1">
        <f t="array" ref="H251">_xlfn.IFS(F251="TwoWheeler","PrivateScooty",F251="ThreeWheeler","Gov.Cargo",F251="Bus","Gov.Bus",AND(F251="FourWheeler",OR(G251="Electric",G251="CNG",G251="Petrol")),"Cab",AND(F251="FourWheeler",G251="Diesel"),"PrivateCar")</f>
        <v>PrivateCar</v>
      </c>
      <c r="I251" s="1">
        <v>25.19</v>
      </c>
    </row>
    <row r="252" spans="1:9" x14ac:dyDescent="0.35">
      <c r="A252" s="1" t="s">
        <v>307</v>
      </c>
      <c r="B252" s="1" t="s">
        <v>9</v>
      </c>
      <c r="C252" s="2">
        <v>44552</v>
      </c>
      <c r="D252" s="2" t="str">
        <f t="shared" si="3"/>
        <v>2021</v>
      </c>
      <c r="E252" s="1" t="s">
        <v>57</v>
      </c>
      <c r="F252" s="1" t="s">
        <v>43</v>
      </c>
      <c r="G252" s="1" t="s">
        <v>17</v>
      </c>
      <c r="H252" s="1" t="str" cm="1">
        <f t="array" ref="H252">_xlfn.IFS(F252="TwoWheeler","PrivateScooty",F252="ThreeWheeler","Gov.Cargo",F252="Bus","Gov.Bus",AND(F252="FourWheeler",OR(G252="Electric",G252="CNG",G252="Petrol")),"Cab",AND(F252="FourWheeler",G252="Diesel"),"PrivateCar")</f>
        <v>Gov.Cargo</v>
      </c>
      <c r="I252" s="1">
        <v>86.01</v>
      </c>
    </row>
    <row r="253" spans="1:9" x14ac:dyDescent="0.35">
      <c r="A253" s="1" t="s">
        <v>308</v>
      </c>
      <c r="B253" s="1" t="s">
        <v>24</v>
      </c>
      <c r="C253" s="2">
        <v>44730</v>
      </c>
      <c r="D253" s="2" t="str">
        <f t="shared" si="3"/>
        <v>2022</v>
      </c>
      <c r="E253" s="1" t="s">
        <v>49</v>
      </c>
      <c r="F253" s="1" t="s">
        <v>26</v>
      </c>
      <c r="G253" s="1" t="s">
        <v>12</v>
      </c>
      <c r="H253" s="1" t="str" cm="1">
        <f t="array" ref="H253">_xlfn.IFS(F253="TwoWheeler","PrivateScooty",F253="ThreeWheeler","Gov.Cargo",F253="Bus","Gov.Bus",AND(F253="FourWheeler",OR(G253="Electric",G253="CNG",G253="Petrol")),"Cab",AND(F253="FourWheeler",G253="Diesel"),"PrivateCar")</f>
        <v>PrivateScooty</v>
      </c>
      <c r="I253" s="1">
        <v>63.81</v>
      </c>
    </row>
    <row r="254" spans="1:9" x14ac:dyDescent="0.35">
      <c r="A254" s="1" t="s">
        <v>309</v>
      </c>
      <c r="B254" s="1" t="s">
        <v>9</v>
      </c>
      <c r="C254" s="2">
        <v>43759</v>
      </c>
      <c r="D254" s="2" t="str">
        <f t="shared" si="3"/>
        <v>2019</v>
      </c>
      <c r="E254" s="1" t="s">
        <v>42</v>
      </c>
      <c r="F254" s="1" t="s">
        <v>11</v>
      </c>
      <c r="G254" s="1" t="s">
        <v>12</v>
      </c>
      <c r="H254" s="1" t="str" cm="1">
        <f t="array" ref="H254">_xlfn.IFS(F254="TwoWheeler","PrivateScooty",F254="ThreeWheeler","Gov.Cargo",F254="Bus","Gov.Bus",AND(F254="FourWheeler",OR(G254="Electric",G254="CNG",G254="Petrol")),"Cab",AND(F254="FourWheeler",G254="Diesel"),"PrivateCar")</f>
        <v>Cab</v>
      </c>
      <c r="I254" s="1">
        <v>69.38</v>
      </c>
    </row>
    <row r="255" spans="1:9" x14ac:dyDescent="0.35">
      <c r="A255" s="1" t="s">
        <v>310</v>
      </c>
      <c r="B255" s="1" t="s">
        <v>32</v>
      </c>
      <c r="C255" s="2">
        <v>45280</v>
      </c>
      <c r="D255" s="2" t="str">
        <f t="shared" si="3"/>
        <v>2023</v>
      </c>
      <c r="E255" s="1" t="s">
        <v>38</v>
      </c>
      <c r="F255" s="1" t="s">
        <v>16</v>
      </c>
      <c r="G255" s="1" t="s">
        <v>22</v>
      </c>
      <c r="H255" s="1" t="str" cm="1">
        <f t="array" ref="H255">_xlfn.IFS(F255="TwoWheeler","PrivateScooty",F255="ThreeWheeler","Gov.Cargo",F255="Bus","Gov.Bus",AND(F255="FourWheeler",OR(G255="Electric",G255="CNG",G255="Petrol")),"Cab",AND(F255="FourWheeler",G255="Diesel"),"PrivateCar")</f>
        <v>Gov.Bus</v>
      </c>
      <c r="I255" s="1">
        <v>59.82</v>
      </c>
    </row>
    <row r="256" spans="1:9" x14ac:dyDescent="0.35">
      <c r="A256" s="1" t="s">
        <v>311</v>
      </c>
      <c r="B256" s="1" t="s">
        <v>104</v>
      </c>
      <c r="C256" s="2">
        <v>44401</v>
      </c>
      <c r="D256" s="2" t="str">
        <f t="shared" si="3"/>
        <v>2021</v>
      </c>
      <c r="E256" s="1" t="s">
        <v>105</v>
      </c>
      <c r="F256" s="1" t="s">
        <v>16</v>
      </c>
      <c r="G256" s="1" t="s">
        <v>22</v>
      </c>
      <c r="H256" s="1" t="str" cm="1">
        <f t="array" ref="H256">_xlfn.IFS(F256="TwoWheeler","PrivateScooty",F256="ThreeWheeler","Gov.Cargo",F256="Bus","Gov.Bus",AND(F256="FourWheeler",OR(G256="Electric",G256="CNG",G256="Petrol")),"Cab",AND(F256="FourWheeler",G256="Diesel"),"PrivateCar")</f>
        <v>Gov.Bus</v>
      </c>
      <c r="I256" s="1">
        <v>49.37</v>
      </c>
    </row>
    <row r="257" spans="1:9" x14ac:dyDescent="0.35">
      <c r="A257" s="1" t="s">
        <v>312</v>
      </c>
      <c r="B257" s="1" t="s">
        <v>104</v>
      </c>
      <c r="C257" s="2">
        <v>44019</v>
      </c>
      <c r="D257" s="2" t="str">
        <f t="shared" si="3"/>
        <v>2020</v>
      </c>
      <c r="E257" s="1" t="s">
        <v>21</v>
      </c>
      <c r="F257" s="1" t="s">
        <v>26</v>
      </c>
      <c r="G257" s="1" t="s">
        <v>17</v>
      </c>
      <c r="H257" s="1" t="str" cm="1">
        <f t="array" ref="H257">_xlfn.IFS(F257="TwoWheeler","PrivateScooty",F257="ThreeWheeler","Gov.Cargo",F257="Bus","Gov.Bus",AND(F257="FourWheeler",OR(G257="Electric",G257="CNG",G257="Petrol")),"Cab",AND(F257="FourWheeler",G257="Diesel"),"PrivateCar")</f>
        <v>PrivateScooty</v>
      </c>
      <c r="I257" s="1">
        <v>93.09</v>
      </c>
    </row>
    <row r="258" spans="1:9" x14ac:dyDescent="0.35">
      <c r="A258" s="1" t="s">
        <v>313</v>
      </c>
      <c r="B258" s="1" t="s">
        <v>9</v>
      </c>
      <c r="C258" s="2">
        <v>43544</v>
      </c>
      <c r="D258" s="2" t="str">
        <f t="shared" si="3"/>
        <v>2019</v>
      </c>
      <c r="E258" s="1" t="s">
        <v>116</v>
      </c>
      <c r="F258" s="1" t="s">
        <v>26</v>
      </c>
      <c r="G258" s="1" t="s">
        <v>34</v>
      </c>
      <c r="H258" s="1" t="str" cm="1">
        <f t="array" ref="H258">_xlfn.IFS(F258="TwoWheeler","PrivateScooty",F258="ThreeWheeler","Gov.Cargo",F258="Bus","Gov.Bus",AND(F258="FourWheeler",OR(G258="Electric",G258="CNG",G258="Petrol")),"Cab",AND(F258="FourWheeler",G258="Diesel"),"PrivateCar")</f>
        <v>PrivateScooty</v>
      </c>
      <c r="I258" s="1">
        <v>77.64</v>
      </c>
    </row>
    <row r="259" spans="1:9" x14ac:dyDescent="0.35">
      <c r="A259" s="1" t="s">
        <v>314</v>
      </c>
      <c r="B259" s="1" t="s">
        <v>75</v>
      </c>
      <c r="C259" s="2">
        <v>44880</v>
      </c>
      <c r="D259" s="2" t="str">
        <f t="shared" ref="D259:D322" si="4">TEXT(C259,"yyyy")</f>
        <v>2022</v>
      </c>
      <c r="E259" s="1" t="s">
        <v>69</v>
      </c>
      <c r="F259" s="1" t="s">
        <v>16</v>
      </c>
      <c r="G259" s="1" t="s">
        <v>17</v>
      </c>
      <c r="H259" s="1" t="str" cm="1">
        <f t="array" ref="H259">_xlfn.IFS(F259="TwoWheeler","PrivateScooty",F259="ThreeWheeler","Gov.Cargo",F259="Bus","Gov.Bus",AND(F259="FourWheeler",OR(G259="Electric",G259="CNG",G259="Petrol")),"Cab",AND(F259="FourWheeler",G259="Diesel"),"PrivateCar")</f>
        <v>Gov.Bus</v>
      </c>
      <c r="I259" s="1">
        <v>42.34</v>
      </c>
    </row>
    <row r="260" spans="1:9" x14ac:dyDescent="0.35">
      <c r="A260" s="1" t="s">
        <v>315</v>
      </c>
      <c r="B260" s="1" t="s">
        <v>14</v>
      </c>
      <c r="C260" s="2">
        <v>43350</v>
      </c>
      <c r="D260" s="2" t="str">
        <f t="shared" si="4"/>
        <v>2018</v>
      </c>
      <c r="E260" s="1" t="s">
        <v>116</v>
      </c>
      <c r="F260" s="1" t="s">
        <v>26</v>
      </c>
      <c r="G260" s="1" t="s">
        <v>17</v>
      </c>
      <c r="H260" s="1" t="str" cm="1">
        <f t="array" ref="H260">_xlfn.IFS(F260="TwoWheeler","PrivateScooty",F260="ThreeWheeler","Gov.Cargo",F260="Bus","Gov.Bus",AND(F260="FourWheeler",OR(G260="Electric",G260="CNG",G260="Petrol")),"Cab",AND(F260="FourWheeler",G260="Diesel"),"PrivateCar")</f>
        <v>PrivateScooty</v>
      </c>
      <c r="I260" s="1">
        <v>86.63</v>
      </c>
    </row>
    <row r="261" spans="1:9" x14ac:dyDescent="0.35">
      <c r="A261" s="1" t="s">
        <v>316</v>
      </c>
      <c r="B261" s="1" t="s">
        <v>66</v>
      </c>
      <c r="C261" s="2">
        <v>43258</v>
      </c>
      <c r="D261" s="2" t="str">
        <f t="shared" si="4"/>
        <v>2018</v>
      </c>
      <c r="E261" s="1" t="s">
        <v>60</v>
      </c>
      <c r="F261" s="1" t="s">
        <v>43</v>
      </c>
      <c r="G261" s="1" t="s">
        <v>17</v>
      </c>
      <c r="H261" s="1" t="str" cm="1">
        <f t="array" ref="H261">_xlfn.IFS(F261="TwoWheeler","PrivateScooty",F261="ThreeWheeler","Gov.Cargo",F261="Bus","Gov.Bus",AND(F261="FourWheeler",OR(G261="Electric",G261="CNG",G261="Petrol")),"Cab",AND(F261="FourWheeler",G261="Diesel"),"PrivateCar")</f>
        <v>Gov.Cargo</v>
      </c>
      <c r="I261" s="1">
        <v>95.91</v>
      </c>
    </row>
    <row r="262" spans="1:9" x14ac:dyDescent="0.35">
      <c r="A262" s="1" t="s">
        <v>317</v>
      </c>
      <c r="B262" s="1" t="s">
        <v>14</v>
      </c>
      <c r="C262" s="2">
        <v>43579</v>
      </c>
      <c r="D262" s="2" t="str">
        <f t="shared" si="4"/>
        <v>2019</v>
      </c>
      <c r="E262" s="1" t="s">
        <v>113</v>
      </c>
      <c r="F262" s="1" t="s">
        <v>11</v>
      </c>
      <c r="G262" s="1" t="s">
        <v>22</v>
      </c>
      <c r="H262" s="1" t="str" cm="1">
        <f t="array" ref="H262">_xlfn.IFS(F262="TwoWheeler","PrivateScooty",F262="ThreeWheeler","Gov.Cargo",F262="Bus","Gov.Bus",AND(F262="FourWheeler",OR(G262="Electric",G262="CNG",G262="Petrol")),"Cab",AND(F262="FourWheeler",G262="Diesel"),"PrivateCar")</f>
        <v>Cab</v>
      </c>
      <c r="I262" s="1">
        <v>41.04</v>
      </c>
    </row>
    <row r="263" spans="1:9" x14ac:dyDescent="0.35">
      <c r="A263" s="1" t="s">
        <v>318</v>
      </c>
      <c r="B263" s="1" t="s">
        <v>20</v>
      </c>
      <c r="C263" s="2">
        <v>45091</v>
      </c>
      <c r="D263" s="2" t="str">
        <f t="shared" si="4"/>
        <v>2023</v>
      </c>
      <c r="E263" s="1" t="s">
        <v>127</v>
      </c>
      <c r="F263" s="1" t="s">
        <v>11</v>
      </c>
      <c r="G263" s="1" t="s">
        <v>17</v>
      </c>
      <c r="H263" s="1" t="str" cm="1">
        <f t="array" ref="H263">_xlfn.IFS(F263="TwoWheeler","PrivateScooty",F263="ThreeWheeler","Gov.Cargo",F263="Bus","Gov.Bus",AND(F263="FourWheeler",OR(G263="Electric",G263="CNG",G263="Petrol")),"Cab",AND(F263="FourWheeler",G263="Diesel"),"PrivateCar")</f>
        <v>PrivateCar</v>
      </c>
      <c r="I263" s="1">
        <v>72.040000000000006</v>
      </c>
    </row>
    <row r="264" spans="1:9" x14ac:dyDescent="0.35">
      <c r="A264" s="1" t="s">
        <v>319</v>
      </c>
      <c r="B264" s="1" t="s">
        <v>9</v>
      </c>
      <c r="C264" s="2">
        <v>44172</v>
      </c>
      <c r="D264" s="2" t="str">
        <f t="shared" si="4"/>
        <v>2020</v>
      </c>
      <c r="E264" s="1" t="s">
        <v>28</v>
      </c>
      <c r="F264" s="1" t="s">
        <v>26</v>
      </c>
      <c r="G264" s="1" t="s">
        <v>22</v>
      </c>
      <c r="H264" s="1" t="str" cm="1">
        <f t="array" ref="H264">_xlfn.IFS(F264="TwoWheeler","PrivateScooty",F264="ThreeWheeler","Gov.Cargo",F264="Bus","Gov.Bus",AND(F264="FourWheeler",OR(G264="Electric",G264="CNG",G264="Petrol")),"Cab",AND(F264="FourWheeler",G264="Diesel"),"PrivateCar")</f>
        <v>PrivateScooty</v>
      </c>
      <c r="I264" s="1">
        <v>64.66</v>
      </c>
    </row>
    <row r="265" spans="1:9" x14ac:dyDescent="0.35">
      <c r="A265" s="1" t="s">
        <v>320</v>
      </c>
      <c r="B265" s="1" t="s">
        <v>32</v>
      </c>
      <c r="C265" s="2">
        <v>44770</v>
      </c>
      <c r="D265" s="2" t="str">
        <f t="shared" si="4"/>
        <v>2022</v>
      </c>
      <c r="E265" s="1" t="s">
        <v>64</v>
      </c>
      <c r="F265" s="1" t="s">
        <v>11</v>
      </c>
      <c r="G265" s="1" t="s">
        <v>22</v>
      </c>
      <c r="H265" s="1" t="str" cm="1">
        <f t="array" ref="H265">_xlfn.IFS(F265="TwoWheeler","PrivateScooty",F265="ThreeWheeler","Gov.Cargo",F265="Bus","Gov.Bus",AND(F265="FourWheeler",OR(G265="Electric",G265="CNG",G265="Petrol")),"Cab",AND(F265="FourWheeler",G265="Diesel"),"PrivateCar")</f>
        <v>Cab</v>
      </c>
      <c r="I265" s="1">
        <v>74.92</v>
      </c>
    </row>
    <row r="266" spans="1:9" x14ac:dyDescent="0.35">
      <c r="A266" s="1" t="s">
        <v>321</v>
      </c>
      <c r="B266" s="1" t="s">
        <v>104</v>
      </c>
      <c r="C266" s="2">
        <v>43405</v>
      </c>
      <c r="D266" s="2" t="str">
        <f t="shared" si="4"/>
        <v>2018</v>
      </c>
      <c r="E266" s="1" t="s">
        <v>69</v>
      </c>
      <c r="F266" s="1" t="s">
        <v>26</v>
      </c>
      <c r="G266" s="1" t="s">
        <v>22</v>
      </c>
      <c r="H266" s="1" t="str" cm="1">
        <f t="array" ref="H266">_xlfn.IFS(F266="TwoWheeler","PrivateScooty",F266="ThreeWheeler","Gov.Cargo",F266="Bus","Gov.Bus",AND(F266="FourWheeler",OR(G266="Electric",G266="CNG",G266="Petrol")),"Cab",AND(F266="FourWheeler",G266="Diesel"),"PrivateCar")</f>
        <v>PrivateScooty</v>
      </c>
      <c r="I266" s="1">
        <v>73.44</v>
      </c>
    </row>
    <row r="267" spans="1:9" x14ac:dyDescent="0.35">
      <c r="A267" s="1" t="s">
        <v>322</v>
      </c>
      <c r="B267" s="1" t="s">
        <v>24</v>
      </c>
      <c r="C267" s="2">
        <v>44697</v>
      </c>
      <c r="D267" s="2" t="str">
        <f t="shared" si="4"/>
        <v>2022</v>
      </c>
      <c r="E267" s="1" t="s">
        <v>72</v>
      </c>
      <c r="F267" s="1" t="s">
        <v>16</v>
      </c>
      <c r="G267" s="1" t="s">
        <v>34</v>
      </c>
      <c r="H267" s="1" t="str" cm="1">
        <f t="array" ref="H267">_xlfn.IFS(F267="TwoWheeler","PrivateScooty",F267="ThreeWheeler","Gov.Cargo",F267="Bus","Gov.Bus",AND(F267="FourWheeler",OR(G267="Electric",G267="CNG",G267="Petrol")),"Cab",AND(F267="FourWheeler",G267="Diesel"),"PrivateCar")</f>
        <v>Gov.Bus</v>
      </c>
      <c r="I267" s="1">
        <v>44.98</v>
      </c>
    </row>
    <row r="268" spans="1:9" x14ac:dyDescent="0.35">
      <c r="A268" s="1" t="s">
        <v>323</v>
      </c>
      <c r="B268" s="1" t="s">
        <v>9</v>
      </c>
      <c r="C268" s="2">
        <v>43688</v>
      </c>
      <c r="D268" s="2" t="str">
        <f t="shared" si="4"/>
        <v>2019</v>
      </c>
      <c r="E268" s="1" t="s">
        <v>10</v>
      </c>
      <c r="F268" s="1" t="s">
        <v>43</v>
      </c>
      <c r="G268" s="1" t="s">
        <v>22</v>
      </c>
      <c r="H268" s="1" t="str" cm="1">
        <f t="array" ref="H268">_xlfn.IFS(F268="TwoWheeler","PrivateScooty",F268="ThreeWheeler","Gov.Cargo",F268="Bus","Gov.Bus",AND(F268="FourWheeler",OR(G268="Electric",G268="CNG",G268="Petrol")),"Cab",AND(F268="FourWheeler",G268="Diesel"),"PrivateCar")</f>
        <v>Gov.Cargo</v>
      </c>
      <c r="I268" s="1">
        <v>31.49</v>
      </c>
    </row>
    <row r="269" spans="1:9" x14ac:dyDescent="0.35">
      <c r="A269" s="1" t="s">
        <v>324</v>
      </c>
      <c r="B269" s="1" t="s">
        <v>36</v>
      </c>
      <c r="C269" s="2">
        <v>44788</v>
      </c>
      <c r="D269" s="2" t="str">
        <f t="shared" si="4"/>
        <v>2022</v>
      </c>
      <c r="E269" s="1" t="s">
        <v>69</v>
      </c>
      <c r="F269" s="1" t="s">
        <v>26</v>
      </c>
      <c r="G269" s="1" t="s">
        <v>12</v>
      </c>
      <c r="H269" s="1" t="str" cm="1">
        <f t="array" ref="H269">_xlfn.IFS(F269="TwoWheeler","PrivateScooty",F269="ThreeWheeler","Gov.Cargo",F269="Bus","Gov.Bus",AND(F269="FourWheeler",OR(G269="Electric",G269="CNG",G269="Petrol")),"Cab",AND(F269="FourWheeler",G269="Diesel"),"PrivateCar")</f>
        <v>PrivateScooty</v>
      </c>
      <c r="I269" s="1">
        <v>74.16</v>
      </c>
    </row>
    <row r="270" spans="1:9" x14ac:dyDescent="0.35">
      <c r="A270" s="1" t="s">
        <v>325</v>
      </c>
      <c r="B270" s="1" t="s">
        <v>9</v>
      </c>
      <c r="C270" s="2">
        <v>44326</v>
      </c>
      <c r="D270" s="2" t="str">
        <f t="shared" si="4"/>
        <v>2021</v>
      </c>
      <c r="E270" s="1" t="s">
        <v>49</v>
      </c>
      <c r="F270" s="1" t="s">
        <v>11</v>
      </c>
      <c r="G270" s="1" t="s">
        <v>17</v>
      </c>
      <c r="H270" s="1" t="str" cm="1">
        <f t="array" ref="H270">_xlfn.IFS(F270="TwoWheeler","PrivateScooty",F270="ThreeWheeler","Gov.Cargo",F270="Bus","Gov.Bus",AND(F270="FourWheeler",OR(G270="Electric",G270="CNG",G270="Petrol")),"Cab",AND(F270="FourWheeler",G270="Diesel"),"PrivateCar")</f>
        <v>PrivateCar</v>
      </c>
      <c r="I270" s="1">
        <v>86.61</v>
      </c>
    </row>
    <row r="271" spans="1:9" x14ac:dyDescent="0.35">
      <c r="A271" s="1" t="s">
        <v>326</v>
      </c>
      <c r="B271" s="1" t="s">
        <v>75</v>
      </c>
      <c r="C271" s="2">
        <v>44080</v>
      </c>
      <c r="D271" s="2" t="str">
        <f t="shared" si="4"/>
        <v>2020</v>
      </c>
      <c r="E271" s="1" t="s">
        <v>51</v>
      </c>
      <c r="F271" s="1" t="s">
        <v>11</v>
      </c>
      <c r="G271" s="1" t="s">
        <v>17</v>
      </c>
      <c r="H271" s="1" t="str" cm="1">
        <f t="array" ref="H271">_xlfn.IFS(F271="TwoWheeler","PrivateScooty",F271="ThreeWheeler","Gov.Cargo",F271="Bus","Gov.Bus",AND(F271="FourWheeler",OR(G271="Electric",G271="CNG",G271="Petrol")),"Cab",AND(F271="FourWheeler",G271="Diesel"),"PrivateCar")</f>
        <v>PrivateCar</v>
      </c>
      <c r="I271" s="1">
        <v>37.42</v>
      </c>
    </row>
    <row r="272" spans="1:9" x14ac:dyDescent="0.35">
      <c r="A272" s="1" t="s">
        <v>327</v>
      </c>
      <c r="B272" s="1" t="s">
        <v>32</v>
      </c>
      <c r="C272" s="2">
        <v>43982</v>
      </c>
      <c r="D272" s="2" t="str">
        <f t="shared" si="4"/>
        <v>2020</v>
      </c>
      <c r="E272" s="1" t="s">
        <v>47</v>
      </c>
      <c r="F272" s="1" t="s">
        <v>43</v>
      </c>
      <c r="G272" s="1" t="s">
        <v>34</v>
      </c>
      <c r="H272" s="1" t="str" cm="1">
        <f t="array" ref="H272">_xlfn.IFS(F272="TwoWheeler","PrivateScooty",F272="ThreeWheeler","Gov.Cargo",F272="Bus","Gov.Bus",AND(F272="FourWheeler",OR(G272="Electric",G272="CNG",G272="Petrol")),"Cab",AND(F272="FourWheeler",G272="Diesel"),"PrivateCar")</f>
        <v>Gov.Cargo</v>
      </c>
      <c r="I272" s="1">
        <v>29.66</v>
      </c>
    </row>
    <row r="273" spans="1:9" x14ac:dyDescent="0.35">
      <c r="A273" s="1" t="s">
        <v>328</v>
      </c>
      <c r="B273" s="1" t="s">
        <v>93</v>
      </c>
      <c r="C273" s="2">
        <v>43564</v>
      </c>
      <c r="D273" s="2" t="str">
        <f t="shared" si="4"/>
        <v>2019</v>
      </c>
      <c r="E273" s="1" t="s">
        <v>51</v>
      </c>
      <c r="F273" s="1" t="s">
        <v>16</v>
      </c>
      <c r="G273" s="1" t="s">
        <v>34</v>
      </c>
      <c r="H273" s="1" t="str" cm="1">
        <f t="array" ref="H273">_xlfn.IFS(F273="TwoWheeler","PrivateScooty",F273="ThreeWheeler","Gov.Cargo",F273="Bus","Gov.Bus",AND(F273="FourWheeler",OR(G273="Electric",G273="CNG",G273="Petrol")),"Cab",AND(F273="FourWheeler",G273="Diesel"),"PrivateCar")</f>
        <v>Gov.Bus</v>
      </c>
      <c r="I273" s="1">
        <v>57.35</v>
      </c>
    </row>
    <row r="274" spans="1:9" x14ac:dyDescent="0.35">
      <c r="A274" s="1" t="s">
        <v>329</v>
      </c>
      <c r="B274" s="1" t="s">
        <v>36</v>
      </c>
      <c r="C274" s="2">
        <v>43668</v>
      </c>
      <c r="D274" s="2" t="str">
        <f t="shared" si="4"/>
        <v>2019</v>
      </c>
      <c r="E274" s="1" t="s">
        <v>33</v>
      </c>
      <c r="F274" s="1" t="s">
        <v>16</v>
      </c>
      <c r="G274" s="1" t="s">
        <v>12</v>
      </c>
      <c r="H274" s="1" t="str" cm="1">
        <f t="array" ref="H274">_xlfn.IFS(F274="TwoWheeler","PrivateScooty",F274="ThreeWheeler","Gov.Cargo",F274="Bus","Gov.Bus",AND(F274="FourWheeler",OR(G274="Electric",G274="CNG",G274="Petrol")),"Cab",AND(F274="FourWheeler",G274="Diesel"),"PrivateCar")</f>
        <v>Gov.Bus</v>
      </c>
      <c r="I274" s="1">
        <v>65.3</v>
      </c>
    </row>
    <row r="275" spans="1:9" x14ac:dyDescent="0.35">
      <c r="A275" s="1" t="s">
        <v>330</v>
      </c>
      <c r="B275" s="1" t="s">
        <v>93</v>
      </c>
      <c r="C275" s="2">
        <v>44310</v>
      </c>
      <c r="D275" s="2" t="str">
        <f t="shared" si="4"/>
        <v>2021</v>
      </c>
      <c r="E275" s="1" t="s">
        <v>202</v>
      </c>
      <c r="F275" s="1" t="s">
        <v>16</v>
      </c>
      <c r="G275" s="1" t="s">
        <v>34</v>
      </c>
      <c r="H275" s="1" t="str" cm="1">
        <f t="array" ref="H275">_xlfn.IFS(F275="TwoWheeler","PrivateScooty",F275="ThreeWheeler","Gov.Cargo",F275="Bus","Gov.Bus",AND(F275="FourWheeler",OR(G275="Electric",G275="CNG",G275="Petrol")),"Cab",AND(F275="FourWheeler",G275="Diesel"),"PrivateCar")</f>
        <v>Gov.Bus</v>
      </c>
      <c r="I275" s="1">
        <v>81.66</v>
      </c>
    </row>
    <row r="276" spans="1:9" x14ac:dyDescent="0.35">
      <c r="A276" s="1" t="s">
        <v>331</v>
      </c>
      <c r="B276" s="1" t="s">
        <v>75</v>
      </c>
      <c r="C276" s="2">
        <v>43171</v>
      </c>
      <c r="D276" s="2" t="str">
        <f t="shared" si="4"/>
        <v>2018</v>
      </c>
      <c r="E276" s="1" t="s">
        <v>57</v>
      </c>
      <c r="F276" s="1" t="s">
        <v>43</v>
      </c>
      <c r="G276" s="1" t="s">
        <v>12</v>
      </c>
      <c r="H276" s="1" t="str" cm="1">
        <f t="array" ref="H276">_xlfn.IFS(F276="TwoWheeler","PrivateScooty",F276="ThreeWheeler","Gov.Cargo",F276="Bus","Gov.Bus",AND(F276="FourWheeler",OR(G276="Electric",G276="CNG",G276="Petrol")),"Cab",AND(F276="FourWheeler",G276="Diesel"),"PrivateCar")</f>
        <v>Gov.Cargo</v>
      </c>
      <c r="I276" s="1">
        <v>42.4</v>
      </c>
    </row>
    <row r="277" spans="1:9" x14ac:dyDescent="0.35">
      <c r="A277" s="1" t="s">
        <v>332</v>
      </c>
      <c r="B277" s="1" t="s">
        <v>32</v>
      </c>
      <c r="C277" s="2">
        <v>44505</v>
      </c>
      <c r="D277" s="2" t="str">
        <f t="shared" si="4"/>
        <v>2021</v>
      </c>
      <c r="E277" s="1" t="s">
        <v>81</v>
      </c>
      <c r="F277" s="1" t="s">
        <v>43</v>
      </c>
      <c r="G277" s="1" t="s">
        <v>22</v>
      </c>
      <c r="H277" s="1" t="str" cm="1">
        <f t="array" ref="H277">_xlfn.IFS(F277="TwoWheeler","PrivateScooty",F277="ThreeWheeler","Gov.Cargo",F277="Bus","Gov.Bus",AND(F277="FourWheeler",OR(G277="Electric",G277="CNG",G277="Petrol")),"Cab",AND(F277="FourWheeler",G277="Diesel"),"PrivateCar")</f>
        <v>Gov.Cargo</v>
      </c>
      <c r="I277" s="1">
        <v>89.13</v>
      </c>
    </row>
    <row r="278" spans="1:9" x14ac:dyDescent="0.35">
      <c r="A278" s="1" t="s">
        <v>333</v>
      </c>
      <c r="B278" s="1" t="s">
        <v>9</v>
      </c>
      <c r="C278" s="2">
        <v>43592</v>
      </c>
      <c r="D278" s="2" t="str">
        <f t="shared" si="4"/>
        <v>2019</v>
      </c>
      <c r="E278" s="1" t="s">
        <v>88</v>
      </c>
      <c r="F278" s="1" t="s">
        <v>16</v>
      </c>
      <c r="G278" s="1" t="s">
        <v>12</v>
      </c>
      <c r="H278" s="1" t="str" cm="1">
        <f t="array" ref="H278">_xlfn.IFS(F278="TwoWheeler","PrivateScooty",F278="ThreeWheeler","Gov.Cargo",F278="Bus","Gov.Bus",AND(F278="FourWheeler",OR(G278="Electric",G278="CNG",G278="Petrol")),"Cab",AND(F278="FourWheeler",G278="Diesel"),"PrivateCar")</f>
        <v>Gov.Bus</v>
      </c>
      <c r="I278" s="1">
        <v>91.91</v>
      </c>
    </row>
    <row r="279" spans="1:9" x14ac:dyDescent="0.35">
      <c r="A279" s="1" t="s">
        <v>334</v>
      </c>
      <c r="B279" s="1" t="s">
        <v>32</v>
      </c>
      <c r="C279" s="2">
        <v>43964</v>
      </c>
      <c r="D279" s="2" t="str">
        <f t="shared" si="4"/>
        <v>2020</v>
      </c>
      <c r="E279" s="1" t="s">
        <v>42</v>
      </c>
      <c r="F279" s="1" t="s">
        <v>11</v>
      </c>
      <c r="G279" s="1" t="s">
        <v>22</v>
      </c>
      <c r="H279" s="1" t="str" cm="1">
        <f t="array" ref="H279">_xlfn.IFS(F279="TwoWheeler","PrivateScooty",F279="ThreeWheeler","Gov.Cargo",F279="Bus","Gov.Bus",AND(F279="FourWheeler",OR(G279="Electric",G279="CNG",G279="Petrol")),"Cab",AND(F279="FourWheeler",G279="Diesel"),"PrivateCar")</f>
        <v>Cab</v>
      </c>
      <c r="I279" s="1">
        <v>66.27</v>
      </c>
    </row>
    <row r="280" spans="1:9" x14ac:dyDescent="0.35">
      <c r="A280" s="1" t="s">
        <v>335</v>
      </c>
      <c r="B280" s="1" t="s">
        <v>66</v>
      </c>
      <c r="C280" s="2">
        <v>44143</v>
      </c>
      <c r="D280" s="2" t="str">
        <f t="shared" si="4"/>
        <v>2020</v>
      </c>
      <c r="E280" s="1" t="s">
        <v>15</v>
      </c>
      <c r="F280" s="1" t="s">
        <v>11</v>
      </c>
      <c r="G280" s="1" t="s">
        <v>12</v>
      </c>
      <c r="H280" s="1" t="str" cm="1">
        <f t="array" ref="H280">_xlfn.IFS(F280="TwoWheeler","PrivateScooty",F280="ThreeWheeler","Gov.Cargo",F280="Bus","Gov.Bus",AND(F280="FourWheeler",OR(G280="Electric",G280="CNG",G280="Petrol")),"Cab",AND(F280="FourWheeler",G280="Diesel"),"PrivateCar")</f>
        <v>Cab</v>
      </c>
      <c r="I280" s="1">
        <v>48.19</v>
      </c>
    </row>
    <row r="281" spans="1:9" x14ac:dyDescent="0.35">
      <c r="A281" s="1" t="s">
        <v>336</v>
      </c>
      <c r="B281" s="1" t="s">
        <v>75</v>
      </c>
      <c r="C281" s="2">
        <v>44995</v>
      </c>
      <c r="D281" s="2" t="str">
        <f t="shared" si="4"/>
        <v>2023</v>
      </c>
      <c r="E281" s="1" t="s">
        <v>72</v>
      </c>
      <c r="F281" s="1" t="s">
        <v>16</v>
      </c>
      <c r="G281" s="1" t="s">
        <v>34</v>
      </c>
      <c r="H281" s="1" t="str" cm="1">
        <f t="array" ref="H281">_xlfn.IFS(F281="TwoWheeler","PrivateScooty",F281="ThreeWheeler","Gov.Cargo",F281="Bus","Gov.Bus",AND(F281="FourWheeler",OR(G281="Electric",G281="CNG",G281="Petrol")),"Cab",AND(F281="FourWheeler",G281="Diesel"),"PrivateCar")</f>
        <v>Gov.Bus</v>
      </c>
      <c r="I281" s="1">
        <v>20.87</v>
      </c>
    </row>
    <row r="282" spans="1:9" x14ac:dyDescent="0.35">
      <c r="A282" s="1" t="s">
        <v>337</v>
      </c>
      <c r="B282" s="1" t="s">
        <v>66</v>
      </c>
      <c r="C282" s="2">
        <v>44906</v>
      </c>
      <c r="D282" s="2" t="str">
        <f t="shared" si="4"/>
        <v>2022</v>
      </c>
      <c r="E282" s="1" t="s">
        <v>47</v>
      </c>
      <c r="F282" s="1" t="s">
        <v>16</v>
      </c>
      <c r="G282" s="1" t="s">
        <v>17</v>
      </c>
      <c r="H282" s="1" t="str" cm="1">
        <f t="array" ref="H282">_xlfn.IFS(F282="TwoWheeler","PrivateScooty",F282="ThreeWheeler","Gov.Cargo",F282="Bus","Gov.Bus",AND(F282="FourWheeler",OR(G282="Electric",G282="CNG",G282="Petrol")),"Cab",AND(F282="FourWheeler",G282="Diesel"),"PrivateCar")</f>
        <v>Gov.Bus</v>
      </c>
      <c r="I282" s="1">
        <v>86.77</v>
      </c>
    </row>
    <row r="283" spans="1:9" x14ac:dyDescent="0.35">
      <c r="A283" s="1" t="s">
        <v>338</v>
      </c>
      <c r="B283" s="1" t="s">
        <v>36</v>
      </c>
      <c r="C283" s="2">
        <v>45040</v>
      </c>
      <c r="D283" s="2" t="str">
        <f t="shared" si="4"/>
        <v>2023</v>
      </c>
      <c r="E283" s="1" t="s">
        <v>21</v>
      </c>
      <c r="F283" s="1" t="s">
        <v>43</v>
      </c>
      <c r="G283" s="1" t="s">
        <v>17</v>
      </c>
      <c r="H283" s="1" t="str" cm="1">
        <f t="array" ref="H283">_xlfn.IFS(F283="TwoWheeler","PrivateScooty",F283="ThreeWheeler","Gov.Cargo",F283="Bus","Gov.Bus",AND(F283="FourWheeler",OR(G283="Electric",G283="CNG",G283="Petrol")),"Cab",AND(F283="FourWheeler",G283="Diesel"),"PrivateCar")</f>
        <v>Gov.Cargo</v>
      </c>
      <c r="I283" s="1">
        <v>53.91</v>
      </c>
    </row>
    <row r="284" spans="1:9" x14ac:dyDescent="0.35">
      <c r="A284" s="1" t="s">
        <v>339</v>
      </c>
      <c r="B284" s="1" t="s">
        <v>75</v>
      </c>
      <c r="C284" s="2">
        <v>44318</v>
      </c>
      <c r="D284" s="2" t="str">
        <f t="shared" si="4"/>
        <v>2021</v>
      </c>
      <c r="E284" s="1" t="s">
        <v>123</v>
      </c>
      <c r="F284" s="1" t="s">
        <v>26</v>
      </c>
      <c r="G284" s="1" t="s">
        <v>17</v>
      </c>
      <c r="H284" s="1" t="str" cm="1">
        <f t="array" ref="H284">_xlfn.IFS(F284="TwoWheeler","PrivateScooty",F284="ThreeWheeler","Gov.Cargo",F284="Bus","Gov.Bus",AND(F284="FourWheeler",OR(G284="Electric",G284="CNG",G284="Petrol")),"Cab",AND(F284="FourWheeler",G284="Diesel"),"PrivateCar")</f>
        <v>PrivateScooty</v>
      </c>
      <c r="I284" s="1">
        <v>49.02</v>
      </c>
    </row>
    <row r="285" spans="1:9" x14ac:dyDescent="0.35">
      <c r="A285" s="1" t="s">
        <v>340</v>
      </c>
      <c r="B285" s="1" t="s">
        <v>104</v>
      </c>
      <c r="C285" s="2">
        <v>44824</v>
      </c>
      <c r="D285" s="2" t="str">
        <f t="shared" si="4"/>
        <v>2022</v>
      </c>
      <c r="E285" s="1" t="s">
        <v>116</v>
      </c>
      <c r="F285" s="1" t="s">
        <v>26</v>
      </c>
      <c r="G285" s="1" t="s">
        <v>34</v>
      </c>
      <c r="H285" s="1" t="str" cm="1">
        <f t="array" ref="H285">_xlfn.IFS(F285="TwoWheeler","PrivateScooty",F285="ThreeWheeler","Gov.Cargo",F285="Bus","Gov.Bus",AND(F285="FourWheeler",OR(G285="Electric",G285="CNG",G285="Petrol")),"Cab",AND(F285="FourWheeler",G285="Diesel"),"PrivateCar")</f>
        <v>PrivateScooty</v>
      </c>
      <c r="I285" s="1">
        <v>30.66</v>
      </c>
    </row>
    <row r="286" spans="1:9" x14ac:dyDescent="0.35">
      <c r="A286" s="1" t="s">
        <v>341</v>
      </c>
      <c r="B286" s="1" t="s">
        <v>93</v>
      </c>
      <c r="C286" s="2">
        <v>44191</v>
      </c>
      <c r="D286" s="2" t="str">
        <f t="shared" si="4"/>
        <v>2020</v>
      </c>
      <c r="E286" s="1" t="s">
        <v>49</v>
      </c>
      <c r="F286" s="1" t="s">
        <v>16</v>
      </c>
      <c r="G286" s="1" t="s">
        <v>17</v>
      </c>
      <c r="H286" s="1" t="str" cm="1">
        <f t="array" ref="H286">_xlfn.IFS(F286="TwoWheeler","PrivateScooty",F286="ThreeWheeler","Gov.Cargo",F286="Bus","Gov.Bus",AND(F286="FourWheeler",OR(G286="Electric",G286="CNG",G286="Petrol")),"Cab",AND(F286="FourWheeler",G286="Diesel"),"PrivateCar")</f>
        <v>Gov.Bus</v>
      </c>
      <c r="I286" s="1">
        <v>72.459999999999994</v>
      </c>
    </row>
    <row r="287" spans="1:9" x14ac:dyDescent="0.35">
      <c r="A287" s="1" t="s">
        <v>342</v>
      </c>
      <c r="B287" s="1" t="s">
        <v>36</v>
      </c>
      <c r="C287" s="2">
        <v>44599</v>
      </c>
      <c r="D287" s="2" t="str">
        <f t="shared" si="4"/>
        <v>2022</v>
      </c>
      <c r="E287" s="1" t="s">
        <v>202</v>
      </c>
      <c r="F287" s="1" t="s">
        <v>43</v>
      </c>
      <c r="G287" s="1" t="s">
        <v>34</v>
      </c>
      <c r="H287" s="1" t="str" cm="1">
        <f t="array" ref="H287">_xlfn.IFS(F287="TwoWheeler","PrivateScooty",F287="ThreeWheeler","Gov.Cargo",F287="Bus","Gov.Bus",AND(F287="FourWheeler",OR(G287="Electric",G287="CNG",G287="Petrol")),"Cab",AND(F287="FourWheeler",G287="Diesel"),"PrivateCar")</f>
        <v>Gov.Cargo</v>
      </c>
      <c r="I287" s="1">
        <v>75.569999999999993</v>
      </c>
    </row>
    <row r="288" spans="1:9" x14ac:dyDescent="0.35">
      <c r="A288" s="1" t="s">
        <v>343</v>
      </c>
      <c r="B288" s="1" t="s">
        <v>24</v>
      </c>
      <c r="C288" s="2">
        <v>44533</v>
      </c>
      <c r="D288" s="2" t="str">
        <f t="shared" si="4"/>
        <v>2021</v>
      </c>
      <c r="E288" s="1" t="s">
        <v>28</v>
      </c>
      <c r="F288" s="1" t="s">
        <v>43</v>
      </c>
      <c r="G288" s="1" t="s">
        <v>17</v>
      </c>
      <c r="H288" s="1" t="str" cm="1">
        <f t="array" ref="H288">_xlfn.IFS(F288="TwoWheeler","PrivateScooty",F288="ThreeWheeler","Gov.Cargo",F288="Bus","Gov.Bus",AND(F288="FourWheeler",OR(G288="Electric",G288="CNG",G288="Petrol")),"Cab",AND(F288="FourWheeler",G288="Diesel"),"PrivateCar")</f>
        <v>Gov.Cargo</v>
      </c>
      <c r="I288" s="1">
        <v>55.33</v>
      </c>
    </row>
    <row r="289" spans="1:9" x14ac:dyDescent="0.35">
      <c r="A289" s="1" t="s">
        <v>344</v>
      </c>
      <c r="B289" s="1" t="s">
        <v>75</v>
      </c>
      <c r="C289" s="2">
        <v>44850</v>
      </c>
      <c r="D289" s="2" t="str">
        <f t="shared" si="4"/>
        <v>2022</v>
      </c>
      <c r="E289" s="1" t="s">
        <v>10</v>
      </c>
      <c r="F289" s="1" t="s">
        <v>43</v>
      </c>
      <c r="G289" s="1" t="s">
        <v>17</v>
      </c>
      <c r="H289" s="1" t="str" cm="1">
        <f t="array" ref="H289">_xlfn.IFS(F289="TwoWheeler","PrivateScooty",F289="ThreeWheeler","Gov.Cargo",F289="Bus","Gov.Bus",AND(F289="FourWheeler",OR(G289="Electric",G289="CNG",G289="Petrol")),"Cab",AND(F289="FourWheeler",G289="Diesel"),"PrivateCar")</f>
        <v>Gov.Cargo</v>
      </c>
      <c r="I289" s="1">
        <v>99.91</v>
      </c>
    </row>
    <row r="290" spans="1:9" x14ac:dyDescent="0.35">
      <c r="A290" s="1" t="s">
        <v>345</v>
      </c>
      <c r="B290" s="1" t="s">
        <v>93</v>
      </c>
      <c r="C290" s="2">
        <v>44750</v>
      </c>
      <c r="D290" s="2" t="str">
        <f t="shared" si="4"/>
        <v>2022</v>
      </c>
      <c r="E290" s="1" t="s">
        <v>72</v>
      </c>
      <c r="F290" s="1" t="s">
        <v>43</v>
      </c>
      <c r="G290" s="1" t="s">
        <v>34</v>
      </c>
      <c r="H290" s="1" t="str" cm="1">
        <f t="array" ref="H290">_xlfn.IFS(F290="TwoWheeler","PrivateScooty",F290="ThreeWheeler","Gov.Cargo",F290="Bus","Gov.Bus",AND(F290="FourWheeler",OR(G290="Electric",G290="CNG",G290="Petrol")),"Cab",AND(F290="FourWheeler",G290="Diesel"),"PrivateCar")</f>
        <v>Gov.Cargo</v>
      </c>
      <c r="I290" s="1">
        <v>97.77</v>
      </c>
    </row>
    <row r="291" spans="1:9" x14ac:dyDescent="0.35">
      <c r="A291" s="1" t="s">
        <v>346</v>
      </c>
      <c r="B291" s="1" t="s">
        <v>66</v>
      </c>
      <c r="C291" s="2">
        <v>44721</v>
      </c>
      <c r="D291" s="2" t="str">
        <f t="shared" si="4"/>
        <v>2022</v>
      </c>
      <c r="E291" s="1" t="s">
        <v>127</v>
      </c>
      <c r="F291" s="1" t="s">
        <v>43</v>
      </c>
      <c r="G291" s="1" t="s">
        <v>22</v>
      </c>
      <c r="H291" s="1" t="str" cm="1">
        <f t="array" ref="H291">_xlfn.IFS(F291="TwoWheeler","PrivateScooty",F291="ThreeWheeler","Gov.Cargo",F291="Bus","Gov.Bus",AND(F291="FourWheeler",OR(G291="Electric",G291="CNG",G291="Petrol")),"Cab",AND(F291="FourWheeler",G291="Diesel"),"PrivateCar")</f>
        <v>Gov.Cargo</v>
      </c>
      <c r="I291" s="1">
        <v>31.08</v>
      </c>
    </row>
    <row r="292" spans="1:9" x14ac:dyDescent="0.35">
      <c r="A292" s="1" t="s">
        <v>347</v>
      </c>
      <c r="B292" s="1" t="s">
        <v>66</v>
      </c>
      <c r="C292" s="2">
        <v>44904</v>
      </c>
      <c r="D292" s="2" t="str">
        <f t="shared" si="4"/>
        <v>2022</v>
      </c>
      <c r="E292" s="1" t="s">
        <v>113</v>
      </c>
      <c r="F292" s="1" t="s">
        <v>11</v>
      </c>
      <c r="G292" s="1" t="s">
        <v>22</v>
      </c>
      <c r="H292" s="1" t="str" cm="1">
        <f t="array" ref="H292">_xlfn.IFS(F292="TwoWheeler","PrivateScooty",F292="ThreeWheeler","Gov.Cargo",F292="Bus","Gov.Bus",AND(F292="FourWheeler",OR(G292="Electric",G292="CNG",G292="Petrol")),"Cab",AND(F292="FourWheeler",G292="Diesel"),"PrivateCar")</f>
        <v>Cab</v>
      </c>
      <c r="I292" s="1">
        <v>47.91</v>
      </c>
    </row>
    <row r="293" spans="1:9" x14ac:dyDescent="0.35">
      <c r="A293" s="1" t="s">
        <v>348</v>
      </c>
      <c r="B293" s="1" t="s">
        <v>104</v>
      </c>
      <c r="C293" s="2">
        <v>43536</v>
      </c>
      <c r="D293" s="2" t="str">
        <f t="shared" si="4"/>
        <v>2019</v>
      </c>
      <c r="E293" s="1" t="s">
        <v>33</v>
      </c>
      <c r="F293" s="1" t="s">
        <v>11</v>
      </c>
      <c r="G293" s="1" t="s">
        <v>12</v>
      </c>
      <c r="H293" s="1" t="str" cm="1">
        <f t="array" ref="H293">_xlfn.IFS(F293="TwoWheeler","PrivateScooty",F293="ThreeWheeler","Gov.Cargo",F293="Bus","Gov.Bus",AND(F293="FourWheeler",OR(G293="Electric",G293="CNG",G293="Petrol")),"Cab",AND(F293="FourWheeler",G293="Diesel"),"PrivateCar")</f>
        <v>Cab</v>
      </c>
      <c r="I293" s="1">
        <v>64.290000000000006</v>
      </c>
    </row>
    <row r="294" spans="1:9" x14ac:dyDescent="0.35">
      <c r="A294" s="1" t="s">
        <v>349</v>
      </c>
      <c r="B294" s="1" t="s">
        <v>24</v>
      </c>
      <c r="C294" s="2">
        <v>44293</v>
      </c>
      <c r="D294" s="2" t="str">
        <f t="shared" si="4"/>
        <v>2021</v>
      </c>
      <c r="E294" s="1" t="s">
        <v>51</v>
      </c>
      <c r="F294" s="1" t="s">
        <v>43</v>
      </c>
      <c r="G294" s="1" t="s">
        <v>34</v>
      </c>
      <c r="H294" s="1" t="str" cm="1">
        <f t="array" ref="H294">_xlfn.IFS(F294="TwoWheeler","PrivateScooty",F294="ThreeWheeler","Gov.Cargo",F294="Bus","Gov.Bus",AND(F294="FourWheeler",OR(G294="Electric",G294="CNG",G294="Petrol")),"Cab",AND(F294="FourWheeler",G294="Diesel"),"PrivateCar")</f>
        <v>Gov.Cargo</v>
      </c>
      <c r="I294" s="1">
        <v>86.52</v>
      </c>
    </row>
    <row r="295" spans="1:9" x14ac:dyDescent="0.35">
      <c r="A295" s="1" t="s">
        <v>350</v>
      </c>
      <c r="B295" s="1" t="s">
        <v>93</v>
      </c>
      <c r="C295" s="2">
        <v>44400</v>
      </c>
      <c r="D295" s="2" t="str">
        <f t="shared" si="4"/>
        <v>2021</v>
      </c>
      <c r="E295" s="1" t="s">
        <v>64</v>
      </c>
      <c r="F295" s="1" t="s">
        <v>16</v>
      </c>
      <c r="G295" s="1" t="s">
        <v>12</v>
      </c>
      <c r="H295" s="1" t="str" cm="1">
        <f t="array" ref="H295">_xlfn.IFS(F295="TwoWheeler","PrivateScooty",F295="ThreeWheeler","Gov.Cargo",F295="Bus","Gov.Bus",AND(F295="FourWheeler",OR(G295="Electric",G295="CNG",G295="Petrol")),"Cab",AND(F295="FourWheeler",G295="Diesel"),"PrivateCar")</f>
        <v>Gov.Bus</v>
      </c>
      <c r="I295" s="1">
        <v>21.61</v>
      </c>
    </row>
    <row r="296" spans="1:9" x14ac:dyDescent="0.35">
      <c r="A296" s="1" t="s">
        <v>351</v>
      </c>
      <c r="B296" s="1" t="s">
        <v>32</v>
      </c>
      <c r="C296" s="2">
        <v>43688</v>
      </c>
      <c r="D296" s="2" t="str">
        <f t="shared" si="4"/>
        <v>2019</v>
      </c>
      <c r="E296" s="1" t="s">
        <v>28</v>
      </c>
      <c r="F296" s="1" t="s">
        <v>43</v>
      </c>
      <c r="G296" s="1" t="s">
        <v>34</v>
      </c>
      <c r="H296" s="1" t="str" cm="1">
        <f t="array" ref="H296">_xlfn.IFS(F296="TwoWheeler","PrivateScooty",F296="ThreeWheeler","Gov.Cargo",F296="Bus","Gov.Bus",AND(F296="FourWheeler",OR(G296="Electric",G296="CNG",G296="Petrol")),"Cab",AND(F296="FourWheeler",G296="Diesel"),"PrivateCar")</f>
        <v>Gov.Cargo</v>
      </c>
      <c r="I296" s="1">
        <v>41.6</v>
      </c>
    </row>
    <row r="297" spans="1:9" x14ac:dyDescent="0.35">
      <c r="A297" s="1" t="s">
        <v>352</v>
      </c>
      <c r="B297" s="1" t="s">
        <v>14</v>
      </c>
      <c r="C297" s="2">
        <v>43586</v>
      </c>
      <c r="D297" s="2" t="str">
        <f t="shared" si="4"/>
        <v>2019</v>
      </c>
      <c r="E297" s="1" t="s">
        <v>202</v>
      </c>
      <c r="F297" s="1" t="s">
        <v>16</v>
      </c>
      <c r="G297" s="1" t="s">
        <v>34</v>
      </c>
      <c r="H297" s="1" t="str" cm="1">
        <f t="array" ref="H297">_xlfn.IFS(F297="TwoWheeler","PrivateScooty",F297="ThreeWheeler","Gov.Cargo",F297="Bus","Gov.Bus",AND(F297="FourWheeler",OR(G297="Electric",G297="CNG",G297="Petrol")),"Cab",AND(F297="FourWheeler",G297="Diesel"),"PrivateCar")</f>
        <v>Gov.Bus</v>
      </c>
      <c r="I297" s="1">
        <v>98.9</v>
      </c>
    </row>
    <row r="298" spans="1:9" x14ac:dyDescent="0.35">
      <c r="A298" s="1" t="s">
        <v>353</v>
      </c>
      <c r="B298" s="1" t="s">
        <v>36</v>
      </c>
      <c r="C298" s="2">
        <v>44853</v>
      </c>
      <c r="D298" s="2" t="str">
        <f t="shared" si="4"/>
        <v>2022</v>
      </c>
      <c r="E298" s="1" t="s">
        <v>69</v>
      </c>
      <c r="F298" s="1" t="s">
        <v>16</v>
      </c>
      <c r="G298" s="1" t="s">
        <v>34</v>
      </c>
      <c r="H298" s="1" t="str" cm="1">
        <f t="array" ref="H298">_xlfn.IFS(F298="TwoWheeler","PrivateScooty",F298="ThreeWheeler","Gov.Cargo",F298="Bus","Gov.Bus",AND(F298="FourWheeler",OR(G298="Electric",G298="CNG",G298="Petrol")),"Cab",AND(F298="FourWheeler",G298="Diesel"),"PrivateCar")</f>
        <v>Gov.Bus</v>
      </c>
      <c r="I298" s="1">
        <v>34.07</v>
      </c>
    </row>
    <row r="299" spans="1:9" x14ac:dyDescent="0.35">
      <c r="A299" s="1" t="s">
        <v>354</v>
      </c>
      <c r="B299" s="1" t="s">
        <v>24</v>
      </c>
      <c r="C299" s="2">
        <v>45004</v>
      </c>
      <c r="D299" s="2" t="str">
        <f t="shared" si="4"/>
        <v>2023</v>
      </c>
      <c r="E299" s="1" t="s">
        <v>53</v>
      </c>
      <c r="F299" s="1" t="s">
        <v>26</v>
      </c>
      <c r="G299" s="1" t="s">
        <v>12</v>
      </c>
      <c r="H299" s="1" t="str" cm="1">
        <f t="array" ref="H299">_xlfn.IFS(F299="TwoWheeler","PrivateScooty",F299="ThreeWheeler","Gov.Cargo",F299="Bus","Gov.Bus",AND(F299="FourWheeler",OR(G299="Electric",G299="CNG",G299="Petrol")),"Cab",AND(F299="FourWheeler",G299="Diesel"),"PrivateCar")</f>
        <v>PrivateScooty</v>
      </c>
      <c r="I299" s="1">
        <v>21.86</v>
      </c>
    </row>
    <row r="300" spans="1:9" x14ac:dyDescent="0.35">
      <c r="A300" s="1" t="s">
        <v>355</v>
      </c>
      <c r="B300" s="1" t="s">
        <v>93</v>
      </c>
      <c r="C300" s="2">
        <v>44834</v>
      </c>
      <c r="D300" s="2" t="str">
        <f t="shared" si="4"/>
        <v>2022</v>
      </c>
      <c r="E300" s="1" t="s">
        <v>33</v>
      </c>
      <c r="F300" s="1" t="s">
        <v>11</v>
      </c>
      <c r="G300" s="1" t="s">
        <v>22</v>
      </c>
      <c r="H300" s="1" t="str" cm="1">
        <f t="array" ref="H300">_xlfn.IFS(F300="TwoWheeler","PrivateScooty",F300="ThreeWheeler","Gov.Cargo",F300="Bus","Gov.Bus",AND(F300="FourWheeler",OR(G300="Electric",G300="CNG",G300="Petrol")),"Cab",AND(F300="FourWheeler",G300="Diesel"),"PrivateCar")</f>
        <v>Cab</v>
      </c>
      <c r="I300" s="1">
        <v>23.59</v>
      </c>
    </row>
    <row r="301" spans="1:9" x14ac:dyDescent="0.35">
      <c r="A301" s="1" t="s">
        <v>356</v>
      </c>
      <c r="B301" s="1" t="s">
        <v>14</v>
      </c>
      <c r="C301" s="2">
        <v>43437</v>
      </c>
      <c r="D301" s="2" t="str">
        <f t="shared" si="4"/>
        <v>2018</v>
      </c>
      <c r="E301" s="1" t="s">
        <v>88</v>
      </c>
      <c r="F301" s="1" t="s">
        <v>16</v>
      </c>
      <c r="G301" s="1" t="s">
        <v>22</v>
      </c>
      <c r="H301" s="1" t="str" cm="1">
        <f t="array" ref="H301">_xlfn.IFS(F301="TwoWheeler","PrivateScooty",F301="ThreeWheeler","Gov.Cargo",F301="Bus","Gov.Bus",AND(F301="FourWheeler",OR(G301="Electric",G301="CNG",G301="Petrol")),"Cab",AND(F301="FourWheeler",G301="Diesel"),"PrivateCar")</f>
        <v>Gov.Bus</v>
      </c>
      <c r="I301" s="1">
        <v>40.950000000000003</v>
      </c>
    </row>
    <row r="302" spans="1:9" x14ac:dyDescent="0.35">
      <c r="A302" s="1" t="s">
        <v>357</v>
      </c>
      <c r="B302" s="1" t="s">
        <v>20</v>
      </c>
      <c r="C302" s="2">
        <v>43788</v>
      </c>
      <c r="D302" s="2" t="str">
        <f t="shared" si="4"/>
        <v>2019</v>
      </c>
      <c r="E302" s="1" t="s">
        <v>69</v>
      </c>
      <c r="F302" s="1" t="s">
        <v>43</v>
      </c>
      <c r="G302" s="1" t="s">
        <v>17</v>
      </c>
      <c r="H302" s="1" t="str" cm="1">
        <f t="array" ref="H302">_xlfn.IFS(F302="TwoWheeler","PrivateScooty",F302="ThreeWheeler","Gov.Cargo",F302="Bus","Gov.Bus",AND(F302="FourWheeler",OR(G302="Electric",G302="CNG",G302="Petrol")),"Cab",AND(F302="FourWheeler",G302="Diesel"),"PrivateCar")</f>
        <v>Gov.Cargo</v>
      </c>
      <c r="I302" s="1">
        <v>57.65</v>
      </c>
    </row>
    <row r="303" spans="1:9" x14ac:dyDescent="0.35">
      <c r="A303" s="1" t="s">
        <v>358</v>
      </c>
      <c r="B303" s="1" t="s">
        <v>9</v>
      </c>
      <c r="C303" s="2">
        <v>43904</v>
      </c>
      <c r="D303" s="2" t="str">
        <f t="shared" si="4"/>
        <v>2020</v>
      </c>
      <c r="E303" s="1" t="s">
        <v>25</v>
      </c>
      <c r="F303" s="1" t="s">
        <v>26</v>
      </c>
      <c r="G303" s="1" t="s">
        <v>34</v>
      </c>
      <c r="H303" s="1" t="str" cm="1">
        <f t="array" ref="H303">_xlfn.IFS(F303="TwoWheeler","PrivateScooty",F303="ThreeWheeler","Gov.Cargo",F303="Bus","Gov.Bus",AND(F303="FourWheeler",OR(G303="Electric",G303="CNG",G303="Petrol")),"Cab",AND(F303="FourWheeler",G303="Diesel"),"PrivateCar")</f>
        <v>PrivateScooty</v>
      </c>
      <c r="I303" s="1">
        <v>47.2</v>
      </c>
    </row>
    <row r="304" spans="1:9" x14ac:dyDescent="0.35">
      <c r="A304" s="1" t="s">
        <v>359</v>
      </c>
      <c r="B304" s="1" t="s">
        <v>36</v>
      </c>
      <c r="C304" s="2">
        <v>45247</v>
      </c>
      <c r="D304" s="2" t="str">
        <f t="shared" si="4"/>
        <v>2023</v>
      </c>
      <c r="E304" s="1" t="s">
        <v>49</v>
      </c>
      <c r="F304" s="1" t="s">
        <v>43</v>
      </c>
      <c r="G304" s="1" t="s">
        <v>34</v>
      </c>
      <c r="H304" s="1" t="str" cm="1">
        <f t="array" ref="H304">_xlfn.IFS(F304="TwoWheeler","PrivateScooty",F304="ThreeWheeler","Gov.Cargo",F304="Bus","Gov.Bus",AND(F304="FourWheeler",OR(G304="Electric",G304="CNG",G304="Petrol")),"Cab",AND(F304="FourWheeler",G304="Diesel"),"PrivateCar")</f>
        <v>Gov.Cargo</v>
      </c>
      <c r="I304" s="1">
        <v>35.75</v>
      </c>
    </row>
    <row r="305" spans="1:9" x14ac:dyDescent="0.35">
      <c r="A305" s="1" t="s">
        <v>360</v>
      </c>
      <c r="B305" s="1" t="s">
        <v>14</v>
      </c>
      <c r="C305" s="2">
        <v>43959</v>
      </c>
      <c r="D305" s="2" t="str">
        <f t="shared" si="4"/>
        <v>2020</v>
      </c>
      <c r="E305" s="1" t="s">
        <v>123</v>
      </c>
      <c r="F305" s="1" t="s">
        <v>16</v>
      </c>
      <c r="G305" s="1" t="s">
        <v>22</v>
      </c>
      <c r="H305" s="1" t="str" cm="1">
        <f t="array" ref="H305">_xlfn.IFS(F305="TwoWheeler","PrivateScooty",F305="ThreeWheeler","Gov.Cargo",F305="Bus","Gov.Bus",AND(F305="FourWheeler",OR(G305="Electric",G305="CNG",G305="Petrol")),"Cab",AND(F305="FourWheeler",G305="Diesel"),"PrivateCar")</f>
        <v>Gov.Bus</v>
      </c>
      <c r="I305" s="1">
        <v>74.569999999999993</v>
      </c>
    </row>
    <row r="306" spans="1:9" x14ac:dyDescent="0.35">
      <c r="A306" s="1" t="s">
        <v>361</v>
      </c>
      <c r="B306" s="1" t="s">
        <v>66</v>
      </c>
      <c r="C306" s="2">
        <v>45149</v>
      </c>
      <c r="D306" s="2" t="str">
        <f t="shared" si="4"/>
        <v>2023</v>
      </c>
      <c r="E306" s="1" t="s">
        <v>47</v>
      </c>
      <c r="F306" s="1" t="s">
        <v>16</v>
      </c>
      <c r="G306" s="1" t="s">
        <v>12</v>
      </c>
      <c r="H306" s="1" t="str" cm="1">
        <f t="array" ref="H306">_xlfn.IFS(F306="TwoWheeler","PrivateScooty",F306="ThreeWheeler","Gov.Cargo",F306="Bus","Gov.Bus",AND(F306="FourWheeler",OR(G306="Electric",G306="CNG",G306="Petrol")),"Cab",AND(F306="FourWheeler",G306="Diesel"),"PrivateCar")</f>
        <v>Gov.Bus</v>
      </c>
      <c r="I306" s="1">
        <v>25.39</v>
      </c>
    </row>
    <row r="307" spans="1:9" x14ac:dyDescent="0.35">
      <c r="A307" s="1" t="s">
        <v>362</v>
      </c>
      <c r="B307" s="1" t="s">
        <v>36</v>
      </c>
      <c r="C307" s="2">
        <v>43813</v>
      </c>
      <c r="D307" s="2" t="str">
        <f t="shared" si="4"/>
        <v>2019</v>
      </c>
      <c r="E307" s="1" t="s">
        <v>62</v>
      </c>
      <c r="F307" s="1" t="s">
        <v>43</v>
      </c>
      <c r="G307" s="1" t="s">
        <v>22</v>
      </c>
      <c r="H307" s="1" t="str" cm="1">
        <f t="array" ref="H307">_xlfn.IFS(F307="TwoWheeler","PrivateScooty",F307="ThreeWheeler","Gov.Cargo",F307="Bus","Gov.Bus",AND(F307="FourWheeler",OR(G307="Electric",G307="CNG",G307="Petrol")),"Cab",AND(F307="FourWheeler",G307="Diesel"),"PrivateCar")</f>
        <v>Gov.Cargo</v>
      </c>
      <c r="I307" s="1">
        <v>86.46</v>
      </c>
    </row>
    <row r="308" spans="1:9" x14ac:dyDescent="0.35">
      <c r="A308" s="1" t="s">
        <v>363</v>
      </c>
      <c r="B308" s="1" t="s">
        <v>66</v>
      </c>
      <c r="C308" s="2">
        <v>44090</v>
      </c>
      <c r="D308" s="2" t="str">
        <f t="shared" si="4"/>
        <v>2020</v>
      </c>
      <c r="E308" s="1" t="s">
        <v>42</v>
      </c>
      <c r="F308" s="1" t="s">
        <v>11</v>
      </c>
      <c r="G308" s="1" t="s">
        <v>12</v>
      </c>
      <c r="H308" s="1" t="str" cm="1">
        <f t="array" ref="H308">_xlfn.IFS(F308="TwoWheeler","PrivateScooty",F308="ThreeWheeler","Gov.Cargo",F308="Bus","Gov.Bus",AND(F308="FourWheeler",OR(G308="Electric",G308="CNG",G308="Petrol")),"Cab",AND(F308="FourWheeler",G308="Diesel"),"PrivateCar")</f>
        <v>Cab</v>
      </c>
      <c r="I308" s="1">
        <v>80.45</v>
      </c>
    </row>
    <row r="309" spans="1:9" x14ac:dyDescent="0.35">
      <c r="A309" s="1" t="s">
        <v>364</v>
      </c>
      <c r="B309" s="1" t="s">
        <v>75</v>
      </c>
      <c r="C309" s="2">
        <v>43866</v>
      </c>
      <c r="D309" s="2" t="str">
        <f t="shared" si="4"/>
        <v>2020</v>
      </c>
      <c r="E309" s="1" t="s">
        <v>127</v>
      </c>
      <c r="F309" s="1" t="s">
        <v>16</v>
      </c>
      <c r="G309" s="1" t="s">
        <v>22</v>
      </c>
      <c r="H309" s="1" t="str" cm="1">
        <f t="array" ref="H309">_xlfn.IFS(F309="TwoWheeler","PrivateScooty",F309="ThreeWheeler","Gov.Cargo",F309="Bus","Gov.Bus",AND(F309="FourWheeler",OR(G309="Electric",G309="CNG",G309="Petrol")),"Cab",AND(F309="FourWheeler",G309="Diesel"),"PrivateCar")</f>
        <v>Gov.Bus</v>
      </c>
      <c r="I309" s="1">
        <v>49.72</v>
      </c>
    </row>
    <row r="310" spans="1:9" x14ac:dyDescent="0.35">
      <c r="A310" s="1" t="s">
        <v>365</v>
      </c>
      <c r="B310" s="1" t="s">
        <v>14</v>
      </c>
      <c r="C310" s="2">
        <v>43345</v>
      </c>
      <c r="D310" s="2" t="str">
        <f t="shared" si="4"/>
        <v>2018</v>
      </c>
      <c r="E310" s="1" t="s">
        <v>21</v>
      </c>
      <c r="F310" s="1" t="s">
        <v>26</v>
      </c>
      <c r="G310" s="1" t="s">
        <v>12</v>
      </c>
      <c r="H310" s="1" t="str" cm="1">
        <f t="array" ref="H310">_xlfn.IFS(F310="TwoWheeler","PrivateScooty",F310="ThreeWheeler","Gov.Cargo",F310="Bus","Gov.Bus",AND(F310="FourWheeler",OR(G310="Electric",G310="CNG",G310="Petrol")),"Cab",AND(F310="FourWheeler",G310="Diesel"),"PrivateCar")</f>
        <v>PrivateScooty</v>
      </c>
      <c r="I310" s="1">
        <v>90.12</v>
      </c>
    </row>
    <row r="311" spans="1:9" x14ac:dyDescent="0.35">
      <c r="A311" s="1" t="s">
        <v>366</v>
      </c>
      <c r="B311" s="1" t="s">
        <v>14</v>
      </c>
      <c r="C311" s="2">
        <v>44050</v>
      </c>
      <c r="D311" s="2" t="str">
        <f t="shared" si="4"/>
        <v>2020</v>
      </c>
      <c r="E311" s="1" t="s">
        <v>25</v>
      </c>
      <c r="F311" s="1" t="s">
        <v>43</v>
      </c>
      <c r="G311" s="1" t="s">
        <v>12</v>
      </c>
      <c r="H311" s="1" t="str" cm="1">
        <f t="array" ref="H311">_xlfn.IFS(F311="TwoWheeler","PrivateScooty",F311="ThreeWheeler","Gov.Cargo",F311="Bus","Gov.Bus",AND(F311="FourWheeler",OR(G311="Electric",G311="CNG",G311="Petrol")),"Cab",AND(F311="FourWheeler",G311="Diesel"),"PrivateCar")</f>
        <v>Gov.Cargo</v>
      </c>
      <c r="I311" s="1">
        <v>53.57</v>
      </c>
    </row>
    <row r="312" spans="1:9" x14ac:dyDescent="0.35">
      <c r="A312" s="1" t="s">
        <v>367</v>
      </c>
      <c r="B312" s="1" t="s">
        <v>14</v>
      </c>
      <c r="C312" s="2">
        <v>44372</v>
      </c>
      <c r="D312" s="2" t="str">
        <f t="shared" si="4"/>
        <v>2021</v>
      </c>
      <c r="E312" s="1" t="s">
        <v>28</v>
      </c>
      <c r="F312" s="1" t="s">
        <v>43</v>
      </c>
      <c r="G312" s="1" t="s">
        <v>34</v>
      </c>
      <c r="H312" s="1" t="str" cm="1">
        <f t="array" ref="H312">_xlfn.IFS(F312="TwoWheeler","PrivateScooty",F312="ThreeWheeler","Gov.Cargo",F312="Bus","Gov.Bus",AND(F312="FourWheeler",OR(G312="Electric",G312="CNG",G312="Petrol")),"Cab",AND(F312="FourWheeler",G312="Diesel"),"PrivateCar")</f>
        <v>Gov.Cargo</v>
      </c>
      <c r="I312" s="1">
        <v>31.42</v>
      </c>
    </row>
    <row r="313" spans="1:9" x14ac:dyDescent="0.35">
      <c r="A313" s="1" t="s">
        <v>368</v>
      </c>
      <c r="B313" s="1" t="s">
        <v>104</v>
      </c>
      <c r="C313" s="2">
        <v>45086</v>
      </c>
      <c r="D313" s="2" t="str">
        <f t="shared" si="4"/>
        <v>2023</v>
      </c>
      <c r="E313" s="1" t="s">
        <v>55</v>
      </c>
      <c r="F313" s="1" t="s">
        <v>26</v>
      </c>
      <c r="G313" s="1" t="s">
        <v>12</v>
      </c>
      <c r="H313" s="1" t="str" cm="1">
        <f t="array" ref="H313">_xlfn.IFS(F313="TwoWheeler","PrivateScooty",F313="ThreeWheeler","Gov.Cargo",F313="Bus","Gov.Bus",AND(F313="FourWheeler",OR(G313="Electric",G313="CNG",G313="Petrol")),"Cab",AND(F313="FourWheeler",G313="Diesel"),"PrivateCar")</f>
        <v>PrivateScooty</v>
      </c>
      <c r="I313" s="1">
        <v>88.5</v>
      </c>
    </row>
    <row r="314" spans="1:9" x14ac:dyDescent="0.35">
      <c r="A314" s="1" t="s">
        <v>369</v>
      </c>
      <c r="B314" s="1" t="s">
        <v>36</v>
      </c>
      <c r="C314" s="2">
        <v>43947</v>
      </c>
      <c r="D314" s="2" t="str">
        <f t="shared" si="4"/>
        <v>2020</v>
      </c>
      <c r="E314" s="1" t="s">
        <v>62</v>
      </c>
      <c r="F314" s="1" t="s">
        <v>11</v>
      </c>
      <c r="G314" s="1" t="s">
        <v>12</v>
      </c>
      <c r="H314" s="1" t="str" cm="1">
        <f t="array" ref="H314">_xlfn.IFS(F314="TwoWheeler","PrivateScooty",F314="ThreeWheeler","Gov.Cargo",F314="Bus","Gov.Bus",AND(F314="FourWheeler",OR(G314="Electric",G314="CNG",G314="Petrol")),"Cab",AND(F314="FourWheeler",G314="Diesel"),"PrivateCar")</f>
        <v>Cab</v>
      </c>
      <c r="I314" s="1">
        <v>79.42</v>
      </c>
    </row>
    <row r="315" spans="1:9" x14ac:dyDescent="0.35">
      <c r="A315" s="1" t="s">
        <v>370</v>
      </c>
      <c r="B315" s="1" t="s">
        <v>20</v>
      </c>
      <c r="C315" s="2">
        <v>43858</v>
      </c>
      <c r="D315" s="2" t="str">
        <f t="shared" si="4"/>
        <v>2020</v>
      </c>
      <c r="E315" s="1" t="s">
        <v>202</v>
      </c>
      <c r="F315" s="1" t="s">
        <v>26</v>
      </c>
      <c r="G315" s="1" t="s">
        <v>22</v>
      </c>
      <c r="H315" s="1" t="str" cm="1">
        <f t="array" ref="H315">_xlfn.IFS(F315="TwoWheeler","PrivateScooty",F315="ThreeWheeler","Gov.Cargo",F315="Bus","Gov.Bus",AND(F315="FourWheeler",OR(G315="Electric",G315="CNG",G315="Petrol")),"Cab",AND(F315="FourWheeler",G315="Diesel"),"PrivateCar")</f>
        <v>PrivateScooty</v>
      </c>
      <c r="I315" s="1">
        <v>33.659999999999997</v>
      </c>
    </row>
    <row r="316" spans="1:9" x14ac:dyDescent="0.35">
      <c r="A316" s="1" t="s">
        <v>371</v>
      </c>
      <c r="B316" s="1" t="s">
        <v>24</v>
      </c>
      <c r="C316" s="2">
        <v>44809</v>
      </c>
      <c r="D316" s="2" t="str">
        <f t="shared" si="4"/>
        <v>2022</v>
      </c>
      <c r="E316" s="1" t="s">
        <v>47</v>
      </c>
      <c r="F316" s="1" t="s">
        <v>11</v>
      </c>
      <c r="G316" s="1" t="s">
        <v>34</v>
      </c>
      <c r="H316" s="1" t="str" cm="1">
        <f t="array" ref="H316">_xlfn.IFS(F316="TwoWheeler","PrivateScooty",F316="ThreeWheeler","Gov.Cargo",F316="Bus","Gov.Bus",AND(F316="FourWheeler",OR(G316="Electric",G316="CNG",G316="Petrol")),"Cab",AND(F316="FourWheeler",G316="Diesel"),"PrivateCar")</f>
        <v>Cab</v>
      </c>
      <c r="I316" s="1">
        <v>33.14</v>
      </c>
    </row>
    <row r="317" spans="1:9" x14ac:dyDescent="0.35">
      <c r="A317" s="1" t="s">
        <v>372</v>
      </c>
      <c r="B317" s="1" t="s">
        <v>36</v>
      </c>
      <c r="C317" s="2">
        <v>43943</v>
      </c>
      <c r="D317" s="2" t="str">
        <f t="shared" si="4"/>
        <v>2020</v>
      </c>
      <c r="E317" s="1" t="s">
        <v>81</v>
      </c>
      <c r="F317" s="1" t="s">
        <v>16</v>
      </c>
      <c r="G317" s="1" t="s">
        <v>12</v>
      </c>
      <c r="H317" s="1" t="str" cm="1">
        <f t="array" ref="H317">_xlfn.IFS(F317="TwoWheeler","PrivateScooty",F317="ThreeWheeler","Gov.Cargo",F317="Bus","Gov.Bus",AND(F317="FourWheeler",OR(G317="Electric",G317="CNG",G317="Petrol")),"Cab",AND(F317="FourWheeler",G317="Diesel"),"PrivateCar")</f>
        <v>Gov.Bus</v>
      </c>
      <c r="I317" s="1">
        <v>98.38</v>
      </c>
    </row>
    <row r="318" spans="1:9" x14ac:dyDescent="0.35">
      <c r="A318" s="1" t="s">
        <v>373</v>
      </c>
      <c r="B318" s="1" t="s">
        <v>36</v>
      </c>
      <c r="C318" s="2">
        <v>43830</v>
      </c>
      <c r="D318" s="2" t="str">
        <f t="shared" si="4"/>
        <v>2019</v>
      </c>
      <c r="E318" s="1" t="s">
        <v>116</v>
      </c>
      <c r="F318" s="1" t="s">
        <v>43</v>
      </c>
      <c r="G318" s="1" t="s">
        <v>22</v>
      </c>
      <c r="H318" s="1" t="str" cm="1">
        <f t="array" ref="H318">_xlfn.IFS(F318="TwoWheeler","PrivateScooty",F318="ThreeWheeler","Gov.Cargo",F318="Bus","Gov.Bus",AND(F318="FourWheeler",OR(G318="Electric",G318="CNG",G318="Petrol")),"Cab",AND(F318="FourWheeler",G318="Diesel"),"PrivateCar")</f>
        <v>Gov.Cargo</v>
      </c>
      <c r="I318" s="1">
        <v>95.71</v>
      </c>
    </row>
    <row r="319" spans="1:9" x14ac:dyDescent="0.35">
      <c r="A319" s="1" t="s">
        <v>374</v>
      </c>
      <c r="B319" s="1" t="s">
        <v>66</v>
      </c>
      <c r="C319" s="2">
        <v>45118</v>
      </c>
      <c r="D319" s="2" t="str">
        <f t="shared" si="4"/>
        <v>2023</v>
      </c>
      <c r="E319" s="1" t="s">
        <v>55</v>
      </c>
      <c r="F319" s="1" t="s">
        <v>16</v>
      </c>
      <c r="G319" s="1" t="s">
        <v>12</v>
      </c>
      <c r="H319" s="1" t="str" cm="1">
        <f t="array" ref="H319">_xlfn.IFS(F319="TwoWheeler","PrivateScooty",F319="ThreeWheeler","Gov.Cargo",F319="Bus","Gov.Bus",AND(F319="FourWheeler",OR(G319="Electric",G319="CNG",G319="Petrol")),"Cab",AND(F319="FourWheeler",G319="Diesel"),"PrivateCar")</f>
        <v>Gov.Bus</v>
      </c>
      <c r="I319" s="1">
        <v>72.400000000000006</v>
      </c>
    </row>
    <row r="320" spans="1:9" x14ac:dyDescent="0.35">
      <c r="A320" s="1" t="s">
        <v>375</v>
      </c>
      <c r="B320" s="1" t="s">
        <v>66</v>
      </c>
      <c r="C320" s="2">
        <v>44577</v>
      </c>
      <c r="D320" s="2" t="str">
        <f t="shared" si="4"/>
        <v>2022</v>
      </c>
      <c r="E320" s="1" t="s">
        <v>116</v>
      </c>
      <c r="F320" s="1" t="s">
        <v>11</v>
      </c>
      <c r="G320" s="1" t="s">
        <v>22</v>
      </c>
      <c r="H320" s="1" t="str" cm="1">
        <f t="array" ref="H320">_xlfn.IFS(F320="TwoWheeler","PrivateScooty",F320="ThreeWheeler","Gov.Cargo",F320="Bus","Gov.Bus",AND(F320="FourWheeler",OR(G320="Electric",G320="CNG",G320="Petrol")),"Cab",AND(F320="FourWheeler",G320="Diesel"),"PrivateCar")</f>
        <v>Cab</v>
      </c>
      <c r="I320" s="1">
        <v>88.33</v>
      </c>
    </row>
    <row r="321" spans="1:9" x14ac:dyDescent="0.35">
      <c r="A321" s="1" t="s">
        <v>376</v>
      </c>
      <c r="B321" s="1" t="s">
        <v>104</v>
      </c>
      <c r="C321" s="2">
        <v>44512</v>
      </c>
      <c r="D321" s="2" t="str">
        <f t="shared" si="4"/>
        <v>2021</v>
      </c>
      <c r="E321" s="1" t="s">
        <v>51</v>
      </c>
      <c r="F321" s="1" t="s">
        <v>16</v>
      </c>
      <c r="G321" s="1" t="s">
        <v>12</v>
      </c>
      <c r="H321" s="1" t="str" cm="1">
        <f t="array" ref="H321">_xlfn.IFS(F321="TwoWheeler","PrivateScooty",F321="ThreeWheeler","Gov.Cargo",F321="Bus","Gov.Bus",AND(F321="FourWheeler",OR(G321="Electric",G321="CNG",G321="Petrol")),"Cab",AND(F321="FourWheeler",G321="Diesel"),"PrivateCar")</f>
        <v>Gov.Bus</v>
      </c>
      <c r="I321" s="1">
        <v>59.34</v>
      </c>
    </row>
    <row r="322" spans="1:9" x14ac:dyDescent="0.35">
      <c r="A322" s="1" t="s">
        <v>377</v>
      </c>
      <c r="B322" s="1" t="s">
        <v>20</v>
      </c>
      <c r="C322" s="2">
        <v>43270</v>
      </c>
      <c r="D322" s="2" t="str">
        <f t="shared" si="4"/>
        <v>2018</v>
      </c>
      <c r="E322" s="1" t="s">
        <v>69</v>
      </c>
      <c r="F322" s="1" t="s">
        <v>11</v>
      </c>
      <c r="G322" s="1" t="s">
        <v>22</v>
      </c>
      <c r="H322" s="1" t="str" cm="1">
        <f t="array" ref="H322">_xlfn.IFS(F322="TwoWheeler","PrivateScooty",F322="ThreeWheeler","Gov.Cargo",F322="Bus","Gov.Bus",AND(F322="FourWheeler",OR(G322="Electric",G322="CNG",G322="Petrol")),"Cab",AND(F322="FourWheeler",G322="Diesel"),"PrivateCar")</f>
        <v>Cab</v>
      </c>
      <c r="I322" s="1">
        <v>75.86</v>
      </c>
    </row>
    <row r="323" spans="1:9" x14ac:dyDescent="0.35">
      <c r="A323" s="1" t="s">
        <v>378</v>
      </c>
      <c r="B323" s="1" t="s">
        <v>75</v>
      </c>
      <c r="C323" s="2">
        <v>44822</v>
      </c>
      <c r="D323" s="2" t="str">
        <f t="shared" ref="D323:D386" si="5">TEXT(C323,"yyyy")</f>
        <v>2022</v>
      </c>
      <c r="E323" s="1" t="s">
        <v>38</v>
      </c>
      <c r="F323" s="1" t="s">
        <v>16</v>
      </c>
      <c r="G323" s="1" t="s">
        <v>34</v>
      </c>
      <c r="H323" s="1" t="str" cm="1">
        <f t="array" ref="H323">_xlfn.IFS(F323="TwoWheeler","PrivateScooty",F323="ThreeWheeler","Gov.Cargo",F323="Bus","Gov.Bus",AND(F323="FourWheeler",OR(G323="Electric",G323="CNG",G323="Petrol")),"Cab",AND(F323="FourWheeler",G323="Diesel"),"PrivateCar")</f>
        <v>Gov.Bus</v>
      </c>
      <c r="I323" s="1">
        <v>61.47</v>
      </c>
    </row>
    <row r="324" spans="1:9" x14ac:dyDescent="0.35">
      <c r="A324" s="1" t="s">
        <v>379</v>
      </c>
      <c r="B324" s="1" t="s">
        <v>32</v>
      </c>
      <c r="C324" s="2">
        <v>43881</v>
      </c>
      <c r="D324" s="2" t="str">
        <f t="shared" si="5"/>
        <v>2020</v>
      </c>
      <c r="E324" s="1" t="s">
        <v>15</v>
      </c>
      <c r="F324" s="1" t="s">
        <v>26</v>
      </c>
      <c r="G324" s="1" t="s">
        <v>34</v>
      </c>
      <c r="H324" s="1" t="str" cm="1">
        <f t="array" ref="H324">_xlfn.IFS(F324="TwoWheeler","PrivateScooty",F324="ThreeWheeler","Gov.Cargo",F324="Bus","Gov.Bus",AND(F324="FourWheeler",OR(G324="Electric",G324="CNG",G324="Petrol")),"Cab",AND(F324="FourWheeler",G324="Diesel"),"PrivateCar")</f>
        <v>PrivateScooty</v>
      </c>
      <c r="I324" s="1">
        <v>27.99</v>
      </c>
    </row>
    <row r="325" spans="1:9" x14ac:dyDescent="0.35">
      <c r="A325" s="1" t="s">
        <v>380</v>
      </c>
      <c r="B325" s="1" t="s">
        <v>93</v>
      </c>
      <c r="C325" s="2">
        <v>44132</v>
      </c>
      <c r="D325" s="2" t="str">
        <f t="shared" si="5"/>
        <v>2020</v>
      </c>
      <c r="E325" s="1" t="s">
        <v>47</v>
      </c>
      <c r="F325" s="1" t="s">
        <v>11</v>
      </c>
      <c r="G325" s="1" t="s">
        <v>12</v>
      </c>
      <c r="H325" s="1" t="str" cm="1">
        <f t="array" ref="H325">_xlfn.IFS(F325="TwoWheeler","PrivateScooty",F325="ThreeWheeler","Gov.Cargo",F325="Bus","Gov.Bus",AND(F325="FourWheeler",OR(G325="Electric",G325="CNG",G325="Petrol")),"Cab",AND(F325="FourWheeler",G325="Diesel"),"PrivateCar")</f>
        <v>Cab</v>
      </c>
      <c r="I325" s="1">
        <v>45.32</v>
      </c>
    </row>
    <row r="326" spans="1:9" x14ac:dyDescent="0.35">
      <c r="A326" s="1" t="s">
        <v>381</v>
      </c>
      <c r="B326" s="1" t="s">
        <v>9</v>
      </c>
      <c r="C326" s="2">
        <v>45016</v>
      </c>
      <c r="D326" s="2" t="str">
        <f t="shared" si="5"/>
        <v>2023</v>
      </c>
      <c r="E326" s="1" t="s">
        <v>64</v>
      </c>
      <c r="F326" s="1" t="s">
        <v>16</v>
      </c>
      <c r="G326" s="1" t="s">
        <v>17</v>
      </c>
      <c r="H326" s="1" t="str" cm="1">
        <f t="array" ref="H326">_xlfn.IFS(F326="TwoWheeler","PrivateScooty",F326="ThreeWheeler","Gov.Cargo",F326="Bus","Gov.Bus",AND(F326="FourWheeler",OR(G326="Electric",G326="CNG",G326="Petrol")),"Cab",AND(F326="FourWheeler",G326="Diesel"),"PrivateCar")</f>
        <v>Gov.Bus</v>
      </c>
      <c r="I326" s="1">
        <v>91.76</v>
      </c>
    </row>
    <row r="327" spans="1:9" x14ac:dyDescent="0.35">
      <c r="A327" s="1" t="s">
        <v>382</v>
      </c>
      <c r="B327" s="1" t="s">
        <v>36</v>
      </c>
      <c r="C327" s="2">
        <v>44918</v>
      </c>
      <c r="D327" s="2" t="str">
        <f t="shared" si="5"/>
        <v>2022</v>
      </c>
      <c r="E327" s="1" t="s">
        <v>127</v>
      </c>
      <c r="F327" s="1" t="s">
        <v>26</v>
      </c>
      <c r="G327" s="1" t="s">
        <v>34</v>
      </c>
      <c r="H327" s="1" t="str" cm="1">
        <f t="array" ref="H327">_xlfn.IFS(F327="TwoWheeler","PrivateScooty",F327="ThreeWheeler","Gov.Cargo",F327="Bus","Gov.Bus",AND(F327="FourWheeler",OR(G327="Electric",G327="CNG",G327="Petrol")),"Cab",AND(F327="FourWheeler",G327="Diesel"),"PrivateCar")</f>
        <v>PrivateScooty</v>
      </c>
      <c r="I327" s="1">
        <v>50.6</v>
      </c>
    </row>
    <row r="328" spans="1:9" x14ac:dyDescent="0.35">
      <c r="A328" s="1" t="s">
        <v>383</v>
      </c>
      <c r="B328" s="1" t="s">
        <v>24</v>
      </c>
      <c r="C328" s="2">
        <v>44149</v>
      </c>
      <c r="D328" s="2" t="str">
        <f t="shared" si="5"/>
        <v>2020</v>
      </c>
      <c r="E328" s="1" t="s">
        <v>33</v>
      </c>
      <c r="F328" s="1" t="s">
        <v>11</v>
      </c>
      <c r="G328" s="1" t="s">
        <v>12</v>
      </c>
      <c r="H328" s="1" t="str" cm="1">
        <f t="array" ref="H328">_xlfn.IFS(F328="TwoWheeler","PrivateScooty",F328="ThreeWheeler","Gov.Cargo",F328="Bus","Gov.Bus",AND(F328="FourWheeler",OR(G328="Electric",G328="CNG",G328="Petrol")),"Cab",AND(F328="FourWheeler",G328="Diesel"),"PrivateCar")</f>
        <v>Cab</v>
      </c>
      <c r="I328" s="1">
        <v>92.65</v>
      </c>
    </row>
    <row r="329" spans="1:9" x14ac:dyDescent="0.35">
      <c r="A329" s="1" t="s">
        <v>384</v>
      </c>
      <c r="B329" s="1" t="s">
        <v>93</v>
      </c>
      <c r="C329" s="2">
        <v>44765</v>
      </c>
      <c r="D329" s="2" t="str">
        <f t="shared" si="5"/>
        <v>2022</v>
      </c>
      <c r="E329" s="1" t="s">
        <v>72</v>
      </c>
      <c r="F329" s="1" t="s">
        <v>26</v>
      </c>
      <c r="G329" s="1" t="s">
        <v>34</v>
      </c>
      <c r="H329" s="1" t="str" cm="1">
        <f t="array" ref="H329">_xlfn.IFS(F329="TwoWheeler","PrivateScooty",F329="ThreeWheeler","Gov.Cargo",F329="Bus","Gov.Bus",AND(F329="FourWheeler",OR(G329="Electric",G329="CNG",G329="Petrol")),"Cab",AND(F329="FourWheeler",G329="Diesel"),"PrivateCar")</f>
        <v>PrivateScooty</v>
      </c>
      <c r="I329" s="1">
        <v>94.59</v>
      </c>
    </row>
    <row r="330" spans="1:9" x14ac:dyDescent="0.35">
      <c r="A330" s="1" t="s">
        <v>385</v>
      </c>
      <c r="B330" s="1" t="s">
        <v>75</v>
      </c>
      <c r="C330" s="2">
        <v>43713</v>
      </c>
      <c r="D330" s="2" t="str">
        <f t="shared" si="5"/>
        <v>2019</v>
      </c>
      <c r="E330" s="1" t="s">
        <v>64</v>
      </c>
      <c r="F330" s="1" t="s">
        <v>26</v>
      </c>
      <c r="G330" s="1" t="s">
        <v>22</v>
      </c>
      <c r="H330" s="1" t="str" cm="1">
        <f t="array" ref="H330">_xlfn.IFS(F330="TwoWheeler","PrivateScooty",F330="ThreeWheeler","Gov.Cargo",F330="Bus","Gov.Bus",AND(F330="FourWheeler",OR(G330="Electric",G330="CNG",G330="Petrol")),"Cab",AND(F330="FourWheeler",G330="Diesel"),"PrivateCar")</f>
        <v>PrivateScooty</v>
      </c>
      <c r="I330" s="1">
        <v>97.86</v>
      </c>
    </row>
    <row r="331" spans="1:9" x14ac:dyDescent="0.35">
      <c r="A331" s="1" t="s">
        <v>386</v>
      </c>
      <c r="B331" s="1" t="s">
        <v>93</v>
      </c>
      <c r="C331" s="2">
        <v>43786</v>
      </c>
      <c r="D331" s="2" t="str">
        <f t="shared" si="5"/>
        <v>2019</v>
      </c>
      <c r="E331" s="1" t="s">
        <v>72</v>
      </c>
      <c r="F331" s="1" t="s">
        <v>26</v>
      </c>
      <c r="G331" s="1" t="s">
        <v>34</v>
      </c>
      <c r="H331" s="1" t="str" cm="1">
        <f t="array" ref="H331">_xlfn.IFS(F331="TwoWheeler","PrivateScooty",F331="ThreeWheeler","Gov.Cargo",F331="Bus","Gov.Bus",AND(F331="FourWheeler",OR(G331="Electric",G331="CNG",G331="Petrol")),"Cab",AND(F331="FourWheeler",G331="Diesel"),"PrivateCar")</f>
        <v>PrivateScooty</v>
      </c>
      <c r="I331" s="1">
        <v>95.78</v>
      </c>
    </row>
    <row r="332" spans="1:9" x14ac:dyDescent="0.35">
      <c r="A332" s="1" t="s">
        <v>387</v>
      </c>
      <c r="B332" s="1" t="s">
        <v>104</v>
      </c>
      <c r="C332" s="2">
        <v>44991</v>
      </c>
      <c r="D332" s="2" t="str">
        <f t="shared" si="5"/>
        <v>2023</v>
      </c>
      <c r="E332" s="1" t="s">
        <v>88</v>
      </c>
      <c r="F332" s="1" t="s">
        <v>11</v>
      </c>
      <c r="G332" s="1" t="s">
        <v>17</v>
      </c>
      <c r="H332" s="1" t="str" cm="1">
        <f t="array" ref="H332">_xlfn.IFS(F332="TwoWheeler","PrivateScooty",F332="ThreeWheeler","Gov.Cargo",F332="Bus","Gov.Bus",AND(F332="FourWheeler",OR(G332="Electric",G332="CNG",G332="Petrol")),"Cab",AND(F332="FourWheeler",G332="Diesel"),"PrivateCar")</f>
        <v>PrivateCar</v>
      </c>
      <c r="I332" s="1">
        <v>59.09</v>
      </c>
    </row>
    <row r="333" spans="1:9" x14ac:dyDescent="0.35">
      <c r="A333" s="1" t="s">
        <v>388</v>
      </c>
      <c r="B333" s="1" t="s">
        <v>20</v>
      </c>
      <c r="C333" s="2">
        <v>44275</v>
      </c>
      <c r="D333" s="2" t="str">
        <f t="shared" si="5"/>
        <v>2021</v>
      </c>
      <c r="E333" s="1" t="s">
        <v>33</v>
      </c>
      <c r="F333" s="1" t="s">
        <v>43</v>
      </c>
      <c r="G333" s="1" t="s">
        <v>34</v>
      </c>
      <c r="H333" s="1" t="str" cm="1">
        <f t="array" ref="H333">_xlfn.IFS(F333="TwoWheeler","PrivateScooty",F333="ThreeWheeler","Gov.Cargo",F333="Bus","Gov.Bus",AND(F333="FourWheeler",OR(G333="Electric",G333="CNG",G333="Petrol")),"Cab",AND(F333="FourWheeler",G333="Diesel"),"PrivateCar")</f>
        <v>Gov.Cargo</v>
      </c>
      <c r="I333" s="1">
        <v>91.97</v>
      </c>
    </row>
    <row r="334" spans="1:9" x14ac:dyDescent="0.35">
      <c r="A334" s="1" t="s">
        <v>389</v>
      </c>
      <c r="B334" s="1" t="s">
        <v>9</v>
      </c>
      <c r="C334" s="2">
        <v>43389</v>
      </c>
      <c r="D334" s="2" t="str">
        <f t="shared" si="5"/>
        <v>2018</v>
      </c>
      <c r="E334" s="1" t="s">
        <v>51</v>
      </c>
      <c r="F334" s="1" t="s">
        <v>16</v>
      </c>
      <c r="G334" s="1" t="s">
        <v>17</v>
      </c>
      <c r="H334" s="1" t="str" cm="1">
        <f t="array" ref="H334">_xlfn.IFS(F334="TwoWheeler","PrivateScooty",F334="ThreeWheeler","Gov.Cargo",F334="Bus","Gov.Bus",AND(F334="FourWheeler",OR(G334="Electric",G334="CNG",G334="Petrol")),"Cab",AND(F334="FourWheeler",G334="Diesel"),"PrivateCar")</f>
        <v>Gov.Bus</v>
      </c>
      <c r="I334" s="1">
        <v>99.42</v>
      </c>
    </row>
    <row r="335" spans="1:9" x14ac:dyDescent="0.35">
      <c r="A335" s="1" t="s">
        <v>390</v>
      </c>
      <c r="B335" s="1" t="s">
        <v>32</v>
      </c>
      <c r="C335" s="2">
        <v>44295</v>
      </c>
      <c r="D335" s="2" t="str">
        <f t="shared" si="5"/>
        <v>2021</v>
      </c>
      <c r="E335" s="1" t="s">
        <v>113</v>
      </c>
      <c r="F335" s="1" t="s">
        <v>16</v>
      </c>
      <c r="G335" s="1" t="s">
        <v>17</v>
      </c>
      <c r="H335" s="1" t="str" cm="1">
        <f t="array" ref="H335">_xlfn.IFS(F335="TwoWheeler","PrivateScooty",F335="ThreeWheeler","Gov.Cargo",F335="Bus","Gov.Bus",AND(F335="FourWheeler",OR(G335="Electric",G335="CNG",G335="Petrol")),"Cab",AND(F335="FourWheeler",G335="Diesel"),"PrivateCar")</f>
        <v>Gov.Bus</v>
      </c>
      <c r="I335" s="1">
        <v>46.69</v>
      </c>
    </row>
    <row r="336" spans="1:9" x14ac:dyDescent="0.35">
      <c r="A336" s="1" t="s">
        <v>391</v>
      </c>
      <c r="B336" s="1" t="s">
        <v>66</v>
      </c>
      <c r="C336" s="2">
        <v>45210</v>
      </c>
      <c r="D336" s="2" t="str">
        <f t="shared" si="5"/>
        <v>2023</v>
      </c>
      <c r="E336" s="1" t="s">
        <v>62</v>
      </c>
      <c r="F336" s="1" t="s">
        <v>43</v>
      </c>
      <c r="G336" s="1" t="s">
        <v>12</v>
      </c>
      <c r="H336" s="1" t="str" cm="1">
        <f t="array" ref="H336">_xlfn.IFS(F336="TwoWheeler","PrivateScooty",F336="ThreeWheeler","Gov.Cargo",F336="Bus","Gov.Bus",AND(F336="FourWheeler",OR(G336="Electric",G336="CNG",G336="Petrol")),"Cab",AND(F336="FourWheeler",G336="Diesel"),"PrivateCar")</f>
        <v>Gov.Cargo</v>
      </c>
      <c r="I336" s="1">
        <v>39.020000000000003</v>
      </c>
    </row>
    <row r="337" spans="1:9" x14ac:dyDescent="0.35">
      <c r="A337" s="1" t="s">
        <v>392</v>
      </c>
      <c r="B337" s="1" t="s">
        <v>75</v>
      </c>
      <c r="C337" s="2">
        <v>43872</v>
      </c>
      <c r="D337" s="2" t="str">
        <f t="shared" si="5"/>
        <v>2020</v>
      </c>
      <c r="E337" s="1" t="s">
        <v>10</v>
      </c>
      <c r="F337" s="1" t="s">
        <v>16</v>
      </c>
      <c r="G337" s="1" t="s">
        <v>12</v>
      </c>
      <c r="H337" s="1" t="str" cm="1">
        <f t="array" ref="H337">_xlfn.IFS(F337="TwoWheeler","PrivateScooty",F337="ThreeWheeler","Gov.Cargo",F337="Bus","Gov.Bus",AND(F337="FourWheeler",OR(G337="Electric",G337="CNG",G337="Petrol")),"Cab",AND(F337="FourWheeler",G337="Diesel"),"PrivateCar")</f>
        <v>Gov.Bus</v>
      </c>
      <c r="I337" s="1">
        <v>37.299999999999997</v>
      </c>
    </row>
    <row r="338" spans="1:9" x14ac:dyDescent="0.35">
      <c r="A338" s="1" t="s">
        <v>393</v>
      </c>
      <c r="B338" s="1" t="s">
        <v>36</v>
      </c>
      <c r="C338" s="2">
        <v>44004</v>
      </c>
      <c r="D338" s="2" t="str">
        <f t="shared" si="5"/>
        <v>2020</v>
      </c>
      <c r="E338" s="1" t="s">
        <v>40</v>
      </c>
      <c r="F338" s="1" t="s">
        <v>11</v>
      </c>
      <c r="G338" s="1" t="s">
        <v>22</v>
      </c>
      <c r="H338" s="1" t="str" cm="1">
        <f t="array" ref="H338">_xlfn.IFS(F338="TwoWheeler","PrivateScooty",F338="ThreeWheeler","Gov.Cargo",F338="Bus","Gov.Bus",AND(F338="FourWheeler",OR(G338="Electric",G338="CNG",G338="Petrol")),"Cab",AND(F338="FourWheeler",G338="Diesel"),"PrivateCar")</f>
        <v>Cab</v>
      </c>
      <c r="I338" s="1">
        <v>77.41</v>
      </c>
    </row>
    <row r="339" spans="1:9" x14ac:dyDescent="0.35">
      <c r="A339" s="1" t="s">
        <v>394</v>
      </c>
      <c r="B339" s="1" t="s">
        <v>24</v>
      </c>
      <c r="C339" s="2">
        <v>43972</v>
      </c>
      <c r="D339" s="2" t="str">
        <f t="shared" si="5"/>
        <v>2020</v>
      </c>
      <c r="E339" s="1" t="s">
        <v>116</v>
      </c>
      <c r="F339" s="1" t="s">
        <v>16</v>
      </c>
      <c r="G339" s="1" t="s">
        <v>12</v>
      </c>
      <c r="H339" s="1" t="str" cm="1">
        <f t="array" ref="H339">_xlfn.IFS(F339="TwoWheeler","PrivateScooty",F339="ThreeWheeler","Gov.Cargo",F339="Bus","Gov.Bus",AND(F339="FourWheeler",OR(G339="Electric",G339="CNG",G339="Petrol")),"Cab",AND(F339="FourWheeler",G339="Diesel"),"PrivateCar")</f>
        <v>Gov.Bus</v>
      </c>
      <c r="I339" s="1">
        <v>31.86</v>
      </c>
    </row>
    <row r="340" spans="1:9" x14ac:dyDescent="0.35">
      <c r="A340" s="1" t="s">
        <v>395</v>
      </c>
      <c r="B340" s="1" t="s">
        <v>36</v>
      </c>
      <c r="C340" s="2">
        <v>43504</v>
      </c>
      <c r="D340" s="2" t="str">
        <f t="shared" si="5"/>
        <v>2019</v>
      </c>
      <c r="E340" s="1" t="s">
        <v>57</v>
      </c>
      <c r="F340" s="1" t="s">
        <v>11</v>
      </c>
      <c r="G340" s="1" t="s">
        <v>17</v>
      </c>
      <c r="H340" s="1" t="str" cm="1">
        <f t="array" ref="H340">_xlfn.IFS(F340="TwoWheeler","PrivateScooty",F340="ThreeWheeler","Gov.Cargo",F340="Bus","Gov.Bus",AND(F340="FourWheeler",OR(G340="Electric",G340="CNG",G340="Petrol")),"Cab",AND(F340="FourWheeler",G340="Diesel"),"PrivateCar")</f>
        <v>PrivateCar</v>
      </c>
      <c r="I340" s="1">
        <v>73.23</v>
      </c>
    </row>
    <row r="341" spans="1:9" x14ac:dyDescent="0.35">
      <c r="A341" s="1" t="s">
        <v>396</v>
      </c>
      <c r="B341" s="1" t="s">
        <v>93</v>
      </c>
      <c r="C341" s="2">
        <v>44522</v>
      </c>
      <c r="D341" s="2" t="str">
        <f t="shared" si="5"/>
        <v>2021</v>
      </c>
      <c r="E341" s="1" t="s">
        <v>88</v>
      </c>
      <c r="F341" s="1" t="s">
        <v>26</v>
      </c>
      <c r="G341" s="1" t="s">
        <v>22</v>
      </c>
      <c r="H341" s="1" t="str" cm="1">
        <f t="array" ref="H341">_xlfn.IFS(F341="TwoWheeler","PrivateScooty",F341="ThreeWheeler","Gov.Cargo",F341="Bus","Gov.Bus",AND(F341="FourWheeler",OR(G341="Electric",G341="CNG",G341="Petrol")),"Cab",AND(F341="FourWheeler",G341="Diesel"),"PrivateCar")</f>
        <v>PrivateScooty</v>
      </c>
      <c r="I341" s="1">
        <v>58.06</v>
      </c>
    </row>
    <row r="342" spans="1:9" x14ac:dyDescent="0.35">
      <c r="A342" s="1" t="s">
        <v>397</v>
      </c>
      <c r="B342" s="1" t="s">
        <v>20</v>
      </c>
      <c r="C342" s="2">
        <v>45199</v>
      </c>
      <c r="D342" s="2" t="str">
        <f t="shared" si="5"/>
        <v>2023</v>
      </c>
      <c r="E342" s="1" t="s">
        <v>57</v>
      </c>
      <c r="F342" s="1" t="s">
        <v>16</v>
      </c>
      <c r="G342" s="1" t="s">
        <v>22</v>
      </c>
      <c r="H342" s="1" t="str" cm="1">
        <f t="array" ref="H342">_xlfn.IFS(F342="TwoWheeler","PrivateScooty",F342="ThreeWheeler","Gov.Cargo",F342="Bus","Gov.Bus",AND(F342="FourWheeler",OR(G342="Electric",G342="CNG",G342="Petrol")),"Cab",AND(F342="FourWheeler",G342="Diesel"),"PrivateCar")</f>
        <v>Gov.Bus</v>
      </c>
      <c r="I342" s="1">
        <v>53.49</v>
      </c>
    </row>
    <row r="343" spans="1:9" x14ac:dyDescent="0.35">
      <c r="A343" s="1" t="s">
        <v>398</v>
      </c>
      <c r="B343" s="1" t="s">
        <v>24</v>
      </c>
      <c r="C343" s="2">
        <v>44966</v>
      </c>
      <c r="D343" s="2" t="str">
        <f t="shared" si="5"/>
        <v>2023</v>
      </c>
      <c r="E343" s="1" t="s">
        <v>42</v>
      </c>
      <c r="F343" s="1" t="s">
        <v>11</v>
      </c>
      <c r="G343" s="1" t="s">
        <v>12</v>
      </c>
      <c r="H343" s="1" t="str" cm="1">
        <f t="array" ref="H343">_xlfn.IFS(F343="TwoWheeler","PrivateScooty",F343="ThreeWheeler","Gov.Cargo",F343="Bus","Gov.Bus",AND(F343="FourWheeler",OR(G343="Electric",G343="CNG",G343="Petrol")),"Cab",AND(F343="FourWheeler",G343="Diesel"),"PrivateCar")</f>
        <v>Cab</v>
      </c>
      <c r="I343" s="1">
        <v>62.28</v>
      </c>
    </row>
    <row r="344" spans="1:9" x14ac:dyDescent="0.35">
      <c r="A344" s="1" t="s">
        <v>399</v>
      </c>
      <c r="B344" s="1" t="s">
        <v>93</v>
      </c>
      <c r="C344" s="2">
        <v>44732</v>
      </c>
      <c r="D344" s="2" t="str">
        <f t="shared" si="5"/>
        <v>2022</v>
      </c>
      <c r="E344" s="1" t="s">
        <v>21</v>
      </c>
      <c r="F344" s="1" t="s">
        <v>16</v>
      </c>
      <c r="G344" s="1" t="s">
        <v>34</v>
      </c>
      <c r="H344" s="1" t="str" cm="1">
        <f t="array" ref="H344">_xlfn.IFS(F344="TwoWheeler","PrivateScooty",F344="ThreeWheeler","Gov.Cargo",F344="Bus","Gov.Bus",AND(F344="FourWheeler",OR(G344="Electric",G344="CNG",G344="Petrol")),"Cab",AND(F344="FourWheeler",G344="Diesel"),"PrivateCar")</f>
        <v>Gov.Bus</v>
      </c>
      <c r="I344" s="1">
        <v>72.89</v>
      </c>
    </row>
    <row r="345" spans="1:9" x14ac:dyDescent="0.35">
      <c r="A345" s="1" t="s">
        <v>400</v>
      </c>
      <c r="B345" s="1" t="s">
        <v>14</v>
      </c>
      <c r="C345" s="2">
        <v>44068</v>
      </c>
      <c r="D345" s="2" t="str">
        <f t="shared" si="5"/>
        <v>2020</v>
      </c>
      <c r="E345" s="1" t="s">
        <v>40</v>
      </c>
      <c r="F345" s="1" t="s">
        <v>11</v>
      </c>
      <c r="G345" s="1" t="s">
        <v>12</v>
      </c>
      <c r="H345" s="1" t="str" cm="1">
        <f t="array" ref="H345">_xlfn.IFS(F345="TwoWheeler","PrivateScooty",F345="ThreeWheeler","Gov.Cargo",F345="Bus","Gov.Bus",AND(F345="FourWheeler",OR(G345="Electric",G345="CNG",G345="Petrol")),"Cab",AND(F345="FourWheeler",G345="Diesel"),"PrivateCar")</f>
        <v>Cab</v>
      </c>
      <c r="I345" s="1">
        <v>86.09</v>
      </c>
    </row>
    <row r="346" spans="1:9" x14ac:dyDescent="0.35">
      <c r="A346" s="1" t="s">
        <v>401</v>
      </c>
      <c r="B346" s="1" t="s">
        <v>32</v>
      </c>
      <c r="C346" s="2">
        <v>43242</v>
      </c>
      <c r="D346" s="2" t="str">
        <f t="shared" si="5"/>
        <v>2018</v>
      </c>
      <c r="E346" s="1" t="s">
        <v>202</v>
      </c>
      <c r="F346" s="1" t="s">
        <v>43</v>
      </c>
      <c r="G346" s="1" t="s">
        <v>17</v>
      </c>
      <c r="H346" s="1" t="str" cm="1">
        <f t="array" ref="H346">_xlfn.IFS(F346="TwoWheeler","PrivateScooty",F346="ThreeWheeler","Gov.Cargo",F346="Bus","Gov.Bus",AND(F346="FourWheeler",OR(G346="Electric",G346="CNG",G346="Petrol")),"Cab",AND(F346="FourWheeler",G346="Diesel"),"PrivateCar")</f>
        <v>Gov.Cargo</v>
      </c>
      <c r="I346" s="1">
        <v>85.65</v>
      </c>
    </row>
    <row r="347" spans="1:9" x14ac:dyDescent="0.35">
      <c r="A347" s="1" t="s">
        <v>402</v>
      </c>
      <c r="B347" s="1" t="s">
        <v>66</v>
      </c>
      <c r="C347" s="2">
        <v>45142</v>
      </c>
      <c r="D347" s="2" t="str">
        <f t="shared" si="5"/>
        <v>2023</v>
      </c>
      <c r="E347" s="1" t="s">
        <v>15</v>
      </c>
      <c r="F347" s="1" t="s">
        <v>26</v>
      </c>
      <c r="G347" s="1" t="s">
        <v>12</v>
      </c>
      <c r="H347" s="1" t="str" cm="1">
        <f t="array" ref="H347">_xlfn.IFS(F347="TwoWheeler","PrivateScooty",F347="ThreeWheeler","Gov.Cargo",F347="Bus","Gov.Bus",AND(F347="FourWheeler",OR(G347="Electric",G347="CNG",G347="Petrol")),"Cab",AND(F347="FourWheeler",G347="Diesel"),"PrivateCar")</f>
        <v>PrivateScooty</v>
      </c>
      <c r="I347" s="1">
        <v>83.25</v>
      </c>
    </row>
    <row r="348" spans="1:9" x14ac:dyDescent="0.35">
      <c r="A348" s="1" t="s">
        <v>403</v>
      </c>
      <c r="B348" s="1" t="s">
        <v>20</v>
      </c>
      <c r="C348" s="2">
        <v>44327</v>
      </c>
      <c r="D348" s="2" t="str">
        <f t="shared" si="5"/>
        <v>2021</v>
      </c>
      <c r="E348" s="1" t="s">
        <v>21</v>
      </c>
      <c r="F348" s="1" t="s">
        <v>26</v>
      </c>
      <c r="G348" s="1" t="s">
        <v>34</v>
      </c>
      <c r="H348" s="1" t="str" cm="1">
        <f t="array" ref="H348">_xlfn.IFS(F348="TwoWheeler","PrivateScooty",F348="ThreeWheeler","Gov.Cargo",F348="Bus","Gov.Bus",AND(F348="FourWheeler",OR(G348="Electric",G348="CNG",G348="Petrol")),"Cab",AND(F348="FourWheeler",G348="Diesel"),"PrivateCar")</f>
        <v>PrivateScooty</v>
      </c>
      <c r="I348" s="1">
        <v>78.78</v>
      </c>
    </row>
    <row r="349" spans="1:9" x14ac:dyDescent="0.35">
      <c r="A349" s="1" t="s">
        <v>404</v>
      </c>
      <c r="B349" s="1" t="s">
        <v>104</v>
      </c>
      <c r="C349" s="2">
        <v>44413</v>
      </c>
      <c r="D349" s="2" t="str">
        <f t="shared" si="5"/>
        <v>2021</v>
      </c>
      <c r="E349" s="1" t="s">
        <v>15</v>
      </c>
      <c r="F349" s="1" t="s">
        <v>11</v>
      </c>
      <c r="G349" s="1" t="s">
        <v>34</v>
      </c>
      <c r="H349" s="1" t="str" cm="1">
        <f t="array" ref="H349">_xlfn.IFS(F349="TwoWheeler","PrivateScooty",F349="ThreeWheeler","Gov.Cargo",F349="Bus","Gov.Bus",AND(F349="FourWheeler",OR(G349="Electric",G349="CNG",G349="Petrol")),"Cab",AND(F349="FourWheeler",G349="Diesel"),"PrivateCar")</f>
        <v>Cab</v>
      </c>
      <c r="I349" s="1">
        <v>90.14</v>
      </c>
    </row>
    <row r="350" spans="1:9" x14ac:dyDescent="0.35">
      <c r="A350" s="1" t="s">
        <v>405</v>
      </c>
      <c r="B350" s="1" t="s">
        <v>36</v>
      </c>
      <c r="C350" s="2">
        <v>44148</v>
      </c>
      <c r="D350" s="2" t="str">
        <f t="shared" si="5"/>
        <v>2020</v>
      </c>
      <c r="E350" s="1" t="s">
        <v>60</v>
      </c>
      <c r="F350" s="1" t="s">
        <v>43</v>
      </c>
      <c r="G350" s="1" t="s">
        <v>12</v>
      </c>
      <c r="H350" s="1" t="str" cm="1">
        <f t="array" ref="H350">_xlfn.IFS(F350="TwoWheeler","PrivateScooty",F350="ThreeWheeler","Gov.Cargo",F350="Bus","Gov.Bus",AND(F350="FourWheeler",OR(G350="Electric",G350="CNG",G350="Petrol")),"Cab",AND(F350="FourWheeler",G350="Diesel"),"PrivateCar")</f>
        <v>Gov.Cargo</v>
      </c>
      <c r="I350" s="1">
        <v>91.06</v>
      </c>
    </row>
    <row r="351" spans="1:9" x14ac:dyDescent="0.35">
      <c r="A351" s="1" t="s">
        <v>406</v>
      </c>
      <c r="B351" s="1" t="s">
        <v>36</v>
      </c>
      <c r="C351" s="2">
        <v>43383</v>
      </c>
      <c r="D351" s="2" t="str">
        <f t="shared" si="5"/>
        <v>2018</v>
      </c>
      <c r="E351" s="1" t="s">
        <v>51</v>
      </c>
      <c r="F351" s="1" t="s">
        <v>16</v>
      </c>
      <c r="G351" s="1" t="s">
        <v>12</v>
      </c>
      <c r="H351" s="1" t="str" cm="1">
        <f t="array" ref="H351">_xlfn.IFS(F351="TwoWheeler","PrivateScooty",F351="ThreeWheeler","Gov.Cargo",F351="Bus","Gov.Bus",AND(F351="FourWheeler",OR(G351="Electric",G351="CNG",G351="Petrol")),"Cab",AND(F351="FourWheeler",G351="Diesel"),"PrivateCar")</f>
        <v>Gov.Bus</v>
      </c>
      <c r="I351" s="1">
        <v>77.12</v>
      </c>
    </row>
    <row r="352" spans="1:9" x14ac:dyDescent="0.35">
      <c r="A352" s="1" t="s">
        <v>407</v>
      </c>
      <c r="B352" s="1" t="s">
        <v>36</v>
      </c>
      <c r="C352" s="2">
        <v>44858</v>
      </c>
      <c r="D352" s="2" t="str">
        <f t="shared" si="5"/>
        <v>2022</v>
      </c>
      <c r="E352" s="1" t="s">
        <v>25</v>
      </c>
      <c r="F352" s="1" t="s">
        <v>26</v>
      </c>
      <c r="G352" s="1" t="s">
        <v>22</v>
      </c>
      <c r="H352" s="1" t="str" cm="1">
        <f t="array" ref="H352">_xlfn.IFS(F352="TwoWheeler","PrivateScooty",F352="ThreeWheeler","Gov.Cargo",F352="Bus","Gov.Bus",AND(F352="FourWheeler",OR(G352="Electric",G352="CNG",G352="Petrol")),"Cab",AND(F352="FourWheeler",G352="Diesel"),"PrivateCar")</f>
        <v>PrivateScooty</v>
      </c>
      <c r="I352" s="1">
        <v>43.01</v>
      </c>
    </row>
    <row r="353" spans="1:9" x14ac:dyDescent="0.35">
      <c r="A353" s="1" t="s">
        <v>408</v>
      </c>
      <c r="B353" s="1" t="s">
        <v>32</v>
      </c>
      <c r="C353" s="2">
        <v>43558</v>
      </c>
      <c r="D353" s="2" t="str">
        <f t="shared" si="5"/>
        <v>2019</v>
      </c>
      <c r="E353" s="1" t="s">
        <v>69</v>
      </c>
      <c r="F353" s="1" t="s">
        <v>43</v>
      </c>
      <c r="G353" s="1" t="s">
        <v>22</v>
      </c>
      <c r="H353" s="1" t="str" cm="1">
        <f t="array" ref="H353">_xlfn.IFS(F353="TwoWheeler","PrivateScooty",F353="ThreeWheeler","Gov.Cargo",F353="Bus","Gov.Bus",AND(F353="FourWheeler",OR(G353="Electric",G353="CNG",G353="Petrol")),"Cab",AND(F353="FourWheeler",G353="Diesel"),"PrivateCar")</f>
        <v>Gov.Cargo</v>
      </c>
      <c r="I353" s="1">
        <v>37.36</v>
      </c>
    </row>
    <row r="354" spans="1:9" x14ac:dyDescent="0.35">
      <c r="A354" s="1" t="s">
        <v>409</v>
      </c>
      <c r="B354" s="1" t="s">
        <v>14</v>
      </c>
      <c r="C354" s="2">
        <v>43892</v>
      </c>
      <c r="D354" s="2" t="str">
        <f t="shared" si="5"/>
        <v>2020</v>
      </c>
      <c r="E354" s="1" t="s">
        <v>38</v>
      </c>
      <c r="F354" s="1" t="s">
        <v>16</v>
      </c>
      <c r="G354" s="1" t="s">
        <v>34</v>
      </c>
      <c r="H354" s="1" t="str" cm="1">
        <f t="array" ref="H354">_xlfn.IFS(F354="TwoWheeler","PrivateScooty",F354="ThreeWheeler","Gov.Cargo",F354="Bus","Gov.Bus",AND(F354="FourWheeler",OR(G354="Electric",G354="CNG",G354="Petrol")),"Cab",AND(F354="FourWheeler",G354="Diesel"),"PrivateCar")</f>
        <v>Gov.Bus</v>
      </c>
      <c r="I354" s="1">
        <v>59.93</v>
      </c>
    </row>
    <row r="355" spans="1:9" x14ac:dyDescent="0.35">
      <c r="A355" s="1" t="s">
        <v>410</v>
      </c>
      <c r="B355" s="1" t="s">
        <v>20</v>
      </c>
      <c r="C355" s="2">
        <v>43584</v>
      </c>
      <c r="D355" s="2" t="str">
        <f t="shared" si="5"/>
        <v>2019</v>
      </c>
      <c r="E355" s="1" t="s">
        <v>55</v>
      </c>
      <c r="F355" s="1" t="s">
        <v>11</v>
      </c>
      <c r="G355" s="1" t="s">
        <v>34</v>
      </c>
      <c r="H355" s="1" t="str" cm="1">
        <f t="array" ref="H355">_xlfn.IFS(F355="TwoWheeler","PrivateScooty",F355="ThreeWheeler","Gov.Cargo",F355="Bus","Gov.Bus",AND(F355="FourWheeler",OR(G355="Electric",G355="CNG",G355="Petrol")),"Cab",AND(F355="FourWheeler",G355="Diesel"),"PrivateCar")</f>
        <v>Cab</v>
      </c>
      <c r="I355" s="1">
        <v>80.53</v>
      </c>
    </row>
    <row r="356" spans="1:9" x14ac:dyDescent="0.35">
      <c r="A356" s="1" t="s">
        <v>411</v>
      </c>
      <c r="B356" s="1" t="s">
        <v>36</v>
      </c>
      <c r="C356" s="2">
        <v>43701</v>
      </c>
      <c r="D356" s="2" t="str">
        <f t="shared" si="5"/>
        <v>2019</v>
      </c>
      <c r="E356" s="1" t="s">
        <v>28</v>
      </c>
      <c r="F356" s="1" t="s">
        <v>43</v>
      </c>
      <c r="G356" s="1" t="s">
        <v>12</v>
      </c>
      <c r="H356" s="1" t="str" cm="1">
        <f t="array" ref="H356">_xlfn.IFS(F356="TwoWheeler","PrivateScooty",F356="ThreeWheeler","Gov.Cargo",F356="Bus","Gov.Bus",AND(F356="FourWheeler",OR(G356="Electric",G356="CNG",G356="Petrol")),"Cab",AND(F356="FourWheeler",G356="Diesel"),"PrivateCar")</f>
        <v>Gov.Cargo</v>
      </c>
      <c r="I356" s="1">
        <v>96.97</v>
      </c>
    </row>
    <row r="357" spans="1:9" x14ac:dyDescent="0.35">
      <c r="A357" s="1" t="s">
        <v>412</v>
      </c>
      <c r="B357" s="1" t="s">
        <v>75</v>
      </c>
      <c r="C357" s="2">
        <v>45085</v>
      </c>
      <c r="D357" s="2" t="str">
        <f t="shared" si="5"/>
        <v>2023</v>
      </c>
      <c r="E357" s="1" t="s">
        <v>81</v>
      </c>
      <c r="F357" s="1" t="s">
        <v>43</v>
      </c>
      <c r="G357" s="1" t="s">
        <v>34</v>
      </c>
      <c r="H357" s="1" t="str" cm="1">
        <f t="array" ref="H357">_xlfn.IFS(F357="TwoWheeler","PrivateScooty",F357="ThreeWheeler","Gov.Cargo",F357="Bus","Gov.Bus",AND(F357="FourWheeler",OR(G357="Electric",G357="CNG",G357="Petrol")),"Cab",AND(F357="FourWheeler",G357="Diesel"),"PrivateCar")</f>
        <v>Gov.Cargo</v>
      </c>
      <c r="I357" s="1">
        <v>84.94</v>
      </c>
    </row>
    <row r="358" spans="1:9" x14ac:dyDescent="0.35">
      <c r="A358" s="1" t="s">
        <v>413</v>
      </c>
      <c r="B358" s="1" t="s">
        <v>24</v>
      </c>
      <c r="C358" s="2">
        <v>44158</v>
      </c>
      <c r="D358" s="2" t="str">
        <f t="shared" si="5"/>
        <v>2020</v>
      </c>
      <c r="E358" s="1" t="s">
        <v>40</v>
      </c>
      <c r="F358" s="1" t="s">
        <v>16</v>
      </c>
      <c r="G358" s="1" t="s">
        <v>22</v>
      </c>
      <c r="H358" s="1" t="str" cm="1">
        <f t="array" ref="H358">_xlfn.IFS(F358="TwoWheeler","PrivateScooty",F358="ThreeWheeler","Gov.Cargo",F358="Bus","Gov.Bus",AND(F358="FourWheeler",OR(G358="Electric",G358="CNG",G358="Petrol")),"Cab",AND(F358="FourWheeler",G358="Diesel"),"PrivateCar")</f>
        <v>Gov.Bus</v>
      </c>
      <c r="I358" s="1">
        <v>78.45</v>
      </c>
    </row>
    <row r="359" spans="1:9" x14ac:dyDescent="0.35">
      <c r="A359" s="1" t="s">
        <v>414</v>
      </c>
      <c r="B359" s="1" t="s">
        <v>14</v>
      </c>
      <c r="C359" s="2">
        <v>43252</v>
      </c>
      <c r="D359" s="2" t="str">
        <f t="shared" si="5"/>
        <v>2018</v>
      </c>
      <c r="E359" s="1" t="s">
        <v>15</v>
      </c>
      <c r="F359" s="1" t="s">
        <v>26</v>
      </c>
      <c r="G359" s="1" t="s">
        <v>34</v>
      </c>
      <c r="H359" s="1" t="str" cm="1">
        <f t="array" ref="H359">_xlfn.IFS(F359="TwoWheeler","PrivateScooty",F359="ThreeWheeler","Gov.Cargo",F359="Bus","Gov.Bus",AND(F359="FourWheeler",OR(G359="Electric",G359="CNG",G359="Petrol")),"Cab",AND(F359="FourWheeler",G359="Diesel"),"PrivateCar")</f>
        <v>PrivateScooty</v>
      </c>
      <c r="I359" s="1">
        <v>48.6</v>
      </c>
    </row>
    <row r="360" spans="1:9" x14ac:dyDescent="0.35">
      <c r="A360" s="1" t="s">
        <v>415</v>
      </c>
      <c r="B360" s="1" t="s">
        <v>24</v>
      </c>
      <c r="C360" s="2">
        <v>43979</v>
      </c>
      <c r="D360" s="2" t="str">
        <f t="shared" si="5"/>
        <v>2020</v>
      </c>
      <c r="E360" s="1" t="s">
        <v>113</v>
      </c>
      <c r="F360" s="1" t="s">
        <v>26</v>
      </c>
      <c r="G360" s="1" t="s">
        <v>34</v>
      </c>
      <c r="H360" s="1" t="str" cm="1">
        <f t="array" ref="H360">_xlfn.IFS(F360="TwoWheeler","PrivateScooty",F360="ThreeWheeler","Gov.Cargo",F360="Bus","Gov.Bus",AND(F360="FourWheeler",OR(G360="Electric",G360="CNG",G360="Petrol")),"Cab",AND(F360="FourWheeler",G360="Diesel"),"PrivateCar")</f>
        <v>PrivateScooty</v>
      </c>
      <c r="I360" s="1">
        <v>95.71</v>
      </c>
    </row>
    <row r="361" spans="1:9" x14ac:dyDescent="0.35">
      <c r="A361" s="1" t="s">
        <v>416</v>
      </c>
      <c r="B361" s="1" t="s">
        <v>32</v>
      </c>
      <c r="C361" s="2">
        <v>43329</v>
      </c>
      <c r="D361" s="2" t="str">
        <f t="shared" si="5"/>
        <v>2018</v>
      </c>
      <c r="E361" s="1" t="s">
        <v>51</v>
      </c>
      <c r="F361" s="1" t="s">
        <v>11</v>
      </c>
      <c r="G361" s="1" t="s">
        <v>22</v>
      </c>
      <c r="H361" s="1" t="str" cm="1">
        <f t="array" ref="H361">_xlfn.IFS(F361="TwoWheeler","PrivateScooty",F361="ThreeWheeler","Gov.Cargo",F361="Bus","Gov.Bus",AND(F361="FourWheeler",OR(G361="Electric",G361="CNG",G361="Petrol")),"Cab",AND(F361="FourWheeler",G361="Diesel"),"PrivateCar")</f>
        <v>Cab</v>
      </c>
      <c r="I361" s="1">
        <v>54.7</v>
      </c>
    </row>
    <row r="362" spans="1:9" x14ac:dyDescent="0.35">
      <c r="A362" s="1" t="s">
        <v>417</v>
      </c>
      <c r="B362" s="1" t="s">
        <v>24</v>
      </c>
      <c r="C362" s="2">
        <v>43283</v>
      </c>
      <c r="D362" s="2" t="str">
        <f t="shared" si="5"/>
        <v>2018</v>
      </c>
      <c r="E362" s="1" t="s">
        <v>64</v>
      </c>
      <c r="F362" s="1" t="s">
        <v>11</v>
      </c>
      <c r="G362" s="1" t="s">
        <v>34</v>
      </c>
      <c r="H362" s="1" t="str" cm="1">
        <f t="array" ref="H362">_xlfn.IFS(F362="TwoWheeler","PrivateScooty",F362="ThreeWheeler","Gov.Cargo",F362="Bus","Gov.Bus",AND(F362="FourWheeler",OR(G362="Electric",G362="CNG",G362="Petrol")),"Cab",AND(F362="FourWheeler",G362="Diesel"),"PrivateCar")</f>
        <v>Cab</v>
      </c>
      <c r="I362" s="1">
        <v>69.33</v>
      </c>
    </row>
    <row r="363" spans="1:9" x14ac:dyDescent="0.35">
      <c r="A363" s="1" t="s">
        <v>418</v>
      </c>
      <c r="B363" s="1" t="s">
        <v>93</v>
      </c>
      <c r="C363" s="2">
        <v>43485</v>
      </c>
      <c r="D363" s="2" t="str">
        <f t="shared" si="5"/>
        <v>2019</v>
      </c>
      <c r="E363" s="1" t="s">
        <v>49</v>
      </c>
      <c r="F363" s="1" t="s">
        <v>43</v>
      </c>
      <c r="G363" s="1" t="s">
        <v>17</v>
      </c>
      <c r="H363" s="1" t="str" cm="1">
        <f t="array" ref="H363">_xlfn.IFS(F363="TwoWheeler","PrivateScooty",F363="ThreeWheeler","Gov.Cargo",F363="Bus","Gov.Bus",AND(F363="FourWheeler",OR(G363="Electric",G363="CNG",G363="Petrol")),"Cab",AND(F363="FourWheeler",G363="Diesel"),"PrivateCar")</f>
        <v>Gov.Cargo</v>
      </c>
      <c r="I363" s="1">
        <v>89.55</v>
      </c>
    </row>
    <row r="364" spans="1:9" x14ac:dyDescent="0.35">
      <c r="A364" s="1" t="s">
        <v>419</v>
      </c>
      <c r="B364" s="1" t="s">
        <v>66</v>
      </c>
      <c r="C364" s="2">
        <v>43260</v>
      </c>
      <c r="D364" s="2" t="str">
        <f t="shared" si="5"/>
        <v>2018</v>
      </c>
      <c r="E364" s="1" t="s">
        <v>15</v>
      </c>
      <c r="F364" s="1" t="s">
        <v>16</v>
      </c>
      <c r="G364" s="1" t="s">
        <v>12</v>
      </c>
      <c r="H364" s="1" t="str" cm="1">
        <f t="array" ref="H364">_xlfn.IFS(F364="TwoWheeler","PrivateScooty",F364="ThreeWheeler","Gov.Cargo",F364="Bus","Gov.Bus",AND(F364="FourWheeler",OR(G364="Electric",G364="CNG",G364="Petrol")),"Cab",AND(F364="FourWheeler",G364="Diesel"),"PrivateCar")</f>
        <v>Gov.Bus</v>
      </c>
      <c r="I364" s="1">
        <v>88.55</v>
      </c>
    </row>
    <row r="365" spans="1:9" x14ac:dyDescent="0.35">
      <c r="A365" s="1" t="s">
        <v>420</v>
      </c>
      <c r="B365" s="1" t="s">
        <v>9</v>
      </c>
      <c r="C365" s="2">
        <v>44012</v>
      </c>
      <c r="D365" s="2" t="str">
        <f t="shared" si="5"/>
        <v>2020</v>
      </c>
      <c r="E365" s="1" t="s">
        <v>69</v>
      </c>
      <c r="F365" s="1" t="s">
        <v>11</v>
      </c>
      <c r="G365" s="1" t="s">
        <v>12</v>
      </c>
      <c r="H365" s="1" t="str" cm="1">
        <f t="array" ref="H365">_xlfn.IFS(F365="TwoWheeler","PrivateScooty",F365="ThreeWheeler","Gov.Cargo",F365="Bus","Gov.Bus",AND(F365="FourWheeler",OR(G365="Electric",G365="CNG",G365="Petrol")),"Cab",AND(F365="FourWheeler",G365="Diesel"),"PrivateCar")</f>
        <v>Cab</v>
      </c>
      <c r="I365" s="1">
        <v>56.59</v>
      </c>
    </row>
    <row r="366" spans="1:9" x14ac:dyDescent="0.35">
      <c r="A366" s="1" t="s">
        <v>421</v>
      </c>
      <c r="B366" s="1" t="s">
        <v>36</v>
      </c>
      <c r="C366" s="2">
        <v>45048</v>
      </c>
      <c r="D366" s="2" t="str">
        <f t="shared" si="5"/>
        <v>2023</v>
      </c>
      <c r="E366" s="1" t="s">
        <v>47</v>
      </c>
      <c r="F366" s="1" t="s">
        <v>11</v>
      </c>
      <c r="G366" s="1" t="s">
        <v>17</v>
      </c>
      <c r="H366" s="1" t="str" cm="1">
        <f t="array" ref="H366">_xlfn.IFS(F366="TwoWheeler","PrivateScooty",F366="ThreeWheeler","Gov.Cargo",F366="Bus","Gov.Bus",AND(F366="FourWheeler",OR(G366="Electric",G366="CNG",G366="Petrol")),"Cab",AND(F366="FourWheeler",G366="Diesel"),"PrivateCar")</f>
        <v>PrivateCar</v>
      </c>
      <c r="I366" s="1">
        <v>91.64</v>
      </c>
    </row>
    <row r="367" spans="1:9" x14ac:dyDescent="0.35">
      <c r="A367" s="1" t="s">
        <v>422</v>
      </c>
      <c r="B367" s="1" t="s">
        <v>14</v>
      </c>
      <c r="C367" s="2">
        <v>43765</v>
      </c>
      <c r="D367" s="2" t="str">
        <f t="shared" si="5"/>
        <v>2019</v>
      </c>
      <c r="E367" s="1" t="s">
        <v>88</v>
      </c>
      <c r="F367" s="1" t="s">
        <v>43</v>
      </c>
      <c r="G367" s="1" t="s">
        <v>34</v>
      </c>
      <c r="H367" s="1" t="str" cm="1">
        <f t="array" ref="H367">_xlfn.IFS(F367="TwoWheeler","PrivateScooty",F367="ThreeWheeler","Gov.Cargo",F367="Bus","Gov.Bus",AND(F367="FourWheeler",OR(G367="Electric",G367="CNG",G367="Petrol")),"Cab",AND(F367="FourWheeler",G367="Diesel"),"PrivateCar")</f>
        <v>Gov.Cargo</v>
      </c>
      <c r="I367" s="1">
        <v>75.59</v>
      </c>
    </row>
    <row r="368" spans="1:9" x14ac:dyDescent="0.35">
      <c r="A368" s="1" t="s">
        <v>423</v>
      </c>
      <c r="B368" s="1" t="s">
        <v>66</v>
      </c>
      <c r="C368" s="2">
        <v>44419</v>
      </c>
      <c r="D368" s="2" t="str">
        <f t="shared" si="5"/>
        <v>2021</v>
      </c>
      <c r="E368" s="1" t="s">
        <v>25</v>
      </c>
      <c r="F368" s="1" t="s">
        <v>16</v>
      </c>
      <c r="G368" s="1" t="s">
        <v>12</v>
      </c>
      <c r="H368" s="1" t="str" cm="1">
        <f t="array" ref="H368">_xlfn.IFS(F368="TwoWheeler","PrivateScooty",F368="ThreeWheeler","Gov.Cargo",F368="Bus","Gov.Bus",AND(F368="FourWheeler",OR(G368="Electric",G368="CNG",G368="Petrol")),"Cab",AND(F368="FourWheeler",G368="Diesel"),"PrivateCar")</f>
        <v>Gov.Bus</v>
      </c>
      <c r="I368" s="1">
        <v>96.94</v>
      </c>
    </row>
    <row r="369" spans="1:9" x14ac:dyDescent="0.35">
      <c r="A369" s="1" t="s">
        <v>424</v>
      </c>
      <c r="B369" s="1" t="s">
        <v>20</v>
      </c>
      <c r="C369" s="2">
        <v>44754</v>
      </c>
      <c r="D369" s="2" t="str">
        <f t="shared" si="5"/>
        <v>2022</v>
      </c>
      <c r="E369" s="1" t="s">
        <v>123</v>
      </c>
      <c r="F369" s="1" t="s">
        <v>16</v>
      </c>
      <c r="G369" s="1" t="s">
        <v>12</v>
      </c>
      <c r="H369" s="1" t="str" cm="1">
        <f t="array" ref="H369">_xlfn.IFS(F369="TwoWheeler","PrivateScooty",F369="ThreeWheeler","Gov.Cargo",F369="Bus","Gov.Bus",AND(F369="FourWheeler",OR(G369="Electric",G369="CNG",G369="Petrol")),"Cab",AND(F369="FourWheeler",G369="Diesel"),"PrivateCar")</f>
        <v>Gov.Bus</v>
      </c>
      <c r="I369" s="1">
        <v>59.48</v>
      </c>
    </row>
    <row r="370" spans="1:9" x14ac:dyDescent="0.35">
      <c r="A370" s="1" t="s">
        <v>425</v>
      </c>
      <c r="B370" s="1" t="s">
        <v>24</v>
      </c>
      <c r="C370" s="2">
        <v>44095</v>
      </c>
      <c r="D370" s="2" t="str">
        <f t="shared" si="5"/>
        <v>2020</v>
      </c>
      <c r="E370" s="1" t="s">
        <v>69</v>
      </c>
      <c r="F370" s="1" t="s">
        <v>26</v>
      </c>
      <c r="G370" s="1" t="s">
        <v>12</v>
      </c>
      <c r="H370" s="1" t="str" cm="1">
        <f t="array" ref="H370">_xlfn.IFS(F370="TwoWheeler","PrivateScooty",F370="ThreeWheeler","Gov.Cargo",F370="Bus","Gov.Bus",AND(F370="FourWheeler",OR(G370="Electric",G370="CNG",G370="Petrol")),"Cab",AND(F370="FourWheeler",G370="Diesel"),"PrivateCar")</f>
        <v>PrivateScooty</v>
      </c>
      <c r="I370" s="1">
        <v>52.01</v>
      </c>
    </row>
    <row r="371" spans="1:9" x14ac:dyDescent="0.35">
      <c r="A371" s="1" t="s">
        <v>426</v>
      </c>
      <c r="B371" s="1" t="s">
        <v>32</v>
      </c>
      <c r="C371" s="2">
        <v>43452</v>
      </c>
      <c r="D371" s="2" t="str">
        <f t="shared" si="5"/>
        <v>2018</v>
      </c>
      <c r="E371" s="1" t="s">
        <v>113</v>
      </c>
      <c r="F371" s="1" t="s">
        <v>26</v>
      </c>
      <c r="G371" s="1" t="s">
        <v>22</v>
      </c>
      <c r="H371" s="1" t="str" cm="1">
        <f t="array" ref="H371">_xlfn.IFS(F371="TwoWheeler","PrivateScooty",F371="ThreeWheeler","Gov.Cargo",F371="Bus","Gov.Bus",AND(F371="FourWheeler",OR(G371="Electric",G371="CNG",G371="Petrol")),"Cab",AND(F371="FourWheeler",G371="Diesel"),"PrivateCar")</f>
        <v>PrivateScooty</v>
      </c>
      <c r="I371" s="1">
        <v>78.47</v>
      </c>
    </row>
    <row r="372" spans="1:9" x14ac:dyDescent="0.35">
      <c r="A372" s="1" t="s">
        <v>427</v>
      </c>
      <c r="B372" s="1" t="s">
        <v>104</v>
      </c>
      <c r="C372" s="2">
        <v>43141</v>
      </c>
      <c r="D372" s="2" t="str">
        <f t="shared" si="5"/>
        <v>2018</v>
      </c>
      <c r="E372" s="1" t="s">
        <v>127</v>
      </c>
      <c r="F372" s="1" t="s">
        <v>26</v>
      </c>
      <c r="G372" s="1" t="s">
        <v>22</v>
      </c>
      <c r="H372" s="1" t="str" cm="1">
        <f t="array" ref="H372">_xlfn.IFS(F372="TwoWheeler","PrivateScooty",F372="ThreeWheeler","Gov.Cargo",F372="Bus","Gov.Bus",AND(F372="FourWheeler",OR(G372="Electric",G372="CNG",G372="Petrol")),"Cab",AND(F372="FourWheeler",G372="Diesel"),"PrivateCar")</f>
        <v>PrivateScooty</v>
      </c>
      <c r="I372" s="1">
        <v>75.42</v>
      </c>
    </row>
    <row r="373" spans="1:9" x14ac:dyDescent="0.35">
      <c r="A373" s="1" t="s">
        <v>428</v>
      </c>
      <c r="B373" s="1" t="s">
        <v>32</v>
      </c>
      <c r="C373" s="2">
        <v>43907</v>
      </c>
      <c r="D373" s="2" t="str">
        <f t="shared" si="5"/>
        <v>2020</v>
      </c>
      <c r="E373" s="1" t="s">
        <v>15</v>
      </c>
      <c r="F373" s="1" t="s">
        <v>43</v>
      </c>
      <c r="G373" s="1" t="s">
        <v>34</v>
      </c>
      <c r="H373" s="1" t="str" cm="1">
        <f t="array" ref="H373">_xlfn.IFS(F373="TwoWheeler","PrivateScooty",F373="ThreeWheeler","Gov.Cargo",F373="Bus","Gov.Bus",AND(F373="FourWheeler",OR(G373="Electric",G373="CNG",G373="Petrol")),"Cab",AND(F373="FourWheeler",G373="Diesel"),"PrivateCar")</f>
        <v>Gov.Cargo</v>
      </c>
      <c r="I373" s="1">
        <v>23.46</v>
      </c>
    </row>
    <row r="374" spans="1:9" x14ac:dyDescent="0.35">
      <c r="A374" s="1" t="s">
        <v>429</v>
      </c>
      <c r="B374" s="1" t="s">
        <v>9</v>
      </c>
      <c r="C374" s="2">
        <v>44973</v>
      </c>
      <c r="D374" s="2" t="str">
        <f t="shared" si="5"/>
        <v>2023</v>
      </c>
      <c r="E374" s="1" t="s">
        <v>49</v>
      </c>
      <c r="F374" s="1" t="s">
        <v>11</v>
      </c>
      <c r="G374" s="1" t="s">
        <v>17</v>
      </c>
      <c r="H374" s="1" t="str" cm="1">
        <f t="array" ref="H374">_xlfn.IFS(F374="TwoWheeler","PrivateScooty",F374="ThreeWheeler","Gov.Cargo",F374="Bus","Gov.Bus",AND(F374="FourWheeler",OR(G374="Electric",G374="CNG",G374="Petrol")),"Cab",AND(F374="FourWheeler",G374="Diesel"),"PrivateCar")</f>
        <v>PrivateCar</v>
      </c>
      <c r="I374" s="1">
        <v>90.21</v>
      </c>
    </row>
    <row r="375" spans="1:9" x14ac:dyDescent="0.35">
      <c r="A375" s="1" t="s">
        <v>430</v>
      </c>
      <c r="B375" s="1" t="s">
        <v>66</v>
      </c>
      <c r="C375" s="2">
        <v>44047</v>
      </c>
      <c r="D375" s="2" t="str">
        <f t="shared" si="5"/>
        <v>2020</v>
      </c>
      <c r="E375" s="1" t="s">
        <v>49</v>
      </c>
      <c r="F375" s="1" t="s">
        <v>43</v>
      </c>
      <c r="G375" s="1" t="s">
        <v>22</v>
      </c>
      <c r="H375" s="1" t="str" cm="1">
        <f t="array" ref="H375">_xlfn.IFS(F375="TwoWheeler","PrivateScooty",F375="ThreeWheeler","Gov.Cargo",F375="Bus","Gov.Bus",AND(F375="FourWheeler",OR(G375="Electric",G375="CNG",G375="Petrol")),"Cab",AND(F375="FourWheeler",G375="Diesel"),"PrivateCar")</f>
        <v>Gov.Cargo</v>
      </c>
      <c r="I375" s="1">
        <v>54.68</v>
      </c>
    </row>
    <row r="376" spans="1:9" x14ac:dyDescent="0.35">
      <c r="A376" s="1" t="s">
        <v>431</v>
      </c>
      <c r="B376" s="1" t="s">
        <v>14</v>
      </c>
      <c r="C376" s="2">
        <v>44198</v>
      </c>
      <c r="D376" s="2" t="str">
        <f t="shared" si="5"/>
        <v>2021</v>
      </c>
      <c r="E376" s="1" t="s">
        <v>202</v>
      </c>
      <c r="F376" s="1" t="s">
        <v>16</v>
      </c>
      <c r="G376" s="1" t="s">
        <v>17</v>
      </c>
      <c r="H376" s="1" t="str" cm="1">
        <f t="array" ref="H376">_xlfn.IFS(F376="TwoWheeler","PrivateScooty",F376="ThreeWheeler","Gov.Cargo",F376="Bus","Gov.Bus",AND(F376="FourWheeler",OR(G376="Electric",G376="CNG",G376="Petrol")),"Cab",AND(F376="FourWheeler",G376="Diesel"),"PrivateCar")</f>
        <v>Gov.Bus</v>
      </c>
      <c r="I376" s="1">
        <v>77.33</v>
      </c>
    </row>
    <row r="377" spans="1:9" x14ac:dyDescent="0.35">
      <c r="A377" s="1" t="s">
        <v>432</v>
      </c>
      <c r="B377" s="1" t="s">
        <v>24</v>
      </c>
      <c r="C377" s="2">
        <v>44497</v>
      </c>
      <c r="D377" s="2" t="str">
        <f t="shared" si="5"/>
        <v>2021</v>
      </c>
      <c r="E377" s="1" t="s">
        <v>28</v>
      </c>
      <c r="F377" s="1" t="s">
        <v>16</v>
      </c>
      <c r="G377" s="1" t="s">
        <v>12</v>
      </c>
      <c r="H377" s="1" t="str" cm="1">
        <f t="array" ref="H377">_xlfn.IFS(F377="TwoWheeler","PrivateScooty",F377="ThreeWheeler","Gov.Cargo",F377="Bus","Gov.Bus",AND(F377="FourWheeler",OR(G377="Electric",G377="CNG",G377="Petrol")),"Cab",AND(F377="FourWheeler",G377="Diesel"),"PrivateCar")</f>
        <v>Gov.Bus</v>
      </c>
      <c r="I377" s="1">
        <v>35.549999999999997</v>
      </c>
    </row>
    <row r="378" spans="1:9" x14ac:dyDescent="0.35">
      <c r="A378" s="1" t="s">
        <v>433</v>
      </c>
      <c r="B378" s="1" t="s">
        <v>9</v>
      </c>
      <c r="C378" s="2">
        <v>43250</v>
      </c>
      <c r="D378" s="2" t="str">
        <f t="shared" si="5"/>
        <v>2018</v>
      </c>
      <c r="E378" s="1" t="s">
        <v>10</v>
      </c>
      <c r="F378" s="1" t="s">
        <v>11</v>
      </c>
      <c r="G378" s="1" t="s">
        <v>12</v>
      </c>
      <c r="H378" s="1" t="str" cm="1">
        <f t="array" ref="H378">_xlfn.IFS(F378="TwoWheeler","PrivateScooty",F378="ThreeWheeler","Gov.Cargo",F378="Bus","Gov.Bus",AND(F378="FourWheeler",OR(G378="Electric",G378="CNG",G378="Petrol")),"Cab",AND(F378="FourWheeler",G378="Diesel"),"PrivateCar")</f>
        <v>Cab</v>
      </c>
      <c r="I378" s="1">
        <v>72.599999999999994</v>
      </c>
    </row>
    <row r="379" spans="1:9" x14ac:dyDescent="0.35">
      <c r="A379" s="1" t="s">
        <v>434</v>
      </c>
      <c r="B379" s="1" t="s">
        <v>20</v>
      </c>
      <c r="C379" s="2">
        <v>43554</v>
      </c>
      <c r="D379" s="2" t="str">
        <f t="shared" si="5"/>
        <v>2019</v>
      </c>
      <c r="E379" s="1" t="s">
        <v>113</v>
      </c>
      <c r="F379" s="1" t="s">
        <v>11</v>
      </c>
      <c r="G379" s="1" t="s">
        <v>12</v>
      </c>
      <c r="H379" s="1" t="str" cm="1">
        <f t="array" ref="H379">_xlfn.IFS(F379="TwoWheeler","PrivateScooty",F379="ThreeWheeler","Gov.Cargo",F379="Bus","Gov.Bus",AND(F379="FourWheeler",OR(G379="Electric",G379="CNG",G379="Petrol")),"Cab",AND(F379="FourWheeler",G379="Diesel"),"PrivateCar")</f>
        <v>Cab</v>
      </c>
      <c r="I379" s="1">
        <v>61.95</v>
      </c>
    </row>
    <row r="380" spans="1:9" x14ac:dyDescent="0.35">
      <c r="A380" s="1" t="s">
        <v>435</v>
      </c>
      <c r="B380" s="1" t="s">
        <v>14</v>
      </c>
      <c r="C380" s="2">
        <v>43141</v>
      </c>
      <c r="D380" s="2" t="str">
        <f t="shared" si="5"/>
        <v>2018</v>
      </c>
      <c r="E380" s="1" t="s">
        <v>113</v>
      </c>
      <c r="F380" s="1" t="s">
        <v>26</v>
      </c>
      <c r="G380" s="1" t="s">
        <v>22</v>
      </c>
      <c r="H380" s="1" t="str" cm="1">
        <f t="array" ref="H380">_xlfn.IFS(F380="TwoWheeler","PrivateScooty",F380="ThreeWheeler","Gov.Cargo",F380="Bus","Gov.Bus",AND(F380="FourWheeler",OR(G380="Electric",G380="CNG",G380="Petrol")),"Cab",AND(F380="FourWheeler",G380="Diesel"),"PrivateCar")</f>
        <v>PrivateScooty</v>
      </c>
      <c r="I380" s="1">
        <v>64.2</v>
      </c>
    </row>
    <row r="381" spans="1:9" x14ac:dyDescent="0.35">
      <c r="A381" s="1" t="s">
        <v>436</v>
      </c>
      <c r="B381" s="1" t="s">
        <v>9</v>
      </c>
      <c r="C381" s="2">
        <v>44010</v>
      </c>
      <c r="D381" s="2" t="str">
        <f t="shared" si="5"/>
        <v>2020</v>
      </c>
      <c r="E381" s="1" t="s">
        <v>123</v>
      </c>
      <c r="F381" s="1" t="s">
        <v>26</v>
      </c>
      <c r="G381" s="1" t="s">
        <v>22</v>
      </c>
      <c r="H381" s="1" t="str" cm="1">
        <f t="array" ref="H381">_xlfn.IFS(F381="TwoWheeler","PrivateScooty",F381="ThreeWheeler","Gov.Cargo",F381="Bus","Gov.Bus",AND(F381="FourWheeler",OR(G381="Electric",G381="CNG",G381="Petrol")),"Cab",AND(F381="FourWheeler",G381="Diesel"),"PrivateCar")</f>
        <v>PrivateScooty</v>
      </c>
      <c r="I381" s="1">
        <v>49.91</v>
      </c>
    </row>
    <row r="382" spans="1:9" x14ac:dyDescent="0.35">
      <c r="A382" s="1" t="s">
        <v>437</v>
      </c>
      <c r="B382" s="1" t="s">
        <v>24</v>
      </c>
      <c r="C382" s="2">
        <v>43241</v>
      </c>
      <c r="D382" s="2" t="str">
        <f t="shared" si="5"/>
        <v>2018</v>
      </c>
      <c r="E382" s="1" t="s">
        <v>42</v>
      </c>
      <c r="F382" s="1" t="s">
        <v>26</v>
      </c>
      <c r="G382" s="1" t="s">
        <v>22</v>
      </c>
      <c r="H382" s="1" t="str" cm="1">
        <f t="array" ref="H382">_xlfn.IFS(F382="TwoWheeler","PrivateScooty",F382="ThreeWheeler","Gov.Cargo",F382="Bus","Gov.Bus",AND(F382="FourWheeler",OR(G382="Electric",G382="CNG",G382="Petrol")),"Cab",AND(F382="FourWheeler",G382="Diesel"),"PrivateCar")</f>
        <v>PrivateScooty</v>
      </c>
      <c r="I382" s="1">
        <v>47.04</v>
      </c>
    </row>
    <row r="383" spans="1:9" x14ac:dyDescent="0.35">
      <c r="A383" s="1" t="s">
        <v>438</v>
      </c>
      <c r="B383" s="1" t="s">
        <v>66</v>
      </c>
      <c r="C383" s="2">
        <v>45280</v>
      </c>
      <c r="D383" s="2" t="str">
        <f t="shared" si="5"/>
        <v>2023</v>
      </c>
      <c r="E383" s="1" t="s">
        <v>57</v>
      </c>
      <c r="F383" s="1" t="s">
        <v>43</v>
      </c>
      <c r="G383" s="1" t="s">
        <v>22</v>
      </c>
      <c r="H383" s="1" t="str" cm="1">
        <f t="array" ref="H383">_xlfn.IFS(F383="TwoWheeler","PrivateScooty",F383="ThreeWheeler","Gov.Cargo",F383="Bus","Gov.Bus",AND(F383="FourWheeler",OR(G383="Electric",G383="CNG",G383="Petrol")),"Cab",AND(F383="FourWheeler",G383="Diesel"),"PrivateCar")</f>
        <v>Gov.Cargo</v>
      </c>
      <c r="I383" s="1">
        <v>75.510000000000005</v>
      </c>
    </row>
    <row r="384" spans="1:9" x14ac:dyDescent="0.35">
      <c r="A384" s="1" t="s">
        <v>439</v>
      </c>
      <c r="B384" s="1" t="s">
        <v>14</v>
      </c>
      <c r="C384" s="2">
        <v>43583</v>
      </c>
      <c r="D384" s="2" t="str">
        <f t="shared" si="5"/>
        <v>2019</v>
      </c>
      <c r="E384" s="1" t="s">
        <v>51</v>
      </c>
      <c r="F384" s="1" t="s">
        <v>11</v>
      </c>
      <c r="G384" s="1" t="s">
        <v>22</v>
      </c>
      <c r="H384" s="1" t="str" cm="1">
        <f t="array" ref="H384">_xlfn.IFS(F384="TwoWheeler","PrivateScooty",F384="ThreeWheeler","Gov.Cargo",F384="Bus","Gov.Bus",AND(F384="FourWheeler",OR(G384="Electric",G384="CNG",G384="Petrol")),"Cab",AND(F384="FourWheeler",G384="Diesel"),"PrivateCar")</f>
        <v>Cab</v>
      </c>
      <c r="I384" s="1">
        <v>42.03</v>
      </c>
    </row>
    <row r="385" spans="1:9" x14ac:dyDescent="0.35">
      <c r="A385" s="1" t="s">
        <v>440</v>
      </c>
      <c r="B385" s="1" t="s">
        <v>20</v>
      </c>
      <c r="C385" s="2">
        <v>45118</v>
      </c>
      <c r="D385" s="2" t="str">
        <f t="shared" si="5"/>
        <v>2023</v>
      </c>
      <c r="E385" s="1" t="s">
        <v>60</v>
      </c>
      <c r="F385" s="1" t="s">
        <v>26</v>
      </c>
      <c r="G385" s="1" t="s">
        <v>22</v>
      </c>
      <c r="H385" s="1" t="str" cm="1">
        <f t="array" ref="H385">_xlfn.IFS(F385="TwoWheeler","PrivateScooty",F385="ThreeWheeler","Gov.Cargo",F385="Bus","Gov.Bus",AND(F385="FourWheeler",OR(G385="Electric",G385="CNG",G385="Petrol")),"Cab",AND(F385="FourWheeler",G385="Diesel"),"PrivateCar")</f>
        <v>PrivateScooty</v>
      </c>
      <c r="I385" s="1">
        <v>32.659999999999997</v>
      </c>
    </row>
    <row r="386" spans="1:9" x14ac:dyDescent="0.35">
      <c r="A386" s="1" t="s">
        <v>441</v>
      </c>
      <c r="B386" s="1" t="s">
        <v>20</v>
      </c>
      <c r="C386" s="2">
        <v>43981</v>
      </c>
      <c r="D386" s="2" t="str">
        <f t="shared" si="5"/>
        <v>2020</v>
      </c>
      <c r="E386" s="1" t="s">
        <v>38</v>
      </c>
      <c r="F386" s="1" t="s">
        <v>43</v>
      </c>
      <c r="G386" s="1" t="s">
        <v>34</v>
      </c>
      <c r="H386" s="1" t="str" cm="1">
        <f t="array" ref="H386">_xlfn.IFS(F386="TwoWheeler","PrivateScooty",F386="ThreeWheeler","Gov.Cargo",F386="Bus","Gov.Bus",AND(F386="FourWheeler",OR(G386="Electric",G386="CNG",G386="Petrol")),"Cab",AND(F386="FourWheeler",G386="Diesel"),"PrivateCar")</f>
        <v>Gov.Cargo</v>
      </c>
      <c r="I386" s="1">
        <v>45.02</v>
      </c>
    </row>
    <row r="387" spans="1:9" x14ac:dyDescent="0.35">
      <c r="A387" s="1" t="s">
        <v>442</v>
      </c>
      <c r="B387" s="1" t="s">
        <v>9</v>
      </c>
      <c r="C387" s="2">
        <v>44032</v>
      </c>
      <c r="D387" s="2" t="str">
        <f t="shared" ref="D387:D450" si="6">TEXT(C387,"yyyy")</f>
        <v>2020</v>
      </c>
      <c r="E387" s="1" t="s">
        <v>10</v>
      </c>
      <c r="F387" s="1" t="s">
        <v>11</v>
      </c>
      <c r="G387" s="1" t="s">
        <v>12</v>
      </c>
      <c r="H387" s="1" t="str" cm="1">
        <f t="array" ref="H387">_xlfn.IFS(F387="TwoWheeler","PrivateScooty",F387="ThreeWheeler","Gov.Cargo",F387="Bus","Gov.Bus",AND(F387="FourWheeler",OR(G387="Electric",G387="CNG",G387="Petrol")),"Cab",AND(F387="FourWheeler",G387="Diesel"),"PrivateCar")</f>
        <v>Cab</v>
      </c>
      <c r="I387" s="1">
        <v>81.81</v>
      </c>
    </row>
    <row r="388" spans="1:9" x14ac:dyDescent="0.35">
      <c r="A388" s="1" t="s">
        <v>443</v>
      </c>
      <c r="B388" s="1" t="s">
        <v>75</v>
      </c>
      <c r="C388" s="2">
        <v>44637</v>
      </c>
      <c r="D388" s="2" t="str">
        <f t="shared" si="6"/>
        <v>2022</v>
      </c>
      <c r="E388" s="1" t="s">
        <v>38</v>
      </c>
      <c r="F388" s="1" t="s">
        <v>26</v>
      </c>
      <c r="G388" s="1" t="s">
        <v>12</v>
      </c>
      <c r="H388" s="1" t="str" cm="1">
        <f t="array" ref="H388">_xlfn.IFS(F388="TwoWheeler","PrivateScooty",F388="ThreeWheeler","Gov.Cargo",F388="Bus","Gov.Bus",AND(F388="FourWheeler",OR(G388="Electric",G388="CNG",G388="Petrol")),"Cab",AND(F388="FourWheeler",G388="Diesel"),"PrivateCar")</f>
        <v>PrivateScooty</v>
      </c>
      <c r="I388" s="1">
        <v>79.05</v>
      </c>
    </row>
    <row r="389" spans="1:9" x14ac:dyDescent="0.35">
      <c r="A389" s="1" t="s">
        <v>444</v>
      </c>
      <c r="B389" s="1" t="s">
        <v>93</v>
      </c>
      <c r="C389" s="2">
        <v>43936</v>
      </c>
      <c r="D389" s="2" t="str">
        <f t="shared" si="6"/>
        <v>2020</v>
      </c>
      <c r="E389" s="1" t="s">
        <v>33</v>
      </c>
      <c r="F389" s="1" t="s">
        <v>16</v>
      </c>
      <c r="G389" s="1" t="s">
        <v>12</v>
      </c>
      <c r="H389" s="1" t="str" cm="1">
        <f t="array" ref="H389">_xlfn.IFS(F389="TwoWheeler","PrivateScooty",F389="ThreeWheeler","Gov.Cargo",F389="Bus","Gov.Bus",AND(F389="FourWheeler",OR(G389="Electric",G389="CNG",G389="Petrol")),"Cab",AND(F389="FourWheeler",G389="Diesel"),"PrivateCar")</f>
        <v>Gov.Bus</v>
      </c>
      <c r="I389" s="1">
        <v>78.260000000000005</v>
      </c>
    </row>
    <row r="390" spans="1:9" x14ac:dyDescent="0.35">
      <c r="A390" s="1" t="s">
        <v>445</v>
      </c>
      <c r="B390" s="1" t="s">
        <v>9</v>
      </c>
      <c r="C390" s="2">
        <v>43123</v>
      </c>
      <c r="D390" s="2" t="str">
        <f t="shared" si="6"/>
        <v>2018</v>
      </c>
      <c r="E390" s="1" t="s">
        <v>38</v>
      </c>
      <c r="F390" s="1" t="s">
        <v>26</v>
      </c>
      <c r="G390" s="1" t="s">
        <v>17</v>
      </c>
      <c r="H390" s="1" t="str" cm="1">
        <f t="array" ref="H390">_xlfn.IFS(F390="TwoWheeler","PrivateScooty",F390="ThreeWheeler","Gov.Cargo",F390="Bus","Gov.Bus",AND(F390="FourWheeler",OR(G390="Electric",G390="CNG",G390="Petrol")),"Cab",AND(F390="FourWheeler",G390="Diesel"),"PrivateCar")</f>
        <v>PrivateScooty</v>
      </c>
      <c r="I390" s="1">
        <v>43.62</v>
      </c>
    </row>
    <row r="391" spans="1:9" x14ac:dyDescent="0.35">
      <c r="A391" s="1" t="s">
        <v>446</v>
      </c>
      <c r="B391" s="1" t="s">
        <v>104</v>
      </c>
      <c r="C391" s="2">
        <v>44820</v>
      </c>
      <c r="D391" s="2" t="str">
        <f t="shared" si="6"/>
        <v>2022</v>
      </c>
      <c r="E391" s="1" t="s">
        <v>105</v>
      </c>
      <c r="F391" s="1" t="s">
        <v>26</v>
      </c>
      <c r="G391" s="1" t="s">
        <v>22</v>
      </c>
      <c r="H391" s="1" t="str" cm="1">
        <f t="array" ref="H391">_xlfn.IFS(F391="TwoWheeler","PrivateScooty",F391="ThreeWheeler","Gov.Cargo",F391="Bus","Gov.Bus",AND(F391="FourWheeler",OR(G391="Electric",G391="CNG",G391="Petrol")),"Cab",AND(F391="FourWheeler",G391="Diesel"),"PrivateCar")</f>
        <v>PrivateScooty</v>
      </c>
      <c r="I391" s="1">
        <v>75.36</v>
      </c>
    </row>
    <row r="392" spans="1:9" x14ac:dyDescent="0.35">
      <c r="A392" s="1" t="s">
        <v>447</v>
      </c>
      <c r="B392" s="1" t="s">
        <v>104</v>
      </c>
      <c r="C392" s="2">
        <v>44725</v>
      </c>
      <c r="D392" s="2" t="str">
        <f t="shared" si="6"/>
        <v>2022</v>
      </c>
      <c r="E392" s="1" t="s">
        <v>33</v>
      </c>
      <c r="F392" s="1" t="s">
        <v>16</v>
      </c>
      <c r="G392" s="1" t="s">
        <v>12</v>
      </c>
      <c r="H392" s="1" t="str" cm="1">
        <f t="array" ref="H392">_xlfn.IFS(F392="TwoWheeler","PrivateScooty",F392="ThreeWheeler","Gov.Cargo",F392="Bus","Gov.Bus",AND(F392="FourWheeler",OR(G392="Electric",G392="CNG",G392="Petrol")),"Cab",AND(F392="FourWheeler",G392="Diesel"),"PrivateCar")</f>
        <v>Gov.Bus</v>
      </c>
      <c r="I392" s="1">
        <v>31.52</v>
      </c>
    </row>
    <row r="393" spans="1:9" x14ac:dyDescent="0.35">
      <c r="A393" s="1" t="s">
        <v>448</v>
      </c>
      <c r="B393" s="1" t="s">
        <v>14</v>
      </c>
      <c r="C393" s="2">
        <v>43532</v>
      </c>
      <c r="D393" s="2" t="str">
        <f t="shared" si="6"/>
        <v>2019</v>
      </c>
      <c r="E393" s="1" t="s">
        <v>42</v>
      </c>
      <c r="F393" s="1" t="s">
        <v>16</v>
      </c>
      <c r="G393" s="1" t="s">
        <v>12</v>
      </c>
      <c r="H393" s="1" t="str" cm="1">
        <f t="array" ref="H393">_xlfn.IFS(F393="TwoWheeler","PrivateScooty",F393="ThreeWheeler","Gov.Cargo",F393="Bus","Gov.Bus",AND(F393="FourWheeler",OR(G393="Electric",G393="CNG",G393="Petrol")),"Cab",AND(F393="FourWheeler",G393="Diesel"),"PrivateCar")</f>
        <v>Gov.Bus</v>
      </c>
      <c r="I393" s="1">
        <v>90.93</v>
      </c>
    </row>
    <row r="394" spans="1:9" x14ac:dyDescent="0.35">
      <c r="A394" s="1" t="s">
        <v>449</v>
      </c>
      <c r="B394" s="1" t="s">
        <v>24</v>
      </c>
      <c r="C394" s="2">
        <v>44228</v>
      </c>
      <c r="D394" s="2" t="str">
        <f t="shared" si="6"/>
        <v>2021</v>
      </c>
      <c r="E394" s="1" t="s">
        <v>38</v>
      </c>
      <c r="F394" s="1" t="s">
        <v>43</v>
      </c>
      <c r="G394" s="1" t="s">
        <v>17</v>
      </c>
      <c r="H394" s="1" t="str" cm="1">
        <f t="array" ref="H394">_xlfn.IFS(F394="TwoWheeler","PrivateScooty",F394="ThreeWheeler","Gov.Cargo",F394="Bus","Gov.Bus",AND(F394="FourWheeler",OR(G394="Electric",G394="CNG",G394="Petrol")),"Cab",AND(F394="FourWheeler",G394="Diesel"),"PrivateCar")</f>
        <v>Gov.Cargo</v>
      </c>
      <c r="I394" s="1">
        <v>26.44</v>
      </c>
    </row>
    <row r="395" spans="1:9" x14ac:dyDescent="0.35">
      <c r="A395" s="1" t="s">
        <v>450</v>
      </c>
      <c r="B395" s="1" t="s">
        <v>14</v>
      </c>
      <c r="C395" s="2">
        <v>43688</v>
      </c>
      <c r="D395" s="2" t="str">
        <f t="shared" si="6"/>
        <v>2019</v>
      </c>
      <c r="E395" s="1" t="s">
        <v>69</v>
      </c>
      <c r="F395" s="1" t="s">
        <v>11</v>
      </c>
      <c r="G395" s="1" t="s">
        <v>12</v>
      </c>
      <c r="H395" s="1" t="str" cm="1">
        <f t="array" ref="H395">_xlfn.IFS(F395="TwoWheeler","PrivateScooty",F395="ThreeWheeler","Gov.Cargo",F395="Bus","Gov.Bus",AND(F395="FourWheeler",OR(G395="Electric",G395="CNG",G395="Petrol")),"Cab",AND(F395="FourWheeler",G395="Diesel"),"PrivateCar")</f>
        <v>Cab</v>
      </c>
      <c r="I395" s="1">
        <v>73.27</v>
      </c>
    </row>
    <row r="396" spans="1:9" x14ac:dyDescent="0.35">
      <c r="A396" s="1" t="s">
        <v>451</v>
      </c>
      <c r="B396" s="1" t="s">
        <v>66</v>
      </c>
      <c r="C396" s="2">
        <v>45268</v>
      </c>
      <c r="D396" s="2" t="str">
        <f t="shared" si="6"/>
        <v>2023</v>
      </c>
      <c r="E396" s="1" t="s">
        <v>38</v>
      </c>
      <c r="F396" s="1" t="s">
        <v>16</v>
      </c>
      <c r="G396" s="1" t="s">
        <v>12</v>
      </c>
      <c r="H396" s="1" t="str" cm="1">
        <f t="array" ref="H396">_xlfn.IFS(F396="TwoWheeler","PrivateScooty",F396="ThreeWheeler","Gov.Cargo",F396="Bus","Gov.Bus",AND(F396="FourWheeler",OR(G396="Electric",G396="CNG",G396="Petrol")),"Cab",AND(F396="FourWheeler",G396="Diesel"),"PrivateCar")</f>
        <v>Gov.Bus</v>
      </c>
      <c r="I396" s="1">
        <v>84.09</v>
      </c>
    </row>
    <row r="397" spans="1:9" x14ac:dyDescent="0.35">
      <c r="A397" s="1" t="s">
        <v>452</v>
      </c>
      <c r="B397" s="1" t="s">
        <v>24</v>
      </c>
      <c r="C397" s="2">
        <v>43312</v>
      </c>
      <c r="D397" s="2" t="str">
        <f t="shared" si="6"/>
        <v>2018</v>
      </c>
      <c r="E397" s="1" t="s">
        <v>25</v>
      </c>
      <c r="F397" s="1" t="s">
        <v>26</v>
      </c>
      <c r="G397" s="1" t="s">
        <v>22</v>
      </c>
      <c r="H397" s="1" t="str" cm="1">
        <f t="array" ref="H397">_xlfn.IFS(F397="TwoWheeler","PrivateScooty",F397="ThreeWheeler","Gov.Cargo",F397="Bus","Gov.Bus",AND(F397="FourWheeler",OR(G397="Electric",G397="CNG",G397="Petrol")),"Cab",AND(F397="FourWheeler",G397="Diesel"),"PrivateCar")</f>
        <v>PrivateScooty</v>
      </c>
      <c r="I397" s="1">
        <v>46.05</v>
      </c>
    </row>
    <row r="398" spans="1:9" x14ac:dyDescent="0.35">
      <c r="A398" s="1" t="s">
        <v>453</v>
      </c>
      <c r="B398" s="1" t="s">
        <v>24</v>
      </c>
      <c r="C398" s="2">
        <v>43435</v>
      </c>
      <c r="D398" s="2" t="str">
        <f t="shared" si="6"/>
        <v>2018</v>
      </c>
      <c r="E398" s="1" t="s">
        <v>49</v>
      </c>
      <c r="F398" s="1" t="s">
        <v>11</v>
      </c>
      <c r="G398" s="1" t="s">
        <v>12</v>
      </c>
      <c r="H398" s="1" t="str" cm="1">
        <f t="array" ref="H398">_xlfn.IFS(F398="TwoWheeler","PrivateScooty",F398="ThreeWheeler","Gov.Cargo",F398="Bus","Gov.Bus",AND(F398="FourWheeler",OR(G398="Electric",G398="CNG",G398="Petrol")),"Cab",AND(F398="FourWheeler",G398="Diesel"),"PrivateCar")</f>
        <v>Cab</v>
      </c>
      <c r="I398" s="1">
        <v>37.92</v>
      </c>
    </row>
    <row r="399" spans="1:9" x14ac:dyDescent="0.35">
      <c r="A399" s="1" t="s">
        <v>454</v>
      </c>
      <c r="B399" s="1" t="s">
        <v>93</v>
      </c>
      <c r="C399" s="2">
        <v>43286</v>
      </c>
      <c r="D399" s="2" t="str">
        <f t="shared" si="6"/>
        <v>2018</v>
      </c>
      <c r="E399" s="1" t="s">
        <v>47</v>
      </c>
      <c r="F399" s="1" t="s">
        <v>26</v>
      </c>
      <c r="G399" s="1" t="s">
        <v>12</v>
      </c>
      <c r="H399" s="1" t="str" cm="1">
        <f t="array" ref="H399">_xlfn.IFS(F399="TwoWheeler","PrivateScooty",F399="ThreeWheeler","Gov.Cargo",F399="Bus","Gov.Bus",AND(F399="FourWheeler",OR(G399="Electric",G399="CNG",G399="Petrol")),"Cab",AND(F399="FourWheeler",G399="Diesel"),"PrivateCar")</f>
        <v>PrivateScooty</v>
      </c>
      <c r="I399" s="1">
        <v>88.08</v>
      </c>
    </row>
    <row r="400" spans="1:9" x14ac:dyDescent="0.35">
      <c r="A400" s="1" t="s">
        <v>455</v>
      </c>
      <c r="B400" s="1" t="s">
        <v>93</v>
      </c>
      <c r="C400" s="2">
        <v>45061</v>
      </c>
      <c r="D400" s="2" t="str">
        <f t="shared" si="6"/>
        <v>2023</v>
      </c>
      <c r="E400" s="1" t="s">
        <v>47</v>
      </c>
      <c r="F400" s="1" t="s">
        <v>26</v>
      </c>
      <c r="G400" s="1" t="s">
        <v>17</v>
      </c>
      <c r="H400" s="1" t="str" cm="1">
        <f t="array" ref="H400">_xlfn.IFS(F400="TwoWheeler","PrivateScooty",F400="ThreeWheeler","Gov.Cargo",F400="Bus","Gov.Bus",AND(F400="FourWheeler",OR(G400="Electric",G400="CNG",G400="Petrol")),"Cab",AND(F400="FourWheeler",G400="Diesel"),"PrivateCar")</f>
        <v>PrivateScooty</v>
      </c>
      <c r="I400" s="1">
        <v>41.01</v>
      </c>
    </row>
    <row r="401" spans="1:9" x14ac:dyDescent="0.35">
      <c r="A401" s="1" t="s">
        <v>456</v>
      </c>
      <c r="B401" s="1" t="s">
        <v>104</v>
      </c>
      <c r="C401" s="2">
        <v>44053</v>
      </c>
      <c r="D401" s="2" t="str">
        <f t="shared" si="6"/>
        <v>2020</v>
      </c>
      <c r="E401" s="1" t="s">
        <v>55</v>
      </c>
      <c r="F401" s="1" t="s">
        <v>26</v>
      </c>
      <c r="G401" s="1" t="s">
        <v>22</v>
      </c>
      <c r="H401" s="1" t="str" cm="1">
        <f t="array" ref="H401">_xlfn.IFS(F401="TwoWheeler","PrivateScooty",F401="ThreeWheeler","Gov.Cargo",F401="Bus","Gov.Bus",AND(F401="FourWheeler",OR(G401="Electric",G401="CNG",G401="Petrol")),"Cab",AND(F401="FourWheeler",G401="Diesel"),"PrivateCar")</f>
        <v>PrivateScooty</v>
      </c>
      <c r="I401" s="1">
        <v>80.44</v>
      </c>
    </row>
    <row r="402" spans="1:9" x14ac:dyDescent="0.35">
      <c r="A402" s="1" t="s">
        <v>457</v>
      </c>
      <c r="B402" s="1" t="s">
        <v>24</v>
      </c>
      <c r="C402" s="2">
        <v>44475</v>
      </c>
      <c r="D402" s="2" t="str">
        <f t="shared" si="6"/>
        <v>2021</v>
      </c>
      <c r="E402" s="1" t="s">
        <v>25</v>
      </c>
      <c r="F402" s="1" t="s">
        <v>43</v>
      </c>
      <c r="G402" s="1" t="s">
        <v>17</v>
      </c>
      <c r="H402" s="1" t="str" cm="1">
        <f t="array" ref="H402">_xlfn.IFS(F402="TwoWheeler","PrivateScooty",F402="ThreeWheeler","Gov.Cargo",F402="Bus","Gov.Bus",AND(F402="FourWheeler",OR(G402="Electric",G402="CNG",G402="Petrol")),"Cab",AND(F402="FourWheeler",G402="Diesel"),"PrivateCar")</f>
        <v>Gov.Cargo</v>
      </c>
      <c r="I402" s="1">
        <v>88.57</v>
      </c>
    </row>
    <row r="403" spans="1:9" x14ac:dyDescent="0.35">
      <c r="A403" s="1" t="s">
        <v>458</v>
      </c>
      <c r="B403" s="1" t="s">
        <v>75</v>
      </c>
      <c r="C403" s="2">
        <v>43223</v>
      </c>
      <c r="D403" s="2" t="str">
        <f t="shared" si="6"/>
        <v>2018</v>
      </c>
      <c r="E403" s="1" t="s">
        <v>81</v>
      </c>
      <c r="F403" s="1" t="s">
        <v>11</v>
      </c>
      <c r="G403" s="1" t="s">
        <v>12</v>
      </c>
      <c r="H403" s="1" t="str" cm="1">
        <f t="array" ref="H403">_xlfn.IFS(F403="TwoWheeler","PrivateScooty",F403="ThreeWheeler","Gov.Cargo",F403="Bus","Gov.Bus",AND(F403="FourWheeler",OR(G403="Electric",G403="CNG",G403="Petrol")),"Cab",AND(F403="FourWheeler",G403="Diesel"),"PrivateCar")</f>
        <v>Cab</v>
      </c>
      <c r="I403" s="1">
        <v>77.17</v>
      </c>
    </row>
    <row r="404" spans="1:9" x14ac:dyDescent="0.35">
      <c r="A404" s="1" t="s">
        <v>459</v>
      </c>
      <c r="B404" s="1" t="s">
        <v>24</v>
      </c>
      <c r="C404" s="2">
        <v>44509</v>
      </c>
      <c r="D404" s="2" t="str">
        <f t="shared" si="6"/>
        <v>2021</v>
      </c>
      <c r="E404" s="1" t="s">
        <v>88</v>
      </c>
      <c r="F404" s="1" t="s">
        <v>11</v>
      </c>
      <c r="G404" s="1" t="s">
        <v>22</v>
      </c>
      <c r="H404" s="1" t="str" cm="1">
        <f t="array" ref="H404">_xlfn.IFS(F404="TwoWheeler","PrivateScooty",F404="ThreeWheeler","Gov.Cargo",F404="Bus","Gov.Bus",AND(F404="FourWheeler",OR(G404="Electric",G404="CNG",G404="Petrol")),"Cab",AND(F404="FourWheeler",G404="Diesel"),"PrivateCar")</f>
        <v>Cab</v>
      </c>
      <c r="I404" s="1">
        <v>67.09</v>
      </c>
    </row>
    <row r="405" spans="1:9" x14ac:dyDescent="0.35">
      <c r="A405" s="1" t="s">
        <v>460</v>
      </c>
      <c r="B405" s="1" t="s">
        <v>9</v>
      </c>
      <c r="C405" s="2">
        <v>44827</v>
      </c>
      <c r="D405" s="2" t="str">
        <f t="shared" si="6"/>
        <v>2022</v>
      </c>
      <c r="E405" s="1" t="s">
        <v>49</v>
      </c>
      <c r="F405" s="1" t="s">
        <v>11</v>
      </c>
      <c r="G405" s="1" t="s">
        <v>34</v>
      </c>
      <c r="H405" s="1" t="str" cm="1">
        <f t="array" ref="H405">_xlfn.IFS(F405="TwoWheeler","PrivateScooty",F405="ThreeWheeler","Gov.Cargo",F405="Bus","Gov.Bus",AND(F405="FourWheeler",OR(G405="Electric",G405="CNG",G405="Petrol")),"Cab",AND(F405="FourWheeler",G405="Diesel"),"PrivateCar")</f>
        <v>Cab</v>
      </c>
      <c r="I405" s="1">
        <v>30.41</v>
      </c>
    </row>
    <row r="406" spans="1:9" x14ac:dyDescent="0.35">
      <c r="A406" s="1" t="s">
        <v>461</v>
      </c>
      <c r="B406" s="1" t="s">
        <v>75</v>
      </c>
      <c r="C406" s="2">
        <v>44049</v>
      </c>
      <c r="D406" s="2" t="str">
        <f t="shared" si="6"/>
        <v>2020</v>
      </c>
      <c r="E406" s="1" t="s">
        <v>21</v>
      </c>
      <c r="F406" s="1" t="s">
        <v>43</v>
      </c>
      <c r="G406" s="1" t="s">
        <v>12</v>
      </c>
      <c r="H406" s="1" t="str" cm="1">
        <f t="array" ref="H406">_xlfn.IFS(F406="TwoWheeler","PrivateScooty",F406="ThreeWheeler","Gov.Cargo",F406="Bus","Gov.Bus",AND(F406="FourWheeler",OR(G406="Electric",G406="CNG",G406="Petrol")),"Cab",AND(F406="FourWheeler",G406="Diesel"),"PrivateCar")</f>
        <v>Gov.Cargo</v>
      </c>
      <c r="I406" s="1">
        <v>58.09</v>
      </c>
    </row>
    <row r="407" spans="1:9" x14ac:dyDescent="0.35">
      <c r="A407" s="1" t="s">
        <v>462</v>
      </c>
      <c r="B407" s="1" t="s">
        <v>66</v>
      </c>
      <c r="C407" s="2">
        <v>44515</v>
      </c>
      <c r="D407" s="2" t="str">
        <f t="shared" si="6"/>
        <v>2021</v>
      </c>
      <c r="E407" s="1" t="s">
        <v>51</v>
      </c>
      <c r="F407" s="1" t="s">
        <v>26</v>
      </c>
      <c r="G407" s="1" t="s">
        <v>22</v>
      </c>
      <c r="H407" s="1" t="str" cm="1">
        <f t="array" ref="H407">_xlfn.IFS(F407="TwoWheeler","PrivateScooty",F407="ThreeWheeler","Gov.Cargo",F407="Bus","Gov.Bus",AND(F407="FourWheeler",OR(G407="Electric",G407="CNG",G407="Petrol")),"Cab",AND(F407="FourWheeler",G407="Diesel"),"PrivateCar")</f>
        <v>PrivateScooty</v>
      </c>
      <c r="I407" s="1">
        <v>62.55</v>
      </c>
    </row>
    <row r="408" spans="1:9" x14ac:dyDescent="0.35">
      <c r="A408" s="1" t="s">
        <v>463</v>
      </c>
      <c r="B408" s="1" t="s">
        <v>24</v>
      </c>
      <c r="C408" s="2">
        <v>43522</v>
      </c>
      <c r="D408" s="2" t="str">
        <f t="shared" si="6"/>
        <v>2019</v>
      </c>
      <c r="E408" s="1" t="s">
        <v>10</v>
      </c>
      <c r="F408" s="1" t="s">
        <v>16</v>
      </c>
      <c r="G408" s="1" t="s">
        <v>22</v>
      </c>
      <c r="H408" s="1" t="str" cm="1">
        <f t="array" ref="H408">_xlfn.IFS(F408="TwoWheeler","PrivateScooty",F408="ThreeWheeler","Gov.Cargo",F408="Bus","Gov.Bus",AND(F408="FourWheeler",OR(G408="Electric",G408="CNG",G408="Petrol")),"Cab",AND(F408="FourWheeler",G408="Diesel"),"PrivateCar")</f>
        <v>Gov.Bus</v>
      </c>
      <c r="I408" s="1">
        <v>94.85</v>
      </c>
    </row>
    <row r="409" spans="1:9" x14ac:dyDescent="0.35">
      <c r="A409" s="1" t="s">
        <v>464</v>
      </c>
      <c r="B409" s="1" t="s">
        <v>14</v>
      </c>
      <c r="C409" s="2">
        <v>43512</v>
      </c>
      <c r="D409" s="2" t="str">
        <f t="shared" si="6"/>
        <v>2019</v>
      </c>
      <c r="E409" s="1" t="s">
        <v>21</v>
      </c>
      <c r="F409" s="1" t="s">
        <v>16</v>
      </c>
      <c r="G409" s="1" t="s">
        <v>34</v>
      </c>
      <c r="H409" s="1" t="str" cm="1">
        <f t="array" ref="H409">_xlfn.IFS(F409="TwoWheeler","PrivateScooty",F409="ThreeWheeler","Gov.Cargo",F409="Bus","Gov.Bus",AND(F409="FourWheeler",OR(G409="Electric",G409="CNG",G409="Petrol")),"Cab",AND(F409="FourWheeler",G409="Diesel"),"PrivateCar")</f>
        <v>Gov.Bus</v>
      </c>
      <c r="I409" s="1">
        <v>64.5</v>
      </c>
    </row>
    <row r="410" spans="1:9" x14ac:dyDescent="0.35">
      <c r="A410" s="1" t="s">
        <v>465</v>
      </c>
      <c r="B410" s="1" t="s">
        <v>104</v>
      </c>
      <c r="C410" s="2">
        <v>45149</v>
      </c>
      <c r="D410" s="2" t="str">
        <f t="shared" si="6"/>
        <v>2023</v>
      </c>
      <c r="E410" s="1" t="s">
        <v>21</v>
      </c>
      <c r="F410" s="1" t="s">
        <v>11</v>
      </c>
      <c r="G410" s="1" t="s">
        <v>17</v>
      </c>
      <c r="H410" s="1" t="str" cm="1">
        <f t="array" ref="H410">_xlfn.IFS(F410="TwoWheeler","PrivateScooty",F410="ThreeWheeler","Gov.Cargo",F410="Bus","Gov.Bus",AND(F410="FourWheeler",OR(G410="Electric",G410="CNG",G410="Petrol")),"Cab",AND(F410="FourWheeler",G410="Diesel"),"PrivateCar")</f>
        <v>PrivateCar</v>
      </c>
      <c r="I410" s="1">
        <v>44.51</v>
      </c>
    </row>
    <row r="411" spans="1:9" x14ac:dyDescent="0.35">
      <c r="A411" s="1" t="s">
        <v>466</v>
      </c>
      <c r="B411" s="1" t="s">
        <v>24</v>
      </c>
      <c r="C411" s="2">
        <v>44699</v>
      </c>
      <c r="D411" s="2" t="str">
        <f t="shared" si="6"/>
        <v>2022</v>
      </c>
      <c r="E411" s="1" t="s">
        <v>40</v>
      </c>
      <c r="F411" s="1" t="s">
        <v>26</v>
      </c>
      <c r="G411" s="1" t="s">
        <v>22</v>
      </c>
      <c r="H411" s="1" t="str" cm="1">
        <f t="array" ref="H411">_xlfn.IFS(F411="TwoWheeler","PrivateScooty",F411="ThreeWheeler","Gov.Cargo",F411="Bus","Gov.Bus",AND(F411="FourWheeler",OR(G411="Electric",G411="CNG",G411="Petrol")),"Cab",AND(F411="FourWheeler",G411="Diesel"),"PrivateCar")</f>
        <v>PrivateScooty</v>
      </c>
      <c r="I411" s="1">
        <v>82.61</v>
      </c>
    </row>
    <row r="412" spans="1:9" x14ac:dyDescent="0.35">
      <c r="A412" s="1" t="s">
        <v>467</v>
      </c>
      <c r="B412" s="1" t="s">
        <v>24</v>
      </c>
      <c r="C412" s="2">
        <v>44143</v>
      </c>
      <c r="D412" s="2" t="str">
        <f t="shared" si="6"/>
        <v>2020</v>
      </c>
      <c r="E412" s="1" t="s">
        <v>69</v>
      </c>
      <c r="F412" s="1" t="s">
        <v>16</v>
      </c>
      <c r="G412" s="1" t="s">
        <v>12</v>
      </c>
      <c r="H412" s="1" t="str" cm="1">
        <f t="array" ref="H412">_xlfn.IFS(F412="TwoWheeler","PrivateScooty",F412="ThreeWheeler","Gov.Cargo",F412="Bus","Gov.Bus",AND(F412="FourWheeler",OR(G412="Electric",G412="CNG",G412="Petrol")),"Cab",AND(F412="FourWheeler",G412="Diesel"),"PrivateCar")</f>
        <v>Gov.Bus</v>
      </c>
      <c r="I412" s="1">
        <v>90.89</v>
      </c>
    </row>
    <row r="413" spans="1:9" x14ac:dyDescent="0.35">
      <c r="A413" s="1" t="s">
        <v>468</v>
      </c>
      <c r="B413" s="1" t="s">
        <v>104</v>
      </c>
      <c r="C413" s="2">
        <v>44050</v>
      </c>
      <c r="D413" s="2" t="str">
        <f t="shared" si="6"/>
        <v>2020</v>
      </c>
      <c r="E413" s="1" t="s">
        <v>10</v>
      </c>
      <c r="F413" s="1" t="s">
        <v>16</v>
      </c>
      <c r="G413" s="1" t="s">
        <v>17</v>
      </c>
      <c r="H413" s="1" t="str" cm="1">
        <f t="array" ref="H413">_xlfn.IFS(F413="TwoWheeler","PrivateScooty",F413="ThreeWheeler","Gov.Cargo",F413="Bus","Gov.Bus",AND(F413="FourWheeler",OR(G413="Electric",G413="CNG",G413="Petrol")),"Cab",AND(F413="FourWheeler",G413="Diesel"),"PrivateCar")</f>
        <v>Gov.Bus</v>
      </c>
      <c r="I413" s="1">
        <v>37.97</v>
      </c>
    </row>
    <row r="414" spans="1:9" x14ac:dyDescent="0.35">
      <c r="A414" s="1" t="s">
        <v>469</v>
      </c>
      <c r="B414" s="1" t="s">
        <v>14</v>
      </c>
      <c r="C414" s="2">
        <v>44876</v>
      </c>
      <c r="D414" s="2" t="str">
        <f t="shared" si="6"/>
        <v>2022</v>
      </c>
      <c r="E414" s="1" t="s">
        <v>127</v>
      </c>
      <c r="F414" s="1" t="s">
        <v>11</v>
      </c>
      <c r="G414" s="1" t="s">
        <v>22</v>
      </c>
      <c r="H414" s="1" t="str" cm="1">
        <f t="array" ref="H414">_xlfn.IFS(F414="TwoWheeler","PrivateScooty",F414="ThreeWheeler","Gov.Cargo",F414="Bus","Gov.Bus",AND(F414="FourWheeler",OR(G414="Electric",G414="CNG",G414="Petrol")),"Cab",AND(F414="FourWheeler",G414="Diesel"),"PrivateCar")</f>
        <v>Cab</v>
      </c>
      <c r="I414" s="1">
        <v>47.34</v>
      </c>
    </row>
    <row r="415" spans="1:9" x14ac:dyDescent="0.35">
      <c r="A415" s="1" t="s">
        <v>470</v>
      </c>
      <c r="B415" s="1" t="s">
        <v>24</v>
      </c>
      <c r="C415" s="2">
        <v>44339</v>
      </c>
      <c r="D415" s="2" t="str">
        <f t="shared" si="6"/>
        <v>2021</v>
      </c>
      <c r="E415" s="1" t="s">
        <v>40</v>
      </c>
      <c r="F415" s="1" t="s">
        <v>26</v>
      </c>
      <c r="G415" s="1" t="s">
        <v>34</v>
      </c>
      <c r="H415" s="1" t="str" cm="1">
        <f t="array" ref="H415">_xlfn.IFS(F415="TwoWheeler","PrivateScooty",F415="ThreeWheeler","Gov.Cargo",F415="Bus","Gov.Bus",AND(F415="FourWheeler",OR(G415="Electric",G415="CNG",G415="Petrol")),"Cab",AND(F415="FourWheeler",G415="Diesel"),"PrivateCar")</f>
        <v>PrivateScooty</v>
      </c>
      <c r="I415" s="1">
        <v>83.25</v>
      </c>
    </row>
    <row r="416" spans="1:9" x14ac:dyDescent="0.35">
      <c r="A416" s="1" t="s">
        <v>471</v>
      </c>
      <c r="B416" s="1" t="s">
        <v>36</v>
      </c>
      <c r="C416" s="2">
        <v>43302</v>
      </c>
      <c r="D416" s="2" t="str">
        <f t="shared" si="6"/>
        <v>2018</v>
      </c>
      <c r="E416" s="1" t="s">
        <v>88</v>
      </c>
      <c r="F416" s="1" t="s">
        <v>16</v>
      </c>
      <c r="G416" s="1" t="s">
        <v>34</v>
      </c>
      <c r="H416" s="1" t="str" cm="1">
        <f t="array" ref="H416">_xlfn.IFS(F416="TwoWheeler","PrivateScooty",F416="ThreeWheeler","Gov.Cargo",F416="Bus","Gov.Bus",AND(F416="FourWheeler",OR(G416="Electric",G416="CNG",G416="Petrol")),"Cab",AND(F416="FourWheeler",G416="Diesel"),"PrivateCar")</f>
        <v>Gov.Bus</v>
      </c>
      <c r="I416" s="1">
        <v>59.28</v>
      </c>
    </row>
    <row r="417" spans="1:9" x14ac:dyDescent="0.35">
      <c r="A417" s="1" t="s">
        <v>472</v>
      </c>
      <c r="B417" s="1" t="s">
        <v>32</v>
      </c>
      <c r="C417" s="2">
        <v>44445</v>
      </c>
      <c r="D417" s="2" t="str">
        <f t="shared" si="6"/>
        <v>2021</v>
      </c>
      <c r="E417" s="1" t="s">
        <v>88</v>
      </c>
      <c r="F417" s="1" t="s">
        <v>43</v>
      </c>
      <c r="G417" s="1" t="s">
        <v>17</v>
      </c>
      <c r="H417" s="1" t="str" cm="1">
        <f t="array" ref="H417">_xlfn.IFS(F417="TwoWheeler","PrivateScooty",F417="ThreeWheeler","Gov.Cargo",F417="Bus","Gov.Bus",AND(F417="FourWheeler",OR(G417="Electric",G417="CNG",G417="Petrol")),"Cab",AND(F417="FourWheeler",G417="Diesel"),"PrivateCar")</f>
        <v>Gov.Cargo</v>
      </c>
      <c r="I417" s="1">
        <v>60.94</v>
      </c>
    </row>
    <row r="418" spans="1:9" x14ac:dyDescent="0.35">
      <c r="A418" s="1" t="s">
        <v>473</v>
      </c>
      <c r="B418" s="1" t="s">
        <v>36</v>
      </c>
      <c r="C418" s="2">
        <v>43108</v>
      </c>
      <c r="D418" s="2" t="str">
        <f t="shared" si="6"/>
        <v>2018</v>
      </c>
      <c r="E418" s="1" t="s">
        <v>47</v>
      </c>
      <c r="F418" s="1" t="s">
        <v>16</v>
      </c>
      <c r="G418" s="1" t="s">
        <v>17</v>
      </c>
      <c r="H418" s="1" t="str" cm="1">
        <f t="array" ref="H418">_xlfn.IFS(F418="TwoWheeler","PrivateScooty",F418="ThreeWheeler","Gov.Cargo",F418="Bus","Gov.Bus",AND(F418="FourWheeler",OR(G418="Electric",G418="CNG",G418="Petrol")),"Cab",AND(F418="FourWheeler",G418="Diesel"),"PrivateCar")</f>
        <v>Gov.Bus</v>
      </c>
      <c r="I418" s="1">
        <v>27.77</v>
      </c>
    </row>
    <row r="419" spans="1:9" x14ac:dyDescent="0.35">
      <c r="A419" s="1" t="s">
        <v>474</v>
      </c>
      <c r="B419" s="1" t="s">
        <v>20</v>
      </c>
      <c r="C419" s="2">
        <v>44330</v>
      </c>
      <c r="D419" s="2" t="str">
        <f t="shared" si="6"/>
        <v>2021</v>
      </c>
      <c r="E419" s="1" t="s">
        <v>57</v>
      </c>
      <c r="F419" s="1" t="s">
        <v>43</v>
      </c>
      <c r="G419" s="1" t="s">
        <v>34</v>
      </c>
      <c r="H419" s="1" t="str" cm="1">
        <f t="array" ref="H419">_xlfn.IFS(F419="TwoWheeler","PrivateScooty",F419="ThreeWheeler","Gov.Cargo",F419="Bus","Gov.Bus",AND(F419="FourWheeler",OR(G419="Electric",G419="CNG",G419="Petrol")),"Cab",AND(F419="FourWheeler",G419="Diesel"),"PrivateCar")</f>
        <v>Gov.Cargo</v>
      </c>
      <c r="I419" s="1">
        <v>79.77</v>
      </c>
    </row>
    <row r="420" spans="1:9" x14ac:dyDescent="0.35">
      <c r="A420" s="1" t="s">
        <v>475</v>
      </c>
      <c r="B420" s="1" t="s">
        <v>36</v>
      </c>
      <c r="C420" s="2">
        <v>43148</v>
      </c>
      <c r="D420" s="2" t="str">
        <f t="shared" si="6"/>
        <v>2018</v>
      </c>
      <c r="E420" s="1" t="s">
        <v>60</v>
      </c>
      <c r="F420" s="1" t="s">
        <v>11</v>
      </c>
      <c r="G420" s="1" t="s">
        <v>22</v>
      </c>
      <c r="H420" s="1" t="str" cm="1">
        <f t="array" ref="H420">_xlfn.IFS(F420="TwoWheeler","PrivateScooty",F420="ThreeWheeler","Gov.Cargo",F420="Bus","Gov.Bus",AND(F420="FourWheeler",OR(G420="Electric",G420="CNG",G420="Petrol")),"Cab",AND(F420="FourWheeler",G420="Diesel"),"PrivateCar")</f>
        <v>Cab</v>
      </c>
      <c r="I420" s="1">
        <v>63.14</v>
      </c>
    </row>
    <row r="421" spans="1:9" x14ac:dyDescent="0.35">
      <c r="A421" s="1" t="s">
        <v>476</v>
      </c>
      <c r="B421" s="1" t="s">
        <v>93</v>
      </c>
      <c r="C421" s="2">
        <v>43404</v>
      </c>
      <c r="D421" s="2" t="str">
        <f t="shared" si="6"/>
        <v>2018</v>
      </c>
      <c r="E421" s="1" t="s">
        <v>81</v>
      </c>
      <c r="F421" s="1" t="s">
        <v>26</v>
      </c>
      <c r="G421" s="1" t="s">
        <v>34</v>
      </c>
      <c r="H421" s="1" t="str" cm="1">
        <f t="array" ref="H421">_xlfn.IFS(F421="TwoWheeler","PrivateScooty",F421="ThreeWheeler","Gov.Cargo",F421="Bus","Gov.Bus",AND(F421="FourWheeler",OR(G421="Electric",G421="CNG",G421="Petrol")),"Cab",AND(F421="FourWheeler",G421="Diesel"),"PrivateCar")</f>
        <v>PrivateScooty</v>
      </c>
      <c r="I421" s="1">
        <v>45.92</v>
      </c>
    </row>
    <row r="422" spans="1:9" x14ac:dyDescent="0.35">
      <c r="A422" s="1" t="s">
        <v>477</v>
      </c>
      <c r="B422" s="1" t="s">
        <v>93</v>
      </c>
      <c r="C422" s="2">
        <v>45197</v>
      </c>
      <c r="D422" s="2" t="str">
        <f t="shared" si="6"/>
        <v>2023</v>
      </c>
      <c r="E422" s="1" t="s">
        <v>127</v>
      </c>
      <c r="F422" s="1" t="s">
        <v>16</v>
      </c>
      <c r="G422" s="1" t="s">
        <v>17</v>
      </c>
      <c r="H422" s="1" t="str" cm="1">
        <f t="array" ref="H422">_xlfn.IFS(F422="TwoWheeler","PrivateScooty",F422="ThreeWheeler","Gov.Cargo",F422="Bus","Gov.Bus",AND(F422="FourWheeler",OR(G422="Electric",G422="CNG",G422="Petrol")),"Cab",AND(F422="FourWheeler",G422="Diesel"),"PrivateCar")</f>
        <v>Gov.Bus</v>
      </c>
      <c r="I422" s="1">
        <v>80</v>
      </c>
    </row>
    <row r="423" spans="1:9" x14ac:dyDescent="0.35">
      <c r="A423" s="1" t="s">
        <v>478</v>
      </c>
      <c r="B423" s="1" t="s">
        <v>20</v>
      </c>
      <c r="C423" s="2">
        <v>44428</v>
      </c>
      <c r="D423" s="2" t="str">
        <f t="shared" si="6"/>
        <v>2021</v>
      </c>
      <c r="E423" s="1" t="s">
        <v>113</v>
      </c>
      <c r="F423" s="1" t="s">
        <v>43</v>
      </c>
      <c r="G423" s="1" t="s">
        <v>22</v>
      </c>
      <c r="H423" s="1" t="str" cm="1">
        <f t="array" ref="H423">_xlfn.IFS(F423="TwoWheeler","PrivateScooty",F423="ThreeWheeler","Gov.Cargo",F423="Bus","Gov.Bus",AND(F423="FourWheeler",OR(G423="Electric",G423="CNG",G423="Petrol")),"Cab",AND(F423="FourWheeler",G423="Diesel"),"PrivateCar")</f>
        <v>Gov.Cargo</v>
      </c>
      <c r="I423" s="1">
        <v>79.05</v>
      </c>
    </row>
    <row r="424" spans="1:9" x14ac:dyDescent="0.35">
      <c r="A424" s="1" t="s">
        <v>479</v>
      </c>
      <c r="B424" s="1" t="s">
        <v>20</v>
      </c>
      <c r="C424" s="2">
        <v>44972</v>
      </c>
      <c r="D424" s="2" t="str">
        <f t="shared" si="6"/>
        <v>2023</v>
      </c>
      <c r="E424" s="1" t="s">
        <v>81</v>
      </c>
      <c r="F424" s="1" t="s">
        <v>43</v>
      </c>
      <c r="G424" s="1" t="s">
        <v>34</v>
      </c>
      <c r="H424" s="1" t="str" cm="1">
        <f t="array" ref="H424">_xlfn.IFS(F424="TwoWheeler","PrivateScooty",F424="ThreeWheeler","Gov.Cargo",F424="Bus","Gov.Bus",AND(F424="FourWheeler",OR(G424="Electric",G424="CNG",G424="Petrol")),"Cab",AND(F424="FourWheeler",G424="Diesel"),"PrivateCar")</f>
        <v>Gov.Cargo</v>
      </c>
      <c r="I424" s="1">
        <v>37.729999999999997</v>
      </c>
    </row>
    <row r="425" spans="1:9" x14ac:dyDescent="0.35">
      <c r="A425" s="1" t="s">
        <v>480</v>
      </c>
      <c r="B425" s="1" t="s">
        <v>24</v>
      </c>
      <c r="C425" s="2">
        <v>44174</v>
      </c>
      <c r="D425" s="2" t="str">
        <f t="shared" si="6"/>
        <v>2020</v>
      </c>
      <c r="E425" s="1" t="s">
        <v>53</v>
      </c>
      <c r="F425" s="1" t="s">
        <v>43</v>
      </c>
      <c r="G425" s="1" t="s">
        <v>34</v>
      </c>
      <c r="H425" s="1" t="str" cm="1">
        <f t="array" ref="H425">_xlfn.IFS(F425="TwoWheeler","PrivateScooty",F425="ThreeWheeler","Gov.Cargo",F425="Bus","Gov.Bus",AND(F425="FourWheeler",OR(G425="Electric",G425="CNG",G425="Petrol")),"Cab",AND(F425="FourWheeler",G425="Diesel"),"PrivateCar")</f>
        <v>Gov.Cargo</v>
      </c>
      <c r="I425" s="1">
        <v>70.36</v>
      </c>
    </row>
    <row r="426" spans="1:9" x14ac:dyDescent="0.35">
      <c r="A426" s="1" t="s">
        <v>481</v>
      </c>
      <c r="B426" s="1" t="s">
        <v>9</v>
      </c>
      <c r="C426" s="2">
        <v>43766</v>
      </c>
      <c r="D426" s="2" t="str">
        <f t="shared" si="6"/>
        <v>2019</v>
      </c>
      <c r="E426" s="1" t="s">
        <v>40</v>
      </c>
      <c r="F426" s="1" t="s">
        <v>11</v>
      </c>
      <c r="G426" s="1" t="s">
        <v>34</v>
      </c>
      <c r="H426" s="1" t="str" cm="1">
        <f t="array" ref="H426">_xlfn.IFS(F426="TwoWheeler","PrivateScooty",F426="ThreeWheeler","Gov.Cargo",F426="Bus","Gov.Bus",AND(F426="FourWheeler",OR(G426="Electric",G426="CNG",G426="Petrol")),"Cab",AND(F426="FourWheeler",G426="Diesel"),"PrivateCar")</f>
        <v>Cab</v>
      </c>
      <c r="I426" s="1">
        <v>86.16</v>
      </c>
    </row>
    <row r="427" spans="1:9" x14ac:dyDescent="0.35">
      <c r="A427" s="1" t="s">
        <v>482</v>
      </c>
      <c r="B427" s="1" t="s">
        <v>14</v>
      </c>
      <c r="C427" s="2">
        <v>44949</v>
      </c>
      <c r="D427" s="2" t="str">
        <f t="shared" si="6"/>
        <v>2023</v>
      </c>
      <c r="E427" s="1" t="s">
        <v>53</v>
      </c>
      <c r="F427" s="1" t="s">
        <v>11</v>
      </c>
      <c r="G427" s="1" t="s">
        <v>22</v>
      </c>
      <c r="H427" s="1" t="str" cm="1">
        <f t="array" ref="H427">_xlfn.IFS(F427="TwoWheeler","PrivateScooty",F427="ThreeWheeler","Gov.Cargo",F427="Bus","Gov.Bus",AND(F427="FourWheeler",OR(G427="Electric",G427="CNG",G427="Petrol")),"Cab",AND(F427="FourWheeler",G427="Diesel"),"PrivateCar")</f>
        <v>Cab</v>
      </c>
      <c r="I427" s="1">
        <v>97.82</v>
      </c>
    </row>
    <row r="428" spans="1:9" x14ac:dyDescent="0.35">
      <c r="A428" s="1" t="s">
        <v>483</v>
      </c>
      <c r="B428" s="1" t="s">
        <v>32</v>
      </c>
      <c r="C428" s="2">
        <v>44011</v>
      </c>
      <c r="D428" s="2" t="str">
        <f t="shared" si="6"/>
        <v>2020</v>
      </c>
      <c r="E428" s="1" t="s">
        <v>62</v>
      </c>
      <c r="F428" s="1" t="s">
        <v>11</v>
      </c>
      <c r="G428" s="1" t="s">
        <v>17</v>
      </c>
      <c r="H428" s="1" t="str" cm="1">
        <f t="array" ref="H428">_xlfn.IFS(F428="TwoWheeler","PrivateScooty",F428="ThreeWheeler","Gov.Cargo",F428="Bus","Gov.Bus",AND(F428="FourWheeler",OR(G428="Electric",G428="CNG",G428="Petrol")),"Cab",AND(F428="FourWheeler",G428="Diesel"),"PrivateCar")</f>
        <v>PrivateCar</v>
      </c>
      <c r="I428" s="1">
        <v>29.34</v>
      </c>
    </row>
    <row r="429" spans="1:9" x14ac:dyDescent="0.35">
      <c r="A429" s="1" t="s">
        <v>484</v>
      </c>
      <c r="B429" s="1" t="s">
        <v>9</v>
      </c>
      <c r="C429" s="2">
        <v>44031</v>
      </c>
      <c r="D429" s="2" t="str">
        <f t="shared" si="6"/>
        <v>2020</v>
      </c>
      <c r="E429" s="1" t="s">
        <v>81</v>
      </c>
      <c r="F429" s="1" t="s">
        <v>11</v>
      </c>
      <c r="G429" s="1" t="s">
        <v>22</v>
      </c>
      <c r="H429" s="1" t="str" cm="1">
        <f t="array" ref="H429">_xlfn.IFS(F429="TwoWheeler","PrivateScooty",F429="ThreeWheeler","Gov.Cargo",F429="Bus","Gov.Bus",AND(F429="FourWheeler",OR(G429="Electric",G429="CNG",G429="Petrol")),"Cab",AND(F429="FourWheeler",G429="Diesel"),"PrivateCar")</f>
        <v>Cab</v>
      </c>
      <c r="I429" s="1">
        <v>95.55</v>
      </c>
    </row>
    <row r="430" spans="1:9" x14ac:dyDescent="0.35">
      <c r="A430" s="1" t="s">
        <v>485</v>
      </c>
      <c r="B430" s="1" t="s">
        <v>104</v>
      </c>
      <c r="C430" s="2">
        <v>43439</v>
      </c>
      <c r="D430" s="2" t="str">
        <f t="shared" si="6"/>
        <v>2018</v>
      </c>
      <c r="E430" s="1" t="s">
        <v>33</v>
      </c>
      <c r="F430" s="1" t="s">
        <v>43</v>
      </c>
      <c r="G430" s="1" t="s">
        <v>22</v>
      </c>
      <c r="H430" s="1" t="str" cm="1">
        <f t="array" ref="H430">_xlfn.IFS(F430="TwoWheeler","PrivateScooty",F430="ThreeWheeler","Gov.Cargo",F430="Bus","Gov.Bus",AND(F430="FourWheeler",OR(G430="Electric",G430="CNG",G430="Petrol")),"Cab",AND(F430="FourWheeler",G430="Diesel"),"PrivateCar")</f>
        <v>Gov.Cargo</v>
      </c>
      <c r="I430" s="1">
        <v>26.18</v>
      </c>
    </row>
    <row r="431" spans="1:9" x14ac:dyDescent="0.35">
      <c r="A431" s="1" t="s">
        <v>486</v>
      </c>
      <c r="B431" s="1" t="s">
        <v>93</v>
      </c>
      <c r="C431" s="2">
        <v>44052</v>
      </c>
      <c r="D431" s="2" t="str">
        <f t="shared" si="6"/>
        <v>2020</v>
      </c>
      <c r="E431" s="1" t="s">
        <v>202</v>
      </c>
      <c r="F431" s="1" t="s">
        <v>16</v>
      </c>
      <c r="G431" s="1" t="s">
        <v>17</v>
      </c>
      <c r="H431" s="1" t="str" cm="1">
        <f t="array" ref="H431">_xlfn.IFS(F431="TwoWheeler","PrivateScooty",F431="ThreeWheeler","Gov.Cargo",F431="Bus","Gov.Bus",AND(F431="FourWheeler",OR(G431="Electric",G431="CNG",G431="Petrol")),"Cab",AND(F431="FourWheeler",G431="Diesel"),"PrivateCar")</f>
        <v>Gov.Bus</v>
      </c>
      <c r="I431" s="1">
        <v>61.38</v>
      </c>
    </row>
    <row r="432" spans="1:9" x14ac:dyDescent="0.35">
      <c r="A432" s="1" t="s">
        <v>487</v>
      </c>
      <c r="B432" s="1" t="s">
        <v>20</v>
      </c>
      <c r="C432" s="2">
        <v>43319</v>
      </c>
      <c r="D432" s="2" t="str">
        <f t="shared" si="6"/>
        <v>2018</v>
      </c>
      <c r="E432" s="1" t="s">
        <v>42</v>
      </c>
      <c r="F432" s="1" t="s">
        <v>11</v>
      </c>
      <c r="G432" s="1" t="s">
        <v>12</v>
      </c>
      <c r="H432" s="1" t="str" cm="1">
        <f t="array" ref="H432">_xlfn.IFS(F432="TwoWheeler","PrivateScooty",F432="ThreeWheeler","Gov.Cargo",F432="Bus","Gov.Bus",AND(F432="FourWheeler",OR(G432="Electric",G432="CNG",G432="Petrol")),"Cab",AND(F432="FourWheeler",G432="Diesel"),"PrivateCar")</f>
        <v>Cab</v>
      </c>
      <c r="I432" s="1">
        <v>26.85</v>
      </c>
    </row>
    <row r="433" spans="1:9" x14ac:dyDescent="0.35">
      <c r="A433" s="1" t="s">
        <v>488</v>
      </c>
      <c r="B433" s="1" t="s">
        <v>75</v>
      </c>
      <c r="C433" s="2">
        <v>43192</v>
      </c>
      <c r="D433" s="2" t="str">
        <f t="shared" si="6"/>
        <v>2018</v>
      </c>
      <c r="E433" s="1" t="s">
        <v>53</v>
      </c>
      <c r="F433" s="1" t="s">
        <v>11</v>
      </c>
      <c r="G433" s="1" t="s">
        <v>22</v>
      </c>
      <c r="H433" s="1" t="str" cm="1">
        <f t="array" ref="H433">_xlfn.IFS(F433="TwoWheeler","PrivateScooty",F433="ThreeWheeler","Gov.Cargo",F433="Bus","Gov.Bus",AND(F433="FourWheeler",OR(G433="Electric",G433="CNG",G433="Petrol")),"Cab",AND(F433="FourWheeler",G433="Diesel"),"PrivateCar")</f>
        <v>Cab</v>
      </c>
      <c r="I433" s="1">
        <v>69.430000000000007</v>
      </c>
    </row>
    <row r="434" spans="1:9" x14ac:dyDescent="0.35">
      <c r="A434" s="1" t="s">
        <v>489</v>
      </c>
      <c r="B434" s="1" t="s">
        <v>14</v>
      </c>
      <c r="C434" s="2">
        <v>43178</v>
      </c>
      <c r="D434" s="2" t="str">
        <f t="shared" si="6"/>
        <v>2018</v>
      </c>
      <c r="E434" s="1" t="s">
        <v>123</v>
      </c>
      <c r="F434" s="1" t="s">
        <v>43</v>
      </c>
      <c r="G434" s="1" t="s">
        <v>12</v>
      </c>
      <c r="H434" s="1" t="str" cm="1">
        <f t="array" ref="H434">_xlfn.IFS(F434="TwoWheeler","PrivateScooty",F434="ThreeWheeler","Gov.Cargo",F434="Bus","Gov.Bus",AND(F434="FourWheeler",OR(G434="Electric",G434="CNG",G434="Petrol")),"Cab",AND(F434="FourWheeler",G434="Diesel"),"PrivateCar")</f>
        <v>Gov.Cargo</v>
      </c>
      <c r="I434" s="1">
        <v>71.38</v>
      </c>
    </row>
    <row r="435" spans="1:9" x14ac:dyDescent="0.35">
      <c r="A435" s="1" t="s">
        <v>490</v>
      </c>
      <c r="B435" s="1" t="s">
        <v>9</v>
      </c>
      <c r="C435" s="2">
        <v>45255</v>
      </c>
      <c r="D435" s="2" t="str">
        <f t="shared" si="6"/>
        <v>2023</v>
      </c>
      <c r="E435" s="1" t="s">
        <v>202</v>
      </c>
      <c r="F435" s="1" t="s">
        <v>16</v>
      </c>
      <c r="G435" s="1" t="s">
        <v>34</v>
      </c>
      <c r="H435" s="1" t="str" cm="1">
        <f t="array" ref="H435">_xlfn.IFS(F435="TwoWheeler","PrivateScooty",F435="ThreeWheeler","Gov.Cargo",F435="Bus","Gov.Bus",AND(F435="FourWheeler",OR(G435="Electric",G435="CNG",G435="Petrol")),"Cab",AND(F435="FourWheeler",G435="Diesel"),"PrivateCar")</f>
        <v>Gov.Bus</v>
      </c>
      <c r="I435" s="1">
        <v>42.35</v>
      </c>
    </row>
    <row r="436" spans="1:9" x14ac:dyDescent="0.35">
      <c r="A436" s="1" t="s">
        <v>491</v>
      </c>
      <c r="B436" s="1" t="s">
        <v>93</v>
      </c>
      <c r="C436" s="2">
        <v>43382</v>
      </c>
      <c r="D436" s="2" t="str">
        <f t="shared" si="6"/>
        <v>2018</v>
      </c>
      <c r="E436" s="1" t="s">
        <v>55</v>
      </c>
      <c r="F436" s="1" t="s">
        <v>43</v>
      </c>
      <c r="G436" s="1" t="s">
        <v>22</v>
      </c>
      <c r="H436" s="1" t="str" cm="1">
        <f t="array" ref="H436">_xlfn.IFS(F436="TwoWheeler","PrivateScooty",F436="ThreeWheeler","Gov.Cargo",F436="Bus","Gov.Bus",AND(F436="FourWheeler",OR(G436="Electric",G436="CNG",G436="Petrol")),"Cab",AND(F436="FourWheeler",G436="Diesel"),"PrivateCar")</f>
        <v>Gov.Cargo</v>
      </c>
      <c r="I436" s="1">
        <v>54.4</v>
      </c>
    </row>
    <row r="437" spans="1:9" x14ac:dyDescent="0.35">
      <c r="A437" s="1" t="s">
        <v>492</v>
      </c>
      <c r="B437" s="1" t="s">
        <v>20</v>
      </c>
      <c r="C437" s="2">
        <v>44296</v>
      </c>
      <c r="D437" s="2" t="str">
        <f t="shared" si="6"/>
        <v>2021</v>
      </c>
      <c r="E437" s="1" t="s">
        <v>69</v>
      </c>
      <c r="F437" s="1" t="s">
        <v>16</v>
      </c>
      <c r="G437" s="1" t="s">
        <v>34</v>
      </c>
      <c r="H437" s="1" t="str" cm="1">
        <f t="array" ref="H437">_xlfn.IFS(F437="TwoWheeler","PrivateScooty",F437="ThreeWheeler","Gov.Cargo",F437="Bus","Gov.Bus",AND(F437="FourWheeler",OR(G437="Electric",G437="CNG",G437="Petrol")),"Cab",AND(F437="FourWheeler",G437="Diesel"),"PrivateCar")</f>
        <v>Gov.Bus</v>
      </c>
      <c r="I437" s="1">
        <v>21.96</v>
      </c>
    </row>
    <row r="438" spans="1:9" x14ac:dyDescent="0.35">
      <c r="A438" s="1" t="s">
        <v>493</v>
      </c>
      <c r="B438" s="1" t="s">
        <v>93</v>
      </c>
      <c r="C438" s="2">
        <v>44354</v>
      </c>
      <c r="D438" s="2" t="str">
        <f t="shared" si="6"/>
        <v>2021</v>
      </c>
      <c r="E438" s="1" t="s">
        <v>33</v>
      </c>
      <c r="F438" s="1" t="s">
        <v>11</v>
      </c>
      <c r="G438" s="1" t="s">
        <v>22</v>
      </c>
      <c r="H438" s="1" t="str" cm="1">
        <f t="array" ref="H438">_xlfn.IFS(F438="TwoWheeler","PrivateScooty",F438="ThreeWheeler","Gov.Cargo",F438="Bus","Gov.Bus",AND(F438="FourWheeler",OR(G438="Electric",G438="CNG",G438="Petrol")),"Cab",AND(F438="FourWheeler",G438="Diesel"),"PrivateCar")</f>
        <v>Cab</v>
      </c>
      <c r="I438" s="1">
        <v>32.11</v>
      </c>
    </row>
    <row r="439" spans="1:9" x14ac:dyDescent="0.35">
      <c r="A439" s="1" t="s">
        <v>494</v>
      </c>
      <c r="B439" s="1" t="s">
        <v>32</v>
      </c>
      <c r="C439" s="2">
        <v>43524</v>
      </c>
      <c r="D439" s="2" t="str">
        <f t="shared" si="6"/>
        <v>2019</v>
      </c>
      <c r="E439" s="1" t="s">
        <v>113</v>
      </c>
      <c r="F439" s="1" t="s">
        <v>26</v>
      </c>
      <c r="G439" s="1" t="s">
        <v>12</v>
      </c>
      <c r="H439" s="1" t="str" cm="1">
        <f t="array" ref="H439">_xlfn.IFS(F439="TwoWheeler","PrivateScooty",F439="ThreeWheeler","Gov.Cargo",F439="Bus","Gov.Bus",AND(F439="FourWheeler",OR(G439="Electric",G439="CNG",G439="Petrol")),"Cab",AND(F439="FourWheeler",G439="Diesel"),"PrivateCar")</f>
        <v>PrivateScooty</v>
      </c>
      <c r="I439" s="1">
        <v>39.270000000000003</v>
      </c>
    </row>
    <row r="440" spans="1:9" x14ac:dyDescent="0.35">
      <c r="A440" s="1" t="s">
        <v>495</v>
      </c>
      <c r="B440" s="1" t="s">
        <v>32</v>
      </c>
      <c r="C440" s="2">
        <v>44113</v>
      </c>
      <c r="D440" s="2" t="str">
        <f t="shared" si="6"/>
        <v>2020</v>
      </c>
      <c r="E440" s="1" t="s">
        <v>88</v>
      </c>
      <c r="F440" s="1" t="s">
        <v>16</v>
      </c>
      <c r="G440" s="1" t="s">
        <v>12</v>
      </c>
      <c r="H440" s="1" t="str" cm="1">
        <f t="array" ref="H440">_xlfn.IFS(F440="TwoWheeler","PrivateScooty",F440="ThreeWheeler","Gov.Cargo",F440="Bus","Gov.Bus",AND(F440="FourWheeler",OR(G440="Electric",G440="CNG",G440="Petrol")),"Cab",AND(F440="FourWheeler",G440="Diesel"),"PrivateCar")</f>
        <v>Gov.Bus</v>
      </c>
      <c r="I440" s="1">
        <v>31.89</v>
      </c>
    </row>
    <row r="441" spans="1:9" x14ac:dyDescent="0.35">
      <c r="A441" s="1" t="s">
        <v>496</v>
      </c>
      <c r="B441" s="1" t="s">
        <v>104</v>
      </c>
      <c r="C441" s="2">
        <v>44334</v>
      </c>
      <c r="D441" s="2" t="str">
        <f t="shared" si="6"/>
        <v>2021</v>
      </c>
      <c r="E441" s="1" t="s">
        <v>49</v>
      </c>
      <c r="F441" s="1" t="s">
        <v>43</v>
      </c>
      <c r="G441" s="1" t="s">
        <v>34</v>
      </c>
      <c r="H441" s="1" t="str" cm="1">
        <f t="array" ref="H441">_xlfn.IFS(F441="TwoWheeler","PrivateScooty",F441="ThreeWheeler","Gov.Cargo",F441="Bus","Gov.Bus",AND(F441="FourWheeler",OR(G441="Electric",G441="CNG",G441="Petrol")),"Cab",AND(F441="FourWheeler",G441="Diesel"),"PrivateCar")</f>
        <v>Gov.Cargo</v>
      </c>
      <c r="I441" s="1">
        <v>84.92</v>
      </c>
    </row>
    <row r="442" spans="1:9" x14ac:dyDescent="0.35">
      <c r="A442" s="1" t="s">
        <v>497</v>
      </c>
      <c r="B442" s="1" t="s">
        <v>20</v>
      </c>
      <c r="C442" s="2">
        <v>43696</v>
      </c>
      <c r="D442" s="2" t="str">
        <f t="shared" si="6"/>
        <v>2019</v>
      </c>
      <c r="E442" s="1" t="s">
        <v>105</v>
      </c>
      <c r="F442" s="1" t="s">
        <v>26</v>
      </c>
      <c r="G442" s="1" t="s">
        <v>34</v>
      </c>
      <c r="H442" s="1" t="str" cm="1">
        <f t="array" ref="H442">_xlfn.IFS(F442="TwoWheeler","PrivateScooty",F442="ThreeWheeler","Gov.Cargo",F442="Bus","Gov.Bus",AND(F442="FourWheeler",OR(G442="Electric",G442="CNG",G442="Petrol")),"Cab",AND(F442="FourWheeler",G442="Diesel"),"PrivateCar")</f>
        <v>PrivateScooty</v>
      </c>
      <c r="I442" s="1">
        <v>48.22</v>
      </c>
    </row>
    <row r="443" spans="1:9" x14ac:dyDescent="0.35">
      <c r="A443" s="1" t="s">
        <v>498</v>
      </c>
      <c r="B443" s="1" t="s">
        <v>20</v>
      </c>
      <c r="C443" s="2">
        <v>43242</v>
      </c>
      <c r="D443" s="2" t="str">
        <f t="shared" si="6"/>
        <v>2018</v>
      </c>
      <c r="E443" s="1" t="s">
        <v>51</v>
      </c>
      <c r="F443" s="1" t="s">
        <v>16</v>
      </c>
      <c r="G443" s="1" t="s">
        <v>12</v>
      </c>
      <c r="H443" s="1" t="str" cm="1">
        <f t="array" ref="H443">_xlfn.IFS(F443="TwoWheeler","PrivateScooty",F443="ThreeWheeler","Gov.Cargo",F443="Bus","Gov.Bus",AND(F443="FourWheeler",OR(G443="Electric",G443="CNG",G443="Petrol")),"Cab",AND(F443="FourWheeler",G443="Diesel"),"PrivateCar")</f>
        <v>Gov.Bus</v>
      </c>
      <c r="I443" s="1">
        <v>57.57</v>
      </c>
    </row>
    <row r="444" spans="1:9" x14ac:dyDescent="0.35">
      <c r="A444" s="1" t="s">
        <v>499</v>
      </c>
      <c r="B444" s="1" t="s">
        <v>36</v>
      </c>
      <c r="C444" s="2">
        <v>44972</v>
      </c>
      <c r="D444" s="2" t="str">
        <f t="shared" si="6"/>
        <v>2023</v>
      </c>
      <c r="E444" s="1" t="s">
        <v>202</v>
      </c>
      <c r="F444" s="1" t="s">
        <v>11</v>
      </c>
      <c r="G444" s="1" t="s">
        <v>12</v>
      </c>
      <c r="H444" s="1" t="str" cm="1">
        <f t="array" ref="H444">_xlfn.IFS(F444="TwoWheeler","PrivateScooty",F444="ThreeWheeler","Gov.Cargo",F444="Bus","Gov.Bus",AND(F444="FourWheeler",OR(G444="Electric",G444="CNG",G444="Petrol")),"Cab",AND(F444="FourWheeler",G444="Diesel"),"PrivateCar")</f>
        <v>Cab</v>
      </c>
      <c r="I444" s="1">
        <v>98.61</v>
      </c>
    </row>
    <row r="445" spans="1:9" x14ac:dyDescent="0.35">
      <c r="A445" s="1" t="s">
        <v>500</v>
      </c>
      <c r="B445" s="1" t="s">
        <v>104</v>
      </c>
      <c r="C445" s="2">
        <v>43483</v>
      </c>
      <c r="D445" s="2" t="str">
        <f t="shared" si="6"/>
        <v>2019</v>
      </c>
      <c r="E445" s="1" t="s">
        <v>105</v>
      </c>
      <c r="F445" s="1" t="s">
        <v>11</v>
      </c>
      <c r="G445" s="1" t="s">
        <v>17</v>
      </c>
      <c r="H445" s="1" t="str" cm="1">
        <f t="array" ref="H445">_xlfn.IFS(F445="TwoWheeler","PrivateScooty",F445="ThreeWheeler","Gov.Cargo",F445="Bus","Gov.Bus",AND(F445="FourWheeler",OR(G445="Electric",G445="CNG",G445="Petrol")),"Cab",AND(F445="FourWheeler",G445="Diesel"),"PrivateCar")</f>
        <v>PrivateCar</v>
      </c>
      <c r="I445" s="1">
        <v>41.4</v>
      </c>
    </row>
    <row r="446" spans="1:9" x14ac:dyDescent="0.35">
      <c r="A446" s="1" t="s">
        <v>501</v>
      </c>
      <c r="B446" s="1" t="s">
        <v>104</v>
      </c>
      <c r="C446" s="2">
        <v>44515</v>
      </c>
      <c r="D446" s="2" t="str">
        <f t="shared" si="6"/>
        <v>2021</v>
      </c>
      <c r="E446" s="1" t="s">
        <v>57</v>
      </c>
      <c r="F446" s="1" t="s">
        <v>26</v>
      </c>
      <c r="G446" s="1" t="s">
        <v>34</v>
      </c>
      <c r="H446" s="1" t="str" cm="1">
        <f t="array" ref="H446">_xlfn.IFS(F446="TwoWheeler","PrivateScooty",F446="ThreeWheeler","Gov.Cargo",F446="Bus","Gov.Bus",AND(F446="FourWheeler",OR(G446="Electric",G446="CNG",G446="Petrol")),"Cab",AND(F446="FourWheeler",G446="Diesel"),"PrivateCar")</f>
        <v>PrivateScooty</v>
      </c>
      <c r="I446" s="1">
        <v>26.64</v>
      </c>
    </row>
    <row r="447" spans="1:9" x14ac:dyDescent="0.35">
      <c r="A447" s="1" t="s">
        <v>502</v>
      </c>
      <c r="B447" s="1" t="s">
        <v>66</v>
      </c>
      <c r="C447" s="2">
        <v>44069</v>
      </c>
      <c r="D447" s="2" t="str">
        <f t="shared" si="6"/>
        <v>2020</v>
      </c>
      <c r="E447" s="1" t="s">
        <v>81</v>
      </c>
      <c r="F447" s="1" t="s">
        <v>43</v>
      </c>
      <c r="G447" s="1" t="s">
        <v>22</v>
      </c>
      <c r="H447" s="1" t="str" cm="1">
        <f t="array" ref="H447">_xlfn.IFS(F447="TwoWheeler","PrivateScooty",F447="ThreeWheeler","Gov.Cargo",F447="Bus","Gov.Bus",AND(F447="FourWheeler",OR(G447="Electric",G447="CNG",G447="Petrol")),"Cab",AND(F447="FourWheeler",G447="Diesel"),"PrivateCar")</f>
        <v>Gov.Cargo</v>
      </c>
      <c r="I447" s="1">
        <v>20.99</v>
      </c>
    </row>
    <row r="448" spans="1:9" x14ac:dyDescent="0.35">
      <c r="A448" s="1" t="s">
        <v>503</v>
      </c>
      <c r="B448" s="1" t="s">
        <v>75</v>
      </c>
      <c r="C448" s="2">
        <v>44371</v>
      </c>
      <c r="D448" s="2" t="str">
        <f t="shared" si="6"/>
        <v>2021</v>
      </c>
      <c r="E448" s="1" t="s">
        <v>69</v>
      </c>
      <c r="F448" s="1" t="s">
        <v>43</v>
      </c>
      <c r="G448" s="1" t="s">
        <v>12</v>
      </c>
      <c r="H448" s="1" t="str" cm="1">
        <f t="array" ref="H448">_xlfn.IFS(F448="TwoWheeler","PrivateScooty",F448="ThreeWheeler","Gov.Cargo",F448="Bus","Gov.Bus",AND(F448="FourWheeler",OR(G448="Electric",G448="CNG",G448="Petrol")),"Cab",AND(F448="FourWheeler",G448="Diesel"),"PrivateCar")</f>
        <v>Gov.Cargo</v>
      </c>
      <c r="I448" s="1">
        <v>64.64</v>
      </c>
    </row>
    <row r="449" spans="1:9" x14ac:dyDescent="0.35">
      <c r="A449" s="1" t="s">
        <v>504</v>
      </c>
      <c r="B449" s="1" t="s">
        <v>36</v>
      </c>
      <c r="C449" s="2">
        <v>44923</v>
      </c>
      <c r="D449" s="2" t="str">
        <f t="shared" si="6"/>
        <v>2022</v>
      </c>
      <c r="E449" s="1" t="s">
        <v>55</v>
      </c>
      <c r="F449" s="1" t="s">
        <v>11</v>
      </c>
      <c r="G449" s="1" t="s">
        <v>22</v>
      </c>
      <c r="H449" s="1" t="str" cm="1">
        <f t="array" ref="H449">_xlfn.IFS(F449="TwoWheeler","PrivateScooty",F449="ThreeWheeler","Gov.Cargo",F449="Bus","Gov.Bus",AND(F449="FourWheeler",OR(G449="Electric",G449="CNG",G449="Petrol")),"Cab",AND(F449="FourWheeler",G449="Diesel"),"PrivateCar")</f>
        <v>Cab</v>
      </c>
      <c r="I449" s="1">
        <v>68.930000000000007</v>
      </c>
    </row>
    <row r="450" spans="1:9" x14ac:dyDescent="0.35">
      <c r="A450" s="1" t="s">
        <v>505</v>
      </c>
      <c r="B450" s="1" t="s">
        <v>104</v>
      </c>
      <c r="C450" s="2">
        <v>44137</v>
      </c>
      <c r="D450" s="2" t="str">
        <f t="shared" si="6"/>
        <v>2020</v>
      </c>
      <c r="E450" s="1" t="s">
        <v>49</v>
      </c>
      <c r="F450" s="1" t="s">
        <v>11</v>
      </c>
      <c r="G450" s="1" t="s">
        <v>12</v>
      </c>
      <c r="H450" s="1" t="str" cm="1">
        <f t="array" ref="H450">_xlfn.IFS(F450="TwoWheeler","PrivateScooty",F450="ThreeWheeler","Gov.Cargo",F450="Bus","Gov.Bus",AND(F450="FourWheeler",OR(G450="Electric",G450="CNG",G450="Petrol")),"Cab",AND(F450="FourWheeler",G450="Diesel"),"PrivateCar")</f>
        <v>Cab</v>
      </c>
      <c r="I450" s="1">
        <v>64.599999999999994</v>
      </c>
    </row>
    <row r="451" spans="1:9" x14ac:dyDescent="0.35">
      <c r="A451" s="1" t="s">
        <v>506</v>
      </c>
      <c r="B451" s="1" t="s">
        <v>9</v>
      </c>
      <c r="C451" s="2">
        <v>43794</v>
      </c>
      <c r="D451" s="2" t="str">
        <f t="shared" ref="D451:D501" si="7">TEXT(C451,"yyyy")</f>
        <v>2019</v>
      </c>
      <c r="E451" s="1" t="s">
        <v>28</v>
      </c>
      <c r="F451" s="1" t="s">
        <v>26</v>
      </c>
      <c r="G451" s="1" t="s">
        <v>34</v>
      </c>
      <c r="H451" s="1" t="str" cm="1">
        <f t="array" ref="H451">_xlfn.IFS(F451="TwoWheeler","PrivateScooty",F451="ThreeWheeler","Gov.Cargo",F451="Bus","Gov.Bus",AND(F451="FourWheeler",OR(G451="Electric",G451="CNG",G451="Petrol")),"Cab",AND(F451="FourWheeler",G451="Diesel"),"PrivateCar")</f>
        <v>PrivateScooty</v>
      </c>
      <c r="I451" s="1">
        <v>75.69</v>
      </c>
    </row>
    <row r="452" spans="1:9" x14ac:dyDescent="0.35">
      <c r="A452" s="1" t="s">
        <v>507</v>
      </c>
      <c r="B452" s="1" t="s">
        <v>66</v>
      </c>
      <c r="C452" s="2">
        <v>44112</v>
      </c>
      <c r="D452" s="2" t="str">
        <f t="shared" si="7"/>
        <v>2020</v>
      </c>
      <c r="E452" s="1" t="s">
        <v>42</v>
      </c>
      <c r="F452" s="1" t="s">
        <v>11</v>
      </c>
      <c r="G452" s="1" t="s">
        <v>17</v>
      </c>
      <c r="H452" s="1" t="str" cm="1">
        <f t="array" ref="H452">_xlfn.IFS(F452="TwoWheeler","PrivateScooty",F452="ThreeWheeler","Gov.Cargo",F452="Bus","Gov.Bus",AND(F452="FourWheeler",OR(G452="Electric",G452="CNG",G452="Petrol")),"Cab",AND(F452="FourWheeler",G452="Diesel"),"PrivateCar")</f>
        <v>PrivateCar</v>
      </c>
      <c r="I452" s="1">
        <v>59.83</v>
      </c>
    </row>
    <row r="453" spans="1:9" x14ac:dyDescent="0.35">
      <c r="A453" s="1" t="s">
        <v>508</v>
      </c>
      <c r="B453" s="1" t="s">
        <v>36</v>
      </c>
      <c r="C453" s="2">
        <v>44406</v>
      </c>
      <c r="D453" s="2" t="str">
        <f t="shared" si="7"/>
        <v>2021</v>
      </c>
      <c r="E453" s="1" t="s">
        <v>55</v>
      </c>
      <c r="F453" s="1" t="s">
        <v>16</v>
      </c>
      <c r="G453" s="1" t="s">
        <v>17</v>
      </c>
      <c r="H453" s="1" t="str" cm="1">
        <f t="array" ref="H453">_xlfn.IFS(F453="TwoWheeler","PrivateScooty",F453="ThreeWheeler","Gov.Cargo",F453="Bus","Gov.Bus",AND(F453="FourWheeler",OR(G453="Electric",G453="CNG",G453="Petrol")),"Cab",AND(F453="FourWheeler",G453="Diesel"),"PrivateCar")</f>
        <v>Gov.Bus</v>
      </c>
      <c r="I453" s="1">
        <v>23.14</v>
      </c>
    </row>
    <row r="454" spans="1:9" x14ac:dyDescent="0.35">
      <c r="A454" s="1" t="s">
        <v>509</v>
      </c>
      <c r="B454" s="1" t="s">
        <v>14</v>
      </c>
      <c r="C454" s="2">
        <v>44829</v>
      </c>
      <c r="D454" s="2" t="str">
        <f t="shared" si="7"/>
        <v>2022</v>
      </c>
      <c r="E454" s="1" t="s">
        <v>116</v>
      </c>
      <c r="F454" s="1" t="s">
        <v>16</v>
      </c>
      <c r="G454" s="1" t="s">
        <v>17</v>
      </c>
      <c r="H454" s="1" t="str" cm="1">
        <f t="array" ref="H454">_xlfn.IFS(F454="TwoWheeler","PrivateScooty",F454="ThreeWheeler","Gov.Cargo",F454="Bus","Gov.Bus",AND(F454="FourWheeler",OR(G454="Electric",G454="CNG",G454="Petrol")),"Cab",AND(F454="FourWheeler",G454="Diesel"),"PrivateCar")</f>
        <v>Gov.Bus</v>
      </c>
      <c r="I454" s="1">
        <v>46.98</v>
      </c>
    </row>
    <row r="455" spans="1:9" x14ac:dyDescent="0.35">
      <c r="A455" s="1" t="s">
        <v>510</v>
      </c>
      <c r="B455" s="1" t="s">
        <v>9</v>
      </c>
      <c r="C455" s="2">
        <v>44688</v>
      </c>
      <c r="D455" s="2" t="str">
        <f t="shared" si="7"/>
        <v>2022</v>
      </c>
      <c r="E455" s="1" t="s">
        <v>127</v>
      </c>
      <c r="F455" s="1" t="s">
        <v>16</v>
      </c>
      <c r="G455" s="1" t="s">
        <v>12</v>
      </c>
      <c r="H455" s="1" t="str" cm="1">
        <f t="array" ref="H455">_xlfn.IFS(F455="TwoWheeler","PrivateScooty",F455="ThreeWheeler","Gov.Cargo",F455="Bus","Gov.Bus",AND(F455="FourWheeler",OR(G455="Electric",G455="CNG",G455="Petrol")),"Cab",AND(F455="FourWheeler",G455="Diesel"),"PrivateCar")</f>
        <v>Gov.Bus</v>
      </c>
      <c r="I455" s="1">
        <v>30.5</v>
      </c>
    </row>
    <row r="456" spans="1:9" x14ac:dyDescent="0.35">
      <c r="A456" s="1" t="s">
        <v>511</v>
      </c>
      <c r="B456" s="1" t="s">
        <v>24</v>
      </c>
      <c r="C456" s="2">
        <v>43694</v>
      </c>
      <c r="D456" s="2" t="str">
        <f t="shared" si="7"/>
        <v>2019</v>
      </c>
      <c r="E456" s="1" t="s">
        <v>69</v>
      </c>
      <c r="F456" s="1" t="s">
        <v>16</v>
      </c>
      <c r="G456" s="1" t="s">
        <v>17</v>
      </c>
      <c r="H456" s="1" t="str" cm="1">
        <f t="array" ref="H456">_xlfn.IFS(F456="TwoWheeler","PrivateScooty",F456="ThreeWheeler","Gov.Cargo",F456="Bus","Gov.Bus",AND(F456="FourWheeler",OR(G456="Electric",G456="CNG",G456="Petrol")),"Cab",AND(F456="FourWheeler",G456="Diesel"),"PrivateCar")</f>
        <v>Gov.Bus</v>
      </c>
      <c r="I456" s="1">
        <v>65.41</v>
      </c>
    </row>
    <row r="457" spans="1:9" x14ac:dyDescent="0.35">
      <c r="A457" s="1" t="s">
        <v>512</v>
      </c>
      <c r="B457" s="1" t="s">
        <v>36</v>
      </c>
      <c r="C457" s="2">
        <v>44176</v>
      </c>
      <c r="D457" s="2" t="str">
        <f t="shared" si="7"/>
        <v>2020</v>
      </c>
      <c r="E457" s="1" t="s">
        <v>25</v>
      </c>
      <c r="F457" s="1" t="s">
        <v>26</v>
      </c>
      <c r="G457" s="1" t="s">
        <v>22</v>
      </c>
      <c r="H457" s="1" t="str" cm="1">
        <f t="array" ref="H457">_xlfn.IFS(F457="TwoWheeler","PrivateScooty",F457="ThreeWheeler","Gov.Cargo",F457="Bus","Gov.Bus",AND(F457="FourWheeler",OR(G457="Electric",G457="CNG",G457="Petrol")),"Cab",AND(F457="FourWheeler",G457="Diesel"),"PrivateCar")</f>
        <v>PrivateScooty</v>
      </c>
      <c r="I457" s="1">
        <v>50.75</v>
      </c>
    </row>
    <row r="458" spans="1:9" x14ac:dyDescent="0.35">
      <c r="A458" s="1" t="s">
        <v>513</v>
      </c>
      <c r="B458" s="1" t="s">
        <v>93</v>
      </c>
      <c r="C458" s="2">
        <v>44228</v>
      </c>
      <c r="D458" s="2" t="str">
        <f t="shared" si="7"/>
        <v>2021</v>
      </c>
      <c r="E458" s="1" t="s">
        <v>10</v>
      </c>
      <c r="F458" s="1" t="s">
        <v>11</v>
      </c>
      <c r="G458" s="1" t="s">
        <v>34</v>
      </c>
      <c r="H458" s="1" t="str" cm="1">
        <f t="array" ref="H458">_xlfn.IFS(F458="TwoWheeler","PrivateScooty",F458="ThreeWheeler","Gov.Cargo",F458="Bus","Gov.Bus",AND(F458="FourWheeler",OR(G458="Electric",G458="CNG",G458="Petrol")),"Cab",AND(F458="FourWheeler",G458="Diesel"),"PrivateCar")</f>
        <v>Cab</v>
      </c>
      <c r="I458" s="1">
        <v>67.06</v>
      </c>
    </row>
    <row r="459" spans="1:9" x14ac:dyDescent="0.35">
      <c r="A459" s="1" t="s">
        <v>514</v>
      </c>
      <c r="B459" s="1" t="s">
        <v>66</v>
      </c>
      <c r="C459" s="2">
        <v>44425</v>
      </c>
      <c r="D459" s="2" t="str">
        <f t="shared" si="7"/>
        <v>2021</v>
      </c>
      <c r="E459" s="1" t="s">
        <v>42</v>
      </c>
      <c r="F459" s="1" t="s">
        <v>26</v>
      </c>
      <c r="G459" s="1" t="s">
        <v>12</v>
      </c>
      <c r="H459" s="1" t="str" cm="1">
        <f t="array" ref="H459">_xlfn.IFS(F459="TwoWheeler","PrivateScooty",F459="ThreeWheeler","Gov.Cargo",F459="Bus","Gov.Bus",AND(F459="FourWheeler",OR(G459="Electric",G459="CNG",G459="Petrol")),"Cab",AND(F459="FourWheeler",G459="Diesel"),"PrivateCar")</f>
        <v>PrivateScooty</v>
      </c>
      <c r="I459" s="1">
        <v>75.09</v>
      </c>
    </row>
    <row r="460" spans="1:9" x14ac:dyDescent="0.35">
      <c r="A460" s="1" t="s">
        <v>515</v>
      </c>
      <c r="B460" s="1" t="s">
        <v>93</v>
      </c>
      <c r="C460" s="2">
        <v>44158</v>
      </c>
      <c r="D460" s="2" t="str">
        <f t="shared" si="7"/>
        <v>2020</v>
      </c>
      <c r="E460" s="1" t="s">
        <v>57</v>
      </c>
      <c r="F460" s="1" t="s">
        <v>43</v>
      </c>
      <c r="G460" s="1" t="s">
        <v>17</v>
      </c>
      <c r="H460" s="1" t="str" cm="1">
        <f t="array" ref="H460">_xlfn.IFS(F460="TwoWheeler","PrivateScooty",F460="ThreeWheeler","Gov.Cargo",F460="Bus","Gov.Bus",AND(F460="FourWheeler",OR(G460="Electric",G460="CNG",G460="Petrol")),"Cab",AND(F460="FourWheeler",G460="Diesel"),"PrivateCar")</f>
        <v>Gov.Cargo</v>
      </c>
      <c r="I460" s="1">
        <v>92.09</v>
      </c>
    </row>
    <row r="461" spans="1:9" x14ac:dyDescent="0.35">
      <c r="A461" s="1" t="s">
        <v>516</v>
      </c>
      <c r="B461" s="1" t="s">
        <v>20</v>
      </c>
      <c r="C461" s="2">
        <v>44839</v>
      </c>
      <c r="D461" s="2" t="str">
        <f t="shared" si="7"/>
        <v>2022</v>
      </c>
      <c r="E461" s="1" t="s">
        <v>69</v>
      </c>
      <c r="F461" s="1" t="s">
        <v>11</v>
      </c>
      <c r="G461" s="1" t="s">
        <v>17</v>
      </c>
      <c r="H461" s="1" t="str" cm="1">
        <f t="array" ref="H461">_xlfn.IFS(F461="TwoWheeler","PrivateScooty",F461="ThreeWheeler","Gov.Cargo",F461="Bus","Gov.Bus",AND(F461="FourWheeler",OR(G461="Electric",G461="CNG",G461="Petrol")),"Cab",AND(F461="FourWheeler",G461="Diesel"),"PrivateCar")</f>
        <v>PrivateCar</v>
      </c>
      <c r="I461" s="1">
        <v>63.15</v>
      </c>
    </row>
    <row r="462" spans="1:9" x14ac:dyDescent="0.35">
      <c r="A462" s="1" t="s">
        <v>517</v>
      </c>
      <c r="B462" s="1" t="s">
        <v>32</v>
      </c>
      <c r="C462" s="2">
        <v>44980</v>
      </c>
      <c r="D462" s="2" t="str">
        <f t="shared" si="7"/>
        <v>2023</v>
      </c>
      <c r="E462" s="1" t="s">
        <v>21</v>
      </c>
      <c r="F462" s="1" t="s">
        <v>26</v>
      </c>
      <c r="G462" s="1" t="s">
        <v>34</v>
      </c>
      <c r="H462" s="1" t="str" cm="1">
        <f t="array" ref="H462">_xlfn.IFS(F462="TwoWheeler","PrivateScooty",F462="ThreeWheeler","Gov.Cargo",F462="Bus","Gov.Bus",AND(F462="FourWheeler",OR(G462="Electric",G462="CNG",G462="Petrol")),"Cab",AND(F462="FourWheeler",G462="Diesel"),"PrivateCar")</f>
        <v>PrivateScooty</v>
      </c>
      <c r="I462" s="1">
        <v>63.57</v>
      </c>
    </row>
    <row r="463" spans="1:9" x14ac:dyDescent="0.35">
      <c r="A463" s="1" t="s">
        <v>518</v>
      </c>
      <c r="B463" s="1" t="s">
        <v>20</v>
      </c>
      <c r="C463" s="2">
        <v>44849</v>
      </c>
      <c r="D463" s="2" t="str">
        <f t="shared" si="7"/>
        <v>2022</v>
      </c>
      <c r="E463" s="1" t="s">
        <v>25</v>
      </c>
      <c r="F463" s="1" t="s">
        <v>26</v>
      </c>
      <c r="G463" s="1" t="s">
        <v>17</v>
      </c>
      <c r="H463" s="1" t="str" cm="1">
        <f t="array" ref="H463">_xlfn.IFS(F463="TwoWheeler","PrivateScooty",F463="ThreeWheeler","Gov.Cargo",F463="Bus","Gov.Bus",AND(F463="FourWheeler",OR(G463="Electric",G463="CNG",G463="Petrol")),"Cab",AND(F463="FourWheeler",G463="Diesel"),"PrivateCar")</f>
        <v>PrivateScooty</v>
      </c>
      <c r="I463" s="1">
        <v>68.59</v>
      </c>
    </row>
    <row r="464" spans="1:9" x14ac:dyDescent="0.35">
      <c r="A464" s="1" t="s">
        <v>519</v>
      </c>
      <c r="B464" s="1" t="s">
        <v>36</v>
      </c>
      <c r="C464" s="2">
        <v>44003</v>
      </c>
      <c r="D464" s="2" t="str">
        <f t="shared" si="7"/>
        <v>2020</v>
      </c>
      <c r="E464" s="1" t="s">
        <v>88</v>
      </c>
      <c r="F464" s="1" t="s">
        <v>26</v>
      </c>
      <c r="G464" s="1" t="s">
        <v>22</v>
      </c>
      <c r="H464" s="1" t="str" cm="1">
        <f t="array" ref="H464">_xlfn.IFS(F464="TwoWheeler","PrivateScooty",F464="ThreeWheeler","Gov.Cargo",F464="Bus","Gov.Bus",AND(F464="FourWheeler",OR(G464="Electric",G464="CNG",G464="Petrol")),"Cab",AND(F464="FourWheeler",G464="Diesel"),"PrivateCar")</f>
        <v>PrivateScooty</v>
      </c>
      <c r="I464" s="1">
        <v>49.55</v>
      </c>
    </row>
    <row r="465" spans="1:9" x14ac:dyDescent="0.35">
      <c r="A465" s="1" t="s">
        <v>520</v>
      </c>
      <c r="B465" s="1" t="s">
        <v>93</v>
      </c>
      <c r="C465" s="2">
        <v>44467</v>
      </c>
      <c r="D465" s="2" t="str">
        <f t="shared" si="7"/>
        <v>2021</v>
      </c>
      <c r="E465" s="1" t="s">
        <v>42</v>
      </c>
      <c r="F465" s="1" t="s">
        <v>26</v>
      </c>
      <c r="G465" s="1" t="s">
        <v>12</v>
      </c>
      <c r="H465" s="1" t="str" cm="1">
        <f t="array" ref="H465">_xlfn.IFS(F465="TwoWheeler","PrivateScooty",F465="ThreeWheeler","Gov.Cargo",F465="Bus","Gov.Bus",AND(F465="FourWheeler",OR(G465="Electric",G465="CNG",G465="Petrol")),"Cab",AND(F465="FourWheeler",G465="Diesel"),"PrivateCar")</f>
        <v>PrivateScooty</v>
      </c>
      <c r="I465" s="1">
        <v>71.5</v>
      </c>
    </row>
    <row r="466" spans="1:9" x14ac:dyDescent="0.35">
      <c r="A466" s="1" t="s">
        <v>521</v>
      </c>
      <c r="B466" s="1" t="s">
        <v>20</v>
      </c>
      <c r="C466" s="2">
        <v>43522</v>
      </c>
      <c r="D466" s="2" t="str">
        <f t="shared" si="7"/>
        <v>2019</v>
      </c>
      <c r="E466" s="1" t="s">
        <v>15</v>
      </c>
      <c r="F466" s="1" t="s">
        <v>26</v>
      </c>
      <c r="G466" s="1" t="s">
        <v>22</v>
      </c>
      <c r="H466" s="1" t="str" cm="1">
        <f t="array" ref="H466">_xlfn.IFS(F466="TwoWheeler","PrivateScooty",F466="ThreeWheeler","Gov.Cargo",F466="Bus","Gov.Bus",AND(F466="FourWheeler",OR(G466="Electric",G466="CNG",G466="Petrol")),"Cab",AND(F466="FourWheeler",G466="Diesel"),"PrivateCar")</f>
        <v>PrivateScooty</v>
      </c>
      <c r="I466" s="1">
        <v>83.38</v>
      </c>
    </row>
    <row r="467" spans="1:9" x14ac:dyDescent="0.35">
      <c r="A467" s="1" t="s">
        <v>522</v>
      </c>
      <c r="B467" s="1" t="s">
        <v>20</v>
      </c>
      <c r="C467" s="2">
        <v>44015</v>
      </c>
      <c r="D467" s="2" t="str">
        <f t="shared" si="7"/>
        <v>2020</v>
      </c>
      <c r="E467" s="1" t="s">
        <v>57</v>
      </c>
      <c r="F467" s="1" t="s">
        <v>11</v>
      </c>
      <c r="G467" s="1" t="s">
        <v>34</v>
      </c>
      <c r="H467" s="1" t="str" cm="1">
        <f t="array" ref="H467">_xlfn.IFS(F467="TwoWheeler","PrivateScooty",F467="ThreeWheeler","Gov.Cargo",F467="Bus","Gov.Bus",AND(F467="FourWheeler",OR(G467="Electric",G467="CNG",G467="Petrol")),"Cab",AND(F467="FourWheeler",G467="Diesel"),"PrivateCar")</f>
        <v>Cab</v>
      </c>
      <c r="I467" s="1">
        <v>91.72</v>
      </c>
    </row>
    <row r="468" spans="1:9" x14ac:dyDescent="0.35">
      <c r="A468" s="1" t="s">
        <v>523</v>
      </c>
      <c r="B468" s="1" t="s">
        <v>36</v>
      </c>
      <c r="C468" s="2">
        <v>43457</v>
      </c>
      <c r="D468" s="2" t="str">
        <f t="shared" si="7"/>
        <v>2018</v>
      </c>
      <c r="E468" s="1" t="s">
        <v>60</v>
      </c>
      <c r="F468" s="1" t="s">
        <v>16</v>
      </c>
      <c r="G468" s="1" t="s">
        <v>12</v>
      </c>
      <c r="H468" s="1" t="str" cm="1">
        <f t="array" ref="H468">_xlfn.IFS(F468="TwoWheeler","PrivateScooty",F468="ThreeWheeler","Gov.Cargo",F468="Bus","Gov.Bus",AND(F468="FourWheeler",OR(G468="Electric",G468="CNG",G468="Petrol")),"Cab",AND(F468="FourWheeler",G468="Diesel"),"PrivateCar")</f>
        <v>Gov.Bus</v>
      </c>
      <c r="I468" s="1">
        <v>90.63</v>
      </c>
    </row>
    <row r="469" spans="1:9" x14ac:dyDescent="0.35">
      <c r="A469" s="1" t="s">
        <v>524</v>
      </c>
      <c r="B469" s="1" t="s">
        <v>36</v>
      </c>
      <c r="C469" s="2">
        <v>43622</v>
      </c>
      <c r="D469" s="2" t="str">
        <f t="shared" si="7"/>
        <v>2019</v>
      </c>
      <c r="E469" s="1" t="s">
        <v>81</v>
      </c>
      <c r="F469" s="1" t="s">
        <v>11</v>
      </c>
      <c r="G469" s="1" t="s">
        <v>17</v>
      </c>
      <c r="H469" s="1" t="str" cm="1">
        <f t="array" ref="H469">_xlfn.IFS(F469="TwoWheeler","PrivateScooty",F469="ThreeWheeler","Gov.Cargo",F469="Bus","Gov.Bus",AND(F469="FourWheeler",OR(G469="Electric",G469="CNG",G469="Petrol")),"Cab",AND(F469="FourWheeler",G469="Diesel"),"PrivateCar")</f>
        <v>PrivateCar</v>
      </c>
      <c r="I469" s="1">
        <v>28.45</v>
      </c>
    </row>
    <row r="470" spans="1:9" x14ac:dyDescent="0.35">
      <c r="A470" s="1" t="s">
        <v>525</v>
      </c>
      <c r="B470" s="1" t="s">
        <v>9</v>
      </c>
      <c r="C470" s="2">
        <v>43793</v>
      </c>
      <c r="D470" s="2" t="str">
        <f t="shared" si="7"/>
        <v>2019</v>
      </c>
      <c r="E470" s="1" t="s">
        <v>21</v>
      </c>
      <c r="F470" s="1" t="s">
        <v>16</v>
      </c>
      <c r="G470" s="1" t="s">
        <v>12</v>
      </c>
      <c r="H470" s="1" t="str" cm="1">
        <f t="array" ref="H470">_xlfn.IFS(F470="TwoWheeler","PrivateScooty",F470="ThreeWheeler","Gov.Cargo",F470="Bus","Gov.Bus",AND(F470="FourWheeler",OR(G470="Electric",G470="CNG",G470="Petrol")),"Cab",AND(F470="FourWheeler",G470="Diesel"),"PrivateCar")</f>
        <v>Gov.Bus</v>
      </c>
      <c r="I470" s="1">
        <v>81.09</v>
      </c>
    </row>
    <row r="471" spans="1:9" x14ac:dyDescent="0.35">
      <c r="A471" s="1" t="s">
        <v>526</v>
      </c>
      <c r="B471" s="1" t="s">
        <v>32</v>
      </c>
      <c r="C471" s="2">
        <v>43240</v>
      </c>
      <c r="D471" s="2" t="str">
        <f t="shared" si="7"/>
        <v>2018</v>
      </c>
      <c r="E471" s="1" t="s">
        <v>88</v>
      </c>
      <c r="F471" s="1" t="s">
        <v>26</v>
      </c>
      <c r="G471" s="1" t="s">
        <v>34</v>
      </c>
      <c r="H471" s="1" t="str" cm="1">
        <f t="array" ref="H471">_xlfn.IFS(F471="TwoWheeler","PrivateScooty",F471="ThreeWheeler","Gov.Cargo",F471="Bus","Gov.Bus",AND(F471="FourWheeler",OR(G471="Electric",G471="CNG",G471="Petrol")),"Cab",AND(F471="FourWheeler",G471="Diesel"),"PrivateCar")</f>
        <v>PrivateScooty</v>
      </c>
      <c r="I471" s="1">
        <v>43.18</v>
      </c>
    </row>
    <row r="472" spans="1:9" x14ac:dyDescent="0.35">
      <c r="A472" s="1" t="s">
        <v>527</v>
      </c>
      <c r="B472" s="1" t="s">
        <v>20</v>
      </c>
      <c r="C472" s="2">
        <v>43488</v>
      </c>
      <c r="D472" s="2" t="str">
        <f t="shared" si="7"/>
        <v>2019</v>
      </c>
      <c r="E472" s="1" t="s">
        <v>49</v>
      </c>
      <c r="F472" s="1" t="s">
        <v>43</v>
      </c>
      <c r="G472" s="1" t="s">
        <v>22</v>
      </c>
      <c r="H472" s="1" t="str" cm="1">
        <f t="array" ref="H472">_xlfn.IFS(F472="TwoWheeler","PrivateScooty",F472="ThreeWheeler","Gov.Cargo",F472="Bus","Gov.Bus",AND(F472="FourWheeler",OR(G472="Electric",G472="CNG",G472="Petrol")),"Cab",AND(F472="FourWheeler",G472="Diesel"),"PrivateCar")</f>
        <v>Gov.Cargo</v>
      </c>
      <c r="I472" s="1">
        <v>79.41</v>
      </c>
    </row>
    <row r="473" spans="1:9" x14ac:dyDescent="0.35">
      <c r="A473" s="1" t="s">
        <v>528</v>
      </c>
      <c r="B473" s="1" t="s">
        <v>36</v>
      </c>
      <c r="C473" s="2">
        <v>44389</v>
      </c>
      <c r="D473" s="2" t="str">
        <f t="shared" si="7"/>
        <v>2021</v>
      </c>
      <c r="E473" s="1" t="s">
        <v>55</v>
      </c>
      <c r="F473" s="1" t="s">
        <v>26</v>
      </c>
      <c r="G473" s="1" t="s">
        <v>17</v>
      </c>
      <c r="H473" s="1" t="str" cm="1">
        <f t="array" ref="H473">_xlfn.IFS(F473="TwoWheeler","PrivateScooty",F473="ThreeWheeler","Gov.Cargo",F473="Bus","Gov.Bus",AND(F473="FourWheeler",OR(G473="Electric",G473="CNG",G473="Petrol")),"Cab",AND(F473="FourWheeler",G473="Diesel"),"PrivateCar")</f>
        <v>PrivateScooty</v>
      </c>
      <c r="I473" s="1">
        <v>45.15</v>
      </c>
    </row>
    <row r="474" spans="1:9" x14ac:dyDescent="0.35">
      <c r="A474" s="1" t="s">
        <v>529</v>
      </c>
      <c r="B474" s="1" t="s">
        <v>32</v>
      </c>
      <c r="C474" s="2">
        <v>44423</v>
      </c>
      <c r="D474" s="2" t="str">
        <f t="shared" si="7"/>
        <v>2021</v>
      </c>
      <c r="E474" s="1" t="s">
        <v>60</v>
      </c>
      <c r="F474" s="1" t="s">
        <v>43</v>
      </c>
      <c r="G474" s="1" t="s">
        <v>12</v>
      </c>
      <c r="H474" s="1" t="str" cm="1">
        <f t="array" ref="H474">_xlfn.IFS(F474="TwoWheeler","PrivateScooty",F474="ThreeWheeler","Gov.Cargo",F474="Bus","Gov.Bus",AND(F474="FourWheeler",OR(G474="Electric",G474="CNG",G474="Petrol")),"Cab",AND(F474="FourWheeler",G474="Diesel"),"PrivateCar")</f>
        <v>Gov.Cargo</v>
      </c>
      <c r="I474" s="1">
        <v>26.97</v>
      </c>
    </row>
    <row r="475" spans="1:9" x14ac:dyDescent="0.35">
      <c r="A475" s="1" t="s">
        <v>530</v>
      </c>
      <c r="B475" s="1" t="s">
        <v>75</v>
      </c>
      <c r="C475" s="2">
        <v>44087</v>
      </c>
      <c r="D475" s="2" t="str">
        <f t="shared" si="7"/>
        <v>2020</v>
      </c>
      <c r="E475" s="1" t="s">
        <v>62</v>
      </c>
      <c r="F475" s="1" t="s">
        <v>11</v>
      </c>
      <c r="G475" s="1" t="s">
        <v>22</v>
      </c>
      <c r="H475" s="1" t="str" cm="1">
        <f t="array" ref="H475">_xlfn.IFS(F475="TwoWheeler","PrivateScooty",F475="ThreeWheeler","Gov.Cargo",F475="Bus","Gov.Bus",AND(F475="FourWheeler",OR(G475="Electric",G475="CNG",G475="Petrol")),"Cab",AND(F475="FourWheeler",G475="Diesel"),"PrivateCar")</f>
        <v>Cab</v>
      </c>
      <c r="I475" s="1">
        <v>99.32</v>
      </c>
    </row>
    <row r="476" spans="1:9" x14ac:dyDescent="0.35">
      <c r="A476" s="1" t="s">
        <v>531</v>
      </c>
      <c r="B476" s="1" t="s">
        <v>20</v>
      </c>
      <c r="C476" s="2">
        <v>44152</v>
      </c>
      <c r="D476" s="2" t="str">
        <f t="shared" si="7"/>
        <v>2020</v>
      </c>
      <c r="E476" s="1" t="s">
        <v>57</v>
      </c>
      <c r="F476" s="1" t="s">
        <v>11</v>
      </c>
      <c r="G476" s="1" t="s">
        <v>12</v>
      </c>
      <c r="H476" s="1" t="str" cm="1">
        <f t="array" ref="H476">_xlfn.IFS(F476="TwoWheeler","PrivateScooty",F476="ThreeWheeler","Gov.Cargo",F476="Bus","Gov.Bus",AND(F476="FourWheeler",OR(G476="Electric",G476="CNG",G476="Petrol")),"Cab",AND(F476="FourWheeler",G476="Diesel"),"PrivateCar")</f>
        <v>Cab</v>
      </c>
      <c r="I476" s="1">
        <v>55.03</v>
      </c>
    </row>
    <row r="477" spans="1:9" x14ac:dyDescent="0.35">
      <c r="A477" s="1" t="s">
        <v>532</v>
      </c>
      <c r="B477" s="1" t="s">
        <v>75</v>
      </c>
      <c r="C477" s="2">
        <v>43219</v>
      </c>
      <c r="D477" s="2" t="str">
        <f t="shared" si="7"/>
        <v>2018</v>
      </c>
      <c r="E477" s="1" t="s">
        <v>113</v>
      </c>
      <c r="F477" s="1" t="s">
        <v>43</v>
      </c>
      <c r="G477" s="1" t="s">
        <v>17</v>
      </c>
      <c r="H477" s="1" t="str" cm="1">
        <f t="array" ref="H477">_xlfn.IFS(F477="TwoWheeler","PrivateScooty",F477="ThreeWheeler","Gov.Cargo",F477="Bus","Gov.Bus",AND(F477="FourWheeler",OR(G477="Electric",G477="CNG",G477="Petrol")),"Cab",AND(F477="FourWheeler",G477="Diesel"),"PrivateCar")</f>
        <v>Gov.Cargo</v>
      </c>
      <c r="I477" s="1">
        <v>59.9</v>
      </c>
    </row>
    <row r="478" spans="1:9" x14ac:dyDescent="0.35">
      <c r="A478" s="1" t="s">
        <v>533</v>
      </c>
      <c r="B478" s="1" t="s">
        <v>9</v>
      </c>
      <c r="C478" s="2">
        <v>44107</v>
      </c>
      <c r="D478" s="2" t="str">
        <f t="shared" si="7"/>
        <v>2020</v>
      </c>
      <c r="E478" s="1" t="s">
        <v>42</v>
      </c>
      <c r="F478" s="1" t="s">
        <v>16</v>
      </c>
      <c r="G478" s="1" t="s">
        <v>22</v>
      </c>
      <c r="H478" s="1" t="str" cm="1">
        <f t="array" ref="H478">_xlfn.IFS(F478="TwoWheeler","PrivateScooty",F478="ThreeWheeler","Gov.Cargo",F478="Bus","Gov.Bus",AND(F478="FourWheeler",OR(G478="Electric",G478="CNG",G478="Petrol")),"Cab",AND(F478="FourWheeler",G478="Diesel"),"PrivateCar")</f>
        <v>Gov.Bus</v>
      </c>
      <c r="I478" s="1">
        <v>72.78</v>
      </c>
    </row>
    <row r="479" spans="1:9" x14ac:dyDescent="0.35">
      <c r="A479" s="1" t="s">
        <v>534</v>
      </c>
      <c r="B479" s="1" t="s">
        <v>104</v>
      </c>
      <c r="C479" s="2">
        <v>44354</v>
      </c>
      <c r="D479" s="2" t="str">
        <f t="shared" si="7"/>
        <v>2021</v>
      </c>
      <c r="E479" s="1" t="s">
        <v>55</v>
      </c>
      <c r="F479" s="1" t="s">
        <v>16</v>
      </c>
      <c r="G479" s="1" t="s">
        <v>12</v>
      </c>
      <c r="H479" s="1" t="str" cm="1">
        <f t="array" ref="H479">_xlfn.IFS(F479="TwoWheeler","PrivateScooty",F479="ThreeWheeler","Gov.Cargo",F479="Bus","Gov.Bus",AND(F479="FourWheeler",OR(G479="Electric",G479="CNG",G479="Petrol")),"Cab",AND(F479="FourWheeler",G479="Diesel"),"PrivateCar")</f>
        <v>Gov.Bus</v>
      </c>
      <c r="I479" s="1">
        <v>92.4</v>
      </c>
    </row>
    <row r="480" spans="1:9" x14ac:dyDescent="0.35">
      <c r="A480" s="1" t="s">
        <v>535</v>
      </c>
      <c r="B480" s="1" t="s">
        <v>104</v>
      </c>
      <c r="C480" s="2">
        <v>43253</v>
      </c>
      <c r="D480" s="2" t="str">
        <f t="shared" si="7"/>
        <v>2018</v>
      </c>
      <c r="E480" s="1" t="s">
        <v>81</v>
      </c>
      <c r="F480" s="1" t="s">
        <v>11</v>
      </c>
      <c r="G480" s="1" t="s">
        <v>34</v>
      </c>
      <c r="H480" s="1" t="str" cm="1">
        <f t="array" ref="H480">_xlfn.IFS(F480="TwoWheeler","PrivateScooty",F480="ThreeWheeler","Gov.Cargo",F480="Bus","Gov.Bus",AND(F480="FourWheeler",OR(G480="Electric",G480="CNG",G480="Petrol")),"Cab",AND(F480="FourWheeler",G480="Diesel"),"PrivateCar")</f>
        <v>Cab</v>
      </c>
      <c r="I480" s="1">
        <v>25.01</v>
      </c>
    </row>
    <row r="481" spans="1:9" x14ac:dyDescent="0.35">
      <c r="A481" s="1" t="s">
        <v>536</v>
      </c>
      <c r="B481" s="1" t="s">
        <v>36</v>
      </c>
      <c r="C481" s="2">
        <v>44735</v>
      </c>
      <c r="D481" s="2" t="str">
        <f t="shared" si="7"/>
        <v>2022</v>
      </c>
      <c r="E481" s="1" t="s">
        <v>69</v>
      </c>
      <c r="F481" s="1" t="s">
        <v>26</v>
      </c>
      <c r="G481" s="1" t="s">
        <v>34</v>
      </c>
      <c r="H481" s="1" t="str" cm="1">
        <f t="array" ref="H481">_xlfn.IFS(F481="TwoWheeler","PrivateScooty",F481="ThreeWheeler","Gov.Cargo",F481="Bus","Gov.Bus",AND(F481="FourWheeler",OR(G481="Electric",G481="CNG",G481="Petrol")),"Cab",AND(F481="FourWheeler",G481="Diesel"),"PrivateCar")</f>
        <v>PrivateScooty</v>
      </c>
      <c r="I481" s="1">
        <v>63.44</v>
      </c>
    </row>
    <row r="482" spans="1:9" x14ac:dyDescent="0.35">
      <c r="A482" s="1" t="s">
        <v>537</v>
      </c>
      <c r="B482" s="1" t="s">
        <v>66</v>
      </c>
      <c r="C482" s="2">
        <v>43350</v>
      </c>
      <c r="D482" s="2" t="str">
        <f t="shared" si="7"/>
        <v>2018</v>
      </c>
      <c r="E482" s="1" t="s">
        <v>64</v>
      </c>
      <c r="F482" s="1" t="s">
        <v>26</v>
      </c>
      <c r="G482" s="1" t="s">
        <v>12</v>
      </c>
      <c r="H482" s="1" t="str" cm="1">
        <f t="array" ref="H482">_xlfn.IFS(F482="TwoWheeler","PrivateScooty",F482="ThreeWheeler","Gov.Cargo",F482="Bus","Gov.Bus",AND(F482="FourWheeler",OR(G482="Electric",G482="CNG",G482="Petrol")),"Cab",AND(F482="FourWheeler",G482="Diesel"),"PrivateCar")</f>
        <v>PrivateScooty</v>
      </c>
      <c r="I482" s="1">
        <v>54.66</v>
      </c>
    </row>
    <row r="483" spans="1:9" x14ac:dyDescent="0.35">
      <c r="A483" s="1" t="s">
        <v>538</v>
      </c>
      <c r="B483" s="1" t="s">
        <v>9</v>
      </c>
      <c r="C483" s="2">
        <v>43678</v>
      </c>
      <c r="D483" s="2" t="str">
        <f t="shared" si="7"/>
        <v>2019</v>
      </c>
      <c r="E483" s="1" t="s">
        <v>53</v>
      </c>
      <c r="F483" s="1" t="s">
        <v>11</v>
      </c>
      <c r="G483" s="1" t="s">
        <v>17</v>
      </c>
      <c r="H483" s="1" t="str" cm="1">
        <f t="array" ref="H483">_xlfn.IFS(F483="TwoWheeler","PrivateScooty",F483="ThreeWheeler","Gov.Cargo",F483="Bus","Gov.Bus",AND(F483="FourWheeler",OR(G483="Electric",G483="CNG",G483="Petrol")),"Cab",AND(F483="FourWheeler",G483="Diesel"),"PrivateCar")</f>
        <v>PrivateCar</v>
      </c>
      <c r="I483" s="1">
        <v>41.32</v>
      </c>
    </row>
    <row r="484" spans="1:9" x14ac:dyDescent="0.35">
      <c r="A484" s="1" t="s">
        <v>539</v>
      </c>
      <c r="B484" s="1" t="s">
        <v>36</v>
      </c>
      <c r="C484" s="2">
        <v>43316</v>
      </c>
      <c r="D484" s="2" t="str">
        <f t="shared" si="7"/>
        <v>2018</v>
      </c>
      <c r="E484" s="1" t="s">
        <v>47</v>
      </c>
      <c r="F484" s="1" t="s">
        <v>43</v>
      </c>
      <c r="G484" s="1" t="s">
        <v>22</v>
      </c>
      <c r="H484" s="1" t="str" cm="1">
        <f t="array" ref="H484">_xlfn.IFS(F484="TwoWheeler","PrivateScooty",F484="ThreeWheeler","Gov.Cargo",F484="Bus","Gov.Bus",AND(F484="FourWheeler",OR(G484="Electric",G484="CNG",G484="Petrol")),"Cab",AND(F484="FourWheeler",G484="Diesel"),"PrivateCar")</f>
        <v>Gov.Cargo</v>
      </c>
      <c r="I484" s="1">
        <v>70.790000000000006</v>
      </c>
    </row>
    <row r="485" spans="1:9" x14ac:dyDescent="0.35">
      <c r="A485" s="1" t="s">
        <v>540</v>
      </c>
      <c r="B485" s="1" t="s">
        <v>24</v>
      </c>
      <c r="C485" s="2">
        <v>44481</v>
      </c>
      <c r="D485" s="2" t="str">
        <f t="shared" si="7"/>
        <v>2021</v>
      </c>
      <c r="E485" s="1" t="s">
        <v>53</v>
      </c>
      <c r="F485" s="1" t="s">
        <v>11</v>
      </c>
      <c r="G485" s="1" t="s">
        <v>22</v>
      </c>
      <c r="H485" s="1" t="str" cm="1">
        <f t="array" ref="H485">_xlfn.IFS(F485="TwoWheeler","PrivateScooty",F485="ThreeWheeler","Gov.Cargo",F485="Bus","Gov.Bus",AND(F485="FourWheeler",OR(G485="Electric",G485="CNG",G485="Petrol")),"Cab",AND(F485="FourWheeler",G485="Diesel"),"PrivateCar")</f>
        <v>Cab</v>
      </c>
      <c r="I485" s="1">
        <v>32.68</v>
      </c>
    </row>
    <row r="486" spans="1:9" x14ac:dyDescent="0.35">
      <c r="A486" s="1" t="s">
        <v>541</v>
      </c>
      <c r="B486" s="1" t="s">
        <v>14</v>
      </c>
      <c r="C486" s="2">
        <v>44198</v>
      </c>
      <c r="D486" s="2" t="str">
        <f t="shared" si="7"/>
        <v>2021</v>
      </c>
      <c r="E486" s="1" t="s">
        <v>47</v>
      </c>
      <c r="F486" s="1" t="s">
        <v>11</v>
      </c>
      <c r="G486" s="1" t="s">
        <v>34</v>
      </c>
      <c r="H486" s="1" t="str" cm="1">
        <f t="array" ref="H486">_xlfn.IFS(F486="TwoWheeler","PrivateScooty",F486="ThreeWheeler","Gov.Cargo",F486="Bus","Gov.Bus",AND(F486="FourWheeler",OR(G486="Electric",G486="CNG",G486="Petrol")),"Cab",AND(F486="FourWheeler",G486="Diesel"),"PrivateCar")</f>
        <v>Cab</v>
      </c>
      <c r="I486" s="1">
        <v>61.64</v>
      </c>
    </row>
    <row r="487" spans="1:9" x14ac:dyDescent="0.35">
      <c r="A487" s="1" t="s">
        <v>542</v>
      </c>
      <c r="B487" s="1" t="s">
        <v>93</v>
      </c>
      <c r="C487" s="2">
        <v>43402</v>
      </c>
      <c r="D487" s="2" t="str">
        <f t="shared" si="7"/>
        <v>2018</v>
      </c>
      <c r="E487" s="1" t="s">
        <v>113</v>
      </c>
      <c r="F487" s="1" t="s">
        <v>26</v>
      </c>
      <c r="G487" s="1" t="s">
        <v>12</v>
      </c>
      <c r="H487" s="1" t="str" cm="1">
        <f t="array" ref="H487">_xlfn.IFS(F487="TwoWheeler","PrivateScooty",F487="ThreeWheeler","Gov.Cargo",F487="Bus","Gov.Bus",AND(F487="FourWheeler",OR(G487="Electric",G487="CNG",G487="Petrol")),"Cab",AND(F487="FourWheeler",G487="Diesel"),"PrivateCar")</f>
        <v>PrivateScooty</v>
      </c>
      <c r="I487" s="1">
        <v>82.64</v>
      </c>
    </row>
    <row r="488" spans="1:9" x14ac:dyDescent="0.35">
      <c r="A488" s="1" t="s">
        <v>543</v>
      </c>
      <c r="B488" s="1" t="s">
        <v>104</v>
      </c>
      <c r="C488" s="2">
        <v>44796</v>
      </c>
      <c r="D488" s="2" t="str">
        <f t="shared" si="7"/>
        <v>2022</v>
      </c>
      <c r="E488" s="1" t="s">
        <v>21</v>
      </c>
      <c r="F488" s="1" t="s">
        <v>43</v>
      </c>
      <c r="G488" s="1" t="s">
        <v>17</v>
      </c>
      <c r="H488" s="1" t="str" cm="1">
        <f t="array" ref="H488">_xlfn.IFS(F488="TwoWheeler","PrivateScooty",F488="ThreeWheeler","Gov.Cargo",F488="Bus","Gov.Bus",AND(F488="FourWheeler",OR(G488="Electric",G488="CNG",G488="Petrol")),"Cab",AND(F488="FourWheeler",G488="Diesel"),"PrivateCar")</f>
        <v>Gov.Cargo</v>
      </c>
      <c r="I488" s="1">
        <v>68.94</v>
      </c>
    </row>
    <row r="489" spans="1:9" x14ac:dyDescent="0.35">
      <c r="A489" s="1" t="s">
        <v>544</v>
      </c>
      <c r="B489" s="1" t="s">
        <v>20</v>
      </c>
      <c r="C489" s="2">
        <v>43120</v>
      </c>
      <c r="D489" s="2" t="str">
        <f t="shared" si="7"/>
        <v>2018</v>
      </c>
      <c r="E489" s="1" t="s">
        <v>202</v>
      </c>
      <c r="F489" s="1" t="s">
        <v>16</v>
      </c>
      <c r="G489" s="1" t="s">
        <v>12</v>
      </c>
      <c r="H489" s="1" t="str" cm="1">
        <f t="array" ref="H489">_xlfn.IFS(F489="TwoWheeler","PrivateScooty",F489="ThreeWheeler","Gov.Cargo",F489="Bus","Gov.Bus",AND(F489="FourWheeler",OR(G489="Electric",G489="CNG",G489="Petrol")),"Cab",AND(F489="FourWheeler",G489="Diesel"),"PrivateCar")</f>
        <v>Gov.Bus</v>
      </c>
      <c r="I489" s="1">
        <v>34.299999999999997</v>
      </c>
    </row>
    <row r="490" spans="1:9" x14ac:dyDescent="0.35">
      <c r="A490" s="1" t="s">
        <v>545</v>
      </c>
      <c r="B490" s="1" t="s">
        <v>32</v>
      </c>
      <c r="C490" s="2">
        <v>43415</v>
      </c>
      <c r="D490" s="2" t="str">
        <f t="shared" si="7"/>
        <v>2018</v>
      </c>
      <c r="E490" s="1" t="s">
        <v>62</v>
      </c>
      <c r="F490" s="1" t="s">
        <v>43</v>
      </c>
      <c r="G490" s="1" t="s">
        <v>12</v>
      </c>
      <c r="H490" s="1" t="str" cm="1">
        <f t="array" ref="H490">_xlfn.IFS(F490="TwoWheeler","PrivateScooty",F490="ThreeWheeler","Gov.Cargo",F490="Bus","Gov.Bus",AND(F490="FourWheeler",OR(G490="Electric",G490="CNG",G490="Petrol")),"Cab",AND(F490="FourWheeler",G490="Diesel"),"PrivateCar")</f>
        <v>Gov.Cargo</v>
      </c>
      <c r="I490" s="1">
        <v>77.62</v>
      </c>
    </row>
    <row r="491" spans="1:9" x14ac:dyDescent="0.35">
      <c r="A491" s="1" t="s">
        <v>546</v>
      </c>
      <c r="B491" s="1" t="s">
        <v>14</v>
      </c>
      <c r="C491" s="2">
        <v>44809</v>
      </c>
      <c r="D491" s="2" t="str">
        <f t="shared" si="7"/>
        <v>2022</v>
      </c>
      <c r="E491" s="1" t="s">
        <v>202</v>
      </c>
      <c r="F491" s="1" t="s">
        <v>16</v>
      </c>
      <c r="G491" s="1" t="s">
        <v>22</v>
      </c>
      <c r="H491" s="1" t="str" cm="1">
        <f t="array" ref="H491">_xlfn.IFS(F491="TwoWheeler","PrivateScooty",F491="ThreeWheeler","Gov.Cargo",F491="Bus","Gov.Bus",AND(F491="FourWheeler",OR(G491="Electric",G491="CNG",G491="Petrol")),"Cab",AND(F491="FourWheeler",G491="Diesel"),"PrivateCar")</f>
        <v>Gov.Bus</v>
      </c>
      <c r="I491" s="1">
        <v>69.64</v>
      </c>
    </row>
    <row r="492" spans="1:9" x14ac:dyDescent="0.35">
      <c r="A492" s="1" t="s">
        <v>547</v>
      </c>
      <c r="B492" s="1" t="s">
        <v>14</v>
      </c>
      <c r="C492" s="2">
        <v>43897</v>
      </c>
      <c r="D492" s="2" t="str">
        <f t="shared" si="7"/>
        <v>2020</v>
      </c>
      <c r="E492" s="1" t="s">
        <v>42</v>
      </c>
      <c r="F492" s="1" t="s">
        <v>11</v>
      </c>
      <c r="G492" s="1" t="s">
        <v>17</v>
      </c>
      <c r="H492" s="1" t="str" cm="1">
        <f t="array" ref="H492">_xlfn.IFS(F492="TwoWheeler","PrivateScooty",F492="ThreeWheeler","Gov.Cargo",F492="Bus","Gov.Bus",AND(F492="FourWheeler",OR(G492="Electric",G492="CNG",G492="Petrol")),"Cab",AND(F492="FourWheeler",G492="Diesel"),"PrivateCar")</f>
        <v>PrivateCar</v>
      </c>
      <c r="I492" s="1">
        <v>75.7</v>
      </c>
    </row>
    <row r="493" spans="1:9" x14ac:dyDescent="0.35">
      <c r="A493" s="1" t="s">
        <v>548</v>
      </c>
      <c r="B493" s="1" t="s">
        <v>104</v>
      </c>
      <c r="C493" s="2">
        <v>44016</v>
      </c>
      <c r="D493" s="2" t="str">
        <f t="shared" si="7"/>
        <v>2020</v>
      </c>
      <c r="E493" s="1" t="s">
        <v>62</v>
      </c>
      <c r="F493" s="1" t="s">
        <v>43</v>
      </c>
      <c r="G493" s="1" t="s">
        <v>22</v>
      </c>
      <c r="H493" s="1" t="str" cm="1">
        <f t="array" ref="H493">_xlfn.IFS(F493="TwoWheeler","PrivateScooty",F493="ThreeWheeler","Gov.Cargo",F493="Bus","Gov.Bus",AND(F493="FourWheeler",OR(G493="Electric",G493="CNG",G493="Petrol")),"Cab",AND(F493="FourWheeler",G493="Diesel"),"PrivateCar")</f>
        <v>Gov.Cargo</v>
      </c>
      <c r="I493" s="1">
        <v>94.68</v>
      </c>
    </row>
    <row r="494" spans="1:9" x14ac:dyDescent="0.35">
      <c r="A494" s="1" t="s">
        <v>549</v>
      </c>
      <c r="B494" s="1" t="s">
        <v>14</v>
      </c>
      <c r="C494" s="2">
        <v>43670</v>
      </c>
      <c r="D494" s="2" t="str">
        <f t="shared" si="7"/>
        <v>2019</v>
      </c>
      <c r="E494" s="1" t="s">
        <v>69</v>
      </c>
      <c r="F494" s="1" t="s">
        <v>11</v>
      </c>
      <c r="G494" s="1" t="s">
        <v>17</v>
      </c>
      <c r="H494" s="1" t="str" cm="1">
        <f t="array" ref="H494">_xlfn.IFS(F494="TwoWheeler","PrivateScooty",F494="ThreeWheeler","Gov.Cargo",F494="Bus","Gov.Bus",AND(F494="FourWheeler",OR(G494="Electric",G494="CNG",G494="Petrol")),"Cab",AND(F494="FourWheeler",G494="Diesel"),"PrivateCar")</f>
        <v>PrivateCar</v>
      </c>
      <c r="I494" s="1">
        <v>37.54</v>
      </c>
    </row>
    <row r="495" spans="1:9" x14ac:dyDescent="0.35">
      <c r="A495" s="1" t="s">
        <v>550</v>
      </c>
      <c r="B495" s="1" t="s">
        <v>36</v>
      </c>
      <c r="C495" s="2">
        <v>44747</v>
      </c>
      <c r="D495" s="2" t="str">
        <f t="shared" si="7"/>
        <v>2022</v>
      </c>
      <c r="E495" s="1" t="s">
        <v>25</v>
      </c>
      <c r="F495" s="1" t="s">
        <v>11</v>
      </c>
      <c r="G495" s="1" t="s">
        <v>12</v>
      </c>
      <c r="H495" s="1" t="str" cm="1">
        <f t="array" ref="H495">_xlfn.IFS(F495="TwoWheeler","PrivateScooty",F495="ThreeWheeler","Gov.Cargo",F495="Bus","Gov.Bus",AND(F495="FourWheeler",OR(G495="Electric",G495="CNG",G495="Petrol")),"Cab",AND(F495="FourWheeler",G495="Diesel"),"PrivateCar")</f>
        <v>Cab</v>
      </c>
      <c r="I495" s="1">
        <v>39.46</v>
      </c>
    </row>
    <row r="496" spans="1:9" x14ac:dyDescent="0.35">
      <c r="A496" s="1" t="s">
        <v>551</v>
      </c>
      <c r="B496" s="1" t="s">
        <v>14</v>
      </c>
      <c r="C496" s="2">
        <v>45220</v>
      </c>
      <c r="D496" s="2" t="str">
        <f t="shared" si="7"/>
        <v>2023</v>
      </c>
      <c r="E496" s="1" t="s">
        <v>62</v>
      </c>
      <c r="F496" s="1" t="s">
        <v>11</v>
      </c>
      <c r="G496" s="1" t="s">
        <v>22</v>
      </c>
      <c r="H496" s="1" t="str" cm="1">
        <f t="array" ref="H496">_xlfn.IFS(F496="TwoWheeler","PrivateScooty",F496="ThreeWheeler","Gov.Cargo",F496="Bus","Gov.Bus",AND(F496="FourWheeler",OR(G496="Electric",G496="CNG",G496="Petrol")),"Cab",AND(F496="FourWheeler",G496="Diesel"),"PrivateCar")</f>
        <v>Cab</v>
      </c>
      <c r="I496" s="1">
        <v>56.2</v>
      </c>
    </row>
    <row r="497" spans="1:9" x14ac:dyDescent="0.35">
      <c r="A497" s="1" t="s">
        <v>552</v>
      </c>
      <c r="B497" s="1" t="s">
        <v>9</v>
      </c>
      <c r="C497" s="2">
        <v>43582</v>
      </c>
      <c r="D497" s="2" t="str">
        <f t="shared" si="7"/>
        <v>2019</v>
      </c>
      <c r="E497" s="1" t="s">
        <v>10</v>
      </c>
      <c r="F497" s="1" t="s">
        <v>11</v>
      </c>
      <c r="G497" s="1" t="s">
        <v>34</v>
      </c>
      <c r="H497" s="1" t="str" cm="1">
        <f t="array" ref="H497">_xlfn.IFS(F497="TwoWheeler","PrivateScooty",F497="ThreeWheeler","Gov.Cargo",F497="Bus","Gov.Bus",AND(F497="FourWheeler",OR(G497="Electric",G497="CNG",G497="Petrol")),"Cab",AND(F497="FourWheeler",G497="Diesel"),"PrivateCar")</f>
        <v>Cab</v>
      </c>
      <c r="I497" s="1">
        <v>30.28</v>
      </c>
    </row>
    <row r="498" spans="1:9" x14ac:dyDescent="0.35">
      <c r="A498" s="1" t="s">
        <v>553</v>
      </c>
      <c r="B498" s="1" t="s">
        <v>20</v>
      </c>
      <c r="C498" s="2">
        <v>44659</v>
      </c>
      <c r="D498" s="2" t="str">
        <f t="shared" si="7"/>
        <v>2022</v>
      </c>
      <c r="E498" s="1" t="s">
        <v>72</v>
      </c>
      <c r="F498" s="1" t="s">
        <v>43</v>
      </c>
      <c r="G498" s="1" t="s">
        <v>34</v>
      </c>
      <c r="H498" s="1" t="str" cm="1">
        <f t="array" ref="H498">_xlfn.IFS(F498="TwoWheeler","PrivateScooty",F498="ThreeWheeler","Gov.Cargo",F498="Bus","Gov.Bus",AND(F498="FourWheeler",OR(G498="Electric",G498="CNG",G498="Petrol")),"Cab",AND(F498="FourWheeler",G498="Diesel"),"PrivateCar")</f>
        <v>Gov.Cargo</v>
      </c>
      <c r="I498" s="1">
        <v>91.19</v>
      </c>
    </row>
    <row r="499" spans="1:9" x14ac:dyDescent="0.35">
      <c r="A499" s="1" t="s">
        <v>554</v>
      </c>
      <c r="B499" s="1" t="s">
        <v>24</v>
      </c>
      <c r="C499" s="2">
        <v>44158</v>
      </c>
      <c r="D499" s="2" t="str">
        <f t="shared" si="7"/>
        <v>2020</v>
      </c>
      <c r="E499" s="1" t="s">
        <v>33</v>
      </c>
      <c r="F499" s="1" t="s">
        <v>11</v>
      </c>
      <c r="G499" s="1" t="s">
        <v>12</v>
      </c>
      <c r="H499" s="1" t="str" cm="1">
        <f t="array" ref="H499">_xlfn.IFS(F499="TwoWheeler","PrivateScooty",F499="ThreeWheeler","Gov.Cargo",F499="Bus","Gov.Bus",AND(F499="FourWheeler",OR(G499="Electric",G499="CNG",G499="Petrol")),"Cab",AND(F499="FourWheeler",G499="Diesel"),"PrivateCar")</f>
        <v>Cab</v>
      </c>
      <c r="I499" s="1">
        <v>90.7</v>
      </c>
    </row>
    <row r="500" spans="1:9" x14ac:dyDescent="0.35">
      <c r="A500" s="1" t="s">
        <v>555</v>
      </c>
      <c r="B500" s="1" t="s">
        <v>93</v>
      </c>
      <c r="C500" s="2">
        <v>44629</v>
      </c>
      <c r="D500" s="2" t="str">
        <f t="shared" si="7"/>
        <v>2022</v>
      </c>
      <c r="E500" s="1" t="s">
        <v>25</v>
      </c>
      <c r="F500" s="1" t="s">
        <v>26</v>
      </c>
      <c r="G500" s="1" t="s">
        <v>12</v>
      </c>
      <c r="H500" s="1" t="str" cm="1">
        <f t="array" ref="H500">_xlfn.IFS(F500="TwoWheeler","PrivateScooty",F500="ThreeWheeler","Gov.Cargo",F500="Bus","Gov.Bus",AND(F500="FourWheeler",OR(G500="Electric",G500="CNG",G500="Petrol")),"Cab",AND(F500="FourWheeler",G500="Diesel"),"PrivateCar")</f>
        <v>PrivateScooty</v>
      </c>
      <c r="I500" s="1">
        <v>85.82</v>
      </c>
    </row>
    <row r="501" spans="1:9" x14ac:dyDescent="0.35">
      <c r="A501" s="1" t="s">
        <v>556</v>
      </c>
      <c r="B501" s="1" t="s">
        <v>24</v>
      </c>
      <c r="C501" s="2">
        <v>45279</v>
      </c>
      <c r="D501" s="2" t="str">
        <f t="shared" si="7"/>
        <v>2023</v>
      </c>
      <c r="E501" s="1" t="s">
        <v>47</v>
      </c>
      <c r="F501" s="1" t="s">
        <v>11</v>
      </c>
      <c r="G501" s="1" t="s">
        <v>34</v>
      </c>
      <c r="H501" s="1" t="str" cm="1">
        <f t="array" ref="H501">_xlfn.IFS(F501="TwoWheeler","PrivateScooty",F501="ThreeWheeler","Gov.Cargo",F501="Bus","Gov.Bus",AND(F501="FourWheeler",OR(G501="Electric",G501="CNG",G501="Petrol")),"Cab",AND(F501="FourWheeler",G501="Diesel"),"PrivateCar")</f>
        <v>Cab</v>
      </c>
      <c r="I501" s="1">
        <v>67.989999999999995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5AB5A-20BD-412E-82CF-83540217697C}">
  <dimension ref="A3:F11"/>
  <sheetViews>
    <sheetView workbookViewId="0">
      <selection activeCell="H6" sqref="H6"/>
    </sheetView>
  </sheetViews>
  <sheetFormatPr defaultRowHeight="14.5" x14ac:dyDescent="0.35"/>
  <cols>
    <col min="1" max="1" width="18.54296875" bestFit="1" customWidth="1"/>
    <col min="2" max="2" width="15.26953125" bestFit="1" customWidth="1"/>
    <col min="3" max="3" width="5.81640625" bestFit="1" customWidth="1"/>
    <col min="4" max="4" width="6.81640625" bestFit="1" customWidth="1"/>
    <col min="5" max="5" width="5.90625" bestFit="1" customWidth="1"/>
    <col min="6" max="6" width="10.7265625" bestFit="1" customWidth="1"/>
  </cols>
  <sheetData>
    <row r="3" spans="1:6" x14ac:dyDescent="0.35">
      <c r="A3" s="4" t="s">
        <v>561</v>
      </c>
      <c r="B3" s="4" t="s">
        <v>560</v>
      </c>
    </row>
    <row r="4" spans="1:6" x14ac:dyDescent="0.35">
      <c r="A4" s="4" t="s">
        <v>558</v>
      </c>
      <c r="B4" t="s">
        <v>12</v>
      </c>
      <c r="C4" t="s">
        <v>17</v>
      </c>
      <c r="D4" t="s">
        <v>34</v>
      </c>
      <c r="E4" t="s">
        <v>22</v>
      </c>
      <c r="F4" t="s">
        <v>559</v>
      </c>
    </row>
    <row r="5" spans="1:6" x14ac:dyDescent="0.35">
      <c r="A5" s="5" t="s">
        <v>563</v>
      </c>
      <c r="B5">
        <v>27</v>
      </c>
      <c r="C5">
        <v>19</v>
      </c>
      <c r="D5">
        <v>11</v>
      </c>
      <c r="E5">
        <v>22</v>
      </c>
      <c r="F5">
        <v>79</v>
      </c>
    </row>
    <row r="6" spans="1:6" x14ac:dyDescent="0.35">
      <c r="A6" s="5" t="s">
        <v>564</v>
      </c>
      <c r="B6">
        <v>19</v>
      </c>
      <c r="C6">
        <v>20</v>
      </c>
      <c r="D6">
        <v>21</v>
      </c>
      <c r="E6">
        <v>22</v>
      </c>
      <c r="F6">
        <v>82</v>
      </c>
    </row>
    <row r="7" spans="1:6" x14ac:dyDescent="0.35">
      <c r="A7" s="5" t="s">
        <v>565</v>
      </c>
      <c r="B7">
        <v>25</v>
      </c>
      <c r="C7">
        <v>16</v>
      </c>
      <c r="D7">
        <v>14</v>
      </c>
      <c r="E7">
        <v>28</v>
      </c>
      <c r="F7">
        <v>83</v>
      </c>
    </row>
    <row r="8" spans="1:6" x14ac:dyDescent="0.35">
      <c r="A8" s="5" t="s">
        <v>566</v>
      </c>
      <c r="B8">
        <v>17</v>
      </c>
      <c r="C8">
        <v>19</v>
      </c>
      <c r="D8">
        <v>28</v>
      </c>
      <c r="E8">
        <v>23</v>
      </c>
      <c r="F8">
        <v>87</v>
      </c>
    </row>
    <row r="9" spans="1:6" x14ac:dyDescent="0.35">
      <c r="A9" s="5" t="s">
        <v>567</v>
      </c>
      <c r="B9">
        <v>14</v>
      </c>
      <c r="C9">
        <v>18</v>
      </c>
      <c r="D9">
        <v>29</v>
      </c>
      <c r="E9">
        <v>25</v>
      </c>
      <c r="F9">
        <v>86</v>
      </c>
    </row>
    <row r="10" spans="1:6" x14ac:dyDescent="0.35">
      <c r="A10" s="5" t="s">
        <v>568</v>
      </c>
      <c r="B10">
        <v>24</v>
      </c>
      <c r="C10">
        <v>25</v>
      </c>
      <c r="D10">
        <v>20</v>
      </c>
      <c r="E10">
        <v>14</v>
      </c>
      <c r="F10">
        <v>83</v>
      </c>
    </row>
    <row r="11" spans="1:6" x14ac:dyDescent="0.35">
      <c r="A11" s="5" t="s">
        <v>559</v>
      </c>
      <c r="B11">
        <v>126</v>
      </c>
      <c r="C11">
        <v>117</v>
      </c>
      <c r="D11">
        <v>123</v>
      </c>
      <c r="E11">
        <v>134</v>
      </c>
      <c r="F11">
        <v>500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5C45A-013E-4288-B564-F2BCF49BB413}">
  <dimension ref="A1:I32"/>
  <sheetViews>
    <sheetView workbookViewId="0">
      <selection activeCell="H6" sqref="H6"/>
    </sheetView>
  </sheetViews>
  <sheetFormatPr defaultRowHeight="14.5" x14ac:dyDescent="0.35"/>
  <cols>
    <col min="1" max="1" width="16.54296875" bestFit="1" customWidth="1"/>
    <col min="2" max="2" width="18.54296875" bestFit="1" customWidth="1"/>
    <col min="4" max="4" width="16.54296875" bestFit="1" customWidth="1"/>
  </cols>
  <sheetData>
    <row r="1" spans="1:9" x14ac:dyDescent="0.35">
      <c r="A1" s="4" t="s">
        <v>5</v>
      </c>
      <c r="B1" t="s">
        <v>34</v>
      </c>
    </row>
    <row r="3" spans="1:9" x14ac:dyDescent="0.35">
      <c r="A3" s="4" t="s">
        <v>558</v>
      </c>
      <c r="B3" t="s">
        <v>561</v>
      </c>
      <c r="D3" t="str">
        <f t="shared" ref="D3:D31" si="0">A3</f>
        <v>Row Labels</v>
      </c>
      <c r="E3" t="str">
        <f t="shared" ref="E3:E31" si="1">B3</f>
        <v>Count of CustomerId</v>
      </c>
    </row>
    <row r="4" spans="1:9" x14ac:dyDescent="0.35">
      <c r="A4" s="5" t="s">
        <v>28</v>
      </c>
      <c r="B4" s="11">
        <v>3</v>
      </c>
      <c r="D4" t="str">
        <f t="shared" si="0"/>
        <v>Odisha</v>
      </c>
      <c r="E4">
        <f t="shared" si="1"/>
        <v>3</v>
      </c>
    </row>
    <row r="5" spans="1:9" x14ac:dyDescent="0.35">
      <c r="A5" s="5" t="s">
        <v>57</v>
      </c>
      <c r="B5" s="11">
        <v>2</v>
      </c>
      <c r="D5" t="str">
        <f t="shared" si="0"/>
        <v>Uttarakhand</v>
      </c>
      <c r="E5">
        <f t="shared" si="1"/>
        <v>2</v>
      </c>
      <c r="H5" t="s">
        <v>573</v>
      </c>
    </row>
    <row r="6" spans="1:9" x14ac:dyDescent="0.35">
      <c r="A6" s="5" t="s">
        <v>60</v>
      </c>
      <c r="B6" s="11">
        <v>1</v>
      </c>
      <c r="D6" t="str">
        <f t="shared" si="0"/>
        <v>Meghalaya</v>
      </c>
      <c r="E6">
        <f t="shared" si="1"/>
        <v>1</v>
      </c>
      <c r="H6" t="str">
        <f>D4</f>
        <v>Odisha</v>
      </c>
      <c r="I6">
        <f>E4</f>
        <v>3</v>
      </c>
    </row>
    <row r="7" spans="1:9" x14ac:dyDescent="0.35">
      <c r="A7" s="5" t="s">
        <v>53</v>
      </c>
      <c r="B7" s="11">
        <v>1</v>
      </c>
      <c r="D7" t="str">
        <f t="shared" si="0"/>
        <v>Sikkim</v>
      </c>
      <c r="E7">
        <f t="shared" si="1"/>
        <v>1</v>
      </c>
      <c r="H7" t="str">
        <f t="shared" ref="H7:I7" si="2">D5</f>
        <v>Uttarakhand</v>
      </c>
      <c r="I7">
        <f t="shared" si="2"/>
        <v>2</v>
      </c>
    </row>
    <row r="8" spans="1:9" x14ac:dyDescent="0.35">
      <c r="A8" s="5" t="s">
        <v>40</v>
      </c>
      <c r="B8" s="11">
        <v>1</v>
      </c>
      <c r="D8" t="str">
        <f t="shared" si="0"/>
        <v>Nagaland</v>
      </c>
      <c r="E8">
        <f t="shared" si="1"/>
        <v>1</v>
      </c>
      <c r="H8" t="str">
        <f t="shared" ref="H8:I8" si="3">D6</f>
        <v>Meghalaya</v>
      </c>
      <c r="I8">
        <f t="shared" si="3"/>
        <v>1</v>
      </c>
    </row>
    <row r="9" spans="1:9" x14ac:dyDescent="0.35">
      <c r="A9" s="5" t="s">
        <v>202</v>
      </c>
      <c r="B9" s="11">
        <v>1</v>
      </c>
      <c r="D9" t="str">
        <f t="shared" si="0"/>
        <v>Goa</v>
      </c>
      <c r="E9">
        <f t="shared" si="1"/>
        <v>1</v>
      </c>
      <c r="H9" t="str">
        <f t="shared" ref="H9:I9" si="4">D7</f>
        <v>Sikkim</v>
      </c>
      <c r="I9">
        <f t="shared" si="4"/>
        <v>1</v>
      </c>
    </row>
    <row r="10" spans="1:9" x14ac:dyDescent="0.35">
      <c r="A10" s="5" t="s">
        <v>127</v>
      </c>
      <c r="B10" s="11">
        <v>1</v>
      </c>
      <c r="D10" t="str">
        <f t="shared" si="0"/>
        <v>Chhattisgarh</v>
      </c>
      <c r="E10">
        <f t="shared" si="1"/>
        <v>1</v>
      </c>
    </row>
    <row r="11" spans="1:9" x14ac:dyDescent="0.35">
      <c r="A11" s="5" t="s">
        <v>38</v>
      </c>
      <c r="B11" s="11">
        <v>1</v>
      </c>
      <c r="D11" t="str">
        <f t="shared" si="0"/>
        <v>Gujarat</v>
      </c>
      <c r="E11">
        <f t="shared" si="1"/>
        <v>1</v>
      </c>
    </row>
    <row r="12" spans="1:9" x14ac:dyDescent="0.35">
      <c r="A12" s="5" t="s">
        <v>113</v>
      </c>
      <c r="B12" s="11">
        <v>1</v>
      </c>
      <c r="D12" t="str">
        <f t="shared" si="0"/>
        <v>Mizoram</v>
      </c>
      <c r="E12">
        <f t="shared" si="1"/>
        <v>1</v>
      </c>
    </row>
    <row r="13" spans="1:9" x14ac:dyDescent="0.35">
      <c r="A13" s="5" t="s">
        <v>21</v>
      </c>
      <c r="B13" s="11">
        <v>1</v>
      </c>
      <c r="D13" t="str">
        <f t="shared" si="0"/>
        <v>Jharkhand</v>
      </c>
      <c r="E13">
        <f t="shared" si="1"/>
        <v>1</v>
      </c>
    </row>
    <row r="14" spans="1:9" x14ac:dyDescent="0.35">
      <c r="A14" s="5" t="s">
        <v>105</v>
      </c>
      <c r="B14" s="11">
        <v>1</v>
      </c>
      <c r="D14" t="str">
        <f t="shared" si="0"/>
        <v>Arunachal Pradesh</v>
      </c>
      <c r="E14">
        <f t="shared" si="1"/>
        <v>1</v>
      </c>
    </row>
    <row r="15" spans="1:9" x14ac:dyDescent="0.35">
      <c r="A15" s="5" t="s">
        <v>72</v>
      </c>
      <c r="B15" s="11">
        <v>1</v>
      </c>
      <c r="D15" t="str">
        <f t="shared" si="0"/>
        <v>Kerala</v>
      </c>
      <c r="E15">
        <f t="shared" si="1"/>
        <v>1</v>
      </c>
    </row>
    <row r="16" spans="1:9" x14ac:dyDescent="0.35">
      <c r="A16" s="5" t="s">
        <v>51</v>
      </c>
      <c r="B16" s="11">
        <v>1</v>
      </c>
      <c r="D16" t="str">
        <f t="shared" si="0"/>
        <v>Telangana</v>
      </c>
      <c r="E16">
        <f t="shared" si="1"/>
        <v>1</v>
      </c>
    </row>
    <row r="17" spans="1:5" x14ac:dyDescent="0.35">
      <c r="A17" s="5" t="s">
        <v>10</v>
      </c>
      <c r="B17" s="11">
        <v>1</v>
      </c>
      <c r="D17" t="str">
        <f t="shared" si="0"/>
        <v>Tripura</v>
      </c>
      <c r="E17">
        <f t="shared" si="1"/>
        <v>1</v>
      </c>
    </row>
    <row r="18" spans="1:5" x14ac:dyDescent="0.35">
      <c r="A18" s="5" t="s">
        <v>88</v>
      </c>
      <c r="B18" s="11">
        <v>1</v>
      </c>
      <c r="D18" t="str">
        <f t="shared" si="0"/>
        <v>West Bengal</v>
      </c>
      <c r="E18">
        <f t="shared" si="1"/>
        <v>1</v>
      </c>
    </row>
    <row r="19" spans="1:5" x14ac:dyDescent="0.35">
      <c r="A19" s="5" t="s">
        <v>25</v>
      </c>
      <c r="B19" s="11">
        <v>1</v>
      </c>
      <c r="D19" t="str">
        <f t="shared" si="0"/>
        <v>Madhya Pradesh</v>
      </c>
      <c r="E19">
        <f t="shared" si="1"/>
        <v>1</v>
      </c>
    </row>
    <row r="20" spans="1:5" x14ac:dyDescent="0.35">
      <c r="A20" s="5" t="s">
        <v>55</v>
      </c>
      <c r="B20" s="11">
        <v>1</v>
      </c>
      <c r="D20" t="str">
        <f t="shared" si="0"/>
        <v>Andhra Pradesh</v>
      </c>
      <c r="E20">
        <f t="shared" si="1"/>
        <v>1</v>
      </c>
    </row>
    <row r="21" spans="1:5" x14ac:dyDescent="0.35">
      <c r="A21" s="5" t="s">
        <v>116</v>
      </c>
      <c r="B21" s="11">
        <v>1</v>
      </c>
      <c r="D21" t="str">
        <f t="shared" si="0"/>
        <v>Maharashtra</v>
      </c>
      <c r="E21">
        <f t="shared" si="1"/>
        <v>1</v>
      </c>
    </row>
    <row r="22" spans="1:5" x14ac:dyDescent="0.35">
      <c r="A22" s="5" t="s">
        <v>559</v>
      </c>
      <c r="B22" s="11">
        <v>21</v>
      </c>
      <c r="D22" t="str">
        <f t="shared" si="0"/>
        <v>Grand Total</v>
      </c>
      <c r="E22">
        <f t="shared" si="1"/>
        <v>21</v>
      </c>
    </row>
    <row r="23" spans="1:5" x14ac:dyDescent="0.35">
      <c r="D23">
        <f t="shared" si="0"/>
        <v>0</v>
      </c>
      <c r="E23">
        <f t="shared" si="1"/>
        <v>0</v>
      </c>
    </row>
    <row r="24" spans="1:5" x14ac:dyDescent="0.35">
      <c r="D24">
        <f t="shared" si="0"/>
        <v>0</v>
      </c>
      <c r="E24">
        <f t="shared" si="1"/>
        <v>0</v>
      </c>
    </row>
    <row r="25" spans="1:5" x14ac:dyDescent="0.35">
      <c r="D25">
        <f t="shared" si="0"/>
        <v>0</v>
      </c>
      <c r="E25">
        <f t="shared" si="1"/>
        <v>0</v>
      </c>
    </row>
    <row r="26" spans="1:5" x14ac:dyDescent="0.35">
      <c r="D26">
        <f t="shared" si="0"/>
        <v>0</v>
      </c>
      <c r="E26">
        <f t="shared" si="1"/>
        <v>0</v>
      </c>
    </row>
    <row r="27" spans="1:5" x14ac:dyDescent="0.35">
      <c r="D27">
        <f t="shared" si="0"/>
        <v>0</v>
      </c>
      <c r="E27">
        <f t="shared" si="1"/>
        <v>0</v>
      </c>
    </row>
    <row r="28" spans="1:5" x14ac:dyDescent="0.35">
      <c r="D28">
        <f t="shared" si="0"/>
        <v>0</v>
      </c>
      <c r="E28">
        <f t="shared" si="1"/>
        <v>0</v>
      </c>
    </row>
    <row r="29" spans="1:5" x14ac:dyDescent="0.35">
      <c r="D29">
        <f t="shared" si="0"/>
        <v>0</v>
      </c>
      <c r="E29">
        <f t="shared" si="1"/>
        <v>0</v>
      </c>
    </row>
    <row r="30" spans="1:5" x14ac:dyDescent="0.35">
      <c r="D30">
        <f t="shared" si="0"/>
        <v>0</v>
      </c>
      <c r="E30">
        <f t="shared" si="1"/>
        <v>0</v>
      </c>
    </row>
    <row r="31" spans="1:5" x14ac:dyDescent="0.35">
      <c r="D31">
        <f t="shared" si="0"/>
        <v>0</v>
      </c>
      <c r="E31">
        <f t="shared" si="1"/>
        <v>0</v>
      </c>
    </row>
    <row r="32" spans="1:5" x14ac:dyDescent="0.35">
      <c r="D32" t="s">
        <v>572</v>
      </c>
    </row>
  </sheetData>
  <sortState xmlns:xlrd2="http://schemas.microsoft.com/office/spreadsheetml/2017/richdata2" ref="D3:E32">
    <sortCondition descending="1" ref="E4:E32"/>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FEC98-B12F-41DD-88A1-0B1056A25EDF}">
  <dimension ref="A3:G33"/>
  <sheetViews>
    <sheetView workbookViewId="0"/>
  </sheetViews>
  <sheetFormatPr defaultRowHeight="14.5" x14ac:dyDescent="0.35"/>
  <cols>
    <col min="1" max="1" width="18.54296875" bestFit="1" customWidth="1"/>
    <col min="2" max="2" width="15.26953125" bestFit="1" customWidth="1"/>
    <col min="3" max="3" width="5.81640625" bestFit="1" customWidth="1"/>
    <col min="4" max="4" width="6.81640625" bestFit="1" customWidth="1"/>
    <col min="5" max="5" width="5.90625" bestFit="1" customWidth="1"/>
    <col min="6" max="6" width="10.7265625" bestFit="1" customWidth="1"/>
  </cols>
  <sheetData>
    <row r="3" spans="1:7" x14ac:dyDescent="0.35">
      <c r="A3" s="4" t="s">
        <v>561</v>
      </c>
      <c r="B3" s="4" t="s">
        <v>560</v>
      </c>
    </row>
    <row r="4" spans="1:7" x14ac:dyDescent="0.35">
      <c r="A4" s="4" t="s">
        <v>558</v>
      </c>
      <c r="B4" t="s">
        <v>12</v>
      </c>
      <c r="C4" t="s">
        <v>17</v>
      </c>
      <c r="D4" t="s">
        <v>34</v>
      </c>
      <c r="E4" t="s">
        <v>22</v>
      </c>
    </row>
    <row r="5" spans="1:7" x14ac:dyDescent="0.35">
      <c r="A5" s="5" t="s">
        <v>55</v>
      </c>
      <c r="B5" s="11"/>
      <c r="C5" s="11">
        <v>1</v>
      </c>
      <c r="D5" s="11">
        <v>1</v>
      </c>
      <c r="E5" s="11"/>
      <c r="F5" t="s">
        <v>34</v>
      </c>
      <c r="G5">
        <f>IFERROR(GETPIVOTDATA("CustomerId",$A$3,"FuelType","Electric"),"NoDATa")</f>
        <v>21</v>
      </c>
    </row>
    <row r="6" spans="1:7" x14ac:dyDescent="0.35">
      <c r="A6" s="5" t="s">
        <v>105</v>
      </c>
      <c r="B6" s="11"/>
      <c r="C6" s="11">
        <v>1</v>
      </c>
      <c r="D6" s="11">
        <v>1</v>
      </c>
      <c r="E6" s="11">
        <v>1</v>
      </c>
      <c r="F6" t="s">
        <v>574</v>
      </c>
      <c r="G6">
        <f>IFERROR(GETPIVOTDATA("CustomerId",$A$3,"FuelType","CNG"),"NoData")</f>
        <v>19</v>
      </c>
    </row>
    <row r="7" spans="1:7" x14ac:dyDescent="0.35">
      <c r="A7" s="5" t="s">
        <v>33</v>
      </c>
      <c r="B7" s="11">
        <v>2</v>
      </c>
      <c r="C7" s="11"/>
      <c r="D7" s="11"/>
      <c r="E7" s="11">
        <v>1</v>
      </c>
      <c r="F7" t="s">
        <v>17</v>
      </c>
      <c r="G7">
        <f>IFERROR(GETPIVOTDATA("CustomerId",$A$3,"FuelType","Diesel"),"noData")</f>
        <v>20</v>
      </c>
    </row>
    <row r="8" spans="1:7" x14ac:dyDescent="0.35">
      <c r="A8" s="5" t="s">
        <v>62</v>
      </c>
      <c r="B8" s="11">
        <v>2</v>
      </c>
      <c r="C8" s="11">
        <v>1</v>
      </c>
      <c r="D8" s="11"/>
      <c r="E8" s="11">
        <v>1</v>
      </c>
      <c r="F8" t="s">
        <v>22</v>
      </c>
      <c r="G8">
        <f>IFERROR(GETPIVOTDATA("CustomerId",$A$3,"FuelType","Petrol"),"NoData")</f>
        <v>22</v>
      </c>
    </row>
    <row r="9" spans="1:7" x14ac:dyDescent="0.35">
      <c r="A9" s="5" t="s">
        <v>127</v>
      </c>
      <c r="B9" s="11"/>
      <c r="C9" s="11">
        <v>1</v>
      </c>
      <c r="D9" s="11">
        <v>1</v>
      </c>
      <c r="E9" s="11"/>
    </row>
    <row r="10" spans="1:7" x14ac:dyDescent="0.35">
      <c r="A10" s="5" t="s">
        <v>202</v>
      </c>
      <c r="B10" s="11"/>
      <c r="C10" s="11"/>
      <c r="D10" s="11">
        <v>1</v>
      </c>
      <c r="E10" s="11"/>
    </row>
    <row r="11" spans="1:7" x14ac:dyDescent="0.35">
      <c r="A11" s="5" t="s">
        <v>38</v>
      </c>
      <c r="B11" s="11"/>
      <c r="C11" s="11"/>
      <c r="D11" s="11">
        <v>1</v>
      </c>
      <c r="E11" s="11"/>
    </row>
    <row r="12" spans="1:7" x14ac:dyDescent="0.35">
      <c r="A12" s="5" t="s">
        <v>81</v>
      </c>
      <c r="B12" s="11"/>
      <c r="C12" s="11">
        <v>1</v>
      </c>
      <c r="D12" s="11"/>
      <c r="E12" s="11">
        <v>2</v>
      </c>
    </row>
    <row r="13" spans="1:7" x14ac:dyDescent="0.35">
      <c r="A13" s="5" t="s">
        <v>49</v>
      </c>
      <c r="B13" s="11"/>
      <c r="C13" s="11">
        <v>2</v>
      </c>
      <c r="D13" s="11"/>
      <c r="E13" s="11">
        <v>1</v>
      </c>
    </row>
    <row r="14" spans="1:7" x14ac:dyDescent="0.35">
      <c r="A14" s="5" t="s">
        <v>21</v>
      </c>
      <c r="B14" s="11">
        <v>2</v>
      </c>
      <c r="C14" s="11"/>
      <c r="D14" s="11">
        <v>1</v>
      </c>
      <c r="E14" s="11">
        <v>1</v>
      </c>
    </row>
    <row r="15" spans="1:7" x14ac:dyDescent="0.35">
      <c r="A15" s="5" t="s">
        <v>69</v>
      </c>
      <c r="B15" s="11">
        <v>1</v>
      </c>
      <c r="C15" s="11">
        <v>3</v>
      </c>
      <c r="D15" s="11"/>
      <c r="E15" s="11">
        <v>1</v>
      </c>
    </row>
    <row r="16" spans="1:7" x14ac:dyDescent="0.35">
      <c r="A16" s="5" t="s">
        <v>72</v>
      </c>
      <c r="B16" s="11"/>
      <c r="C16" s="11"/>
      <c r="D16" s="11">
        <v>1</v>
      </c>
      <c r="E16" s="11"/>
    </row>
    <row r="17" spans="1:5" x14ac:dyDescent="0.35">
      <c r="A17" s="5" t="s">
        <v>25</v>
      </c>
      <c r="B17" s="11">
        <v>1</v>
      </c>
      <c r="C17" s="11">
        <v>1</v>
      </c>
      <c r="D17" s="11">
        <v>1</v>
      </c>
      <c r="E17" s="11"/>
    </row>
    <row r="18" spans="1:5" x14ac:dyDescent="0.35">
      <c r="A18" s="5" t="s">
        <v>116</v>
      </c>
      <c r="B18" s="11"/>
      <c r="C18" s="11"/>
      <c r="D18" s="11">
        <v>1</v>
      </c>
      <c r="E18" s="11">
        <v>1</v>
      </c>
    </row>
    <row r="19" spans="1:5" x14ac:dyDescent="0.35">
      <c r="A19" s="5" t="s">
        <v>42</v>
      </c>
      <c r="B19" s="11">
        <v>2</v>
      </c>
      <c r="C19" s="11"/>
      <c r="D19" s="11"/>
      <c r="E19" s="11">
        <v>1</v>
      </c>
    </row>
    <row r="20" spans="1:5" x14ac:dyDescent="0.35">
      <c r="A20" s="5" t="s">
        <v>60</v>
      </c>
      <c r="B20" s="11">
        <v>2</v>
      </c>
      <c r="C20" s="11"/>
      <c r="D20" s="11">
        <v>1</v>
      </c>
      <c r="E20" s="11">
        <v>1</v>
      </c>
    </row>
    <row r="21" spans="1:5" x14ac:dyDescent="0.35">
      <c r="A21" s="5" t="s">
        <v>113</v>
      </c>
      <c r="B21" s="11">
        <v>2</v>
      </c>
      <c r="C21" s="11"/>
      <c r="D21" s="11">
        <v>1</v>
      </c>
      <c r="E21" s="11">
        <v>1</v>
      </c>
    </row>
    <row r="22" spans="1:5" x14ac:dyDescent="0.35">
      <c r="A22" s="5" t="s">
        <v>40</v>
      </c>
      <c r="B22" s="11"/>
      <c r="C22" s="11"/>
      <c r="D22" s="11">
        <v>1</v>
      </c>
      <c r="E22" s="11"/>
    </row>
    <row r="23" spans="1:5" x14ac:dyDescent="0.35">
      <c r="A23" s="5" t="s">
        <v>28</v>
      </c>
      <c r="B23" s="11">
        <v>1</v>
      </c>
      <c r="C23" s="11"/>
      <c r="D23" s="11">
        <v>3</v>
      </c>
      <c r="E23" s="11"/>
    </row>
    <row r="24" spans="1:5" x14ac:dyDescent="0.35">
      <c r="A24" s="5" t="s">
        <v>15</v>
      </c>
      <c r="B24" s="11"/>
      <c r="C24" s="11"/>
      <c r="D24" s="11"/>
      <c r="E24" s="11">
        <v>1</v>
      </c>
    </row>
    <row r="25" spans="1:5" x14ac:dyDescent="0.35">
      <c r="A25" s="5" t="s">
        <v>64</v>
      </c>
      <c r="B25" s="11"/>
      <c r="C25" s="11">
        <v>2</v>
      </c>
      <c r="D25" s="11"/>
      <c r="E25" s="11">
        <v>1</v>
      </c>
    </row>
    <row r="26" spans="1:5" x14ac:dyDescent="0.35">
      <c r="A26" s="5" t="s">
        <v>53</v>
      </c>
      <c r="B26" s="11">
        <v>1</v>
      </c>
      <c r="C26" s="11">
        <v>2</v>
      </c>
      <c r="D26" s="11">
        <v>1</v>
      </c>
      <c r="E26" s="11"/>
    </row>
    <row r="27" spans="1:5" x14ac:dyDescent="0.35">
      <c r="A27" s="5" t="s">
        <v>123</v>
      </c>
      <c r="B27" s="11"/>
      <c r="C27" s="11">
        <v>1</v>
      </c>
      <c r="D27" s="11"/>
      <c r="E27" s="11"/>
    </row>
    <row r="28" spans="1:5" x14ac:dyDescent="0.35">
      <c r="A28" s="5" t="s">
        <v>51</v>
      </c>
      <c r="B28" s="11"/>
      <c r="C28" s="11">
        <v>2</v>
      </c>
      <c r="D28" s="11">
        <v>1</v>
      </c>
      <c r="E28" s="11">
        <v>3</v>
      </c>
    </row>
    <row r="29" spans="1:5" x14ac:dyDescent="0.35">
      <c r="A29" s="5" t="s">
        <v>10</v>
      </c>
      <c r="B29" s="11">
        <v>1</v>
      </c>
      <c r="C29" s="11"/>
      <c r="D29" s="11">
        <v>1</v>
      </c>
      <c r="E29" s="11">
        <v>3</v>
      </c>
    </row>
    <row r="30" spans="1:5" x14ac:dyDescent="0.35">
      <c r="A30" s="5" t="s">
        <v>47</v>
      </c>
      <c r="B30" s="11">
        <v>1</v>
      </c>
      <c r="C30" s="11"/>
      <c r="D30" s="11"/>
      <c r="E30" s="11"/>
    </row>
    <row r="31" spans="1:5" x14ac:dyDescent="0.35">
      <c r="A31" s="5" t="s">
        <v>57</v>
      </c>
      <c r="B31" s="11"/>
      <c r="C31" s="11">
        <v>2</v>
      </c>
      <c r="D31" s="11">
        <v>2</v>
      </c>
      <c r="E31" s="11">
        <v>1</v>
      </c>
    </row>
    <row r="32" spans="1:5" x14ac:dyDescent="0.35">
      <c r="A32" s="5" t="s">
        <v>88</v>
      </c>
      <c r="B32" s="11">
        <v>1</v>
      </c>
      <c r="C32" s="11"/>
      <c r="D32" s="11">
        <v>1</v>
      </c>
      <c r="E32" s="11">
        <v>1</v>
      </c>
    </row>
    <row r="33" spans="1:5" x14ac:dyDescent="0.35">
      <c r="A33" s="5" t="s">
        <v>559</v>
      </c>
      <c r="B33" s="11">
        <v>19</v>
      </c>
      <c r="C33" s="11">
        <v>20</v>
      </c>
      <c r="D33" s="11">
        <v>21</v>
      </c>
      <c r="E33" s="11">
        <v>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8741D-4B3F-4B44-B7DE-B8ADC8327529}">
  <dimension ref="A1:E8"/>
  <sheetViews>
    <sheetView workbookViewId="0">
      <selection activeCell="A12" sqref="A12"/>
    </sheetView>
  </sheetViews>
  <sheetFormatPr defaultRowHeight="14.5" x14ac:dyDescent="0.35"/>
  <cols>
    <col min="1" max="1" width="18.54296875" bestFit="1" customWidth="1"/>
    <col min="2" max="2" width="15.26953125" bestFit="1" customWidth="1"/>
    <col min="3" max="3" width="7.6328125" bestFit="1" customWidth="1"/>
    <col min="4" max="4" width="9.453125" bestFit="1" customWidth="1"/>
    <col min="5" max="6" width="12.26953125" bestFit="1" customWidth="1"/>
    <col min="7" max="7" width="10.7265625" bestFit="1" customWidth="1"/>
  </cols>
  <sheetData>
    <row r="1" spans="1:5" x14ac:dyDescent="0.35">
      <c r="A1" s="4" t="s">
        <v>5</v>
      </c>
      <c r="B1" t="s">
        <v>12</v>
      </c>
    </row>
    <row r="3" spans="1:5" x14ac:dyDescent="0.35">
      <c r="A3" s="4" t="s">
        <v>561</v>
      </c>
      <c r="B3" s="4" t="s">
        <v>560</v>
      </c>
    </row>
    <row r="4" spans="1:5" x14ac:dyDescent="0.35">
      <c r="A4" s="4" t="s">
        <v>558</v>
      </c>
      <c r="B4" t="s">
        <v>569</v>
      </c>
      <c r="C4" t="s">
        <v>18</v>
      </c>
      <c r="D4" t="s">
        <v>44</v>
      </c>
      <c r="E4" t="s">
        <v>30</v>
      </c>
    </row>
    <row r="5" spans="1:5" x14ac:dyDescent="0.35">
      <c r="A5" s="5" t="s">
        <v>16</v>
      </c>
      <c r="B5" s="11"/>
      <c r="C5" s="11">
        <v>40</v>
      </c>
      <c r="D5" s="11"/>
      <c r="E5" s="11"/>
    </row>
    <row r="6" spans="1:5" x14ac:dyDescent="0.35">
      <c r="A6" s="5" t="s">
        <v>11</v>
      </c>
      <c r="B6" s="11">
        <v>38</v>
      </c>
      <c r="C6" s="11"/>
      <c r="D6" s="11"/>
      <c r="E6" s="11"/>
    </row>
    <row r="7" spans="1:5" x14ac:dyDescent="0.35">
      <c r="A7" s="5" t="s">
        <v>43</v>
      </c>
      <c r="B7" s="11"/>
      <c r="C7" s="11"/>
      <c r="D7" s="11">
        <v>21</v>
      </c>
      <c r="E7" s="11"/>
    </row>
    <row r="8" spans="1:5" x14ac:dyDescent="0.35">
      <c r="A8" s="5" t="s">
        <v>26</v>
      </c>
      <c r="B8" s="11"/>
      <c r="C8" s="11"/>
      <c r="D8" s="11"/>
      <c r="E8" s="11">
        <v>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BE57B-128E-404F-93F6-8D326CAC038C}">
  <dimension ref="A1:N32"/>
  <sheetViews>
    <sheetView topLeftCell="A6" workbookViewId="0">
      <selection activeCell="E28" sqref="E28"/>
    </sheetView>
  </sheetViews>
  <sheetFormatPr defaultRowHeight="14.5" x14ac:dyDescent="0.35"/>
  <cols>
    <col min="1" max="1" width="18.54296875" bestFit="1" customWidth="1"/>
    <col min="2" max="2" width="15.26953125" bestFit="1" customWidth="1"/>
    <col min="3" max="3" width="5.81640625" bestFit="1" customWidth="1"/>
    <col min="4" max="4" width="6.81640625" bestFit="1" customWidth="1"/>
    <col min="5" max="5" width="5.90625" bestFit="1" customWidth="1"/>
    <col min="6" max="6" width="10.7265625" bestFit="1" customWidth="1"/>
    <col min="14" max="14" width="10.08984375" customWidth="1"/>
  </cols>
  <sheetData>
    <row r="1" spans="1:14" ht="25.5" x14ac:dyDescent="0.6">
      <c r="B1" s="6"/>
      <c r="F1" s="7" t="s">
        <v>562</v>
      </c>
      <c r="G1" s="8"/>
      <c r="H1" s="8"/>
      <c r="I1" s="8"/>
      <c r="J1" s="8"/>
      <c r="K1" s="8"/>
      <c r="L1" s="8"/>
      <c r="M1" s="8"/>
      <c r="N1" s="8"/>
    </row>
    <row r="3" spans="1:14" x14ac:dyDescent="0.35">
      <c r="A3" s="4" t="s">
        <v>561</v>
      </c>
      <c r="B3" s="4" t="s">
        <v>560</v>
      </c>
    </row>
    <row r="4" spans="1:14" x14ac:dyDescent="0.35">
      <c r="A4" s="4" t="s">
        <v>558</v>
      </c>
      <c r="B4" t="s">
        <v>12</v>
      </c>
      <c r="C4" t="s">
        <v>17</v>
      </c>
      <c r="D4" t="s">
        <v>34</v>
      </c>
      <c r="E4" t="s">
        <v>22</v>
      </c>
    </row>
    <row r="5" spans="1:14" x14ac:dyDescent="0.35">
      <c r="A5" s="5" t="s">
        <v>55</v>
      </c>
      <c r="B5" s="11"/>
      <c r="C5" s="11">
        <v>1</v>
      </c>
      <c r="D5" s="11">
        <v>1</v>
      </c>
      <c r="E5" s="11"/>
    </row>
    <row r="6" spans="1:14" x14ac:dyDescent="0.35">
      <c r="A6" s="5" t="s">
        <v>105</v>
      </c>
      <c r="B6" s="11"/>
      <c r="C6" s="11">
        <v>1</v>
      </c>
      <c r="D6" s="11">
        <v>1</v>
      </c>
      <c r="E6" s="11">
        <v>1</v>
      </c>
    </row>
    <row r="7" spans="1:14" x14ac:dyDescent="0.35">
      <c r="A7" s="5" t="s">
        <v>33</v>
      </c>
      <c r="B7" s="11">
        <v>2</v>
      </c>
      <c r="C7" s="11"/>
      <c r="D7" s="11"/>
      <c r="E7" s="11">
        <v>1</v>
      </c>
    </row>
    <row r="8" spans="1:14" x14ac:dyDescent="0.35">
      <c r="A8" s="5" t="s">
        <v>62</v>
      </c>
      <c r="B8" s="11">
        <v>2</v>
      </c>
      <c r="C8" s="11">
        <v>1</v>
      </c>
      <c r="D8" s="11"/>
      <c r="E8" s="11">
        <v>1</v>
      </c>
    </row>
    <row r="9" spans="1:14" x14ac:dyDescent="0.35">
      <c r="A9" s="5" t="s">
        <v>127</v>
      </c>
      <c r="B9" s="11"/>
      <c r="C9" s="11">
        <v>1</v>
      </c>
      <c r="D9" s="11">
        <v>1</v>
      </c>
      <c r="E9" s="11"/>
    </row>
    <row r="10" spans="1:14" x14ac:dyDescent="0.35">
      <c r="A10" s="5" t="s">
        <v>202</v>
      </c>
      <c r="B10" s="11"/>
      <c r="C10" s="11"/>
      <c r="D10" s="11">
        <v>1</v>
      </c>
      <c r="E10" s="11"/>
    </row>
    <row r="11" spans="1:14" x14ac:dyDescent="0.35">
      <c r="A11" s="5" t="s">
        <v>38</v>
      </c>
      <c r="B11" s="11"/>
      <c r="C11" s="11"/>
      <c r="D11" s="11">
        <v>1</v>
      </c>
      <c r="E11" s="11"/>
    </row>
    <row r="12" spans="1:14" x14ac:dyDescent="0.35">
      <c r="A12" s="5" t="s">
        <v>81</v>
      </c>
      <c r="B12" s="11"/>
      <c r="C12" s="11">
        <v>1</v>
      </c>
      <c r="D12" s="11"/>
      <c r="E12" s="11">
        <v>2</v>
      </c>
    </row>
    <row r="13" spans="1:14" x14ac:dyDescent="0.35">
      <c r="A13" s="5" t="s">
        <v>49</v>
      </c>
      <c r="B13" s="11"/>
      <c r="C13" s="11">
        <v>2</v>
      </c>
      <c r="D13" s="11"/>
      <c r="E13" s="11">
        <v>1</v>
      </c>
    </row>
    <row r="14" spans="1:14" x14ac:dyDescent="0.35">
      <c r="A14" s="5" t="s">
        <v>21</v>
      </c>
      <c r="B14" s="11">
        <v>2</v>
      </c>
      <c r="C14" s="11"/>
      <c r="D14" s="11">
        <v>1</v>
      </c>
      <c r="E14" s="11">
        <v>1</v>
      </c>
    </row>
    <row r="15" spans="1:14" x14ac:dyDescent="0.35">
      <c r="A15" s="5" t="s">
        <v>69</v>
      </c>
      <c r="B15" s="11">
        <v>1</v>
      </c>
      <c r="C15" s="11">
        <v>3</v>
      </c>
      <c r="D15" s="11"/>
      <c r="E15" s="11">
        <v>1</v>
      </c>
    </row>
    <row r="16" spans="1:14" x14ac:dyDescent="0.35">
      <c r="A16" s="5" t="s">
        <v>72</v>
      </c>
      <c r="B16" s="11"/>
      <c r="C16" s="11"/>
      <c r="D16" s="11">
        <v>1</v>
      </c>
      <c r="E16" s="11"/>
    </row>
    <row r="17" spans="1:5" x14ac:dyDescent="0.35">
      <c r="A17" s="5" t="s">
        <v>25</v>
      </c>
      <c r="B17" s="11">
        <v>1</v>
      </c>
      <c r="C17" s="11">
        <v>1</v>
      </c>
      <c r="D17" s="11">
        <v>1</v>
      </c>
      <c r="E17" s="11"/>
    </row>
    <row r="18" spans="1:5" x14ac:dyDescent="0.35">
      <c r="A18" s="5" t="s">
        <v>116</v>
      </c>
      <c r="B18" s="11"/>
      <c r="C18" s="11"/>
      <c r="D18" s="11">
        <v>1</v>
      </c>
      <c r="E18" s="11">
        <v>1</v>
      </c>
    </row>
    <row r="19" spans="1:5" x14ac:dyDescent="0.35">
      <c r="A19" s="5" t="s">
        <v>42</v>
      </c>
      <c r="B19" s="11">
        <v>2</v>
      </c>
      <c r="C19" s="11"/>
      <c r="D19" s="11"/>
      <c r="E19" s="11">
        <v>1</v>
      </c>
    </row>
    <row r="20" spans="1:5" x14ac:dyDescent="0.35">
      <c r="A20" s="5" t="s">
        <v>60</v>
      </c>
      <c r="B20" s="11">
        <v>2</v>
      </c>
      <c r="C20" s="11"/>
      <c r="D20" s="11">
        <v>1</v>
      </c>
      <c r="E20" s="11">
        <v>1</v>
      </c>
    </row>
    <row r="21" spans="1:5" x14ac:dyDescent="0.35">
      <c r="A21" s="5" t="s">
        <v>113</v>
      </c>
      <c r="B21" s="11">
        <v>2</v>
      </c>
      <c r="C21" s="11"/>
      <c r="D21" s="11">
        <v>1</v>
      </c>
      <c r="E21" s="11">
        <v>1</v>
      </c>
    </row>
    <row r="22" spans="1:5" x14ac:dyDescent="0.35">
      <c r="A22" s="5" t="s">
        <v>40</v>
      </c>
      <c r="B22" s="11"/>
      <c r="C22" s="11"/>
      <c r="D22" s="11">
        <v>1</v>
      </c>
      <c r="E22" s="11"/>
    </row>
    <row r="23" spans="1:5" x14ac:dyDescent="0.35">
      <c r="A23" s="5" t="s">
        <v>28</v>
      </c>
      <c r="B23" s="11">
        <v>1</v>
      </c>
      <c r="C23" s="11"/>
      <c r="D23" s="11">
        <v>3</v>
      </c>
      <c r="E23" s="11"/>
    </row>
    <row r="24" spans="1:5" x14ac:dyDescent="0.35">
      <c r="A24" s="5" t="s">
        <v>15</v>
      </c>
      <c r="B24" s="11"/>
      <c r="C24" s="11"/>
      <c r="D24" s="11"/>
      <c r="E24" s="11">
        <v>1</v>
      </c>
    </row>
    <row r="25" spans="1:5" x14ac:dyDescent="0.35">
      <c r="A25" s="5" t="s">
        <v>64</v>
      </c>
      <c r="B25" s="11"/>
      <c r="C25" s="11">
        <v>2</v>
      </c>
      <c r="D25" s="11"/>
      <c r="E25" s="11">
        <v>1</v>
      </c>
    </row>
    <row r="26" spans="1:5" x14ac:dyDescent="0.35">
      <c r="A26" s="5" t="s">
        <v>53</v>
      </c>
      <c r="B26" s="11">
        <v>1</v>
      </c>
      <c r="C26" s="11">
        <v>2</v>
      </c>
      <c r="D26" s="11">
        <v>1</v>
      </c>
      <c r="E26" s="11"/>
    </row>
    <row r="27" spans="1:5" x14ac:dyDescent="0.35">
      <c r="A27" s="5" t="s">
        <v>123</v>
      </c>
      <c r="B27" s="11"/>
      <c r="C27" s="11">
        <v>1</v>
      </c>
      <c r="D27" s="11"/>
      <c r="E27" s="11"/>
    </row>
    <row r="28" spans="1:5" x14ac:dyDescent="0.35">
      <c r="A28" s="5" t="s">
        <v>51</v>
      </c>
      <c r="B28" s="11"/>
      <c r="C28" s="11">
        <v>2</v>
      </c>
      <c r="D28" s="11">
        <v>1</v>
      </c>
      <c r="E28" s="11">
        <v>3</v>
      </c>
    </row>
    <row r="29" spans="1:5" x14ac:dyDescent="0.35">
      <c r="A29" s="5" t="s">
        <v>10</v>
      </c>
      <c r="B29" s="11">
        <v>1</v>
      </c>
      <c r="C29" s="11"/>
      <c r="D29" s="11">
        <v>1</v>
      </c>
      <c r="E29" s="11">
        <v>3</v>
      </c>
    </row>
    <row r="30" spans="1:5" x14ac:dyDescent="0.35">
      <c r="A30" s="5" t="s">
        <v>47</v>
      </c>
      <c r="B30" s="11">
        <v>1</v>
      </c>
      <c r="C30" s="11"/>
      <c r="D30" s="11"/>
      <c r="E30" s="11"/>
    </row>
    <row r="31" spans="1:5" x14ac:dyDescent="0.35">
      <c r="A31" s="5" t="s">
        <v>57</v>
      </c>
      <c r="B31" s="11"/>
      <c r="C31" s="11">
        <v>2</v>
      </c>
      <c r="D31" s="11">
        <v>2</v>
      </c>
      <c r="E31" s="11">
        <v>1</v>
      </c>
    </row>
    <row r="32" spans="1:5" x14ac:dyDescent="0.35">
      <c r="A32" s="5" t="s">
        <v>88</v>
      </c>
      <c r="B32" s="11">
        <v>1</v>
      </c>
      <c r="C32" s="11"/>
      <c r="D32" s="11">
        <v>1</v>
      </c>
      <c r="E32" s="1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DASHBOARD</vt:lpstr>
      <vt:lpstr>SectorYearWise</vt:lpstr>
      <vt:lpstr>CostSpend</vt:lpstr>
      <vt:lpstr>Forecast sheet</vt:lpstr>
      <vt:lpstr>ForecastData</vt:lpstr>
      <vt:lpstr>VehicleUsed</vt:lpstr>
      <vt:lpstr>Top5State</vt:lpstr>
      <vt:lpstr>KPi</vt:lpstr>
      <vt:lpstr>ElectricVehicleSector</vt:lpstr>
      <vt:lpstr>StateFuelType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Disha Katare</dc:creator>
  <cp:lastModifiedBy>Disha Katare</cp:lastModifiedBy>
  <dcterms:created xsi:type="dcterms:W3CDTF">2024-09-22T21:30:43Z</dcterms:created>
  <dcterms:modified xsi:type="dcterms:W3CDTF">2025-04-04T19:05:28Z</dcterms:modified>
</cp:coreProperties>
</file>