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urfume-my.sharepoint.com/personal/nikita_ryzhkov_urfu_me/Documents/"/>
    </mc:Choice>
  </mc:AlternateContent>
  <xr:revisionPtr revIDLastSave="1" documentId="8_{FFCD8FE1-3062-4DD7-A890-A7265D21738E}" xr6:coauthVersionLast="47" xr6:coauthVersionMax="47" xr10:uidLastSave="{12502936-3C0D-41B5-894E-9285558EAC51}"/>
  <bookViews>
    <workbookView xWindow="-108" yWindow="-108" windowWidth="23256" windowHeight="12456" activeTab="2" xr2:uid="{10DA072E-B3FB-43A2-9663-AB2A98D47E7B}"/>
  </bookViews>
  <sheets>
    <sheet name="НСИ" sheetId="5" r:id="rId1"/>
    <sheet name="Учет акций" sheetId="1" state="hidden" r:id="rId2"/>
    <sheet name="История" sheetId="7" r:id="rId3"/>
    <sheet name="Доходность" sheetId="10" r:id="rId4"/>
    <sheet name="Золото" sheetId="9" r:id="rId5"/>
    <sheet name="USD" sheetId="8" r:id="rId6"/>
    <sheet name="SBER" sheetId="2" state="hidden" r:id="rId7"/>
    <sheet name="YNDX" sheetId="3" state="hidden" r:id="rId8"/>
    <sheet name="MTSS" sheetId="4" state="hidden" r:id="rId9"/>
    <sheet name="OZON" sheetId="6" state="hidden"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6" i="7" l="1"/>
  <c r="G53" i="7"/>
  <c r="G52" i="7"/>
  <c r="G51" i="7"/>
  <c r="G46" i="7"/>
  <c r="G7" i="10" s="1"/>
  <c r="H7" i="10" s="1"/>
  <c r="G48" i="7"/>
  <c r="G9" i="10" s="1"/>
  <c r="H9" i="10" s="1"/>
  <c r="E48" i="7"/>
  <c r="E46" i="7"/>
  <c r="E40" i="7"/>
  <c r="G40" i="7" s="1"/>
  <c r="E9" i="10" s="1"/>
  <c r="F9" i="10" s="1"/>
  <c r="E38" i="7"/>
  <c r="G38" i="7" s="1"/>
  <c r="E7" i="10" s="1"/>
  <c r="F7" i="10" s="1"/>
  <c r="D20" i="7"/>
  <c r="D24" i="7" s="1"/>
  <c r="D7" i="7"/>
  <c r="D11" i="7" s="1"/>
  <c r="D15" i="7" s="1"/>
  <c r="D19" i="7" s="1"/>
  <c r="D23" i="7" s="1"/>
  <c r="D8" i="7"/>
  <c r="D12" i="7" s="1"/>
  <c r="D16" i="7" s="1"/>
  <c r="D9" i="7"/>
  <c r="D13" i="7" s="1"/>
  <c r="D17" i="7" s="1"/>
  <c r="D21" i="7" s="1"/>
  <c r="D25" i="7" s="1"/>
  <c r="D6" i="7"/>
  <c r="D10" i="7" s="1"/>
  <c r="D14" i="7" s="1"/>
  <c r="D18" i="7" s="1"/>
  <c r="D22" i="7" s="1"/>
  <c r="E11" i="7" a="1"/>
  <c r="E39" i="7" a="1"/>
  <c r="E47" i="7" a="1"/>
  <c r="A1" i="2" a="1"/>
  <c r="E12" i="7" a="1"/>
  <c r="A1" i="4" a="1"/>
  <c r="E13" i="7" a="1"/>
  <c r="E10" i="7" a="1"/>
  <c r="E6" i="7" a="1"/>
  <c r="E3" i="7" a="1"/>
  <c r="A1" i="3" a="1"/>
  <c r="E2" i="7" a="1"/>
  <c r="E8" i="7" a="1"/>
  <c r="A1" i="6" a="1"/>
  <c r="E4" i="7" a="1"/>
  <c r="E9" i="7" a="1"/>
  <c r="E7" i="7" a="1"/>
  <c r="E5" i="7" a="1"/>
  <c r="J9" i="10" l="1"/>
  <c r="J7" i="10"/>
  <c r="K9" i="10"/>
  <c r="L9" i="10" s="1"/>
  <c r="E39" i="7"/>
  <c r="E47" i="7"/>
  <c r="K7" i="10"/>
  <c r="L7" i="10" s="1"/>
  <c r="E11" i="7"/>
  <c r="E10" i="7"/>
  <c r="E13" i="7"/>
  <c r="E12" i="7"/>
  <c r="E6" i="7"/>
  <c r="E9" i="7"/>
  <c r="E8" i="7"/>
  <c r="E7" i="7"/>
  <c r="E4" i="7"/>
  <c r="G4" i="7" s="1"/>
  <c r="E5" i="7"/>
  <c r="G5" i="7" s="1"/>
  <c r="E5" i="10" s="1"/>
  <c r="F5" i="10" s="1"/>
  <c r="E3" i="7"/>
  <c r="G3" i="7" s="1"/>
  <c r="E3" i="10" s="1"/>
  <c r="F3" i="10" s="1"/>
  <c r="E2" i="7"/>
  <c r="G2" i="7" s="1"/>
  <c r="A1" i="6"/>
  <c r="C5" i="1" s="1"/>
  <c r="A1" i="4"/>
  <c r="C4" i="1" s="1"/>
  <c r="A1" i="3"/>
  <c r="A1" i="2"/>
  <c r="E15" i="7" a="1"/>
  <c r="E17" i="7" a="1"/>
  <c r="E16" i="7" a="1"/>
  <c r="E14" i="7" a="1"/>
  <c r="G47" i="7" l="1"/>
  <c r="G8" i="10" s="1"/>
  <c r="G39" i="7"/>
  <c r="E8" i="10" s="1"/>
  <c r="F8" i="10" s="1"/>
  <c r="G8" i="7"/>
  <c r="G9" i="7"/>
  <c r="G7" i="7"/>
  <c r="G6" i="7"/>
  <c r="E16" i="7"/>
  <c r="E15" i="7"/>
  <c r="E17" i="7"/>
  <c r="G12" i="7"/>
  <c r="G11" i="7"/>
  <c r="G13" i="7"/>
  <c r="E14" i="7"/>
  <c r="G10" i="7"/>
  <c r="C2" i="1"/>
  <c r="F5" i="1"/>
  <c r="H5" i="1" s="1"/>
  <c r="E5" i="1"/>
  <c r="G5" i="1" s="1"/>
  <c r="E4" i="1"/>
  <c r="G4" i="1" s="1"/>
  <c r="F4" i="1"/>
  <c r="H4" i="1" s="1"/>
  <c r="E20" i="7" a="1"/>
  <c r="E18" i="7" a="1"/>
  <c r="E19" i="7" a="1"/>
  <c r="E21" i="7" a="1"/>
  <c r="J8" i="10" l="1"/>
  <c r="K8" i="10" s="1"/>
  <c r="L8" i="10" s="1"/>
  <c r="H8" i="10"/>
  <c r="E19" i="7"/>
  <c r="E20" i="7"/>
  <c r="E18" i="7"/>
  <c r="E21" i="7"/>
  <c r="G15" i="7"/>
  <c r="G16" i="7"/>
  <c r="G14" i="7"/>
  <c r="G17" i="7"/>
  <c r="J4" i="1"/>
  <c r="K4" i="1" s="1"/>
  <c r="J5" i="1"/>
  <c r="K5" i="1" s="1"/>
  <c r="F2" i="1"/>
  <c r="H2" i="1" s="1"/>
  <c r="E2" i="1"/>
  <c r="G2" i="1" s="1"/>
  <c r="E23" i="7" a="1"/>
  <c r="E25" i="7" a="1"/>
  <c r="E24" i="7" a="1"/>
  <c r="E22" i="7" a="1"/>
  <c r="E25" i="7" l="1"/>
  <c r="E22" i="7"/>
  <c r="E24" i="7"/>
  <c r="E23" i="7"/>
  <c r="G21" i="7"/>
  <c r="G18" i="7"/>
  <c r="G20" i="7"/>
  <c r="G19" i="7"/>
  <c r="J2" i="1"/>
  <c r="K2" i="1" s="1"/>
  <c r="C3" i="1"/>
  <c r="E3" i="1"/>
  <c r="G3" i="1" s="1"/>
  <c r="E29" i="7" a="1"/>
  <c r="E28" i="7" a="1"/>
  <c r="E27" i="7" a="1"/>
  <c r="E26" i="7" a="1"/>
  <c r="E27" i="7" l="1"/>
  <c r="G27" i="7" s="1"/>
  <c r="E4" i="10" s="1"/>
  <c r="F4" i="10" s="1"/>
  <c r="E28" i="7"/>
  <c r="E26" i="7"/>
  <c r="G26" i="7" s="1"/>
  <c r="E2" i="10" s="1"/>
  <c r="F2" i="10" s="1"/>
  <c r="E29" i="7"/>
  <c r="G23" i="7"/>
  <c r="G24" i="7"/>
  <c r="G22" i="7"/>
  <c r="G25" i="7"/>
  <c r="F3" i="1"/>
  <c r="H3" i="1" s="1"/>
  <c r="J3" i="1" s="1"/>
  <c r="J6" i="1" s="1"/>
  <c r="K6" i="1" s="1"/>
  <c r="E32" i="7" a="1"/>
  <c r="E30" i="7" a="1"/>
  <c r="E34" i="7" a="1"/>
  <c r="E31" i="7" a="1"/>
  <c r="E33" i="7" a="1"/>
  <c r="E34" i="7" l="1"/>
  <c r="E33" i="7"/>
  <c r="E30" i="7"/>
  <c r="E32" i="7"/>
  <c r="G32" i="7" s="1"/>
  <c r="E6" i="10" s="1"/>
  <c r="E31" i="7"/>
  <c r="G29" i="7"/>
  <c r="G28" i="7"/>
  <c r="K3" i="1"/>
  <c r="E41" i="7" a="1"/>
  <c r="E36" i="7" a="1"/>
  <c r="E35" i="7" a="1"/>
  <c r="E37" i="7" a="1"/>
  <c r="E42" i="7" a="1"/>
  <c r="E11" i="10" l="1"/>
  <c r="F6" i="10"/>
  <c r="G31" i="7"/>
  <c r="E42" i="7"/>
  <c r="G34" i="7"/>
  <c r="E41" i="7"/>
  <c r="E37" i="7"/>
  <c r="E35" i="7"/>
  <c r="E36" i="7"/>
  <c r="G33" i="7"/>
  <c r="G30" i="7"/>
  <c r="E45" i="7" a="1"/>
  <c r="E43" i="7" a="1"/>
  <c r="E44" i="7" a="1"/>
  <c r="E44" i="7" l="1"/>
  <c r="E43" i="7"/>
  <c r="E45" i="7"/>
  <c r="G41" i="7"/>
  <c r="G42" i="7"/>
  <c r="G36" i="7"/>
  <c r="G37" i="7"/>
  <c r="G35" i="7"/>
  <c r="G3" i="10" l="1"/>
  <c r="G2" i="10"/>
  <c r="G43" i="7"/>
  <c r="G4" i="10" s="1"/>
  <c r="G45" i="7"/>
  <c r="G6" i="10" s="1"/>
  <c r="G44" i="7"/>
  <c r="G5" i="10" s="1"/>
  <c r="H4" i="10" l="1"/>
  <c r="H5" i="10"/>
  <c r="H6" i="10"/>
  <c r="H3" i="10"/>
  <c r="J2" i="10"/>
  <c r="H2" i="10"/>
  <c r="J5" i="10"/>
  <c r="K5" i="10" s="1"/>
  <c r="L5" i="10" s="1"/>
  <c r="J4" i="10"/>
  <c r="K4" i="10" s="1"/>
  <c r="L4" i="10" s="1"/>
  <c r="J6" i="10"/>
  <c r="K6" i="10" s="1"/>
  <c r="L6" i="10" s="1"/>
  <c r="J3" i="10"/>
  <c r="K3" i="10" s="1"/>
  <c r="L3" i="10" s="1"/>
  <c r="G11" i="10"/>
  <c r="J11" i="10" l="1"/>
  <c r="K2" i="10"/>
  <c r="L2" i="10" s="1"/>
  <c r="L11" i="10" s="1"/>
  <c r="K11" i="10"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04">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6"/>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futureMetadata>
  <cellMetadata count="1">
    <bk>
      <rc t="1" v="0"/>
    </bk>
  </cellMetadata>
  <valueMetadata count="40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valueMetadata>
</metadata>
</file>

<file path=xl/sharedStrings.xml><?xml version="1.0" encoding="utf-8"?>
<sst xmlns="http://schemas.openxmlformats.org/spreadsheetml/2006/main" count="158" uniqueCount="50">
  <si>
    <t>Инструмент</t>
  </si>
  <si>
    <t>Дата покупки</t>
  </si>
  <si>
    <t>Количество бумаг</t>
  </si>
  <si>
    <t>Сумма покупки</t>
  </si>
  <si>
    <t>Сумма продажи</t>
  </si>
  <si>
    <t>Доход</t>
  </si>
  <si>
    <t>Купоны/ дивиденды</t>
  </si>
  <si>
    <t>Цена закрытия в дату покупки, в рублях</t>
  </si>
  <si>
    <t>Ставка доходности</t>
  </si>
  <si>
    <t>Цена текущая, в рублях</t>
  </si>
  <si>
    <t>Текущая дата</t>
  </si>
  <si>
    <t>Формула</t>
  </si>
  <si>
    <t>Лист</t>
  </si>
  <si>
    <t>Комментарий</t>
  </si>
  <si>
    <t>Комментарий (что рассчитвает)</t>
  </si>
  <si>
    <t>ID_ИСТ</t>
  </si>
  <si>
    <t>Дата</t>
  </si>
  <si>
    <t>Сумма</t>
  </si>
  <si>
    <t>Цена</t>
  </si>
  <si>
    <t>Кол-во</t>
  </si>
  <si>
    <t>Тип</t>
  </si>
  <si>
    <t>Акция</t>
  </si>
  <si>
    <t>Покупка</t>
  </si>
  <si>
    <t>Учет</t>
  </si>
  <si>
    <t>Учет (неторговый день)</t>
  </si>
  <si>
    <t>Наименование</t>
  </si>
  <si>
    <t>Валюта</t>
  </si>
  <si>
    <t>ПИФ</t>
  </si>
  <si>
    <t>Золото</t>
  </si>
  <si>
    <t>Драгоценный металл</t>
  </si>
  <si>
    <t>Облигация 1</t>
  </si>
  <si>
    <t>Акция 1</t>
  </si>
  <si>
    <t>Облигация</t>
  </si>
  <si>
    <t>Облигация 2</t>
  </si>
  <si>
    <t>Продажа</t>
  </si>
  <si>
    <t>Ставка доходности, %</t>
  </si>
  <si>
    <t>Общая сумма покупки</t>
  </si>
  <si>
    <t>Общая сумма продажи</t>
  </si>
  <si>
    <t>Среднее</t>
  </si>
  <si>
    <t>Доходность</t>
  </si>
  <si>
    <t>доход / сумма_вложений</t>
  </si>
  <si>
    <t>сумма_продажи - сумма_вложений</t>
  </si>
  <si>
    <t>Зачисление дивидендов</t>
  </si>
  <si>
    <t>Зачисление купонов</t>
  </si>
  <si>
    <t>Доп. зачисления</t>
  </si>
  <si>
    <t>Сред. цена покупки</t>
  </si>
  <si>
    <t>Сред. цена продажи</t>
  </si>
  <si>
    <t>Ставка доходности, % год</t>
  </si>
  <si>
    <t>Прибыль</t>
  </si>
  <si>
    <t>Срок инвестиций, дней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</si>
</sst>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164" formatCode="_-* #,##0.00\ [$₽-419]_-;\-* #,##0.00\ [$₽-419]_-;_-* &quot;-&quot;??\ [$₽-419]_-;_-@_-"/>
  </numFmts>
  <fonts count="5" x14ac:knownFonts="1">
    <font>
      <sz val="11"/>
      <color theme="1"/>
      <name val="Aptos Narrow"/>
      <family val="2"/>
      <charset val="204"/>
      <scheme val="minor"/>
    </font>
    <font>
      <sz val="11"/>
      <color theme="1"/>
      <name val="Aptos Narrow"/>
      <family val="2"/>
      <charset val="204"/>
      <scheme val="minor"/>
    </font>
    <font>
      <sz val="11"/>
      <color theme="1"/>
      <name val="Arial"/>
      <family val="2"/>
    </font>
    <font>
      <u/>
      <sz val="11"/>
      <color theme="10"/>
      <name val="Aptos Narrow"/>
      <family val="2"/>
      <charset val="204"/>
      <scheme val="minor"/>
    </font>
    <font>
      <sz val="11"/>
      <color theme="1"/>
      <name val="Arial"/>
    </font>
  </fonts>
  <fills count="2">
    <fill>
      <patternFill patternType="none"/>
    </fill>
    <fill>
      <patternFill patternType="gray125"/>
    </fill>
  </fills>
  <borders count="1">
    <border>
      <left/>
      <right/>
      <top/>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44" fontId="1" fillId="0" borderId="0" applyFont="0" applyFill="0" applyBorder="0" applyAlignment="0" applyProtection="0"/>
  </cellStyleXfs>
  <cellXfs count="18">
    <xf numFmtId="0" fontId="0" fillId="0" borderId="0" xfId="0"/>
    <xf numFmtId="0" fontId="2" fillId="0" borderId="0" xfId="0" applyFont="1" applyAlignment="1">
      <alignment horizontal="center" vertical="center" wrapText="1"/>
    </xf>
    <xf numFmtId="0" fontId="2" fillId="0" borderId="0" xfId="0" applyFont="1"/>
    <xf numFmtId="14" fontId="2" fillId="0" borderId="0" xfId="0" applyNumberFormat="1" applyFont="1"/>
    <xf numFmtId="164" fontId="2" fillId="0" borderId="0" xfId="0" applyNumberFormat="1" applyFont="1"/>
    <xf numFmtId="14" fontId="0" fillId="0" borderId="0" xfId="0" applyNumberFormat="1"/>
    <xf numFmtId="10" fontId="2" fillId="0" borderId="0" xfId="0" applyNumberFormat="1" applyFont="1"/>
    <xf numFmtId="0" fontId="3" fillId="0" borderId="0" xfId="2"/>
    <xf numFmtId="44" fontId="2" fillId="0" borderId="0" xfId="0" applyNumberFormat="1" applyFont="1"/>
    <xf numFmtId="9" fontId="2" fillId="0" borderId="0" xfId="1" applyFont="1"/>
    <xf numFmtId="14" fontId="4" fillId="0" borderId="0" xfId="0" applyNumberFormat="1" applyFont="1"/>
    <xf numFmtId="9" fontId="2" fillId="0" borderId="0" xfId="1" applyFont="1" applyBorder="1"/>
    <xf numFmtId="0" fontId="0" fillId="0" borderId="0" xfId="0" quotePrefix="1"/>
    <xf numFmtId="44" fontId="0" fillId="0" borderId="0" xfId="3" applyFont="1"/>
    <xf numFmtId="164" fontId="0" fillId="0" borderId="0" xfId="0" applyNumberFormat="1"/>
    <xf numFmtId="44" fontId="0" fillId="0" borderId="0" xfId="0" applyNumberFormat="1"/>
    <xf numFmtId="9" fontId="0" fillId="0" borderId="0" xfId="1" applyFont="1"/>
    <xf numFmtId="10" fontId="0" fillId="0" borderId="0" xfId="0" applyNumberFormat="1"/>
  </cellXfs>
  <cellStyles count="4">
    <cellStyle name="Гиперссылка" xfId="2" builtinId="8"/>
    <cellStyle name="Денежный" xfId="3" builtinId="4"/>
    <cellStyle name="Обычный" xfId="0" builtinId="0"/>
    <cellStyle name="Процентный"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9">
  <a r="1" c="81">
    <v t="i">0</v>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54</v>
    <v t="i">55</v>
    <v t="i">56</v>
    <v t="i">57</v>
    <v t="i">58</v>
    <v t="i">61</v>
    <v t="i">62</v>
    <v t="i">63</v>
    <v t="i">64</v>
    <v t="i">68</v>
    <v t="i">69</v>
    <v t="i">70</v>
    <v t="i">71</v>
    <v t="i">72</v>
    <v t="i">75</v>
    <v t="i">76</v>
    <v t="i">77</v>
    <v t="i">78</v>
    <v t="i">79</v>
    <v t="i">82</v>
    <v t="i">83</v>
    <v t="i">84</v>
    <v t="i">85</v>
    <v t="i">86</v>
    <v t="i">89</v>
    <v t="i">90</v>
    <v t="i">91</v>
    <v t="i">92</v>
    <v t="i">93</v>
    <v t="i">96</v>
    <v t="i">97</v>
    <v t="i">98</v>
    <v t="i">99</v>
    <v t="i">100</v>
    <v t="i">103</v>
    <v t="i">104</v>
    <v t="i">105</v>
    <v t="i">106</v>
    <v t="i">107</v>
    <v t="i">110</v>
    <v t="i">111</v>
    <v t="i">112</v>
    <v t="i">113</v>
    <v t="i">114</v>
  </a>
  <a r="1" c="81">
    <v>273.64</v>
    <v>274.04000000000002</v>
    <v>273.45999999999998</v>
    <v>275.81</v>
    <v>276</v>
    <v>275.68</v>
    <v>275.89999999999998</v>
    <v>275.39999999999998</v>
    <v>276.10000000000002</v>
    <v>275.7</v>
    <v>277.7</v>
    <v>277.77999999999997</v>
    <v>275.29000000000002</v>
    <v>275.01</v>
    <v>276</v>
    <v>274.10000000000002</v>
    <v>272.95999999999998</v>
    <v>273.12</v>
    <v>273.73</v>
    <v>274.70999999999998</v>
    <v>275.89999999999998</v>
    <v>277</v>
    <v>276.51</v>
    <v>277.26</v>
    <v>278.75</v>
    <v>282.22000000000003</v>
    <v>282.82</v>
    <v>283.60000000000002</v>
    <v>287.75</v>
    <v>287.49</v>
    <v>289.7</v>
    <v>290</v>
    <v>288</v>
    <v>289</v>
    <v>287.17</v>
    <v>281.55</v>
    <v>282.74</v>
    <v>290.7</v>
    <v>292.52</v>
    <v>292.81</v>
    <v>293</v>
    <v>294.44</v>
    <v>298.97000000000003</v>
    <v>298.7</v>
    <v>298.14999999999998</v>
    <v>299.38</v>
    <v>300.05</v>
    <v>300.39999999999998</v>
    <v>300.10000000000002</v>
    <v>296.27999999999997</v>
    <v>298.60000000000002</v>
    <v>299.11</v>
    <v>295.7</v>
    <v>295</v>
    <v>295.99</v>
    <v>295.44</v>
    <v>294.3</v>
    <v>293.83999999999997</v>
    <v>294.92</v>
    <v>298.69</v>
    <v>298.89999999999998</v>
    <v>299.76</v>
    <v>300.55</v>
    <v>306.2</v>
    <v>305.94</v>
    <v>305.7</v>
    <v>306.92</v>
    <v>307.02999999999997</v>
    <v>306.89</v>
    <v>307.33</v>
    <v>306.8</v>
    <v>308</v>
    <v>307.97000000000003</v>
    <v>306.43</v>
    <v>308.16000000000003</v>
    <v>307.89999999999998</v>
    <v>313.3</v>
    <v>308.3</v>
    <v>307.86</v>
    <v>308.39999999999998</v>
    <v>309.14999999999998</v>
  </a>
  <a r="1">
    <v t="i">0</v>
  </a>
  <a r="1">
    <v>273.45999999999998</v>
  </a>
  <a r="1">
    <v>274.04000000000002</v>
  </a>
  <a r="1">
    <v>273.64</v>
  </a>
  <a r="1">
    <v>275.81</v>
  </a>
  <a r="1">
    <v>276</v>
  </a>
  <a r="1">
    <v>275.68</v>
  </a>
  <a r="1">
    <v>275.89999999999998</v>
  </a>
  <a r="1">
    <v>2573.8000000000002</v>
  </a>
  <a r="1">
    <v>2570.4</v>
  </a>
  <a r="1" c="81">
    <v>2570.4</v>
    <v>2568.6</v>
    <v>2573.8000000000002</v>
    <v>2605</v>
    <v>2611</v>
    <v>2599.6</v>
    <v>2614.6</v>
    <v>2625.4</v>
    <v>2671</v>
    <v>2649.8</v>
    <v>2640.8</v>
    <v>2626</v>
    <v>2570.4</v>
    <v>2599</v>
    <v>2618.1999999999998</v>
    <v>2642</v>
    <v>2765</v>
    <v>2877.4</v>
    <v>2945</v>
    <v>3101.8</v>
    <v>3043.8</v>
    <v>3102.6</v>
    <v>3090</v>
    <v>3066.2</v>
    <v>3107</v>
    <v>3288</v>
    <v>3288</v>
    <v>3254.2</v>
    <v>3280.2</v>
    <v>3453.4</v>
    <v>3454</v>
    <v>3439.6</v>
    <v>3408.6</v>
    <v>3378.6</v>
    <v>3310</v>
    <v>3220</v>
    <v>3224</v>
    <v>3386</v>
    <v>3366.2</v>
    <v>3355</v>
    <v>3380</v>
    <v>3515</v>
    <v>3644</v>
    <v>3640</v>
    <v>3579.8</v>
    <v>3590</v>
    <v>3570</v>
    <v>3491.8</v>
    <v>3589</v>
    <v>3605</v>
    <v>3639</v>
    <v>3701</v>
    <v>3799</v>
    <v>3916.8</v>
    <v>3873</v>
    <v>3905</v>
    <v>3990.4</v>
    <v>3999</v>
    <v>4014</v>
    <v>4004.6</v>
    <v>4000</v>
    <v>3978</v>
    <v>3889.6</v>
    <v>3917.4</v>
    <v>3962.2</v>
    <v>3980.2</v>
    <v>3960</v>
    <v>3949.4</v>
    <v>3985.8</v>
    <v>3940.6</v>
    <v>3993</v>
    <v>4027.4</v>
    <v>4047</v>
    <v>4190.6000000000004</v>
    <v>4190</v>
    <v>4244.2</v>
    <v>4252</v>
    <v>4153</v>
    <v>4099</v>
    <v>4103</v>
    <v>4228</v>
  </a>
  <a r="1">
    <v>2568.6</v>
  </a>
  <a r="1">
    <v>2605</v>
  </a>
  <a r="1">
    <v>2611</v>
  </a>
  <a r="1">
    <v>2599.6</v>
  </a>
  <a r="1">
    <v>2614.6</v>
  </a>
  <a r="1">
    <v>2800</v>
  </a>
  <a r="1" c="81">
    <v>2829</v>
    <v>2816</v>
    <v>2800</v>
    <v>2815</v>
    <v>2860.5</v>
    <v>2935</v>
    <v>2953.5</v>
    <v>2943</v>
    <v>3010</v>
    <v>2954.5</v>
    <v>2901.5</v>
    <v>2853</v>
    <v>2826</v>
    <v>2837</v>
    <v>2797</v>
    <v>2805</v>
    <v>2768</v>
    <v>2835</v>
    <v>2877</v>
    <v>2908.5</v>
    <v>2911.5</v>
    <v>2910</v>
    <v>2885.5</v>
    <v>2872</v>
    <v>2865.5</v>
    <v>2875.5</v>
    <v>2820</v>
    <v>2836</v>
    <v>2986</v>
    <v>3042</v>
    <v>3096</v>
    <v>3165</v>
    <v>3120.5</v>
    <v>3135</v>
    <v>3120.5</v>
    <v>2999.5</v>
    <v>3050</v>
    <v>3110.5</v>
    <v>3157</v>
    <v>3150</v>
    <v>3174</v>
    <v>3255</v>
    <v>3375</v>
    <v>3328</v>
    <v>3323</v>
    <v>3302.5</v>
    <v>3307</v>
    <v>3286.5</v>
    <v>3308.5</v>
    <v>3255</v>
    <v>3300</v>
    <v>3350</v>
    <v>3364.5</v>
    <v>3493</v>
    <v>3519</v>
    <v>3482.5</v>
    <v>3525</v>
    <v>3607</v>
    <v>3692</v>
    <v>3774.5</v>
    <v>3770</v>
    <v>3871</v>
    <v>3839.5</v>
    <v>3791.5</v>
    <v>3880</v>
    <v>3847</v>
    <v>3852</v>
    <v>3739.5</v>
    <v>3779.5</v>
    <v>3770</v>
    <v>3704.5</v>
    <v>3826</v>
    <v>3822</v>
    <v>3900</v>
    <v>3981</v>
    <v>4078</v>
    <v>4179.5</v>
    <v>4077</v>
    <v>3998</v>
    <v>4148.5</v>
    <v>4232</v>
  </a>
  <a r="1">
    <v>2816</v>
  </a>
  <a r="1">
    <v>2829</v>
  </a>
  <a r="1">
    <v>2815</v>
  </a>
  <a r="1">
    <v>2860.5</v>
  </a>
  <a r="1">
    <v>2935</v>
  </a>
  <a r="1">
    <v>2953.5</v>
  </a>
  <a r="1">
    <v>13.231999999999999</v>
  </a>
  <a r="1">
    <v>13.278</v>
  </a>
  <a r="1" c="81">
    <v>249.55</v>
    <v>250.95</v>
    <v>250.9</v>
    <v>253.25</v>
    <v>259.39999999999998</v>
    <v>263</v>
    <v>264.85000000000002</v>
    <v>266.10000000000002</v>
    <v>267.55</v>
    <v>266</v>
    <v>264.25</v>
    <v>264.89999999999998</v>
    <v>263.05</v>
    <v>263.35000000000002</v>
    <v>264.5</v>
    <v>267.64999999999998</v>
    <v>269.7</v>
    <v>270.75</v>
    <v>271.8</v>
    <v>272.7</v>
    <v>274.35000000000002</v>
    <v>275</v>
    <v>276.05</v>
    <v>278.60000000000002</v>
    <v>278.39999999999998</v>
    <v>277.5</v>
    <v>276.85000000000002</v>
    <v>277.2</v>
    <v>277.35000000000002</v>
    <v>281</v>
    <v>283</v>
    <v>281.75</v>
    <v>281.89999999999998</v>
    <v>279.7</v>
    <v>277.64999999999998</v>
    <v>276.25</v>
    <v>278.10000000000002</v>
    <v>281.75</v>
    <v>282.45</v>
    <v>284.60000000000002</v>
    <v>291</v>
    <v>289.05</v>
    <v>290.85000000000002</v>
    <v>290.60000000000002</v>
    <v>289</v>
    <v>289.75</v>
    <v>290.5</v>
    <v>294.10000000000002</v>
    <v>294.89999999999998</v>
    <v>292</v>
    <v>294.55</v>
    <v>292.55</v>
    <v>289.2</v>
    <v>291.5</v>
    <v>292.85000000000002</v>
    <v>290.64999999999998</v>
    <v>291.5</v>
    <v>296</v>
    <v>299.7</v>
    <v>298</v>
    <v>298</v>
    <v>301.2</v>
    <v>299.8</v>
    <v>302.5</v>
    <v>301.2</v>
    <v>300</v>
    <v>304</v>
    <v>301.7</v>
    <v>302.85000000000002</v>
    <v>304.5</v>
    <v>304.5</v>
    <v>310.39999999999998</v>
    <v>319.3</v>
    <v>317</v>
    <v>316.55</v>
    <v>319.39999999999998</v>
    <v>319.35000000000002</v>
    <v>316.89999999999998</v>
    <v>307.60000000000002</v>
    <v>308.45</v>
    <v>310.5</v>
  </a>
  <a r="1">
    <v>250.9</v>
  </a>
  <a r="1">
    <v>250.95</v>
  </a>
  <a r="1">
    <v>249.55</v>
  </a>
  <a r="1">
    <v>253.25</v>
  </a>
  <a r="1">
    <v>259.39999999999998</v>
  </a>
  <a r="1">
    <v>263</v>
  </a>
  <a r="1">
    <v>264.85000000000002</v>
  </a>
  <a r="1">
    <v>162.25</v>
  </a>
  <a r="1">
    <v>163.05000000000001</v>
  </a>
  <a r="1">
    <v>162.86000000000001</v>
  </a>
</arrayData>
</file>

<file path=xl/richData/rdrichvalue.xml><?xml version="1.0" encoding="utf-8"?>
<rvData xmlns="http://schemas.microsoft.com/office/spreadsheetml/2017/richdata" count="454">
  <rv s="0">
    <v>https://www.bing.com/financeapi/forcetrigger?t=aly352&amp;q=MISX%3aSBER&amp;form=skydnc</v>
    <v>Learn more on Bing</v>
  </rv>
  <rv s="1">
    <v>en-US</v>
    <v>aly352</v>
    <v>268435456</v>
    <v>1</v>
    <v>Powered by Refinitiv</v>
    <v>0</v>
    <v>Public Joint-Stock Company Sberbank of Russia (MISX:SBER)</v>
    <v>2</v>
    <v>3</v>
    <v>Finance</v>
    <v>4</v>
    <v>315.79000000000002</v>
    <v>215.7</v>
    <v>1.3740000000000001</v>
    <v>0.73</v>
    <v>2.3669999999999997E-3</v>
    <v>RUB</v>
    <v>Sberbank Rossii PAO is a Russia-based company, which is primarily focused on the financial services industry. The Company operates as a commercial bank and provides services to individual and corporate clients. Its offerings for individual clients include deposits, credit cards issuing, money transfers, depositary cells, consumer loans, mortgages, utility payments, online banking, mutual funds, among others. The Company's corporate products portfolio includes corporate loans, asset management, payroll projects, leasing, online banking, cash and settlement services, among others. In addition, the Company offers a wide range of services to financial institutions, such as correspondent accounts, custody services, and interbank lending, among others.</v>
    <v>287866</v>
    <v>Moscow Exchange</v>
    <v>MISX</v>
    <v>MISX</v>
    <v>ul. Vavilova, dom 19, MOSCOW, MOSCOW, 117997 RU</v>
    <v>309.99</v>
    <v>Banking Services</v>
    <v>Stock</v>
    <v>45409.70899352969</v>
    <v>0</v>
    <v>308.76</v>
    <v>6983335000000</v>
    <v>Public Joint-Stock Company Sberbank of Russia</v>
    <v>Public Joint-Stock Company Sberbank of Russia</v>
    <v>309.25</v>
    <v>308.41000000000003</v>
    <v>309.14</v>
    <v>22586950000</v>
    <v>SBER</v>
    <v>Public Joint-Stock Company Sberbank of Russia (MISX:SBER)</v>
    <v>11292620</v>
    <v>30552870</v>
    <v>2002</v>
  </rv>
  <rv s="2">
    <v>1</v>
  </rv>
  <rv s="3">
    <fb>273.64</fb>
    <v>5</v>
  </rv>
  <rv s="3">
    <fb>294.3</fb>
    <v>5</v>
  </rv>
  <rv s="0">
    <v>https://www.bing.com/financeapi/forcetrigger?t=aly8fr&amp;q=MISX%3aYNDX&amp;form=skydnc</v>
    <v>Learn more on Bing</v>
  </rv>
  <rv s="4">
    <v>en-US</v>
    <v>aly8fr</v>
    <v>268435456</v>
    <v>1</v>
    <v>Powered by Refinitiv</v>
    <v>6</v>
    <v>Yandex NV (MISX:YNDX)</v>
    <v>2</v>
    <v>7</v>
    <v>Finance</v>
    <v>4</v>
    <v>5653.2</v>
    <v>1922.2</v>
    <v>0.48899999999999999</v>
    <v>-1.2</v>
    <v>-2.8810000000000001E-4</v>
    <v>RUB</v>
    <v>Yandex N.V. is an Internet and technology company, and operates Internet search engine. The Company's segments include Search and Portal, E-commerce, Taxi, Classifieds and Experimental businesses. The Company's Search and Portal segment offers a range of services in Russia, Ukraine, Belarus and Kazakhstan, among which are search, location-based, personalized and mobile services, that enable the Company's users to find relevant and objective information to communicate and connect over the Internet, from both their desktops and mobile devices. The Company's search engine offers access to a range of information available online. The Company's Yandex.Market gives retailers a platform to reach customers seeking specific retailer, product or price information. As of December 31, 2016, Yandex.Taxi was operating in 46 cities across Russia, Georgia, Armenia, Kazakhstan, Belarus and Ukraine. The Company's Classifieds business unit includes Auto.ru, Yandex.Realty, Yandex.Jobs and Yandex.Travel.</v>
    <v>25703</v>
    <v>Moscow Exchange</v>
    <v>MISX</v>
    <v>MISX</v>
    <v>Schiphol Boulevard 165, SCHIPHOL, NOORD-HOLLAND, 1118 BG NL</v>
    <v>4260.3999999999996</v>
    <v>Software &amp; IT Services</v>
    <v>Stock</v>
    <v>45409.708986075784</v>
    <v>5</v>
    <v>4120.3999999999996</v>
    <v>6846475000</v>
    <v>Yandex NV</v>
    <v>Yandex NV</v>
    <v>4231.6000000000004</v>
    <v>4164.6000000000004</v>
    <v>4163.3999999999996</v>
    <v>361482300</v>
    <v>YNDX</v>
    <v>Yandex NV (MISX:YNDX)</v>
    <v>780351</v>
    <v>2004</v>
  </rv>
  <rv s="2">
    <v>6</v>
  </rv>
  <rv s="3">
    <fb>2570.4</fb>
    <v>5</v>
  </rv>
  <rv s="3">
    <fb>3990.4</fb>
    <v>5</v>
  </rv>
  <rv s="0">
    <v>https://www.bing.com/financeapi/forcetrigger?t=alxwtc&amp;q=MISX%3aMTSS&amp;form=skydnc</v>
    <v>Learn more on Bing</v>
  </rv>
  <rv s="1">
    <v>en-US</v>
    <v>alxwtc</v>
    <v>268435456</v>
    <v>1</v>
    <v>Powered by Refinitiv</v>
    <v>0</v>
    <v>Mobile TeleSystems Public Joint Stock Company (MISX:MTSS)</v>
    <v>2</v>
    <v>3</v>
    <v>Finance</v>
    <v>4</v>
    <v>348.9</v>
    <v>245.85</v>
    <v>0.60289999999999999</v>
    <v>1.8</v>
    <v>5.8180000000000003E-3</v>
    <v>RUB</v>
    <v>Mobil'nye Telesistemy PAO is a Russia-based provider of telecommunications services. The Company provides mobile and fixed-line voice and data telecommunications services, including data transfer, broadband, pay-television (pay-TV) and various value-added services, as well as selling equipment and accessories. The Company operates through segments, which include Russia convergent, Moscow fixed line and Ukraine. Its Russia Convergent segment includes mobile and fixed-line operations, which encompasses services rendered to customers across regions of Russia, including voice and data services, transmission, broadband, pay-TV and other value-added services. Its Moscow fixed-line segment includes fixed-line operations carried out in Moscow by the Company's subsidiary MGTS. Its Ukraine segment includes mobile and fixed-line operations carried out across multiple regions of Ukraine. The Company also offers software solutions, such as LiteBox, a cloud-based tool for online cash operations.</v>
    <v>65102</v>
    <v>Moscow Exchange</v>
    <v>MISX</v>
    <v>MISX</v>
    <v>Ul. Marksistskaya, D. 4, MOSCOW, MOSCOW, 109147 RU</v>
    <v>313</v>
    <v>Telecommunications Services</v>
    <v>Stock</v>
    <v>45409.708924096878</v>
    <v>10</v>
    <v>307</v>
    <v>620497500000</v>
    <v>Mobile TeleSystems Public Joint Stock Company</v>
    <v>Mobile TeleSystems Public Joint Stock Company</v>
    <v>310.39999999999998</v>
    <v>309.39999999999998</v>
    <v>311.2</v>
    <v>1998382000</v>
    <v>MTSS</v>
    <v>Mobile TeleSystems Public Joint Stock Company (MISX:MTSS)</v>
    <v>5808390</v>
    <v>6721780</v>
    <v>2002</v>
  </rv>
  <rv s="2">
    <v>11</v>
  </rv>
  <rv s="3">
    <fb>249.55</fb>
    <v>5</v>
  </rv>
  <rv s="3">
    <fb>291.5</fb>
    <v>5</v>
  </rv>
  <rv s="0">
    <v>https://www.bing.com/financeapi/forcetrigger?t=bwvzww&amp;q=MISX%3aOZON&amp;form=skydnc</v>
    <v>Learn more on Bing</v>
  </rv>
  <rv s="5">
    <v>en-US</v>
    <v>bwvzww</v>
    <v>268435456</v>
    <v>1</v>
    <v>Powered by Refinitiv</v>
    <v>8</v>
    <v>Ozon Holdings PLC (MISX:OZON)</v>
    <v>2</v>
    <v>9</v>
    <v>Finance</v>
    <v>4</v>
    <v>1.4947999999999999</v>
    <v>76.5</v>
    <v>1.8370000000000001E-2</v>
    <v>RUB</v>
    <v>Ozon Holdings PLC is an electronic commerce platform. The Company is an e-commerce platform in Russia. The Company connects and facilitates transactions between buyers and sellers. The Company also sells products directly to their buyers. The Company provides also two platforms Ozon.ru and Ozon.travel.</v>
    <v>49889</v>
    <v>Moscow Exchange</v>
    <v>MISX</v>
    <v>MISX</v>
    <v>Arch. Makariou III, 2-4, Capital Center, 9th floor, NICOSIA, 1065 CY</v>
    <v>4257.5</v>
    <v>Software &amp; IT Services</v>
    <v>Stock</v>
    <v>45409.708333333336</v>
    <v>15</v>
    <v>4192.5</v>
    <v>346101500000</v>
    <v>Ozon Holdings PLC</v>
    <v>Ozon Holdings PLC</v>
    <v>4228</v>
    <v>4164.5</v>
    <v>4241</v>
    <v>81782030</v>
    <v>OZON</v>
    <v>Ozon Holdings PLC (MISX:OZON)</v>
    <v>248524</v>
    <v>527940</v>
    <v>1999</v>
  </rv>
  <rv s="2">
    <v>16</v>
  </rv>
  <rv s="3">
    <fb>2829</fb>
    <v>5</v>
  </rv>
  <rv s="3">
    <fb>3525</fb>
    <v>5</v>
  </rv>
  <rv s="3">
    <fb>274.04000000000002</fb>
    <v>5</v>
  </rv>
  <rv s="3">
    <fb>2568.6</fb>
    <v>5</v>
  </rv>
  <rv s="3">
    <fb>250.95</fb>
    <v>5</v>
  </rv>
  <rv s="3">
    <fb>2816</fb>
    <v>5</v>
  </rv>
  <rv s="3">
    <fb>273.45999999999998</fb>
    <v>5</v>
  </rv>
  <rv s="3">
    <fb>2573.8000000000002</fb>
    <v>5</v>
  </rv>
  <rv s="3">
    <fb>250.9</fb>
    <v>5</v>
  </rv>
  <rv s="3">
    <fb>2800</fb>
    <v>5</v>
  </rv>
  <rv s="3">
    <fb>275.81</fb>
    <v>5</v>
  </rv>
  <rv s="3">
    <fb>2605</fb>
    <v>5</v>
  </rv>
  <rv s="3">
    <fb>253.25</fb>
    <v>5</v>
  </rv>
  <rv s="3">
    <fb>2815</fb>
    <v>5</v>
  </rv>
  <rv s="3">
    <fb>276</fb>
    <v>5</v>
  </rv>
  <rv s="3">
    <fb>2611</fb>
    <v>5</v>
  </rv>
  <rv s="3">
    <fb>259.39999999999998</fb>
    <v>5</v>
  </rv>
  <rv s="3">
    <fb>2860.5</fb>
    <v>5</v>
  </rv>
  <rv s="0">
    <v>https://www.bing.com/financeapi/forcetrigger?t=alxpec&amp;q=MISX%3aGAZP&amp;form=skydnc</v>
    <v>Learn more on Bing</v>
  </rv>
  <rv s="1">
    <v>en-US</v>
    <v>alxpec</v>
    <v>268435456</v>
    <v>1</v>
    <v>Powered by Refinitiv</v>
    <v>0</v>
    <v>Public Joint Stock Company Gazprom (MISX:GAZP)</v>
    <v>2</v>
    <v>3</v>
    <v>Finance</v>
    <v>4</v>
    <v>184</v>
    <v>155.75</v>
    <v>0.95020000000000004</v>
    <v>1.19</v>
    <v>7.2850000000000007E-3</v>
    <v>RUB</v>
    <v>Gazprom PAO is a Russia-based operator of gas pipeline systems. The Company's principal activities include exploration and production of gas; transportation of gas; sales of gas within the Russian Federation and abroad; gas storage; production of crude oil and gas condensate; processing of oil, gas condensate and other hydrocarbons, and sales of refined products, and electric and heat energy generation and sales. The Company's segments include Production of gas, Transportation, Distribution of gas, Gas storage, Production of crude oil and gas condensate, Refining, Electric and heat energy generation and sales, and Other. The Production of gas segment is engaged in the exploration and production of gas. The Transportation segment is engaged in the transportation of gas. The Distribution of gas segment is engaged in the sales of gas within the Russian Federation and abroad. The Gas storage segment is engaged in the storage of extracted and purchased gas in underground gas storages.</v>
    <v>492200</v>
    <v>Moscow Exchange</v>
    <v>MISX</v>
    <v>MISX</v>
    <v>Vn.Ter. G. Munitsipal'nyi Okrug Lakhta-Ol'gina, Pr-Kt Lakhtinskiy, D 2, K.3, Str. 1, SAINT PETERSBURG, SAINT PETERSBURG, 197229 RU</v>
    <v>166.49</v>
    <v>Oil &amp; Gas</v>
    <v>Stock</v>
    <v>45409.708333333336</v>
    <v>36</v>
    <v>161.69999999999999</v>
    <v>3837713000000</v>
    <v>Public Joint Stock Company Gazprom</v>
    <v>Public Joint Stock Company Gazprom</v>
    <v>162.69</v>
    <v>163.35</v>
    <v>164.54</v>
    <v>23673510000</v>
    <v>GAZP</v>
    <v>Public Joint Stock Company Gazprom (MISX:GAZP)</v>
    <v>29105540</v>
    <v>22394990</v>
    <v>2002</v>
  </rv>
  <rv s="2">
    <v>37</v>
  </rv>
  <rv s="3">
    <fb>162.25</fb>
    <v>5</v>
  </rv>
  <rv s="3">
    <fb>275.68</fb>
    <v>5</v>
  </rv>
  <rv s="3">
    <fb>2599.6</fb>
    <v>5</v>
  </rv>
  <rv s="3">
    <fb>263</fb>
    <v>5</v>
  </rv>
  <rv s="3">
    <fb>2935</fb>
    <v>5</v>
  </rv>
  <rv s="3">
    <fb>163.05000000000001</fb>
    <v>5</v>
  </rv>
  <rv s="6">
    <v>en-US</v>
    <v>avys2w</v>
    <v>268435456</v>
    <v>1</v>
    <v>Powered by Refinitiv</v>
    <v>10</v>
    <v>USD/RUB</v>
    <v>11</v>
    <v>12</v>
    <v>Finance</v>
    <v>13</v>
    <v>102.57</v>
    <v>74.05</v>
    <v>-0.34</v>
    <v>-3.6870000000000002E-3</v>
    <v>RUB</v>
    <v>USD</v>
    <v>Currency Pair</v>
    <v>45408.6721875</v>
    <v>US Dollar/Russian Rouble FX Spot Rate</v>
    <v>92.215500000000006</v>
    <v>91.875500000000002</v>
    <v>USDRUB</v>
    <v>USD/RUB</v>
  </rv>
  <rv s="2">
    <v>45</v>
  </rv>
  <rv s="0">
    <v>https://www.bing.com/financeapi/forcetrigger?t=bwa6r7&amp;q=MISX%3aSBRI&amp;form=skydnc</v>
    <v>Learn more on Bing</v>
  </rv>
  <rv s="7">
    <v>en-US</v>
    <v>bwa6r7</v>
    <v>268435456</v>
    <v>1</v>
    <v>Powered by Refinitiv</v>
    <v>14</v>
    <v>Sber-Otvetstvennye inv BPIRFI (MISX:SBRI)</v>
    <v>15</v>
    <v>16</v>
    <v>Finance</v>
    <v>4</v>
    <v>4.2000000000000003E-2</v>
    <v>2.9010000000000004E-3</v>
    <v>RUB</v>
    <v>Moscow Exchange</v>
    <v>MISX</v>
    <v>14.9</v>
    <v>ETF</v>
    <v>45409.655555555553</v>
    <v>47</v>
    <v>14.446</v>
    <v>946067500</v>
    <v>Sber-Otvetstvennye inv BPIRFI</v>
    <v>14.49</v>
    <v>14.476000000000001</v>
    <v>14.518000000000001</v>
    <v>SBRI</v>
    <v>Sber-Otvetstvennye inv BPIRFI (MISX:SBRI)</v>
    <v>73755</v>
  </rv>
  <rv s="2">
    <v>48</v>
  </rv>
  <rv s="3">
    <fb>13.231999999999999</fb>
    <v>5</v>
  </rv>
  <rv s="3">
    <fb>275.89999999999998</fb>
    <v>5</v>
  </rv>
  <rv s="3">
    <fb>2614.6</fb>
    <v>5</v>
  </rv>
  <rv s="3">
    <fb>264.85000000000002</fb>
    <v>5</v>
  </rv>
  <rv s="3">
    <fb>2953.5</fb>
    <v>5</v>
  </rv>
  <rv s="3">
    <fb>162.86000000000001</fb>
    <v>5</v>
  </rv>
  <rv s="3">
    <fb>13.278</fb>
    <v>5</v>
  </rv>
  <rv s="3">
    <fb>45294</fb>
    <v>17</v>
  </rv>
  <rv s="3">
    <fb>45295</fb>
    <v>17</v>
  </rv>
  <rv s="3">
    <fb>45296</fb>
    <v>17</v>
  </rv>
  <rv s="3">
    <fb>45299</fb>
    <v>17</v>
  </rv>
  <rv s="3">
    <fb>45300</fb>
    <v>17</v>
  </rv>
  <rv s="3">
    <fb>45301</fb>
    <v>17</v>
  </rv>
  <rv s="3">
    <fb>45302</fb>
    <v>17</v>
  </rv>
  <rv s="3">
    <fb>45303</fb>
    <v>17</v>
  </rv>
  <rv s="3">
    <fb>275.39999999999998</fb>
    <v>5</v>
  </rv>
  <rv s="3">
    <fb>45306</fb>
    <v>17</v>
  </rv>
  <rv s="3">
    <fb>276.10000000000002</fb>
    <v>5</v>
  </rv>
  <rv s="3">
    <fb>45307</fb>
    <v>17</v>
  </rv>
  <rv s="3">
    <fb>275.7</fb>
    <v>5</v>
  </rv>
  <rv s="3">
    <fb>45308</fb>
    <v>17</v>
  </rv>
  <rv s="3">
    <fb>277.7</fb>
    <v>5</v>
  </rv>
  <rv s="3">
    <fb>45309</fb>
    <v>17</v>
  </rv>
  <rv s="3">
    <fb>277.77999999999997</fb>
    <v>5</v>
  </rv>
  <rv s="3">
    <fb>45310</fb>
    <v>17</v>
  </rv>
  <rv s="3">
    <fb>275.29000000000002</fb>
    <v>5</v>
  </rv>
  <rv s="3">
    <fb>45313</fb>
    <v>17</v>
  </rv>
  <rv s="3">
    <fb>275.01</fb>
    <v>5</v>
  </rv>
  <rv s="3">
    <fb>45314</fb>
    <v>17</v>
  </rv>
  <rv s="3">
    <fb>45315</fb>
    <v>17</v>
  </rv>
  <rv s="3">
    <fb>274.10000000000002</fb>
    <v>5</v>
  </rv>
  <rv s="3">
    <fb>45316</fb>
    <v>17</v>
  </rv>
  <rv s="3">
    <fb>272.95999999999998</fb>
    <v>5</v>
  </rv>
  <rv s="3">
    <fb>45317</fb>
    <v>17</v>
  </rv>
  <rv s="3">
    <fb>273.12</fb>
    <v>5</v>
  </rv>
  <rv s="3">
    <fb>45320</fb>
    <v>17</v>
  </rv>
  <rv s="3">
    <fb>273.73</fb>
    <v>5</v>
  </rv>
  <rv s="3">
    <fb>45321</fb>
    <v>17</v>
  </rv>
  <rv s="3">
    <fb>274.70999999999998</fb>
    <v>5</v>
  </rv>
  <rv s="3">
    <fb>45322</fb>
    <v>17</v>
  </rv>
  <rv s="3">
    <fb>45323</fb>
    <v>17</v>
  </rv>
  <rv s="3">
    <fb>277</fb>
    <v>5</v>
  </rv>
  <rv s="3">
    <fb>45324</fb>
    <v>17</v>
  </rv>
  <rv s="3">
    <fb>276.51</fb>
    <v>5</v>
  </rv>
  <rv s="3">
    <fb>45327</fb>
    <v>17</v>
  </rv>
  <rv s="3">
    <fb>277.26</fb>
    <v>5</v>
  </rv>
  <rv s="3">
    <fb>45328</fb>
    <v>17</v>
  </rv>
  <rv s="3">
    <fb>278.75</fb>
    <v>5</v>
  </rv>
  <rv s="3">
    <fb>45329</fb>
    <v>17</v>
  </rv>
  <rv s="3">
    <fb>282.22000000000003</fb>
    <v>5</v>
  </rv>
  <rv s="3">
    <fb>45330</fb>
    <v>17</v>
  </rv>
  <rv s="3">
    <fb>282.82</fb>
    <v>5</v>
  </rv>
  <rv s="3">
    <fb>45331</fb>
    <v>17</v>
  </rv>
  <rv s="3">
    <fb>283.60000000000002</fb>
    <v>5</v>
  </rv>
  <rv s="3">
    <fb>45334</fb>
    <v>17</v>
  </rv>
  <rv s="3">
    <fb>287.75</fb>
    <v>5</v>
  </rv>
  <rv s="3">
    <fb>45335</fb>
    <v>17</v>
  </rv>
  <rv s="3">
    <fb>287.49</fb>
    <v>5</v>
  </rv>
  <rv s="3">
    <fb>45336</fb>
    <v>17</v>
  </rv>
  <rv s="3">
    <fb>289.7</fb>
    <v>5</v>
  </rv>
  <rv s="3">
    <fb>45337</fb>
    <v>17</v>
  </rv>
  <rv s="3">
    <fb>290</fb>
    <v>5</v>
  </rv>
  <rv s="3">
    <fb>45338</fb>
    <v>17</v>
  </rv>
  <rv s="3">
    <fb>288</fb>
    <v>5</v>
  </rv>
  <rv s="3">
    <fb>45341</fb>
    <v>17</v>
  </rv>
  <rv s="3">
    <fb>289</fb>
    <v>5</v>
  </rv>
  <rv s="3">
    <fb>45342</fb>
    <v>17</v>
  </rv>
  <rv s="3">
    <fb>287.17</fb>
    <v>5</v>
  </rv>
  <rv s="3">
    <fb>45343</fb>
    <v>17</v>
  </rv>
  <rv s="3">
    <fb>281.55</fb>
    <v>5</v>
  </rv>
  <rv s="3">
    <fb>45344</fb>
    <v>17</v>
  </rv>
  <rv s="3">
    <fb>282.74</fb>
    <v>5</v>
  </rv>
  <rv s="3">
    <fb>45348</fb>
    <v>17</v>
  </rv>
  <rv s="3">
    <fb>290.7</fb>
    <v>5</v>
  </rv>
  <rv s="3">
    <fb>45349</fb>
    <v>17</v>
  </rv>
  <rv s="3">
    <fb>292.52</fb>
    <v>5</v>
  </rv>
  <rv s="3">
    <fb>45350</fb>
    <v>17</v>
  </rv>
  <rv s="3">
    <fb>292.81</fb>
    <v>5</v>
  </rv>
  <rv s="3">
    <fb>45351</fb>
    <v>17</v>
  </rv>
  <rv s="3">
    <fb>293</fb>
    <v>5</v>
  </rv>
  <rv s="3">
    <fb>45352</fb>
    <v>17</v>
  </rv>
  <rv s="3">
    <fb>294.44</fb>
    <v>5</v>
  </rv>
  <rv s="3">
    <fb>45355</fb>
    <v>17</v>
  </rv>
  <rv s="3">
    <fb>298.97000000000003</fb>
    <v>5</v>
  </rv>
  <rv s="3">
    <fb>45356</fb>
    <v>17</v>
  </rv>
  <rv s="3">
    <fb>298.7</fb>
    <v>5</v>
  </rv>
  <rv s="3">
    <fb>45357</fb>
    <v>17</v>
  </rv>
  <rv s="3">
    <fb>298.14999999999998</fb>
    <v>5</v>
  </rv>
  <rv s="3">
    <fb>45358</fb>
    <v>17</v>
  </rv>
  <rv s="3">
    <fb>299.38</fb>
    <v>5</v>
  </rv>
  <rv s="3">
    <fb>45362</fb>
    <v>17</v>
  </rv>
  <rv s="3">
    <fb>300.05</fb>
    <v>5</v>
  </rv>
  <rv s="3">
    <fb>45363</fb>
    <v>17</v>
  </rv>
  <rv s="3">
    <fb>300.39999999999998</fb>
    <v>5</v>
  </rv>
  <rv s="3">
    <fb>45364</fb>
    <v>17</v>
  </rv>
  <rv s="3">
    <fb>300.10000000000002</fb>
    <v>5</v>
  </rv>
  <rv s="3">
    <fb>45365</fb>
    <v>17</v>
  </rv>
  <rv s="3">
    <fb>296.27999999999997</fb>
    <v>5</v>
  </rv>
  <rv s="3">
    <fb>45366</fb>
    <v>17</v>
  </rv>
  <rv s="3">
    <fb>298.60000000000002</fb>
    <v>5</v>
  </rv>
  <rv s="3">
    <fb>45369</fb>
    <v>17</v>
  </rv>
  <rv s="3">
    <fb>299.11</fb>
    <v>5</v>
  </rv>
  <rv s="3">
    <fb>45370</fb>
    <v>17</v>
  </rv>
  <rv s="3">
    <fb>295.7</fb>
    <v>5</v>
  </rv>
  <rv s="3">
    <fb>45371</fb>
    <v>17</v>
  </rv>
  <rv s="3">
    <fb>295</fb>
    <v>5</v>
  </rv>
  <rv s="3">
    <fb>45372</fb>
    <v>17</v>
  </rv>
  <rv s="3">
    <fb>295.99</fb>
    <v>5</v>
  </rv>
  <rv s="3">
    <fb>45373</fb>
    <v>17</v>
  </rv>
  <rv s="3">
    <fb>295.44</fb>
    <v>5</v>
  </rv>
  <rv s="3">
    <fb>45376</fb>
    <v>17</v>
  </rv>
  <rv s="3">
    <fb>45377</fb>
    <v>17</v>
  </rv>
  <rv s="3">
    <fb>293.83999999999997</fb>
    <v>5</v>
  </rv>
  <rv s="3">
    <fb>45378</fb>
    <v>17</v>
  </rv>
  <rv s="3">
    <fb>294.92</fb>
    <v>5</v>
  </rv>
  <rv s="3">
    <fb>45379</fb>
    <v>17</v>
  </rv>
  <rv s="3">
    <fb>298.69</fb>
    <v>5</v>
  </rv>
  <rv s="3">
    <fb>45380</fb>
    <v>17</v>
  </rv>
  <rv s="3">
    <fb>298.89999999999998</fb>
    <v>5</v>
  </rv>
  <rv s="3">
    <fb>45383</fb>
    <v>17</v>
  </rv>
  <rv s="3">
    <fb>299.76</fb>
    <v>5</v>
  </rv>
  <rv s="3">
    <fb>45384</fb>
    <v>17</v>
  </rv>
  <rv s="3">
    <fb>300.55</fb>
    <v>5</v>
  </rv>
  <rv s="3">
    <fb>45385</fb>
    <v>17</v>
  </rv>
  <rv s="3">
    <fb>306.2</fb>
    <v>5</v>
  </rv>
  <rv s="3">
    <fb>45386</fb>
    <v>17</v>
  </rv>
  <rv s="3">
    <fb>305.94</fb>
    <v>5</v>
  </rv>
  <rv s="3">
    <fb>45387</fb>
    <v>17</v>
  </rv>
  <rv s="3">
    <fb>305.7</fb>
    <v>5</v>
  </rv>
  <rv s="3">
    <fb>45390</fb>
    <v>17</v>
  </rv>
  <rv s="3">
    <fb>306.92</fb>
    <v>5</v>
  </rv>
  <rv s="3">
    <fb>45391</fb>
    <v>17</v>
  </rv>
  <rv s="3">
    <fb>307.02999999999997</fb>
    <v>5</v>
  </rv>
  <rv s="3">
    <fb>45392</fb>
    <v>17</v>
  </rv>
  <rv s="3">
    <fb>306.89</fb>
    <v>5</v>
  </rv>
  <rv s="3">
    <fb>45393</fb>
    <v>17</v>
  </rv>
  <rv s="3">
    <fb>307.33</fb>
    <v>5</v>
  </rv>
  <rv s="3">
    <fb>45394</fb>
    <v>17</v>
  </rv>
  <rv s="3">
    <fb>306.8</fb>
    <v>5</v>
  </rv>
  <rv s="3">
    <fb>45397</fb>
    <v>17</v>
  </rv>
  <rv s="3">
    <fb>308</fb>
    <v>5</v>
  </rv>
  <rv s="3">
    <fb>45398</fb>
    <v>17</v>
  </rv>
  <rv s="3">
    <fb>307.97000000000003</fb>
    <v>5</v>
  </rv>
  <rv s="3">
    <fb>45399</fb>
    <v>17</v>
  </rv>
  <rv s="3">
    <fb>306.43</fb>
    <v>5</v>
  </rv>
  <rv s="3">
    <fb>45400</fb>
    <v>17</v>
  </rv>
  <rv s="3">
    <fb>308.16000000000003</fb>
    <v>5</v>
  </rv>
  <rv s="3">
    <fb>45401</fb>
    <v>17</v>
  </rv>
  <rv s="3">
    <fb>307.89999999999998</fb>
    <v>5</v>
  </rv>
  <rv s="3">
    <fb>45404</fb>
    <v>17</v>
  </rv>
  <rv s="3">
    <fb>313.3</fb>
    <v>5</v>
  </rv>
  <rv s="3">
    <fb>45405</fb>
    <v>17</v>
  </rv>
  <rv s="3">
    <fb>308.3</fb>
    <v>5</v>
  </rv>
  <rv s="3">
    <fb>45406</fb>
    <v>17</v>
  </rv>
  <rv s="3">
    <fb>307.86</fb>
    <v>5</v>
  </rv>
  <rv s="3">
    <fb>45407</fb>
    <v>17</v>
  </rv>
  <rv s="3">
    <fb>308.39999999999998</fb>
    <v>5</v>
  </rv>
  <rv s="3">
    <fb>45408</fb>
    <v>17</v>
  </rv>
  <rv s="3">
    <fb>309.14999999999998</fb>
    <v>5</v>
  </rv>
  <rv s="3">
    <fb>2625.4</fb>
    <v>5</v>
  </rv>
  <rv s="3">
    <fb>2671</fb>
    <v>5</v>
  </rv>
  <rv s="3">
    <fb>2649.8</fb>
    <v>5</v>
  </rv>
  <rv s="3">
    <fb>2640.8</fb>
    <v>5</v>
  </rv>
  <rv s="3">
    <fb>2626</fb>
    <v>5</v>
  </rv>
  <rv s="3">
    <fb>2599</fb>
    <v>5</v>
  </rv>
  <rv s="3">
    <fb>2618.1999999999998</fb>
    <v>5</v>
  </rv>
  <rv s="3">
    <fb>2642</fb>
    <v>5</v>
  </rv>
  <rv s="3">
    <fb>2765</fb>
    <v>5</v>
  </rv>
  <rv s="3">
    <fb>2877.4</fb>
    <v>5</v>
  </rv>
  <rv s="3">
    <fb>2945</fb>
    <v>5</v>
  </rv>
  <rv s="3">
    <fb>3101.8</fb>
    <v>5</v>
  </rv>
  <rv s="3">
    <fb>3043.8</fb>
    <v>5</v>
  </rv>
  <rv s="3">
    <fb>3102.6</fb>
    <v>5</v>
  </rv>
  <rv s="3">
    <fb>3090</fb>
    <v>5</v>
  </rv>
  <rv s="3">
    <fb>3066.2</fb>
    <v>5</v>
  </rv>
  <rv s="3">
    <fb>3107</fb>
    <v>5</v>
  </rv>
  <rv s="3">
    <fb>3288</fb>
    <v>5</v>
  </rv>
  <rv s="3">
    <fb>3254.2</fb>
    <v>5</v>
  </rv>
  <rv s="3">
    <fb>3280.2</fb>
    <v>5</v>
  </rv>
  <rv s="3">
    <fb>3453.4</fb>
    <v>5</v>
  </rv>
  <rv s="3">
    <fb>3454</fb>
    <v>5</v>
  </rv>
  <rv s="3">
    <fb>3439.6</fb>
    <v>5</v>
  </rv>
  <rv s="3">
    <fb>3408.6</fb>
    <v>5</v>
  </rv>
  <rv s="3">
    <fb>3378.6</fb>
    <v>5</v>
  </rv>
  <rv s="3">
    <fb>3310</fb>
    <v>5</v>
  </rv>
  <rv s="3">
    <fb>3220</fb>
    <v>5</v>
  </rv>
  <rv s="3">
    <fb>3224</fb>
    <v>5</v>
  </rv>
  <rv s="3">
    <fb>3386</fb>
    <v>5</v>
  </rv>
  <rv s="3">
    <fb>3366.2</fb>
    <v>5</v>
  </rv>
  <rv s="3">
    <fb>3355</fb>
    <v>5</v>
  </rv>
  <rv s="3">
    <fb>3380</fb>
    <v>5</v>
  </rv>
  <rv s="3">
    <fb>3515</fb>
    <v>5</v>
  </rv>
  <rv s="3">
    <fb>3644</fb>
    <v>5</v>
  </rv>
  <rv s="3">
    <fb>3640</fb>
    <v>5</v>
  </rv>
  <rv s="3">
    <fb>3579.8</fb>
    <v>5</v>
  </rv>
  <rv s="3">
    <fb>3590</fb>
    <v>5</v>
  </rv>
  <rv s="3">
    <fb>3570</fb>
    <v>5</v>
  </rv>
  <rv s="3">
    <fb>3491.8</fb>
    <v>5</v>
  </rv>
  <rv s="3">
    <fb>3589</fb>
    <v>5</v>
  </rv>
  <rv s="3">
    <fb>3605</fb>
    <v>5</v>
  </rv>
  <rv s="3">
    <fb>3639</fb>
    <v>5</v>
  </rv>
  <rv s="3">
    <fb>3701</fb>
    <v>5</v>
  </rv>
  <rv s="3">
    <fb>3799</fb>
    <v>5</v>
  </rv>
  <rv s="3">
    <fb>3916.8</fb>
    <v>5</v>
  </rv>
  <rv s="3">
    <fb>3873</fb>
    <v>5</v>
  </rv>
  <rv s="3">
    <fb>3905</fb>
    <v>5</v>
  </rv>
  <rv s="3">
    <fb>3999</fb>
    <v>5</v>
  </rv>
  <rv s="3">
    <fb>4014</fb>
    <v>5</v>
  </rv>
  <rv s="3">
    <fb>4004.6</fb>
    <v>5</v>
  </rv>
  <rv s="3">
    <fb>4000</fb>
    <v>5</v>
  </rv>
  <rv s="3">
    <fb>3978</fb>
    <v>5</v>
  </rv>
  <rv s="3">
    <fb>3889.6</fb>
    <v>5</v>
  </rv>
  <rv s="3">
    <fb>3917.4</fb>
    <v>5</v>
  </rv>
  <rv s="3">
    <fb>3962.2</fb>
    <v>5</v>
  </rv>
  <rv s="3">
    <fb>3980.2</fb>
    <v>5</v>
  </rv>
  <rv s="3">
    <fb>3960</fb>
    <v>5</v>
  </rv>
  <rv s="3">
    <fb>3949.4</fb>
    <v>5</v>
  </rv>
  <rv s="3">
    <fb>3985.8</fb>
    <v>5</v>
  </rv>
  <rv s="3">
    <fb>3940.6</fb>
    <v>5</v>
  </rv>
  <rv s="3">
    <fb>3993</fb>
    <v>5</v>
  </rv>
  <rv s="3">
    <fb>4027.4</fb>
    <v>5</v>
  </rv>
  <rv s="3">
    <fb>4047</fb>
    <v>5</v>
  </rv>
  <rv s="3">
    <fb>4190.6000000000004</fb>
    <v>5</v>
  </rv>
  <rv s="3">
    <fb>4190</fb>
    <v>5</v>
  </rv>
  <rv s="3">
    <fb>4244.2</fb>
    <v>5</v>
  </rv>
  <rv s="3">
    <fb>4252</fb>
    <v>5</v>
  </rv>
  <rv s="3">
    <fb>4153</fb>
    <v>5</v>
  </rv>
  <rv s="3">
    <fb>4099</fb>
    <v>5</v>
  </rv>
  <rv s="3">
    <fb>4103</fb>
    <v>5</v>
  </rv>
  <rv s="3">
    <fb>4228</fb>
    <v>5</v>
  </rv>
  <rv s="3">
    <fb>266.10000000000002</fb>
    <v>5</v>
  </rv>
  <rv s="3">
    <fb>267.55</fb>
    <v>5</v>
  </rv>
  <rv s="3">
    <fb>266</fb>
    <v>5</v>
  </rv>
  <rv s="3">
    <fb>264.25</fb>
    <v>5</v>
  </rv>
  <rv s="3">
    <fb>264.89999999999998</fb>
    <v>5</v>
  </rv>
  <rv s="3">
    <fb>263.05</fb>
    <v>5</v>
  </rv>
  <rv s="3">
    <fb>263.35000000000002</fb>
    <v>5</v>
  </rv>
  <rv s="3">
    <fb>264.5</fb>
    <v>5</v>
  </rv>
  <rv s="3">
    <fb>267.64999999999998</fb>
    <v>5</v>
  </rv>
  <rv s="3">
    <fb>269.7</fb>
    <v>5</v>
  </rv>
  <rv s="3">
    <fb>270.75</fb>
    <v>5</v>
  </rv>
  <rv s="3">
    <fb>271.8</fb>
    <v>5</v>
  </rv>
  <rv s="3">
    <fb>272.7</fb>
    <v>5</v>
  </rv>
  <rv s="3">
    <fb>274.35000000000002</fb>
    <v>5</v>
  </rv>
  <rv s="3">
    <fb>275</fb>
    <v>5</v>
  </rv>
  <rv s="3">
    <fb>276.05</fb>
    <v>5</v>
  </rv>
  <rv s="3">
    <fb>278.60000000000002</fb>
    <v>5</v>
  </rv>
  <rv s="3">
    <fb>278.39999999999998</fb>
    <v>5</v>
  </rv>
  <rv s="3">
    <fb>277.5</fb>
    <v>5</v>
  </rv>
  <rv s="3">
    <fb>276.85000000000002</fb>
    <v>5</v>
  </rv>
  <rv s="3">
    <fb>277.2</fb>
    <v>5</v>
  </rv>
  <rv s="3">
    <fb>277.35000000000002</fb>
    <v>5</v>
  </rv>
  <rv s="3">
    <fb>281</fb>
    <v>5</v>
  </rv>
  <rv s="3">
    <fb>283</fb>
    <v>5</v>
  </rv>
  <rv s="3">
    <fb>281.75</fb>
    <v>5</v>
  </rv>
  <rv s="3">
    <fb>281.89999999999998</fb>
    <v>5</v>
  </rv>
  <rv s="3">
    <fb>279.7</fb>
    <v>5</v>
  </rv>
  <rv s="3">
    <fb>277.64999999999998</fb>
    <v>5</v>
  </rv>
  <rv s="3">
    <fb>276.25</fb>
    <v>5</v>
  </rv>
  <rv s="3">
    <fb>278.10000000000002</fb>
    <v>5</v>
  </rv>
  <rv s="3">
    <fb>282.45</fb>
    <v>5</v>
  </rv>
  <rv s="3">
    <fb>284.60000000000002</fb>
    <v>5</v>
  </rv>
  <rv s="3">
    <fb>291</fb>
    <v>5</v>
  </rv>
  <rv s="3">
    <fb>289.05</fb>
    <v>5</v>
  </rv>
  <rv s="3">
    <fb>290.85000000000002</fb>
    <v>5</v>
  </rv>
  <rv s="3">
    <fb>290.60000000000002</fb>
    <v>5</v>
  </rv>
  <rv s="3">
    <fb>289.75</fb>
    <v>5</v>
  </rv>
  <rv s="3">
    <fb>290.5</fb>
    <v>5</v>
  </rv>
  <rv s="3">
    <fb>294.10000000000002</fb>
    <v>5</v>
  </rv>
  <rv s="3">
    <fb>294.89999999999998</fb>
    <v>5</v>
  </rv>
  <rv s="3">
    <fb>292</fb>
    <v>5</v>
  </rv>
  <rv s="3">
    <fb>294.55</fb>
    <v>5</v>
  </rv>
  <rv s="3">
    <fb>292.55</fb>
    <v>5</v>
  </rv>
  <rv s="3">
    <fb>289.2</fb>
    <v>5</v>
  </rv>
  <rv s="3">
    <fb>292.85000000000002</fb>
    <v>5</v>
  </rv>
  <rv s="3">
    <fb>290.64999999999998</fb>
    <v>5</v>
  </rv>
  <rv s="3">
    <fb>296</fb>
    <v>5</v>
  </rv>
  <rv s="3">
    <fb>299.7</fb>
    <v>5</v>
  </rv>
  <rv s="3">
    <fb>298</fb>
    <v>5</v>
  </rv>
  <rv s="3">
    <fb>301.2</fb>
    <v>5</v>
  </rv>
  <rv s="3">
    <fb>299.8</fb>
    <v>5</v>
  </rv>
  <rv s="3">
    <fb>302.5</fb>
    <v>5</v>
  </rv>
  <rv s="3">
    <fb>300</fb>
    <v>5</v>
  </rv>
  <rv s="3">
    <fb>304</fb>
    <v>5</v>
  </rv>
  <rv s="3">
    <fb>301.7</fb>
    <v>5</v>
  </rv>
  <rv s="3">
    <fb>302.85000000000002</fb>
    <v>5</v>
  </rv>
  <rv s="3">
    <fb>304.5</fb>
    <v>5</v>
  </rv>
  <rv s="3">
    <fb>310.39999999999998</fb>
    <v>5</v>
  </rv>
  <rv s="3">
    <fb>319.3</fb>
    <v>5</v>
  </rv>
  <rv s="3">
    <fb>317</fb>
    <v>5</v>
  </rv>
  <rv s="3">
    <fb>316.55</fb>
    <v>5</v>
  </rv>
  <rv s="3">
    <fb>319.39999999999998</fb>
    <v>5</v>
  </rv>
  <rv s="3">
    <fb>319.35000000000002</fb>
    <v>5</v>
  </rv>
  <rv s="3">
    <fb>316.89999999999998</fb>
    <v>5</v>
  </rv>
  <rv s="3">
    <fb>307.60000000000002</fb>
    <v>5</v>
  </rv>
  <rv s="3">
    <fb>308.45</fb>
    <v>5</v>
  </rv>
  <rv s="3">
    <fb>310.5</fb>
    <v>5</v>
  </rv>
  <rv s="3">
    <fb>2943</fb>
    <v>5</v>
  </rv>
  <rv s="3">
    <fb>3010</fb>
    <v>5</v>
  </rv>
  <rv s="3">
    <fb>2954.5</fb>
    <v>5</v>
  </rv>
  <rv s="3">
    <fb>2901.5</fb>
    <v>5</v>
  </rv>
  <rv s="3">
    <fb>2853</fb>
    <v>5</v>
  </rv>
  <rv s="3">
    <fb>2826</fb>
    <v>5</v>
  </rv>
  <rv s="3">
    <fb>2837</fb>
    <v>5</v>
  </rv>
  <rv s="3">
    <fb>2797</fb>
    <v>5</v>
  </rv>
  <rv s="3">
    <fb>2805</fb>
    <v>5</v>
  </rv>
  <rv s="3">
    <fb>2768</fb>
    <v>5</v>
  </rv>
  <rv s="3">
    <fb>2835</fb>
    <v>5</v>
  </rv>
  <rv s="3">
    <fb>2877</fb>
    <v>5</v>
  </rv>
  <rv s="3">
    <fb>2908.5</fb>
    <v>5</v>
  </rv>
  <rv s="3">
    <fb>2911.5</fb>
    <v>5</v>
  </rv>
  <rv s="3">
    <fb>2910</fb>
    <v>5</v>
  </rv>
  <rv s="3">
    <fb>2885.5</fb>
    <v>5</v>
  </rv>
  <rv s="3">
    <fb>2872</fb>
    <v>5</v>
  </rv>
  <rv s="3">
    <fb>2865.5</fb>
    <v>5</v>
  </rv>
  <rv s="3">
    <fb>2875.5</fb>
    <v>5</v>
  </rv>
  <rv s="3">
    <fb>2820</fb>
    <v>5</v>
  </rv>
  <rv s="3">
    <fb>2836</fb>
    <v>5</v>
  </rv>
  <rv s="3">
    <fb>2986</fb>
    <v>5</v>
  </rv>
  <rv s="3">
    <fb>3042</fb>
    <v>5</v>
  </rv>
  <rv s="3">
    <fb>3096</fb>
    <v>5</v>
  </rv>
  <rv s="3">
    <fb>3165</fb>
    <v>5</v>
  </rv>
  <rv s="3">
    <fb>3120.5</fb>
    <v>5</v>
  </rv>
  <rv s="3">
    <fb>3135</fb>
    <v>5</v>
  </rv>
  <rv s="3">
    <fb>2999.5</fb>
    <v>5</v>
  </rv>
  <rv s="3">
    <fb>3050</fb>
    <v>5</v>
  </rv>
  <rv s="3">
    <fb>3110.5</fb>
    <v>5</v>
  </rv>
  <rv s="3">
    <fb>3157</fb>
    <v>5</v>
  </rv>
  <rv s="3">
    <fb>3150</fb>
    <v>5</v>
  </rv>
  <rv s="3">
    <fb>3174</fb>
    <v>5</v>
  </rv>
  <rv s="3">
    <fb>3255</fb>
    <v>5</v>
  </rv>
  <rv s="3">
    <fb>3375</fb>
    <v>5</v>
  </rv>
  <rv s="3">
    <fb>3328</fb>
    <v>5</v>
  </rv>
  <rv s="3">
    <fb>3323</fb>
    <v>5</v>
  </rv>
  <rv s="3">
    <fb>3302.5</fb>
    <v>5</v>
  </rv>
  <rv s="3">
    <fb>3307</fb>
    <v>5</v>
  </rv>
  <rv s="3">
    <fb>3286.5</fb>
    <v>5</v>
  </rv>
  <rv s="3">
    <fb>3308.5</fb>
    <v>5</v>
  </rv>
  <rv s="3">
    <fb>3300</fb>
    <v>5</v>
  </rv>
  <rv s="3">
    <fb>3350</fb>
    <v>5</v>
  </rv>
  <rv s="3">
    <fb>3364.5</fb>
    <v>5</v>
  </rv>
  <rv s="3">
    <fb>3493</fb>
    <v>5</v>
  </rv>
  <rv s="3">
    <fb>3519</fb>
    <v>5</v>
  </rv>
  <rv s="3">
    <fb>3482.5</fb>
    <v>5</v>
  </rv>
  <rv s="3">
    <fb>3607</fb>
    <v>5</v>
  </rv>
  <rv s="3">
    <fb>3692</fb>
    <v>5</v>
  </rv>
  <rv s="3">
    <fb>3774.5</fb>
    <v>5</v>
  </rv>
  <rv s="3">
    <fb>3770</fb>
    <v>5</v>
  </rv>
  <rv s="3">
    <fb>3871</fb>
    <v>5</v>
  </rv>
  <rv s="3">
    <fb>3839.5</fb>
    <v>5</v>
  </rv>
  <rv s="3">
    <fb>3791.5</fb>
    <v>5</v>
  </rv>
  <rv s="3">
    <fb>3880</fb>
    <v>5</v>
  </rv>
  <rv s="3">
    <fb>3847</fb>
    <v>5</v>
  </rv>
  <rv s="3">
    <fb>3852</fb>
    <v>5</v>
  </rv>
  <rv s="3">
    <fb>3739.5</fb>
    <v>5</v>
  </rv>
  <rv s="3">
    <fb>3779.5</fb>
    <v>5</v>
  </rv>
  <rv s="3">
    <fb>3704.5</fb>
    <v>5</v>
  </rv>
  <rv s="3">
    <fb>3826</fb>
    <v>5</v>
  </rv>
  <rv s="3">
    <fb>3822</fb>
    <v>5</v>
  </rv>
  <rv s="3">
    <fb>3900</fb>
    <v>5</v>
  </rv>
  <rv s="3">
    <fb>3981</fb>
    <v>5</v>
  </rv>
  <rv s="3">
    <fb>4078</fb>
    <v>5</v>
  </rv>
  <rv s="3">
    <fb>4179.5</fb>
    <v>5</v>
  </rv>
  <rv s="3">
    <fb>4077</fb>
    <v>5</v>
  </rv>
  <rv s="3">
    <fb>3998</fb>
    <v>5</v>
  </rv>
  <rv s="3">
    <fb>4148.5</fb>
    <v>5</v>
  </rv>
  <rv s="3">
    <fb>4232</fb>
    <v>5</v>
  </rv>
  <rv s="8">
    <v>18</v>
    <v>aly352</v>
    <v>Daily</v>
    <v>45294</v>
    <v>45409</v>
    <v>0</v>
    <v>1</v>
    <v>638496864000000000,638497978313152221,0</v>
    <v>0</v>
    <v>aly352</v>
    <v>MISX:SBER</v>
    <v>1</v>
  </rv>
  <rv s="8">
    <v>18</v>
    <v>aly352</v>
    <v>Daily</v>
    <v>45296</v>
    <v>45296</v>
    <v>0</v>
    <v>1</v>
    <v/>
    <v>2</v>
    <v>aly352</v>
    <v>MISX:SBER</v>
    <v>3</v>
  </rv>
  <rv s="8">
    <v>18</v>
    <v>aly352</v>
    <v>Daily</v>
    <v>45295</v>
    <v>45295</v>
    <v>0</v>
    <v>1</v>
    <v/>
    <v>2</v>
    <v>aly352</v>
    <v>MISX:SBER</v>
    <v>4</v>
  </rv>
  <rv s="8">
    <v>18</v>
    <v>aly352</v>
    <v>Daily</v>
    <v>45294</v>
    <v>45294</v>
    <v>0</v>
    <v>1</v>
    <v/>
    <v>2</v>
    <v>aly352</v>
    <v>MISX:SBER</v>
    <v>5</v>
  </rv>
  <rv s="8">
    <v>18</v>
    <v>aly352</v>
    <v>Daily</v>
    <v>45299</v>
    <v>45299</v>
    <v>0</v>
    <v>1</v>
    <v/>
    <v>2</v>
    <v>aly352</v>
    <v>MISX:SBER</v>
    <v>6</v>
  </rv>
  <rv s="8">
    <v>18</v>
    <v>aly352</v>
    <v>Daily</v>
    <v>45300</v>
    <v>45300</v>
    <v>0</v>
    <v>1</v>
    <v/>
    <v>2</v>
    <v>aly352</v>
    <v>MISX:SBER</v>
    <v>7</v>
  </rv>
  <rv s="8">
    <v>18</v>
    <v>aly352</v>
    <v>Daily</v>
    <v>45301</v>
    <v>45301</v>
    <v>0</v>
    <v>1</v>
    <v/>
    <v>2</v>
    <v>aly352</v>
    <v>MISX:SBER</v>
    <v>8</v>
  </rv>
  <rv s="8">
    <v>18</v>
    <v>aly352</v>
    <v>Daily</v>
    <v>45302</v>
    <v>45302</v>
    <v>0</v>
    <v>1</v>
    <v/>
    <v>2</v>
    <v>aly352</v>
    <v>MISX:SBER</v>
    <v>9</v>
  </rv>
  <rv s="8">
    <v>18</v>
    <v>aly8fr</v>
    <v>Daily</v>
    <v>45296</v>
    <v>45296</v>
    <v>0</v>
    <v>1</v>
    <v>638400096000000000,638497990966862948,0</v>
    <v>2</v>
    <v>aly8fr</v>
    <v>MISX:YNDX</v>
    <v>10</v>
  </rv>
  <rv s="8">
    <v>18</v>
    <v>aly8fr</v>
    <v>Daily</v>
    <v>45294</v>
    <v>45294</v>
    <v>0</v>
    <v>1</v>
    <v>638398368000000000,638497990970377489,0</v>
    <v>2</v>
    <v>aly8fr</v>
    <v>MISX:YNDX</v>
    <v>11</v>
  </rv>
  <rv s="8">
    <v>18</v>
    <v>aly8fr</v>
    <v>Daily</v>
    <v>45294</v>
    <v>45409</v>
    <v>0</v>
    <v>1</v>
    <v>638496864000000000,638497978313165498,0</v>
    <v>0</v>
    <v>aly8fr</v>
    <v>MISX:YNDX</v>
    <v>12</v>
  </rv>
  <rv s="8">
    <v>18</v>
    <v>aly8fr</v>
    <v>Daily</v>
    <v>45295</v>
    <v>45295</v>
    <v>0</v>
    <v>1</v>
    <v/>
    <v>2</v>
    <v>aly8fr</v>
    <v>MISX:YNDX</v>
    <v>13</v>
  </rv>
  <rv s="8">
    <v>18</v>
    <v>aly8fr</v>
    <v>Daily</v>
    <v>45299</v>
    <v>45299</v>
    <v>0</v>
    <v>1</v>
    <v/>
    <v>2</v>
    <v>aly8fr</v>
    <v>MISX:YNDX</v>
    <v>14</v>
  </rv>
  <rv s="8">
    <v>18</v>
    <v>aly8fr</v>
    <v>Daily</v>
    <v>45300</v>
    <v>45300</v>
    <v>0</v>
    <v>1</v>
    <v/>
    <v>2</v>
    <v>aly8fr</v>
    <v>MISX:YNDX</v>
    <v>15</v>
  </rv>
  <rv s="8">
    <v>18</v>
    <v>aly8fr</v>
    <v>Daily</v>
    <v>45301</v>
    <v>45301</v>
    <v>0</v>
    <v>1</v>
    <v/>
    <v>2</v>
    <v>aly8fr</v>
    <v>MISX:YNDX</v>
    <v>16</v>
  </rv>
  <rv s="8">
    <v>18</v>
    <v>aly8fr</v>
    <v>Daily</v>
    <v>45302</v>
    <v>45302</v>
    <v>0</v>
    <v>1</v>
    <v/>
    <v>2</v>
    <v>aly8fr</v>
    <v>MISX:YNDX</v>
    <v>17</v>
  </rv>
  <rv s="8">
    <v>18</v>
    <v>bwvzww</v>
    <v>Daily</v>
    <v>45296</v>
    <v>45296</v>
    <v>0</v>
    <v>1</v>
    <v>638400096000000000,638497990970374945,0</v>
    <v>2</v>
    <v>bwvzww</v>
    <v>MISX:OZON</v>
    <v>18</v>
  </rv>
  <rv s="8">
    <v>18</v>
    <v>bwvzww</v>
    <v>Daily</v>
    <v>45294</v>
    <v>45409</v>
    <v>0</v>
    <v>1</v>
    <v>638496864000000000,638497978319170427,0</v>
    <v>0</v>
    <v>bwvzww</v>
    <v>MISX:OZON</v>
    <v>19</v>
  </rv>
  <rv s="8">
    <v>18</v>
    <v>bwvzww</v>
    <v>Daily</v>
    <v>45295</v>
    <v>45295</v>
    <v>0</v>
    <v>1</v>
    <v/>
    <v>2</v>
    <v>bwvzww</v>
    <v>MISX:OZON</v>
    <v>20</v>
  </rv>
  <rv s="8">
    <v>18</v>
    <v>bwvzww</v>
    <v>Daily</v>
    <v>45294</v>
    <v>45294</v>
    <v>0</v>
    <v>1</v>
    <v/>
    <v>2</v>
    <v>bwvzww</v>
    <v>MISX:OZON</v>
    <v>21</v>
  </rv>
  <rv s="8">
    <v>18</v>
    <v>bwvzww</v>
    <v>Daily</v>
    <v>45299</v>
    <v>45299</v>
    <v>0</v>
    <v>1</v>
    <v/>
    <v>2</v>
    <v>bwvzww</v>
    <v>MISX:OZON</v>
    <v>22</v>
  </rv>
  <rv s="8">
    <v>18</v>
    <v>bwvzww</v>
    <v>Daily</v>
    <v>45300</v>
    <v>45300</v>
    <v>0</v>
    <v>1</v>
    <v/>
    <v>2</v>
    <v>bwvzww</v>
    <v>MISX:OZON</v>
    <v>23</v>
  </rv>
  <rv s="8">
    <v>18</v>
    <v>bwvzww</v>
    <v>Daily</v>
    <v>45301</v>
    <v>45301</v>
    <v>0</v>
    <v>1</v>
    <v/>
    <v>2</v>
    <v>bwvzww</v>
    <v>MISX:OZON</v>
    <v>24</v>
  </rv>
  <rv s="8">
    <v>18</v>
    <v>bwvzww</v>
    <v>Daily</v>
    <v>45302</v>
    <v>45302</v>
    <v>0</v>
    <v>1</v>
    <v/>
    <v>2</v>
    <v>bwvzww</v>
    <v>MISX:OZON</v>
    <v>25</v>
  </rv>
  <rv s="8">
    <v>18</v>
    <v>bwa6r7</v>
    <v>Daily</v>
    <v>45301</v>
    <v>45301</v>
    <v>0</v>
    <v>1</v>
    <v>638404416000000000,638497990966867894,0</v>
    <v>2</v>
    <v>bwa6r7</v>
    <v>MISX:SBRI</v>
    <v>26</v>
  </rv>
  <rv s="8">
    <v>18</v>
    <v>bwa6r7</v>
    <v>Daily</v>
    <v>45302</v>
    <v>45302</v>
    <v>0</v>
    <v>1</v>
    <v>638405280000000000,638497990966867894,0</v>
    <v>2</v>
    <v>bwa6r7</v>
    <v>MISX:SBRI</v>
    <v>27</v>
  </rv>
  <rv s="8">
    <v>18</v>
    <v>alxwtc</v>
    <v>Daily</v>
    <v>45294</v>
    <v>45409</v>
    <v>0</v>
    <v>1</v>
    <v>638496864000000000,638497978313182052,0</v>
    <v>0</v>
    <v>alxwtc</v>
    <v>MISX:MTSS</v>
    <v>28</v>
  </rv>
  <rv s="8">
    <v>18</v>
    <v>alxwtc</v>
    <v>Daily</v>
    <v>45296</v>
    <v>45296</v>
    <v>0</v>
    <v>1</v>
    <v>638400096000000000,638498349620006645,0</v>
    <v>2</v>
    <v>alxwtc</v>
    <v>MISX:MTSS</v>
    <v>29</v>
  </rv>
  <rv s="8">
    <v>18</v>
    <v>alxwtc</v>
    <v>Daily</v>
    <v>45295</v>
    <v>45295</v>
    <v>0</v>
    <v>1</v>
    <v>638399232000000000,638498349620006645,0</v>
    <v>2</v>
    <v>alxwtc</v>
    <v>MISX:MTSS</v>
    <v>30</v>
  </rv>
  <rv s="8">
    <v>18</v>
    <v>alxwtc</v>
    <v>Daily</v>
    <v>45294</v>
    <v>45294</v>
    <v>0</v>
    <v>1</v>
    <v>638398368000000000,638498349620016656,0</v>
    <v>2</v>
    <v>alxwtc</v>
    <v>MISX:MTSS</v>
    <v>31</v>
  </rv>
  <rv s="8">
    <v>18</v>
    <v>alxwtc</v>
    <v>Daily</v>
    <v>45299</v>
    <v>45299</v>
    <v>0</v>
    <v>1</v>
    <v>638402688000000000,638498349620016656,0</v>
    <v>2</v>
    <v>alxwtc</v>
    <v>MISX:MTSS</v>
    <v>32</v>
  </rv>
  <rv s="8">
    <v>18</v>
    <v>alxwtc</v>
    <v>Daily</v>
    <v>45300</v>
    <v>45300</v>
    <v>0</v>
    <v>1</v>
    <v>638403552000000000,638498349620016656,0</v>
    <v>2</v>
    <v>alxwtc</v>
    <v>MISX:MTSS</v>
    <v>33</v>
  </rv>
  <rv s="8">
    <v>18</v>
    <v>alxwtc</v>
    <v>Daily</v>
    <v>45301</v>
    <v>45301</v>
    <v>0</v>
    <v>1</v>
    <v>638404416000000000,638498349620026654,0</v>
    <v>2</v>
    <v>alxwtc</v>
    <v>MISX:MTSS</v>
    <v>34</v>
  </rv>
  <rv s="8">
    <v>18</v>
    <v>alxwtc</v>
    <v>Daily</v>
    <v>45302</v>
    <v>45302</v>
    <v>0</v>
    <v>1</v>
    <v>638405280000000000,638498349620026654,0</v>
    <v>2</v>
    <v>alxwtc</v>
    <v>MISX:MTSS</v>
    <v>35</v>
  </rv>
  <rv s="8">
    <v>18</v>
    <v>alxpec</v>
    <v>Daily</v>
    <v>45300</v>
    <v>45300</v>
    <v>0</v>
    <v>1</v>
    <v>638403552000000000,638497978319339880,0</v>
    <v>2</v>
    <v>alxpec</v>
    <v>MISX:GAZP</v>
    <v>36</v>
  </rv>
  <rv s="8">
    <v>18</v>
    <v>alxpec</v>
    <v>Daily</v>
    <v>45301</v>
    <v>45301</v>
    <v>0</v>
    <v>1</v>
    <v>638404416000000000,638497978319349831,0</v>
    <v>2</v>
    <v>alxpec</v>
    <v>MISX:GAZP</v>
    <v>37</v>
  </rv>
  <rv s="8">
    <v>18</v>
    <v>alxpec</v>
    <v>Daily</v>
    <v>45302</v>
    <v>45302</v>
    <v>0</v>
    <v>1</v>
    <v>638405280000000000,638497978318993399,0</v>
    <v>2</v>
    <v>alxpec</v>
    <v>MISX:GAZP</v>
    <v>38</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formattednumber">
    <k n="_Format" t="spb"/>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Instrument type" t="s"/>
    <k n="Last trade time"/>
    <k n="Name" t="s"/>
    <k n="Previous close"/>
    <k n="Price"/>
    <k n="Ticker symbol" t="s"/>
    <k n="UniqueName" t="s"/>
  </s>
  <s t="_linkedentitycore">
    <k n="%EntityCulture" t="s"/>
    <k n="%EntityId" t="s"/>
    <k n="%EntityServiceId"/>
    <k n="%IsRefreshable" t="b"/>
    <k n="%ProviderInfo" t="s"/>
    <k n="_Display" t="spb"/>
    <k n="_DisplayString" t="s"/>
    <k n="_Flags" t="spb"/>
    <k n="_Format" t="spb"/>
    <k n="_Icon" t="s"/>
    <k n="_SubLabel" t="spb"/>
    <k n="Change"/>
    <k n="Change (%)"/>
    <k n="Currency" t="s"/>
    <k n="Exchange" t="s"/>
    <k n="Exchange abbreviation" t="s"/>
    <k n="High"/>
    <k n="Instrument type" t="s"/>
    <k n="Last trade time"/>
    <k n="LearnMoreOnLink" t="r"/>
    <k n="Low"/>
    <k n="Market cap"/>
    <k n="Name" t="s"/>
    <k n="Open"/>
    <k n="Previous close"/>
    <k n="Price"/>
    <k n="Ticker symbol" t="s"/>
    <k n="UniqueName" t="s"/>
    <k n="Volume"/>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5">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a count="29">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Volume</v>
      <v t="s">Market cap</v>
      <v t="s">Instrument type</v>
      <v t="s">_Flags</v>
      <v t="s">UniqueName</v>
      <v t="s">_DisplayString</v>
      <v t="s">LearnMoreOnLink</v>
      <v t="s">%ProviderInfo</v>
    </a>
  </spbArrays>
  <spbData count="19">
    <spb s="0">
      <v>0</v>
      <v>Name</v>
      <v>LearnMoreOnLink</v>
    </spb>
    <spb s="1">
      <v>0</v>
      <v>0</v>
      <v>0</v>
    </spb>
    <spb s="2">
      <v>1</v>
      <v>1</v>
      <v>1</v>
      <v>1</v>
    </spb>
    <spb s="3">
      <v>1</v>
      <v>2</v>
      <v>1</v>
      <v>3</v>
      <v>1</v>
      <v>1</v>
      <v>1</v>
      <v>4</v>
      <v>4</v>
      <v>5</v>
      <v>6</v>
      <v>1</v>
      <v>1</v>
      <v>1</v>
      <v>4</v>
      <v>7</v>
      <v>8</v>
      <v>9</v>
      <v>4</v>
    </spb>
    <spb s="4">
      <v>Delayed 15 minutes</v>
      <v>from previous close</v>
      <v>from previous close</v>
      <v>GMT</v>
    </spb>
    <spb s="5">
      <v>1</v>
    </spb>
    <spb s="0">
      <v>1</v>
      <v>Name</v>
      <v>LearnMoreOnLink</v>
    </spb>
    <spb s="6">
      <v>1</v>
      <v>2</v>
      <v>1</v>
      <v>3</v>
      <v>1</v>
      <v>1</v>
      <v>1</v>
      <v>4</v>
      <v>4</v>
      <v>5</v>
      <v>10</v>
      <v>1</v>
      <v>1</v>
      <v>1</v>
      <v>7</v>
      <v>8</v>
      <v>9</v>
      <v>4</v>
    </spb>
    <spb s="0">
      <v>2</v>
      <v>Name</v>
      <v>LearnMoreOnLink</v>
    </spb>
    <spb s="7">
      <v>1</v>
      <v>2</v>
      <v>1</v>
      <v>3</v>
      <v>1</v>
      <v>1</v>
      <v>1</v>
      <v>4</v>
      <v>4</v>
      <v>5</v>
      <v>6</v>
      <v>1</v>
      <v>4</v>
      <v>7</v>
      <v>8</v>
      <v>9</v>
      <v>4</v>
    </spb>
    <spb s="8">
      <v>3</v>
      <v>Name</v>
    </spb>
    <spb s="9">
      <v>1</v>
      <v>1</v>
    </spb>
    <spb s="10">
      <v>3</v>
      <v>1</v>
      <v>1</v>
      <v>5</v>
      <v>1</v>
      <v>1</v>
      <v>1</v>
      <v>7</v>
      <v>9</v>
    </spb>
    <spb s="11">
      <v>GMT</v>
    </spb>
    <spb s="0">
      <v>4</v>
      <v>Name</v>
      <v>LearnMoreOnLink</v>
    </spb>
    <spb s="12">
      <v>1</v>
      <v>1</v>
      <v>1</v>
    </spb>
    <spb s="13">
      <v>1</v>
      <v>1</v>
      <v>3</v>
      <v>1</v>
      <v>1</v>
      <v>1</v>
      <v>4</v>
      <v>5</v>
      <v>6</v>
      <v>1</v>
      <v>7</v>
      <v>9</v>
    </spb>
    <spb s="5">
      <v>11</v>
    </spb>
    <spb s="14">
      <v>11</v>
      <v>1</v>
    </spb>
  </spbData>
</supportingPropertyBags>
</file>

<file path=xl/richData/rdsupportingpropertybagstructure.xml><?xml version="1.0" encoding="utf-8"?>
<spbStructures xmlns="http://schemas.microsoft.com/office/spreadsheetml/2017/richdata2" count="1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_Self" t="i"/>
  </s>
  <s>
    <k n="Low"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
    <k n="^Order" t="spba"/>
    <k n="TitleProperty" t="s"/>
  </s>
  <s>
    <k n="UniqueName" t="spb"/>
    <k n="`%ProviderInfo" t="spb"/>
  </s>
  <s>
    <k n="Name" t="i"/>
    <k n="Price" t="i"/>
    <k n="Change" t="i"/>
    <k n="Change (%)" t="i"/>
    <k n="52 week low" t="i"/>
    <k n="52 week high" t="i"/>
    <k n="Previous close" t="i"/>
    <k n="Last trade time" t="i"/>
    <k n="`%EntityServiceId" t="i"/>
  </s>
  <s>
    <k n="Last trade time" t="s"/>
  </s>
  <s>
    <k n="UniqueName" t="spb"/>
    <k n="`%ProviderInfo" t="spb"/>
    <k n="LearnMoreOnLink" t="spb"/>
  </s>
  <s>
    <k n="Low" t="i"/>
    <k n="High" t="i"/>
    <k n="Name" t="i"/>
    <k n="Open" t="i"/>
    <k n="Price" t="i"/>
    <k n="Change" t="i"/>
    <k n="Volume" t="i"/>
    <k n="Change (%)" t="i"/>
    <k n="Market cap" t="i"/>
    <k n="Previous close" t="i"/>
    <k n="Last trade time" t="i"/>
    <k n="`%EntityServiceId"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ichProperties>
  <richStyles>
    <rSty dxfid="1">
      <rpv i="0">_-* #,##0.00 [$₽-ru-RU]_-;-* #,##0.00 [$₽-ru-RU]_-;_-* "-"?? [$₽-ru-RU]_-;_-@_-</rpv>
    </rSty>
    <rSty dxfid="5">
      <rpv i="0">#,##0.00</rpv>
    </rSty>
    <rSty>
      <rpv i="1">1</rpv>
    </rSty>
    <rSty dxfid="4">
      <rpv i="0">#,##0</rpv>
    </rSty>
    <rSty dxfid="3"/>
    <rSty dxfid="1">
      <rpv i="0">_-* #,##0 [$₽-ru-RU]_-;-* #,##0 [$₽-ru-RU]_-;_-* "-" [$₽-ru-RU]_-;_-@_-</rpv>
    </rSty>
    <rSty dxfid="2"/>
    <rSty dxfid="6">
      <rpv i="0">0</rpv>
    </rSty>
    <rSty dxfid="0">
      <rpv i="0">0.00</rpv>
    </rSty>
    <rSty dxfid="1">
      <rpv i="0">_([$$-en-US]* #,##0_);_([$$-en-US]* (#,##0);_([$$-en-US]* "-"_);_(@_)</rpv>
    </rSty>
    <rSty dxfid="7"/>
  </richStyles>
</richStyleSheet>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3B0C8-B455-0540-9408-0571F5BB9546}">
  <dimension ref="A1:E3"/>
  <sheetViews>
    <sheetView workbookViewId="0">
      <selection activeCell="C8" sqref="C8"/>
    </sheetView>
  </sheetViews>
  <sheetFormatPr defaultRowHeight="14.4" x14ac:dyDescent="0.3"/>
  <cols>
    <col min="1" max="1" width="31.88671875" bestFit="1" customWidth="1"/>
    <col min="2" max="2" width="10.6640625" bestFit="1" customWidth="1"/>
    <col min="3" max="3" width="28" bestFit="1" customWidth="1"/>
  </cols>
  <sheetData>
    <row r="1" spans="1:5" x14ac:dyDescent="0.3">
      <c r="A1" t="s">
        <v>11</v>
      </c>
      <c r="B1" t="s">
        <v>12</v>
      </c>
      <c r="C1" t="s">
        <v>14</v>
      </c>
    </row>
    <row r="2" spans="1:5" x14ac:dyDescent="0.3">
      <c r="A2" t="s">
        <v>41</v>
      </c>
      <c r="B2" t="s">
        <v>39</v>
      </c>
      <c r="C2" t="s">
        <v>5</v>
      </c>
      <c r="E2" s="12"/>
    </row>
    <row r="3" spans="1:5" x14ac:dyDescent="0.3">
      <c r="A3" t="s">
        <v>40</v>
      </c>
      <c r="B3" t="s">
        <v>39</v>
      </c>
      <c r="C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AC409-AC7E-4B7A-89E5-95EA0B2C564D}">
  <dimension ref="A1:K12"/>
  <sheetViews>
    <sheetView zoomScale="90" zoomScaleNormal="90" workbookViewId="0">
      <selection activeCell="E3" sqref="E3"/>
    </sheetView>
  </sheetViews>
  <sheetFormatPr defaultRowHeight="14.4" x14ac:dyDescent="0.3"/>
  <cols>
    <col min="1" max="1" width="64.88671875" style="2" bestFit="1" customWidth="1"/>
    <col min="2" max="2" width="17" style="2" customWidth="1"/>
    <col min="3" max="3" width="15.33203125" style="2" customWidth="1"/>
    <col min="4" max="4" width="17.109375" style="2" customWidth="1"/>
    <col min="5" max="5" width="24.44140625" style="2" customWidth="1"/>
    <col min="6" max="6" width="22.88671875" style="2" customWidth="1"/>
    <col min="7" max="7" width="15.5546875" style="2" bestFit="1" customWidth="1"/>
    <col min="8" max="8" width="17.21875" style="2" customWidth="1"/>
    <col min="9" max="9" width="16.109375" style="2" customWidth="1"/>
    <col min="10" max="10" width="13.33203125" style="2" bestFit="1" customWidth="1"/>
    <col min="11" max="11" width="15.44140625" style="2" customWidth="1"/>
  </cols>
  <sheetData>
    <row r="1" spans="1:11" ht="27.6" x14ac:dyDescent="0.3">
      <c r="A1" s="1" t="s">
        <v>0</v>
      </c>
      <c r="B1" s="1" t="s">
        <v>1</v>
      </c>
      <c r="C1" s="1" t="s">
        <v>10</v>
      </c>
      <c r="D1" s="1" t="s">
        <v>2</v>
      </c>
      <c r="E1" s="1" t="s">
        <v>7</v>
      </c>
      <c r="F1" s="1" t="s">
        <v>9</v>
      </c>
      <c r="G1" s="1" t="s">
        <v>3</v>
      </c>
      <c r="H1" s="1" t="s">
        <v>4</v>
      </c>
      <c r="I1" s="1" t="s">
        <v>6</v>
      </c>
      <c r="J1" s="1" t="s">
        <v>5</v>
      </c>
      <c r="K1" s="1" t="s">
        <v>8</v>
      </c>
    </row>
    <row r="2" spans="1:11" x14ac:dyDescent="0.3">
      <c r="A2" s="7" t="e" vm="1">
        <v>#VALUE!</v>
      </c>
      <c r="B2" s="3">
        <v>45294</v>
      </c>
      <c r="C2" s="3">
        <f ca="1">B2+COUNTA(SBER!A:A)-1</f>
        <v>45376</v>
      </c>
      <c r="D2" s="2">
        <v>10</v>
      </c>
      <c r="E2" s="4" vm="2">
        <f ca="1">VLOOKUP('Учет акций'!B2,SBER!A:B,2,FALSE)</f>
        <v>273.64</v>
      </c>
      <c r="F2" s="2" vm="3">
        <f ca="1">VLOOKUP('Учет акций'!C2,SBER!A:B,2,FALSE)</f>
        <v>294.3</v>
      </c>
      <c r="G2" s="4">
        <f ca="1">E2*D2</f>
        <v>2736.3999999999996</v>
      </c>
      <c r="H2" s="8">
        <f ca="1">F2*D2</f>
        <v>2943</v>
      </c>
      <c r="J2" s="4">
        <f ca="1">H2-G2</f>
        <v>206.60000000000036</v>
      </c>
      <c r="K2" s="6">
        <f ca="1">(J2/G2)</f>
        <v>7.55006577985676E-2</v>
      </c>
    </row>
    <row r="3" spans="1:11" x14ac:dyDescent="0.3">
      <c r="A3" s="7" t="e" vm="4">
        <v>#VALUE!</v>
      </c>
      <c r="B3" s="3">
        <v>45294</v>
      </c>
      <c r="C3" s="3">
        <f ca="1">B2+COUNTA(YNDX!A:A)-1</f>
        <v>45376</v>
      </c>
      <c r="D3" s="2">
        <v>5</v>
      </c>
      <c r="E3" s="4" vm="5">
        <f ca="1">VLOOKUP('Учет акций'!B3,YNDX!A:B,2,FALSE)</f>
        <v>2570.4</v>
      </c>
      <c r="F3" s="2" vm="6">
        <f ca="1">VLOOKUP('Учет акций'!C3,YNDX!A:B,2,FALSE)</f>
        <v>3990.4</v>
      </c>
      <c r="G3" s="4">
        <f ca="1">E3*D3</f>
        <v>12852</v>
      </c>
      <c r="H3" s="8">
        <f ca="1">F3*D3</f>
        <v>19952</v>
      </c>
      <c r="J3" s="4">
        <f ca="1">H3-G3</f>
        <v>7100</v>
      </c>
      <c r="K3" s="6">
        <f ca="1">(J3/G3)</f>
        <v>0.55244319950202303</v>
      </c>
    </row>
    <row r="4" spans="1:11" x14ac:dyDescent="0.3">
      <c r="A4" s="7" t="e" vm="7">
        <v>#VALUE!</v>
      </c>
      <c r="B4" s="10">
        <v>45294</v>
      </c>
      <c r="C4" s="3">
        <f ca="1">B2+COUNTA(MTSS!A:A)-1</f>
        <v>45376</v>
      </c>
      <c r="D4" s="2">
        <v>7</v>
      </c>
      <c r="E4" s="4" vm="8">
        <f ca="1">VLOOKUP('Учет акций'!B4,MTSS!A:B,2,FALSE)</f>
        <v>249.55</v>
      </c>
      <c r="F4" s="2" vm="9">
        <f ca="1">VLOOKUP('Учет акций'!C4,MTSS!A:B,2,FALSE)</f>
        <v>291.5</v>
      </c>
      <c r="G4" s="4">
        <f t="shared" ref="G4:G5" ca="1" si="0">E4*D4</f>
        <v>1746.8500000000001</v>
      </c>
      <c r="H4" s="8">
        <f t="shared" ref="H4:H5" ca="1" si="1">F4*D4</f>
        <v>2040.5</v>
      </c>
      <c r="J4" s="4">
        <f t="shared" ref="J4:J5" ca="1" si="2">H4-G4</f>
        <v>293.64999999999986</v>
      </c>
      <c r="K4" s="6">
        <f t="shared" ref="K4:K5" ca="1" si="3">(J4/G4)</f>
        <v>0.16810258465237418</v>
      </c>
    </row>
    <row r="5" spans="1:11" x14ac:dyDescent="0.3">
      <c r="A5" s="7" t="e" vm="10">
        <v>#VALUE!</v>
      </c>
      <c r="B5" s="10">
        <v>45294</v>
      </c>
      <c r="C5" s="3">
        <f ca="1">B2+COUNTA(OZON!A:A)-1</f>
        <v>45376</v>
      </c>
      <c r="D5" s="2">
        <v>4</v>
      </c>
      <c r="E5" s="4" vm="11">
        <f ca="1">VLOOKUP('Учет акций'!B5,OZON!A:B,2,FALSE)</f>
        <v>2829</v>
      </c>
      <c r="F5" s="2" vm="12">
        <f ca="1">VLOOKUP('Учет акций'!C5,OZON!A:B,2,FALSE)</f>
        <v>3525</v>
      </c>
      <c r="G5" s="4">
        <f t="shared" ca="1" si="0"/>
        <v>11316</v>
      </c>
      <c r="H5" s="8">
        <f t="shared" ca="1" si="1"/>
        <v>14100</v>
      </c>
      <c r="J5" s="4">
        <f t="shared" ca="1" si="2"/>
        <v>2784</v>
      </c>
      <c r="K5" s="6">
        <f t="shared" ca="1" si="3"/>
        <v>0.24602332979851538</v>
      </c>
    </row>
    <row r="6" spans="1:11" x14ac:dyDescent="0.3">
      <c r="B6" s="3"/>
      <c r="C6" s="3"/>
      <c r="E6" s="4"/>
      <c r="G6" s="4"/>
      <c r="H6" s="8"/>
      <c r="J6" s="4">
        <f ca="1">SUM(J2:J5)</f>
        <v>10384.25</v>
      </c>
      <c r="K6" s="6">
        <f ca="1">J6/SUM(G2:G5)</f>
        <v>0.36243619388333842</v>
      </c>
    </row>
    <row r="7" spans="1:11" x14ac:dyDescent="0.3">
      <c r="J7" s="4"/>
      <c r="K7" s="9"/>
    </row>
    <row r="12" spans="1:11" x14ac:dyDescent="0.3">
      <c r="J12" s="4"/>
      <c r="K12" s="11"/>
    </row>
  </sheetData>
  <hyperlinks>
    <hyperlink ref="A3" location="YNDX!A1" display="YNDX!A1" xr:uid="{C07F05BF-58F4-4094-8211-398EDDDF2A39}"/>
    <hyperlink ref="A4" location="MTSS!A1" display="MTSS!A1" xr:uid="{9C645F9B-F4C0-4139-93BA-8B2B6D77E3B0}"/>
    <hyperlink ref="A5" location="OZON!A1" display="OZON!A1" xr:uid="{57A310D6-25E7-4D82-B1CB-32158A4D7337}"/>
    <hyperlink ref="A2" location="Лист2!A1" display="Лист2!A1" xr:uid="{B161F80D-CD35-4601-BEB3-2D9669E526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6B9AD-6B93-4006-9A0A-710E3C14A242}">
  <dimension ref="A1:H56"/>
  <sheetViews>
    <sheetView tabSelected="1" workbookViewId="0">
      <selection activeCell="E5" sqref="E5"/>
    </sheetView>
  </sheetViews>
  <sheetFormatPr defaultRowHeight="14.4" x14ac:dyDescent="0.3"/>
  <cols>
    <col min="2" max="2" width="52.109375" bestFit="1" customWidth="1"/>
    <col min="3" max="3" width="18.88671875" bestFit="1" customWidth="1"/>
    <col min="4" max="4" width="10.109375" bestFit="1" customWidth="1"/>
    <col min="5" max="5" width="13.5546875" customWidth="1"/>
    <col min="6" max="6" width="9.21875" bestFit="1" customWidth="1"/>
    <col min="7" max="7" width="12.88671875" style="13" customWidth="1"/>
    <col min="8" max="8" width="21.88671875" bestFit="1" customWidth="1"/>
  </cols>
  <sheetData>
    <row r="1" spans="1:8" x14ac:dyDescent="0.3">
      <c r="A1" t="s">
        <v>15</v>
      </c>
      <c r="B1" t="s">
        <v>25</v>
      </c>
      <c r="C1" t="s">
        <v>20</v>
      </c>
      <c r="D1" t="s">
        <v>16</v>
      </c>
      <c r="E1" t="s">
        <v>18</v>
      </c>
      <c r="F1" t="s">
        <v>19</v>
      </c>
      <c r="G1" t="s">
        <v>17</v>
      </c>
      <c r="H1" t="s">
        <v>13</v>
      </c>
    </row>
    <row r="2" spans="1:8" x14ac:dyDescent="0.3">
      <c r="A2">
        <v>1</v>
      </c>
      <c r="B2" t="e" vm="1">
        <v>#VALUE!</v>
      </c>
      <c r="C2" t="s">
        <v>21</v>
      </c>
      <c r="D2" s="5">
        <v>45294</v>
      </c>
      <c r="E2" cm="1" vm="2">
        <f t="array" aca="1" ref="E2" ca="1">_xlfn.STOCKHISTORY(B2,D2,D2,0,0,1)</f>
        <v>273.64</v>
      </c>
      <c r="F2">
        <v>10</v>
      </c>
      <c r="G2" s="13">
        <f ca="1">E2*F2</f>
        <v>2736.3999999999996</v>
      </c>
      <c r="H2" t="s">
        <v>22</v>
      </c>
    </row>
    <row r="3" spans="1:8" x14ac:dyDescent="0.3">
      <c r="A3">
        <v>2</v>
      </c>
      <c r="B3" t="e" vm="4">
        <v>#VALUE!</v>
      </c>
      <c r="C3" t="s">
        <v>21</v>
      </c>
      <c r="D3" s="5">
        <v>45294</v>
      </c>
      <c r="E3" cm="1" vm="5">
        <f t="array" aca="1" ref="E3" ca="1">_xlfn.STOCKHISTORY(B3,D3,D3,0,0,1)</f>
        <v>2570.4</v>
      </c>
      <c r="F3">
        <v>5</v>
      </c>
      <c r="G3" s="13">
        <f t="shared" ref="G3:G5" ca="1" si="0">E3*F3</f>
        <v>12852</v>
      </c>
      <c r="H3" t="s">
        <v>22</v>
      </c>
    </row>
    <row r="4" spans="1:8" x14ac:dyDescent="0.3">
      <c r="A4">
        <v>3</v>
      </c>
      <c r="B4" t="e" vm="7">
        <v>#VALUE!</v>
      </c>
      <c r="C4" t="s">
        <v>21</v>
      </c>
      <c r="D4" s="5">
        <v>45294</v>
      </c>
      <c r="E4" cm="1" vm="8">
        <f t="array" aca="1" ref="E4" ca="1">_xlfn.STOCKHISTORY(B4,D4,D4,0,0,1)</f>
        <v>249.55</v>
      </c>
      <c r="F4">
        <v>7</v>
      </c>
      <c r="G4" s="13">
        <f t="shared" ca="1" si="0"/>
        <v>1746.8500000000001</v>
      </c>
      <c r="H4" t="s">
        <v>22</v>
      </c>
    </row>
    <row r="5" spans="1:8" x14ac:dyDescent="0.3">
      <c r="A5">
        <v>4</v>
      </c>
      <c r="B5" t="e" vm="10">
        <v>#VALUE!</v>
      </c>
      <c r="C5" t="s">
        <v>21</v>
      </c>
      <c r="D5" s="5">
        <v>45294</v>
      </c>
      <c r="E5" cm="1" vm="11">
        <f t="array" aca="1" ref="E5" ca="1">_xlfn.STOCKHISTORY(B5,D5,D5,0,0,1)</f>
        <v>2829</v>
      </c>
      <c r="F5">
        <v>4</v>
      </c>
      <c r="G5" s="13">
        <f t="shared" ca="1" si="0"/>
        <v>11316</v>
      </c>
      <c r="H5" t="s">
        <v>22</v>
      </c>
    </row>
    <row r="6" spans="1:8" x14ac:dyDescent="0.3">
      <c r="A6">
        <v>5</v>
      </c>
      <c r="B6" t="e" vm="1">
        <v>#VALUE!</v>
      </c>
      <c r="C6" t="s">
        <v>21</v>
      </c>
      <c r="D6" s="5">
        <f>D2+1</f>
        <v>45295</v>
      </c>
      <c r="E6" cm="1" vm="13">
        <f t="array" aca="1" ref="E6" ca="1">_xlfn.STOCKHISTORY(B6,D6,D6,0,0,1)</f>
        <v>274.04000000000002</v>
      </c>
      <c r="F6">
        <v>10</v>
      </c>
      <c r="G6" s="13">
        <f ca="1">IF(H6 = "Покупка", -(E6*F6), E6*F6)</f>
        <v>2740.4</v>
      </c>
      <c r="H6" t="s">
        <v>23</v>
      </c>
    </row>
    <row r="7" spans="1:8" x14ac:dyDescent="0.3">
      <c r="A7">
        <v>6</v>
      </c>
      <c r="B7" t="e" vm="4">
        <v>#VALUE!</v>
      </c>
      <c r="C7" t="s">
        <v>21</v>
      </c>
      <c r="D7" s="5">
        <f t="shared" ref="D7:D9" si="1">D3+1</f>
        <v>45295</v>
      </c>
      <c r="E7" cm="1" vm="14">
        <f t="array" aca="1" ref="E7" ca="1">_xlfn.STOCKHISTORY(B7,D7,D7,0,0,1)</f>
        <v>2568.6</v>
      </c>
      <c r="F7">
        <v>5</v>
      </c>
      <c r="G7" s="13">
        <f ca="1">IF(H7 = "Покупка", -(E7*F7), E7*F7)</f>
        <v>12843</v>
      </c>
      <c r="H7" t="s">
        <v>23</v>
      </c>
    </row>
    <row r="8" spans="1:8" x14ac:dyDescent="0.3">
      <c r="A8">
        <v>7</v>
      </c>
      <c r="B8" t="e" vm="7">
        <v>#VALUE!</v>
      </c>
      <c r="C8" t="s">
        <v>21</v>
      </c>
      <c r="D8" s="5">
        <f t="shared" si="1"/>
        <v>45295</v>
      </c>
      <c r="E8" cm="1" vm="15">
        <f t="array" aca="1" ref="E8" ca="1">_xlfn.STOCKHISTORY(B8,D8,D8,0,0,1)</f>
        <v>250.95</v>
      </c>
      <c r="F8">
        <v>7</v>
      </c>
      <c r="G8" s="13">
        <f ca="1">IF(H8 = "Покупка", -(E8*F8), E8*F8)</f>
        <v>1756.6499999999999</v>
      </c>
      <c r="H8" t="s">
        <v>23</v>
      </c>
    </row>
    <row r="9" spans="1:8" x14ac:dyDescent="0.3">
      <c r="A9">
        <v>8</v>
      </c>
      <c r="B9" t="e" vm="10">
        <v>#VALUE!</v>
      </c>
      <c r="C9" t="s">
        <v>21</v>
      </c>
      <c r="D9" s="5">
        <f t="shared" si="1"/>
        <v>45295</v>
      </c>
      <c r="E9" cm="1" vm="16">
        <f t="array" aca="1" ref="E9" ca="1">_xlfn.STOCKHISTORY(B9,D9,D9,0,0,1)</f>
        <v>2816</v>
      </c>
      <c r="F9">
        <v>4</v>
      </c>
      <c r="G9" s="13">
        <f ca="1">IF(H9 = "Покупка", -(E9*F9), E9*F9)</f>
        <v>11264</v>
      </c>
      <c r="H9" t="s">
        <v>23</v>
      </c>
    </row>
    <row r="10" spans="1:8" x14ac:dyDescent="0.3">
      <c r="A10">
        <v>9</v>
      </c>
      <c r="B10" t="e" vm="1">
        <v>#VALUE!</v>
      </c>
      <c r="C10" t="s">
        <v>21</v>
      </c>
      <c r="D10" s="5">
        <f>D6+1</f>
        <v>45296</v>
      </c>
      <c r="E10" cm="1" vm="17">
        <f t="array" aca="1" ref="E10" ca="1">_xlfn.STOCKHISTORY(B10,D10,D10,0,0,1)</f>
        <v>273.45999999999998</v>
      </c>
      <c r="F10">
        <v>10</v>
      </c>
      <c r="G10" s="13">
        <f ca="1">IF(H10 = "Покупка", -(E10*F10), E10*F10)</f>
        <v>2734.6</v>
      </c>
      <c r="H10" t="s">
        <v>23</v>
      </c>
    </row>
    <row r="11" spans="1:8" x14ac:dyDescent="0.3">
      <c r="A11">
        <v>10</v>
      </c>
      <c r="B11" t="e" vm="4">
        <v>#VALUE!</v>
      </c>
      <c r="C11" t="s">
        <v>21</v>
      </c>
      <c r="D11" s="5">
        <f t="shared" ref="D11:D13" si="2">D7+1</f>
        <v>45296</v>
      </c>
      <c r="E11" cm="1" vm="18">
        <f t="array" aca="1" ref="E11" ca="1">_xlfn.STOCKHISTORY(B11,D11,D11,0,0,1)</f>
        <v>2573.8000000000002</v>
      </c>
      <c r="F11">
        <v>5</v>
      </c>
      <c r="G11" s="13">
        <f ca="1">IF(H11 = "Покупка", -(E11*F11), E11*F11)</f>
        <v>12869</v>
      </c>
      <c r="H11" t="s">
        <v>23</v>
      </c>
    </row>
    <row r="12" spans="1:8" x14ac:dyDescent="0.3">
      <c r="A12">
        <v>11</v>
      </c>
      <c r="B12" t="e" vm="7">
        <v>#VALUE!</v>
      </c>
      <c r="C12" t="s">
        <v>21</v>
      </c>
      <c r="D12" s="5">
        <f t="shared" si="2"/>
        <v>45296</v>
      </c>
      <c r="E12" cm="1" vm="19">
        <f t="array" aca="1" ref="E12" ca="1">_xlfn.STOCKHISTORY(B12,D12,D12,0,0,1)</f>
        <v>250.9</v>
      </c>
      <c r="F12">
        <v>7</v>
      </c>
      <c r="G12" s="13">
        <f ca="1">IF(H12 = "Покупка", -(E12*F12), E12*F12)</f>
        <v>1756.3</v>
      </c>
      <c r="H12" t="s">
        <v>23</v>
      </c>
    </row>
    <row r="13" spans="1:8" x14ac:dyDescent="0.3">
      <c r="A13">
        <v>12</v>
      </c>
      <c r="B13" t="e" vm="10">
        <v>#VALUE!</v>
      </c>
      <c r="C13" t="s">
        <v>21</v>
      </c>
      <c r="D13" s="5">
        <f t="shared" si="2"/>
        <v>45296</v>
      </c>
      <c r="E13" cm="1" vm="20">
        <f t="array" aca="1" ref="E13" ca="1">_xlfn.STOCKHISTORY(B13,D13,D13,0,0,1)</f>
        <v>2800</v>
      </c>
      <c r="F13">
        <v>4</v>
      </c>
      <c r="G13" s="13">
        <f ca="1">IF(H13 = "Покупка", -(E13*F13), E13*F13)</f>
        <v>11200</v>
      </c>
      <c r="H13" t="s">
        <v>23</v>
      </c>
    </row>
    <row r="14" spans="1:8" x14ac:dyDescent="0.3">
      <c r="A14">
        <v>13</v>
      </c>
      <c r="B14" t="e" vm="1">
        <v>#VALUE!</v>
      </c>
      <c r="C14" t="s">
        <v>21</v>
      </c>
      <c r="D14" s="5">
        <f>D10+1</f>
        <v>45297</v>
      </c>
      <c r="E14" cm="1" vm="17">
        <f t="array" aca="1" ref="E14" ca="1">IFERROR(_xlfn.STOCKHISTORY(B14,D14,D14,0,0,1),E10)</f>
        <v>273.45999999999998</v>
      </c>
      <c r="F14">
        <v>10</v>
      </c>
      <c r="G14" s="13">
        <f ca="1">IF(H14 = "Покупка", -(E14*F14), E14*F14)</f>
        <v>2734.6</v>
      </c>
      <c r="H14" t="s">
        <v>24</v>
      </c>
    </row>
    <row r="15" spans="1:8" x14ac:dyDescent="0.3">
      <c r="A15">
        <v>14</v>
      </c>
      <c r="B15" t="e" vm="4">
        <v>#VALUE!</v>
      </c>
      <c r="C15" t="s">
        <v>21</v>
      </c>
      <c r="D15" s="5">
        <f t="shared" ref="D15:D25" si="3">D11+1</f>
        <v>45297</v>
      </c>
      <c r="E15" cm="1" vm="18">
        <f t="array" aca="1" ref="E15" ca="1">IFERROR(_xlfn.STOCKHISTORY(B15,D15,D15,0,0,1),E11)</f>
        <v>2573.8000000000002</v>
      </c>
      <c r="F15">
        <v>5</v>
      </c>
      <c r="G15" s="13">
        <f ca="1">IF(H15 = "Покупка", -(E15*F15), E15*F15)</f>
        <v>12869</v>
      </c>
      <c r="H15" t="s">
        <v>24</v>
      </c>
    </row>
    <row r="16" spans="1:8" x14ac:dyDescent="0.3">
      <c r="A16">
        <v>15</v>
      </c>
      <c r="B16" t="e" vm="7">
        <v>#VALUE!</v>
      </c>
      <c r="C16" t="s">
        <v>21</v>
      </c>
      <c r="D16" s="5">
        <f t="shared" si="3"/>
        <v>45297</v>
      </c>
      <c r="E16" cm="1" vm="19">
        <f t="array" aca="1" ref="E16" ca="1">IFERROR(_xlfn.STOCKHISTORY(B16,D16,D16,0,0,1),E12)</f>
        <v>250.9</v>
      </c>
      <c r="F16">
        <v>7</v>
      </c>
      <c r="G16" s="13">
        <f ca="1">IF(H16 = "Покупка", -(E16*F16), E16*F16)</f>
        <v>1756.3</v>
      </c>
      <c r="H16" t="s">
        <v>24</v>
      </c>
    </row>
    <row r="17" spans="1:8" x14ac:dyDescent="0.3">
      <c r="A17">
        <v>16</v>
      </c>
      <c r="B17" t="e" vm="10">
        <v>#VALUE!</v>
      </c>
      <c r="C17" t="s">
        <v>21</v>
      </c>
      <c r="D17" s="5">
        <f t="shared" si="3"/>
        <v>45297</v>
      </c>
      <c r="E17" cm="1" vm="20">
        <f t="array" aca="1" ref="E17" ca="1">IFERROR(_xlfn.STOCKHISTORY(B17,D17,D17,0,0,1),E13)</f>
        <v>2800</v>
      </c>
      <c r="F17">
        <v>4</v>
      </c>
      <c r="G17" s="13">
        <f ca="1">IF(H17 = "Покупка", -(E17*F17), E17*F17)</f>
        <v>11200</v>
      </c>
      <c r="H17" t="s">
        <v>24</v>
      </c>
    </row>
    <row r="18" spans="1:8" x14ac:dyDescent="0.3">
      <c r="A18">
        <v>17</v>
      </c>
      <c r="B18" t="e" vm="1">
        <v>#VALUE!</v>
      </c>
      <c r="C18" t="s">
        <v>21</v>
      </c>
      <c r="D18" s="5">
        <f>D14+1</f>
        <v>45298</v>
      </c>
      <c r="E18" cm="1" vm="17">
        <f t="array" aca="1" ref="E18" ca="1">IFERROR(_xlfn.STOCKHISTORY(B18,D18,D18,0,0,1),E14)</f>
        <v>273.45999999999998</v>
      </c>
      <c r="F18">
        <v>10</v>
      </c>
      <c r="G18" s="13">
        <f ca="1">IF(H18 = "Покупка", -(E18*F18), E18*F18)</f>
        <v>2734.6</v>
      </c>
      <c r="H18" t="s">
        <v>24</v>
      </c>
    </row>
    <row r="19" spans="1:8" x14ac:dyDescent="0.3">
      <c r="A19">
        <v>18</v>
      </c>
      <c r="B19" t="e" vm="4">
        <v>#VALUE!</v>
      </c>
      <c r="C19" t="s">
        <v>21</v>
      </c>
      <c r="D19" s="5">
        <f t="shared" si="3"/>
        <v>45298</v>
      </c>
      <c r="E19" cm="1" vm="18">
        <f t="array" aca="1" ref="E19" ca="1">IFERROR(_xlfn.STOCKHISTORY(B19,D19,D19,0,0,1),E15)</f>
        <v>2573.8000000000002</v>
      </c>
      <c r="F19">
        <v>5</v>
      </c>
      <c r="G19" s="13">
        <f ca="1">IF(H19 = "Покупка", -(E19*F19), E19*F19)</f>
        <v>12869</v>
      </c>
      <c r="H19" t="s">
        <v>24</v>
      </c>
    </row>
    <row r="20" spans="1:8" x14ac:dyDescent="0.3">
      <c r="A20">
        <v>19</v>
      </c>
      <c r="B20" t="e" vm="7">
        <v>#VALUE!</v>
      </c>
      <c r="C20" t="s">
        <v>21</v>
      </c>
      <c r="D20" s="5">
        <f t="shared" si="3"/>
        <v>45298</v>
      </c>
      <c r="E20" cm="1" vm="19">
        <f t="array" aca="1" ref="E20" ca="1">IFERROR(_xlfn.STOCKHISTORY(B20,D20,D20,0,0,1),E16)</f>
        <v>250.9</v>
      </c>
      <c r="F20">
        <v>7</v>
      </c>
      <c r="G20" s="13">
        <f ca="1">IF(H20 = "Покупка", -(E20*F20), E20*F20)</f>
        <v>1756.3</v>
      </c>
      <c r="H20" t="s">
        <v>24</v>
      </c>
    </row>
    <row r="21" spans="1:8" x14ac:dyDescent="0.3">
      <c r="A21">
        <v>20</v>
      </c>
      <c r="B21" t="e" vm="10">
        <v>#VALUE!</v>
      </c>
      <c r="C21" t="s">
        <v>21</v>
      </c>
      <c r="D21" s="5">
        <f t="shared" si="3"/>
        <v>45298</v>
      </c>
      <c r="E21" cm="1" vm="20">
        <f t="array" aca="1" ref="E21" ca="1">IFERROR(_xlfn.STOCKHISTORY(B21,D21,D21,0,0,1),E17)</f>
        <v>2800</v>
      </c>
      <c r="F21">
        <v>4</v>
      </c>
      <c r="G21" s="13">
        <f ca="1">IF(H21 = "Покупка", -(E21*F21), E21*F21)</f>
        <v>11200</v>
      </c>
      <c r="H21" t="s">
        <v>24</v>
      </c>
    </row>
    <row r="22" spans="1:8" x14ac:dyDescent="0.3">
      <c r="A22">
        <v>21</v>
      </c>
      <c r="B22" t="e" vm="1">
        <v>#VALUE!</v>
      </c>
      <c r="C22" t="s">
        <v>21</v>
      </c>
      <c r="D22" s="5">
        <f>D18+1</f>
        <v>45299</v>
      </c>
      <c r="E22" cm="1" vm="21">
        <f t="array" aca="1" ref="E22" ca="1">IFERROR(_xlfn.STOCKHISTORY(B22,D22,D22,0,0,1),E18)</f>
        <v>275.81</v>
      </c>
      <c r="F22">
        <v>10</v>
      </c>
      <c r="G22" s="13">
        <f ca="1">IF(H22 = "Покупка", -(E22*F22), E22*F22)</f>
        <v>2758.1</v>
      </c>
      <c r="H22" t="s">
        <v>23</v>
      </c>
    </row>
    <row r="23" spans="1:8" x14ac:dyDescent="0.3">
      <c r="A23">
        <v>22</v>
      </c>
      <c r="B23" t="e" vm="4">
        <v>#VALUE!</v>
      </c>
      <c r="C23" t="s">
        <v>21</v>
      </c>
      <c r="D23" s="5">
        <f t="shared" si="3"/>
        <v>45299</v>
      </c>
      <c r="E23" cm="1" vm="22">
        <f t="array" aca="1" ref="E23" ca="1">IFERROR(_xlfn.STOCKHISTORY(B23,D23,D23,0,0,1),E19)</f>
        <v>2605</v>
      </c>
      <c r="F23">
        <v>5</v>
      </c>
      <c r="G23" s="13">
        <f ca="1">IF(H23 = "Покупка", -(E23*F23), E23*F23)</f>
        <v>13025</v>
      </c>
      <c r="H23" t="s">
        <v>23</v>
      </c>
    </row>
    <row r="24" spans="1:8" x14ac:dyDescent="0.3">
      <c r="A24">
        <v>23</v>
      </c>
      <c r="B24" t="e" vm="7">
        <v>#VALUE!</v>
      </c>
      <c r="C24" t="s">
        <v>21</v>
      </c>
      <c r="D24" s="5">
        <f t="shared" si="3"/>
        <v>45299</v>
      </c>
      <c r="E24" cm="1" vm="23">
        <f t="array" aca="1" ref="E24" ca="1">IFERROR(_xlfn.STOCKHISTORY(B24,D24,D24,0,0,1),E20)</f>
        <v>253.25</v>
      </c>
      <c r="F24">
        <v>7</v>
      </c>
      <c r="G24" s="13">
        <f ca="1">IF(H24 = "Покупка", -(E24*F24), E24*F24)</f>
        <v>1772.75</v>
      </c>
      <c r="H24" t="s">
        <v>23</v>
      </c>
    </row>
    <row r="25" spans="1:8" x14ac:dyDescent="0.3">
      <c r="A25">
        <v>24</v>
      </c>
      <c r="B25" t="e" vm="10">
        <v>#VALUE!</v>
      </c>
      <c r="C25" t="s">
        <v>21</v>
      </c>
      <c r="D25" s="5">
        <f t="shared" si="3"/>
        <v>45299</v>
      </c>
      <c r="E25" cm="1" vm="24">
        <f t="array" aca="1" ref="E25" ca="1">IFERROR(_xlfn.STOCKHISTORY(B25,D25,D25,0,0,1),E21)</f>
        <v>2815</v>
      </c>
      <c r="F25">
        <v>4</v>
      </c>
      <c r="G25" s="13">
        <f ca="1">IF(H25 = "Покупка", -(E25*F25), E25*F25)</f>
        <v>11260</v>
      </c>
      <c r="H25" t="s">
        <v>23</v>
      </c>
    </row>
    <row r="26" spans="1:8" x14ac:dyDescent="0.3">
      <c r="A26">
        <v>25</v>
      </c>
      <c r="B26" t="e" vm="1">
        <v>#VALUE!</v>
      </c>
      <c r="C26" t="s">
        <v>21</v>
      </c>
      <c r="D26" s="5">
        <v>45299</v>
      </c>
      <c r="E26" cm="1" vm="21">
        <f t="array" aca="1" ref="E26" ca="1">IFERROR(_xlfn.STOCKHISTORY(B26,D26,D26,0,0,1),E22)</f>
        <v>275.81</v>
      </c>
      <c r="F26">
        <v>5</v>
      </c>
      <c r="G26" s="13">
        <f ca="1">E26*F26</f>
        <v>1379.05</v>
      </c>
      <c r="H26" t="s">
        <v>22</v>
      </c>
    </row>
    <row r="27" spans="1:8" x14ac:dyDescent="0.3">
      <c r="A27">
        <v>26</v>
      </c>
      <c r="B27" t="e" vm="7">
        <v>#VALUE!</v>
      </c>
      <c r="C27" t="s">
        <v>21</v>
      </c>
      <c r="D27" s="5">
        <v>45299</v>
      </c>
      <c r="E27" cm="1" vm="23">
        <f t="array" aca="1" ref="E27" ca="1">IFERROR(_xlfn.STOCKHISTORY(B27,D27,D27,0,0,1),E23)</f>
        <v>253.25</v>
      </c>
      <c r="F27">
        <v>10</v>
      </c>
      <c r="G27" s="13">
        <f ca="1">E27*F27</f>
        <v>2532.5</v>
      </c>
      <c r="H27" t="s">
        <v>22</v>
      </c>
    </row>
    <row r="28" spans="1:8" x14ac:dyDescent="0.3">
      <c r="A28">
        <v>27</v>
      </c>
      <c r="B28" t="e" vm="1">
        <v>#VALUE!</v>
      </c>
      <c r="C28" t="s">
        <v>21</v>
      </c>
      <c r="D28" s="5">
        <v>45300</v>
      </c>
      <c r="E28" cm="1" vm="25">
        <f t="array" aca="1" ref="E28" ca="1">IFERROR(_xlfn.STOCKHISTORY(B28,D28,D28,0,0,1),E24)</f>
        <v>276</v>
      </c>
      <c r="F28">
        <v>15</v>
      </c>
      <c r="G28" s="13">
        <f ca="1">IF(H28 = "Покупка", -(E28*F28), E28*F28)</f>
        <v>4140</v>
      </c>
      <c r="H28" t="s">
        <v>23</v>
      </c>
    </row>
    <row r="29" spans="1:8" x14ac:dyDescent="0.3">
      <c r="A29">
        <v>28</v>
      </c>
      <c r="B29" t="e" vm="4">
        <v>#VALUE!</v>
      </c>
      <c r="C29" t="s">
        <v>21</v>
      </c>
      <c r="D29" s="5">
        <v>45300</v>
      </c>
      <c r="E29" cm="1" vm="26">
        <f t="array" aca="1" ref="E29" ca="1">IFERROR(_xlfn.STOCKHISTORY(B29,D29,D29,0,0,1),E25)</f>
        <v>2611</v>
      </c>
      <c r="F29">
        <v>5</v>
      </c>
      <c r="G29" s="13">
        <f ca="1">IF(H29 = "Покупка", -(E29*F29), E29*F29)</f>
        <v>13055</v>
      </c>
      <c r="H29" t="s">
        <v>23</v>
      </c>
    </row>
    <row r="30" spans="1:8" x14ac:dyDescent="0.3">
      <c r="A30">
        <v>29</v>
      </c>
      <c r="B30" t="e" vm="7">
        <v>#VALUE!</v>
      </c>
      <c r="C30" t="s">
        <v>21</v>
      </c>
      <c r="D30" s="5">
        <v>45300</v>
      </c>
      <c r="E30" cm="1" vm="27">
        <f t="array" aca="1" ref="E30" ca="1">IFERROR(_xlfn.STOCKHISTORY(B30,D30,D30,0,0,1),E26)</f>
        <v>259.39999999999998</v>
      </c>
      <c r="F30">
        <v>17</v>
      </c>
      <c r="G30" s="13">
        <f ca="1">IF(H30 = "Покупка", -(E30*F30), E30*F30)</f>
        <v>4409.7999999999993</v>
      </c>
      <c r="H30" t="s">
        <v>23</v>
      </c>
    </row>
    <row r="31" spans="1:8" x14ac:dyDescent="0.3">
      <c r="A31">
        <v>30</v>
      </c>
      <c r="B31" t="e" vm="10">
        <v>#VALUE!</v>
      </c>
      <c r="C31" t="s">
        <v>21</v>
      </c>
      <c r="D31" s="5">
        <v>45300</v>
      </c>
      <c r="E31" cm="1" vm="28">
        <f t="array" aca="1" ref="E31" ca="1">IFERROR(_xlfn.STOCKHISTORY(B31,D31,D31,0,0,1),E27)</f>
        <v>2860.5</v>
      </c>
      <c r="F31">
        <v>4</v>
      </c>
      <c r="G31" s="13">
        <f ca="1">IF(H31 = "Покупка", -(E31*F31), E31*F31)</f>
        <v>11442</v>
      </c>
      <c r="H31" t="s">
        <v>23</v>
      </c>
    </row>
    <row r="32" spans="1:8" x14ac:dyDescent="0.3">
      <c r="A32">
        <v>31</v>
      </c>
      <c r="B32" t="e" vm="29">
        <v>#VALUE!</v>
      </c>
      <c r="C32" t="s">
        <v>21</v>
      </c>
      <c r="D32" s="5">
        <v>45300</v>
      </c>
      <c r="E32" cm="1" vm="30">
        <f t="array" aca="1" ref="E32" ca="1">IFERROR(_xlfn.STOCKHISTORY(B32,D32,D32,0,0,1),E28)</f>
        <v>162.25</v>
      </c>
      <c r="F32">
        <v>5</v>
      </c>
      <c r="G32" s="13">
        <f ca="1">E32*F32</f>
        <v>811.25</v>
      </c>
      <c r="H32" t="s">
        <v>22</v>
      </c>
    </row>
    <row r="33" spans="1:8" x14ac:dyDescent="0.3">
      <c r="A33">
        <v>32</v>
      </c>
      <c r="B33" t="e" vm="1">
        <v>#VALUE!</v>
      </c>
      <c r="C33" t="s">
        <v>21</v>
      </c>
      <c r="D33" s="5">
        <v>45301</v>
      </c>
      <c r="E33" cm="1" vm="31">
        <f t="array" aca="1" ref="E33" ca="1">IFERROR(_xlfn.STOCKHISTORY(B33,D33,D33,0,0,1),E28)</f>
        <v>275.68</v>
      </c>
      <c r="F33">
        <v>15</v>
      </c>
      <c r="G33" s="13">
        <f ca="1">IF(H33 = "Покупка", -(E33*F33), E33*F33)</f>
        <v>4135.2</v>
      </c>
      <c r="H33" t="s">
        <v>23</v>
      </c>
    </row>
    <row r="34" spans="1:8" x14ac:dyDescent="0.3">
      <c r="A34">
        <v>33</v>
      </c>
      <c r="B34" t="e" vm="4">
        <v>#VALUE!</v>
      </c>
      <c r="C34" t="s">
        <v>21</v>
      </c>
      <c r="D34" s="5">
        <v>45301</v>
      </c>
      <c r="E34" cm="1" vm="32">
        <f t="array" aca="1" ref="E34" ca="1">IFERROR(_xlfn.STOCKHISTORY(B34,D34,D34,0,0,1),E29)</f>
        <v>2599.6</v>
      </c>
      <c r="F34">
        <v>5</v>
      </c>
      <c r="G34" s="13">
        <f ca="1">IF(H34 = "Покупка", -(E34*F34), E34*F34)</f>
        <v>12998</v>
      </c>
      <c r="H34" t="s">
        <v>23</v>
      </c>
    </row>
    <row r="35" spans="1:8" x14ac:dyDescent="0.3">
      <c r="A35">
        <v>34</v>
      </c>
      <c r="B35" t="e" vm="7">
        <v>#VALUE!</v>
      </c>
      <c r="C35" t="s">
        <v>21</v>
      </c>
      <c r="D35" s="5">
        <v>45301</v>
      </c>
      <c r="E35" cm="1" vm="33">
        <f t="array" aca="1" ref="E35" ca="1">IFERROR(_xlfn.STOCKHISTORY(B35,D35,D35,0,0,1),E30)</f>
        <v>263</v>
      </c>
      <c r="F35">
        <v>17</v>
      </c>
      <c r="G35" s="13">
        <f ca="1">IF(H35 = "Покупка", -(E35*F35), E35*F35)</f>
        <v>4471</v>
      </c>
      <c r="H35" t="s">
        <v>23</v>
      </c>
    </row>
    <row r="36" spans="1:8" x14ac:dyDescent="0.3">
      <c r="A36">
        <v>35</v>
      </c>
      <c r="B36" t="e" vm="10">
        <v>#VALUE!</v>
      </c>
      <c r="C36" t="s">
        <v>21</v>
      </c>
      <c r="D36" s="5">
        <v>45301</v>
      </c>
      <c r="E36" cm="1" vm="34">
        <f t="array" aca="1" ref="E36" ca="1">IFERROR(_xlfn.STOCKHISTORY(B36,D36,D36,0,0,1),E31)</f>
        <v>2935</v>
      </c>
      <c r="F36">
        <v>4</v>
      </c>
      <c r="G36" s="13">
        <f ca="1">IF(H36 = "Покупка", -(E36*F36), E36*F36)</f>
        <v>11740</v>
      </c>
      <c r="H36" t="s">
        <v>23</v>
      </c>
    </row>
    <row r="37" spans="1:8" x14ac:dyDescent="0.3">
      <c r="A37">
        <v>36</v>
      </c>
      <c r="B37" t="e" vm="29">
        <v>#VALUE!</v>
      </c>
      <c r="C37" t="s">
        <v>21</v>
      </c>
      <c r="D37" s="5">
        <v>45301</v>
      </c>
      <c r="E37" cm="1" vm="35">
        <f t="array" aca="1" ref="E37" ca="1">IFERROR(_xlfn.STOCKHISTORY(B37,D37,D37,0,0,1),E32)</f>
        <v>163.05000000000001</v>
      </c>
      <c r="F37">
        <v>5</v>
      </c>
      <c r="G37" s="13">
        <f ca="1">IF(H37 = "Покупка", -(E37*F37), E37*F37)</f>
        <v>815.25</v>
      </c>
      <c r="H37" t="s">
        <v>23</v>
      </c>
    </row>
    <row r="38" spans="1:8" x14ac:dyDescent="0.3">
      <c r="A38">
        <v>37</v>
      </c>
      <c r="B38" t="e" vm="36">
        <v>#VALUE!</v>
      </c>
      <c r="C38" t="s">
        <v>26</v>
      </c>
      <c r="D38" s="5">
        <v>45301</v>
      </c>
      <c r="E38" s="14">
        <f>VLOOKUP(D38,USD!A:B,2,FALSE)</f>
        <v>90.403999999999996</v>
      </c>
      <c r="F38">
        <v>20</v>
      </c>
      <c r="G38" s="13">
        <f>E38*F38</f>
        <v>1808.08</v>
      </c>
      <c r="H38" t="s">
        <v>22</v>
      </c>
    </row>
    <row r="39" spans="1:8" x14ac:dyDescent="0.3">
      <c r="A39">
        <v>38</v>
      </c>
      <c r="B39" t="e" vm="37">
        <v>#VALUE!</v>
      </c>
      <c r="C39" t="s">
        <v>27</v>
      </c>
      <c r="D39" s="5">
        <v>45301</v>
      </c>
      <c r="E39" cm="1" vm="38">
        <f t="array" aca="1" ref="E39" ca="1">_xlfn.STOCKHISTORY(B39,D39,D39,0,0,1)</f>
        <v>13.231999999999999</v>
      </c>
      <c r="F39">
        <v>100</v>
      </c>
      <c r="G39" s="13">
        <f ca="1">E39*F39</f>
        <v>1323.1999999999998</v>
      </c>
      <c r="H39" t="s">
        <v>22</v>
      </c>
    </row>
    <row r="40" spans="1:8" x14ac:dyDescent="0.3">
      <c r="A40">
        <v>39</v>
      </c>
      <c r="B40" s="12" t="s">
        <v>28</v>
      </c>
      <c r="C40" t="s">
        <v>29</v>
      </c>
      <c r="D40" s="5">
        <v>45301</v>
      </c>
      <c r="E40" s="13">
        <f>VLOOKUP(D40,Золото!A:B,2,FALSE)</f>
        <v>5886.06</v>
      </c>
      <c r="F40">
        <v>1</v>
      </c>
      <c r="G40" s="13">
        <f>E40*F40</f>
        <v>5886.06</v>
      </c>
      <c r="H40" t="s">
        <v>22</v>
      </c>
    </row>
    <row r="41" spans="1:8" x14ac:dyDescent="0.3">
      <c r="A41">
        <v>40</v>
      </c>
      <c r="B41" t="e" vm="1">
        <v>#VALUE!</v>
      </c>
      <c r="C41" t="s">
        <v>21</v>
      </c>
      <c r="D41" s="5">
        <v>45302</v>
      </c>
      <c r="E41" cm="1" vm="39">
        <f t="array" aca="1" ref="E41" ca="1">IFERROR(_xlfn.STOCKHISTORY(B41,D41,D41,0,0,1),E33)</f>
        <v>275.89999999999998</v>
      </c>
      <c r="F41">
        <v>15</v>
      </c>
      <c r="G41" s="13">
        <f t="shared" ref="G41:G48" ca="1" si="4">E41*F41</f>
        <v>4138.5</v>
      </c>
      <c r="H41" t="s">
        <v>23</v>
      </c>
    </row>
    <row r="42" spans="1:8" x14ac:dyDescent="0.3">
      <c r="A42">
        <v>41</v>
      </c>
      <c r="B42" t="e" vm="4">
        <v>#VALUE!</v>
      </c>
      <c r="C42" t="s">
        <v>21</v>
      </c>
      <c r="D42" s="5">
        <v>45302</v>
      </c>
      <c r="E42" cm="1" vm="40">
        <f t="array" aca="1" ref="E42" ca="1">IFERROR(_xlfn.STOCKHISTORY(B42,D42,D42,0,0,1),E34)</f>
        <v>2614.6</v>
      </c>
      <c r="F42">
        <v>5</v>
      </c>
      <c r="G42" s="13">
        <f t="shared" ca="1" si="4"/>
        <v>13073</v>
      </c>
      <c r="H42" t="s">
        <v>23</v>
      </c>
    </row>
    <row r="43" spans="1:8" x14ac:dyDescent="0.3">
      <c r="A43">
        <v>42</v>
      </c>
      <c r="B43" t="e" vm="7">
        <v>#VALUE!</v>
      </c>
      <c r="C43" t="s">
        <v>21</v>
      </c>
      <c r="D43" s="5">
        <v>45302</v>
      </c>
      <c r="E43" cm="1" vm="41">
        <f t="array" aca="1" ref="E43" ca="1">IFERROR(_xlfn.STOCKHISTORY(B43,D43,D43,0,0,1),E35)</f>
        <v>264.85000000000002</v>
      </c>
      <c r="F43">
        <v>17</v>
      </c>
      <c r="G43" s="13">
        <f t="shared" ca="1" si="4"/>
        <v>4502.4500000000007</v>
      </c>
      <c r="H43" t="s">
        <v>23</v>
      </c>
    </row>
    <row r="44" spans="1:8" x14ac:dyDescent="0.3">
      <c r="A44">
        <v>43</v>
      </c>
      <c r="B44" t="e" vm="10">
        <v>#VALUE!</v>
      </c>
      <c r="C44" t="s">
        <v>21</v>
      </c>
      <c r="D44" s="5">
        <v>45302</v>
      </c>
      <c r="E44" cm="1" vm="42">
        <f t="array" aca="1" ref="E44" ca="1">IFERROR(_xlfn.STOCKHISTORY(B44,D44,D44,0,0,1),E36)</f>
        <v>2953.5</v>
      </c>
      <c r="F44">
        <v>4</v>
      </c>
      <c r="G44" s="13">
        <f t="shared" ca="1" si="4"/>
        <v>11814</v>
      </c>
      <c r="H44" t="s">
        <v>23</v>
      </c>
    </row>
    <row r="45" spans="1:8" x14ac:dyDescent="0.3">
      <c r="A45">
        <v>44</v>
      </c>
      <c r="B45" t="e" vm="29">
        <v>#VALUE!</v>
      </c>
      <c r="C45" t="s">
        <v>21</v>
      </c>
      <c r="D45" s="5">
        <v>45302</v>
      </c>
      <c r="E45" cm="1" vm="43">
        <f t="array" aca="1" ref="E45" ca="1">IFERROR(_xlfn.STOCKHISTORY(B45,D45,D45,0,0,1),E37)</f>
        <v>162.86000000000001</v>
      </c>
      <c r="F45">
        <v>5</v>
      </c>
      <c r="G45" s="13">
        <f t="shared" ca="1" si="4"/>
        <v>814.30000000000007</v>
      </c>
      <c r="H45" t="s">
        <v>23</v>
      </c>
    </row>
    <row r="46" spans="1:8" x14ac:dyDescent="0.3">
      <c r="A46">
        <v>45</v>
      </c>
      <c r="B46" t="e" vm="36">
        <v>#VALUE!</v>
      </c>
      <c r="C46" t="s">
        <v>26</v>
      </c>
      <c r="D46" s="5">
        <v>45302</v>
      </c>
      <c r="E46" s="14">
        <f>VLOOKUP(D46,USD!A:B,2,FALSE)</f>
        <v>89.393900000000002</v>
      </c>
      <c r="F46">
        <v>20</v>
      </c>
      <c r="G46" s="13">
        <f t="shared" si="4"/>
        <v>1787.8780000000002</v>
      </c>
      <c r="H46" t="s">
        <v>23</v>
      </c>
    </row>
    <row r="47" spans="1:8" x14ac:dyDescent="0.3">
      <c r="A47">
        <v>46</v>
      </c>
      <c r="B47" t="e" vm="37">
        <v>#VALUE!</v>
      </c>
      <c r="C47" t="s">
        <v>27</v>
      </c>
      <c r="D47" s="5">
        <v>45302</v>
      </c>
      <c r="E47" cm="1" vm="44">
        <f t="array" aca="1" ref="E47" ca="1">_xlfn.STOCKHISTORY(B47,D47,D47,0,0,1)</f>
        <v>13.278</v>
      </c>
      <c r="F47">
        <v>100</v>
      </c>
      <c r="G47" s="13">
        <f t="shared" ca="1" si="4"/>
        <v>1327.8</v>
      </c>
      <c r="H47" t="s">
        <v>23</v>
      </c>
    </row>
    <row r="48" spans="1:8" x14ac:dyDescent="0.3">
      <c r="A48">
        <v>47</v>
      </c>
      <c r="B48" s="12" t="s">
        <v>28</v>
      </c>
      <c r="C48" t="s">
        <v>29</v>
      </c>
      <c r="D48" s="5">
        <v>45302</v>
      </c>
      <c r="E48" s="13">
        <f>VLOOKUP(D48,Золото!A:B,2,FALSE)</f>
        <v>5848.46</v>
      </c>
      <c r="F48">
        <v>1</v>
      </c>
      <c r="G48" s="13">
        <f t="shared" si="4"/>
        <v>5848.46</v>
      </c>
      <c r="H48" t="s">
        <v>23</v>
      </c>
    </row>
    <row r="49" spans="1:8" x14ac:dyDescent="0.3">
      <c r="A49">
        <v>48</v>
      </c>
    </row>
    <row r="50" spans="1:8" x14ac:dyDescent="0.3">
      <c r="A50">
        <v>49</v>
      </c>
    </row>
    <row r="51" spans="1:8" x14ac:dyDescent="0.3">
      <c r="A51">
        <v>50</v>
      </c>
      <c r="B51" t="s">
        <v>30</v>
      </c>
      <c r="C51" t="s">
        <v>32</v>
      </c>
      <c r="D51" s="5">
        <v>45383</v>
      </c>
      <c r="E51" s="13">
        <v>986</v>
      </c>
      <c r="F51">
        <v>5</v>
      </c>
      <c r="G51" s="13">
        <f>E51*F51</f>
        <v>4930</v>
      </c>
      <c r="H51" t="s">
        <v>22</v>
      </c>
    </row>
    <row r="52" spans="1:8" x14ac:dyDescent="0.3">
      <c r="A52">
        <v>51</v>
      </c>
      <c r="B52" t="s">
        <v>31</v>
      </c>
      <c r="C52" t="s">
        <v>21</v>
      </c>
      <c r="D52" s="5">
        <v>45383</v>
      </c>
      <c r="E52" s="13">
        <v>45.11</v>
      </c>
      <c r="F52">
        <v>12</v>
      </c>
      <c r="G52" s="13">
        <f>E52*F52</f>
        <v>541.31999999999994</v>
      </c>
      <c r="H52" t="s">
        <v>42</v>
      </c>
    </row>
    <row r="53" spans="1:8" x14ac:dyDescent="0.3">
      <c r="A53">
        <v>52</v>
      </c>
      <c r="B53" t="s">
        <v>33</v>
      </c>
      <c r="C53" t="s">
        <v>32</v>
      </c>
      <c r="D53" s="5">
        <v>45384</v>
      </c>
      <c r="E53" s="13">
        <v>48.23</v>
      </c>
      <c r="F53">
        <v>7</v>
      </c>
      <c r="G53" s="13">
        <f>E53*F53</f>
        <v>337.60999999999996</v>
      </c>
      <c r="H53" t="s">
        <v>43</v>
      </c>
    </row>
    <row r="54" spans="1:8" x14ac:dyDescent="0.3">
      <c r="A54">
        <v>53</v>
      </c>
    </row>
    <row r="55" spans="1:8" x14ac:dyDescent="0.3">
      <c r="A55">
        <v>54</v>
      </c>
    </row>
    <row r="56" spans="1:8" x14ac:dyDescent="0.3">
      <c r="A56">
        <v>55</v>
      </c>
      <c r="B56" t="s">
        <v>31</v>
      </c>
      <c r="C56" t="s">
        <v>21</v>
      </c>
      <c r="D56" s="5">
        <v>45386</v>
      </c>
      <c r="E56" s="13">
        <v>2345.66</v>
      </c>
      <c r="F56">
        <v>5</v>
      </c>
      <c r="G56" s="13">
        <f>E56*F56</f>
        <v>11728.3</v>
      </c>
      <c r="H5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46DA0-15A4-4C75-A55D-C48D77690821}">
  <dimension ref="A1:L12"/>
  <sheetViews>
    <sheetView workbookViewId="0">
      <selection activeCell="A11" sqref="A11"/>
    </sheetView>
  </sheetViews>
  <sheetFormatPr defaultRowHeight="14.4" x14ac:dyDescent="0.3"/>
  <cols>
    <col min="1" max="1" width="52.109375" bestFit="1" customWidth="1"/>
    <col min="2" max="2" width="18.88671875" bestFit="1" customWidth="1"/>
    <col min="3" max="3" width="6.5546875" bestFit="1" customWidth="1"/>
    <col min="4" max="4" width="20.88671875" bestFit="1" customWidth="1"/>
    <col min="5" max="5" width="19.5546875" bestFit="1" customWidth="1"/>
    <col min="6" max="6" width="19.5546875" customWidth="1"/>
    <col min="7" max="7" width="20.33203125" bestFit="1" customWidth="1"/>
    <col min="8" max="9" width="20.33203125" customWidth="1"/>
    <col min="10" max="10" width="14.109375" customWidth="1"/>
    <col min="11" max="11" width="20.109375" customWidth="1"/>
    <col min="12" max="12" width="22.5546875" bestFit="1" customWidth="1"/>
  </cols>
  <sheetData>
    <row r="1" spans="1:12" x14ac:dyDescent="0.3">
      <c r="A1" t="s">
        <v>25</v>
      </c>
      <c r="B1" t="s">
        <v>20</v>
      </c>
      <c r="C1" t="s">
        <v>19</v>
      </c>
      <c r="D1" t="s">
        <v>49</v>
      </c>
      <c r="E1" t="s">
        <v>36</v>
      </c>
      <c r="F1" t="s">
        <v>45</v>
      </c>
      <c r="G1" t="s">
        <v>37</v>
      </c>
      <c r="H1" t="s">
        <v>46</v>
      </c>
      <c r="I1" t="s">
        <v>44</v>
      </c>
      <c r="J1" t="s">
        <v>48</v>
      </c>
      <c r="K1" t="s">
        <v>35</v>
      </c>
      <c r="L1" t="s">
        <v>47</v>
      </c>
    </row>
    <row r="2" spans="1:12" x14ac:dyDescent="0.3">
      <c r="A2" t="e" vm="1">
        <v>#VALUE!</v>
      </c>
      <c r="B2" t="s">
        <v>21</v>
      </c>
      <c r="C2">
        <v>15</v>
      </c>
      <c r="D2">
        <v>8</v>
      </c>
      <c r="E2" s="15">
        <f ca="1">История!G2+История!G26</f>
        <v>4115.45</v>
      </c>
      <c r="F2" s="15">
        <f ca="1">E2/C2</f>
        <v>274.36333333333334</v>
      </c>
      <c r="G2" s="15">
        <f ca="1">История!G41</f>
        <v>4138.5</v>
      </c>
      <c r="H2" s="15">
        <f ca="1">G2/C2</f>
        <v>275.89999999999998</v>
      </c>
      <c r="I2" s="15">
        <v>0</v>
      </c>
      <c r="J2" s="15">
        <f t="shared" ref="J2:J7" ca="1" si="0">G2-E2+I2</f>
        <v>23.050000000000182</v>
      </c>
      <c r="K2" s="16">
        <f t="shared" ref="K2:K7" ca="1" si="1">J2/E2</f>
        <v>5.6008455940420084E-3</v>
      </c>
      <c r="L2" s="16">
        <f ca="1">K2/D2*365</f>
        <v>0.25553858022816661</v>
      </c>
    </row>
    <row r="3" spans="1:12" x14ac:dyDescent="0.3">
      <c r="A3" t="e" vm="4">
        <v>#VALUE!</v>
      </c>
      <c r="B3" t="s">
        <v>21</v>
      </c>
      <c r="C3">
        <v>5</v>
      </c>
      <c r="D3">
        <v>8</v>
      </c>
      <c r="E3" s="15">
        <f ca="1">История!G3</f>
        <v>12852</v>
      </c>
      <c r="F3" s="15">
        <f ca="1">E3/C3</f>
        <v>2570.4</v>
      </c>
      <c r="G3" s="15">
        <f ca="1">История!G42</f>
        <v>13073</v>
      </c>
      <c r="H3" s="15">
        <f t="shared" ref="H3:H9" ca="1" si="2">G3/C3</f>
        <v>2614.6</v>
      </c>
      <c r="I3" s="15">
        <v>0</v>
      </c>
      <c r="J3" s="15">
        <f t="shared" ca="1" si="0"/>
        <v>221</v>
      </c>
      <c r="K3" s="16">
        <f t="shared" ca="1" si="1"/>
        <v>1.7195767195767195E-2</v>
      </c>
      <c r="L3" s="16">
        <f t="shared" ref="L3:L9" ca="1" si="3">K3/D3*365</f>
        <v>0.78455687830687826</v>
      </c>
    </row>
    <row r="4" spans="1:12" x14ac:dyDescent="0.3">
      <c r="A4" t="e" vm="7">
        <v>#VALUE!</v>
      </c>
      <c r="B4" t="s">
        <v>21</v>
      </c>
      <c r="C4">
        <v>17</v>
      </c>
      <c r="D4">
        <v>8</v>
      </c>
      <c r="E4" s="15">
        <f ca="1">История!G4+История!G27</f>
        <v>4279.3500000000004</v>
      </c>
      <c r="F4" s="15">
        <f t="shared" ref="F4:F9" ca="1" si="4">E4/C4</f>
        <v>251.72647058823532</v>
      </c>
      <c r="G4" s="15">
        <f ca="1">История!G43</f>
        <v>4502.4500000000007</v>
      </c>
      <c r="H4" s="15">
        <f t="shared" ca="1" si="2"/>
        <v>264.85000000000002</v>
      </c>
      <c r="I4" s="15">
        <v>0</v>
      </c>
      <c r="J4" s="15">
        <f t="shared" ca="1" si="0"/>
        <v>223.10000000000036</v>
      </c>
      <c r="K4" s="16">
        <f t="shared" ca="1" si="1"/>
        <v>5.2134085784056074E-2</v>
      </c>
      <c r="L4" s="16">
        <f t="shared" ca="1" si="3"/>
        <v>2.3786176638975585</v>
      </c>
    </row>
    <row r="5" spans="1:12" x14ac:dyDescent="0.3">
      <c r="A5" t="e" vm="10">
        <v>#VALUE!</v>
      </c>
      <c r="B5" t="s">
        <v>21</v>
      </c>
      <c r="C5">
        <v>4</v>
      </c>
      <c r="D5">
        <v>8</v>
      </c>
      <c r="E5" s="15">
        <f ca="1">История!G5</f>
        <v>11316</v>
      </c>
      <c r="F5" s="15">
        <f t="shared" ca="1" si="4"/>
        <v>2829</v>
      </c>
      <c r="G5" s="15">
        <f ca="1">История!G44</f>
        <v>11814</v>
      </c>
      <c r="H5" s="15">
        <f t="shared" ca="1" si="2"/>
        <v>2953.5</v>
      </c>
      <c r="I5" s="15">
        <v>0</v>
      </c>
      <c r="J5" s="15">
        <f t="shared" ca="1" si="0"/>
        <v>498</v>
      </c>
      <c r="K5" s="16">
        <f t="shared" ca="1" si="1"/>
        <v>4.4008483563096501E-2</v>
      </c>
      <c r="L5" s="16">
        <f t="shared" ca="1" si="3"/>
        <v>2.0078870625662777</v>
      </c>
    </row>
    <row r="6" spans="1:12" x14ac:dyDescent="0.3">
      <c r="A6" t="e" vm="29">
        <v>#VALUE!</v>
      </c>
      <c r="B6" t="s">
        <v>21</v>
      </c>
      <c r="C6">
        <v>5</v>
      </c>
      <c r="D6">
        <v>2</v>
      </c>
      <c r="E6" s="15">
        <f ca="1">История!G32</f>
        <v>811.25</v>
      </c>
      <c r="F6" s="15">
        <f t="shared" ca="1" si="4"/>
        <v>162.25</v>
      </c>
      <c r="G6" s="15">
        <f ca="1">История!G45</f>
        <v>814.30000000000007</v>
      </c>
      <c r="H6" s="15">
        <f t="shared" ca="1" si="2"/>
        <v>162.86000000000001</v>
      </c>
      <c r="I6" s="15">
        <v>0</v>
      </c>
      <c r="J6" s="15">
        <f t="shared" ca="1" si="0"/>
        <v>3.0500000000000682</v>
      </c>
      <c r="K6" s="16">
        <f t="shared" ca="1" si="1"/>
        <v>3.7596302003082504E-3</v>
      </c>
      <c r="L6" s="16">
        <f t="shared" ca="1" si="3"/>
        <v>0.68613251155625565</v>
      </c>
    </row>
    <row r="7" spans="1:12" x14ac:dyDescent="0.3">
      <c r="A7" t="e" vm="36">
        <v>#VALUE!</v>
      </c>
      <c r="B7" t="s">
        <v>26</v>
      </c>
      <c r="C7">
        <v>20</v>
      </c>
      <c r="D7">
        <v>1</v>
      </c>
      <c r="E7" s="15">
        <f>История!G38</f>
        <v>1808.08</v>
      </c>
      <c r="F7" s="15">
        <f t="shared" si="4"/>
        <v>90.403999999999996</v>
      </c>
      <c r="G7" s="15">
        <f>История!G46</f>
        <v>1787.8780000000002</v>
      </c>
      <c r="H7" s="15">
        <f t="shared" si="2"/>
        <v>89.393900000000002</v>
      </c>
      <c r="I7" s="15">
        <v>0</v>
      </c>
      <c r="J7" s="15">
        <f t="shared" si="0"/>
        <v>-20.201999999999771</v>
      </c>
      <c r="K7" s="16">
        <f t="shared" si="1"/>
        <v>-1.1173178177956601E-2</v>
      </c>
      <c r="L7" s="16">
        <f t="shared" si="3"/>
        <v>-4.0782100349541599</v>
      </c>
    </row>
    <row r="8" spans="1:12" x14ac:dyDescent="0.3">
      <c r="A8" t="e" vm="37">
        <v>#VALUE!</v>
      </c>
      <c r="B8" t="s">
        <v>27</v>
      </c>
      <c r="C8">
        <v>100</v>
      </c>
      <c r="D8">
        <v>1</v>
      </c>
      <c r="E8" s="15">
        <f ca="1">История!G39</f>
        <v>1323.1999999999998</v>
      </c>
      <c r="F8" s="15">
        <f t="shared" ca="1" si="4"/>
        <v>13.231999999999998</v>
      </c>
      <c r="G8" s="15">
        <f ca="1">История!G47</f>
        <v>1327.8</v>
      </c>
      <c r="H8" s="15">
        <f t="shared" ca="1" si="2"/>
        <v>13.277999999999999</v>
      </c>
      <c r="I8" s="15">
        <v>0</v>
      </c>
      <c r="J8" s="15">
        <f t="shared" ref="J8" ca="1" si="5">G8-E8+I8</f>
        <v>4.6000000000001364</v>
      </c>
      <c r="K8" s="16">
        <f t="shared" ref="K8" ca="1" si="6">J8/E8</f>
        <v>3.4764207980653998E-3</v>
      </c>
      <c r="L8" s="16">
        <f t="shared" ca="1" si="3"/>
        <v>1.268893591293871</v>
      </c>
    </row>
    <row r="9" spans="1:12" x14ac:dyDescent="0.3">
      <c r="A9" s="12" t="s">
        <v>28</v>
      </c>
      <c r="B9" t="s">
        <v>29</v>
      </c>
      <c r="C9">
        <v>1</v>
      </c>
      <c r="D9">
        <v>1</v>
      </c>
      <c r="E9" s="15">
        <f>История!G40</f>
        <v>5886.06</v>
      </c>
      <c r="F9" s="15">
        <f t="shared" si="4"/>
        <v>5886.06</v>
      </c>
      <c r="G9" s="15">
        <f>История!G48</f>
        <v>5848.46</v>
      </c>
      <c r="H9" s="15">
        <f t="shared" si="2"/>
        <v>5848.46</v>
      </c>
      <c r="I9" s="15">
        <v>0</v>
      </c>
      <c r="J9" s="15">
        <f>G9-E9+I9</f>
        <v>-37.600000000000364</v>
      </c>
      <c r="K9" s="16">
        <f>J9/E9</f>
        <v>-6.3879742985970857E-3</v>
      </c>
      <c r="L9" s="16">
        <f t="shared" si="3"/>
        <v>-2.3316106189879364</v>
      </c>
    </row>
    <row r="10" spans="1:12" x14ac:dyDescent="0.3">
      <c r="J10" s="15"/>
      <c r="L10" s="16"/>
    </row>
    <row r="11" spans="1:12" x14ac:dyDescent="0.3">
      <c r="A11" t="s">
        <v>38</v>
      </c>
      <c r="E11" s="15">
        <f ca="1">AVERAGE(E2:E9)</f>
        <v>5298.9237499999999</v>
      </c>
      <c r="F11" s="15"/>
      <c r="G11" s="15">
        <f ca="1">AVERAGE(G2:G9)</f>
        <v>5413.2984999999999</v>
      </c>
      <c r="H11" s="15"/>
      <c r="I11" s="15"/>
      <c r="J11" s="15">
        <f ca="1">AVERAGE(J2:J9)</f>
        <v>114.37475000000008</v>
      </c>
      <c r="K11" s="17">
        <f ca="1">AVERAGE(K2:K9)</f>
        <v>1.3576760082347719E-2</v>
      </c>
      <c r="L11" s="16">
        <f ca="1">AVERAGE(L2:L9)</f>
        <v>0.1214757042383639</v>
      </c>
    </row>
    <row r="12" spans="1:12" x14ac:dyDescent="0.3">
      <c r="L12"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33967-D2CE-439C-99E1-BBBA401DFEA5}">
  <dimension ref="A1:B77"/>
  <sheetViews>
    <sheetView workbookViewId="0"/>
  </sheetViews>
  <sheetFormatPr defaultRowHeight="14.4" x14ac:dyDescent="0.3"/>
  <cols>
    <col min="1" max="1" width="10.109375" bestFit="1" customWidth="1"/>
    <col min="2" max="2" width="10.5546875" style="13" bestFit="1" customWidth="1"/>
  </cols>
  <sheetData>
    <row r="1" spans="1:2" x14ac:dyDescent="0.3">
      <c r="A1" s="5">
        <v>45301</v>
      </c>
      <c r="B1" s="13">
        <v>5886.06</v>
      </c>
    </row>
    <row r="2" spans="1:2" x14ac:dyDescent="0.3">
      <c r="A2" s="5">
        <v>45302</v>
      </c>
      <c r="B2" s="13">
        <v>5848.46</v>
      </c>
    </row>
    <row r="3" spans="1:2" x14ac:dyDescent="0.3">
      <c r="A3" s="5">
        <v>45303</v>
      </c>
      <c r="B3" s="13">
        <v>5785.3</v>
      </c>
    </row>
    <row r="4" spans="1:2" x14ac:dyDescent="0.3">
      <c r="A4" s="5">
        <v>45304</v>
      </c>
      <c r="B4" s="13">
        <v>5749.64</v>
      </c>
    </row>
    <row r="5" spans="1:2" x14ac:dyDescent="0.3">
      <c r="A5" s="5">
        <v>45307</v>
      </c>
      <c r="B5" s="13">
        <v>5794.64</v>
      </c>
    </row>
    <row r="6" spans="1:2" x14ac:dyDescent="0.3">
      <c r="A6" s="5">
        <v>45308</v>
      </c>
      <c r="B6" s="13">
        <v>5776.36</v>
      </c>
    </row>
    <row r="7" spans="1:2" x14ac:dyDescent="0.3">
      <c r="A7" s="5">
        <v>45309</v>
      </c>
      <c r="B7" s="13">
        <v>5789.66</v>
      </c>
    </row>
    <row r="8" spans="1:2" x14ac:dyDescent="0.3">
      <c r="A8" s="5">
        <v>45310</v>
      </c>
      <c r="B8" s="13">
        <v>5734.52</v>
      </c>
    </row>
    <row r="9" spans="1:2" x14ac:dyDescent="0.3">
      <c r="A9" s="5">
        <v>45311</v>
      </c>
      <c r="B9" s="13">
        <v>5734.04</v>
      </c>
    </row>
    <row r="10" spans="1:2" x14ac:dyDescent="0.3">
      <c r="A10" s="5">
        <v>45314</v>
      </c>
      <c r="B10" s="13">
        <v>5737.5</v>
      </c>
    </row>
    <row r="11" spans="1:2" x14ac:dyDescent="0.3">
      <c r="A11" s="5">
        <v>45315</v>
      </c>
      <c r="B11" s="13">
        <v>5714.43</v>
      </c>
    </row>
    <row r="12" spans="1:2" x14ac:dyDescent="0.3">
      <c r="A12" s="5">
        <v>45316</v>
      </c>
      <c r="B12" s="13">
        <v>5741.86</v>
      </c>
    </row>
    <row r="13" spans="1:2" x14ac:dyDescent="0.3">
      <c r="A13" s="5">
        <v>45317</v>
      </c>
      <c r="B13" s="13">
        <v>5770.98</v>
      </c>
    </row>
    <row r="14" spans="1:2" x14ac:dyDescent="0.3">
      <c r="A14" s="5">
        <v>45318</v>
      </c>
      <c r="B14" s="13">
        <v>5824.35</v>
      </c>
    </row>
    <row r="15" spans="1:2" x14ac:dyDescent="0.3">
      <c r="A15" s="5">
        <v>45321</v>
      </c>
      <c r="B15" s="13">
        <v>5815.14</v>
      </c>
    </row>
    <row r="16" spans="1:2" x14ac:dyDescent="0.3">
      <c r="A16" s="5">
        <v>45322</v>
      </c>
      <c r="B16" s="13">
        <v>5805.98</v>
      </c>
    </row>
    <row r="17" spans="1:2" x14ac:dyDescent="0.3">
      <c r="A17" s="5">
        <v>45323</v>
      </c>
      <c r="B17" s="13">
        <v>5889.88</v>
      </c>
    </row>
    <row r="18" spans="1:2" x14ac:dyDescent="0.3">
      <c r="A18" s="5">
        <v>45324</v>
      </c>
      <c r="B18" s="13">
        <v>5956.39</v>
      </c>
    </row>
    <row r="19" spans="1:2" x14ac:dyDescent="0.3">
      <c r="A19" s="5">
        <v>45325</v>
      </c>
      <c r="B19" s="13">
        <v>5963.38</v>
      </c>
    </row>
    <row r="20" spans="1:2" x14ac:dyDescent="0.3">
      <c r="A20" s="5">
        <v>45328</v>
      </c>
      <c r="B20" s="13">
        <v>5967.26</v>
      </c>
    </row>
    <row r="21" spans="1:2" x14ac:dyDescent="0.3">
      <c r="A21" s="5">
        <v>45329</v>
      </c>
      <c r="B21" s="13">
        <v>5883.61</v>
      </c>
    </row>
    <row r="22" spans="1:2" x14ac:dyDescent="0.3">
      <c r="A22" s="5">
        <v>45330</v>
      </c>
      <c r="B22" s="13">
        <v>5951.43</v>
      </c>
    </row>
    <row r="23" spans="1:2" x14ac:dyDescent="0.3">
      <c r="A23" s="5">
        <v>45331</v>
      </c>
      <c r="B23" s="13">
        <v>5989.95</v>
      </c>
    </row>
    <row r="24" spans="1:2" x14ac:dyDescent="0.3">
      <c r="A24" s="5">
        <v>45332</v>
      </c>
      <c r="B24" s="13">
        <v>5928.09</v>
      </c>
    </row>
    <row r="25" spans="1:2" x14ac:dyDescent="0.3">
      <c r="A25" s="5">
        <v>45335</v>
      </c>
      <c r="B25" s="13">
        <v>5925.12</v>
      </c>
    </row>
    <row r="26" spans="1:2" x14ac:dyDescent="0.3">
      <c r="A26" s="5">
        <v>45336</v>
      </c>
      <c r="B26" s="13">
        <v>5909.23</v>
      </c>
    </row>
    <row r="27" spans="1:2" x14ac:dyDescent="0.3">
      <c r="A27" s="5">
        <v>45337</v>
      </c>
      <c r="B27" s="13">
        <v>5867.72</v>
      </c>
    </row>
    <row r="28" spans="1:2" x14ac:dyDescent="0.3">
      <c r="A28" s="5">
        <v>45338</v>
      </c>
      <c r="B28" s="13">
        <v>5860.41</v>
      </c>
    </row>
    <row r="29" spans="1:2" x14ac:dyDescent="0.3">
      <c r="A29" s="5">
        <v>45339</v>
      </c>
      <c r="B29" s="13">
        <v>5963.1</v>
      </c>
    </row>
    <row r="30" spans="1:2" x14ac:dyDescent="0.3">
      <c r="A30" s="5">
        <v>45342</v>
      </c>
      <c r="B30" s="13">
        <v>5935.87</v>
      </c>
    </row>
    <row r="31" spans="1:2" x14ac:dyDescent="0.3">
      <c r="A31" s="5">
        <v>45343</v>
      </c>
      <c r="B31" s="13">
        <v>5988.8</v>
      </c>
    </row>
    <row r="32" spans="1:2" x14ac:dyDescent="0.3">
      <c r="A32" s="5">
        <v>45344</v>
      </c>
      <c r="B32" s="13">
        <v>6030.43</v>
      </c>
    </row>
    <row r="33" spans="1:2" x14ac:dyDescent="0.3">
      <c r="A33" s="5">
        <v>45345</v>
      </c>
      <c r="B33" s="13">
        <v>6043.85</v>
      </c>
    </row>
    <row r="34" spans="1:2" x14ac:dyDescent="0.3">
      <c r="A34" s="5">
        <v>45349</v>
      </c>
      <c r="B34" s="13">
        <v>6038.13</v>
      </c>
    </row>
    <row r="35" spans="1:2" x14ac:dyDescent="0.3">
      <c r="A35" s="5">
        <v>45350</v>
      </c>
      <c r="B35" s="13">
        <v>5998.96</v>
      </c>
    </row>
    <row r="36" spans="1:2" x14ac:dyDescent="0.3">
      <c r="A36" s="5">
        <v>45351</v>
      </c>
      <c r="B36" s="13">
        <v>6010.85</v>
      </c>
    </row>
    <row r="37" spans="1:2" x14ac:dyDescent="0.3">
      <c r="A37" s="5">
        <v>45352</v>
      </c>
      <c r="B37" s="13">
        <v>5936.07</v>
      </c>
    </row>
    <row r="38" spans="1:2" x14ac:dyDescent="0.3">
      <c r="A38" s="5">
        <v>45353</v>
      </c>
      <c r="B38" s="13">
        <v>6013.98</v>
      </c>
    </row>
    <row r="39" spans="1:2" x14ac:dyDescent="0.3">
      <c r="A39" s="5">
        <v>45356</v>
      </c>
      <c r="B39" s="13">
        <v>6020.42</v>
      </c>
    </row>
    <row r="40" spans="1:2" x14ac:dyDescent="0.3">
      <c r="A40" s="5">
        <v>45357</v>
      </c>
      <c r="B40" s="13">
        <v>6149.12</v>
      </c>
    </row>
    <row r="41" spans="1:2" x14ac:dyDescent="0.3">
      <c r="A41" s="5">
        <v>45358</v>
      </c>
      <c r="B41" s="13">
        <v>6199.44</v>
      </c>
    </row>
    <row r="42" spans="1:2" x14ac:dyDescent="0.3">
      <c r="A42" s="5">
        <v>45359</v>
      </c>
      <c r="B42" s="13">
        <v>6252.1</v>
      </c>
    </row>
    <row r="43" spans="1:2" x14ac:dyDescent="0.3">
      <c r="A43" s="5">
        <v>45363</v>
      </c>
      <c r="B43" s="13">
        <v>6326.15</v>
      </c>
    </row>
    <row r="44" spans="1:2" x14ac:dyDescent="0.3">
      <c r="A44" s="5">
        <v>45364</v>
      </c>
      <c r="B44" s="13">
        <v>6371.09</v>
      </c>
    </row>
    <row r="45" spans="1:2" x14ac:dyDescent="0.3">
      <c r="A45" s="5">
        <v>45365</v>
      </c>
      <c r="B45" s="13">
        <v>6361.07</v>
      </c>
    </row>
    <row r="46" spans="1:2" x14ac:dyDescent="0.3">
      <c r="A46" s="5">
        <v>45366</v>
      </c>
      <c r="B46" s="13">
        <v>6388.45</v>
      </c>
    </row>
    <row r="47" spans="1:2" x14ac:dyDescent="0.3">
      <c r="A47" s="5">
        <v>45367</v>
      </c>
      <c r="B47" s="13">
        <v>6382.33</v>
      </c>
    </row>
    <row r="48" spans="1:2" x14ac:dyDescent="0.3">
      <c r="A48" s="5">
        <v>45370</v>
      </c>
      <c r="B48" s="13">
        <v>6398.01</v>
      </c>
    </row>
    <row r="49" spans="1:2" x14ac:dyDescent="0.3">
      <c r="A49" s="5">
        <v>45371</v>
      </c>
      <c r="B49" s="13">
        <v>6399.08</v>
      </c>
    </row>
    <row r="50" spans="1:2" x14ac:dyDescent="0.3">
      <c r="A50" s="5">
        <v>45372</v>
      </c>
      <c r="B50" s="13">
        <v>6421.44</v>
      </c>
    </row>
    <row r="51" spans="1:2" x14ac:dyDescent="0.3">
      <c r="A51" s="5">
        <v>45373</v>
      </c>
      <c r="B51" s="13">
        <v>6377.97</v>
      </c>
    </row>
    <row r="52" spans="1:2" x14ac:dyDescent="0.3">
      <c r="A52" s="5">
        <v>45374</v>
      </c>
      <c r="B52" s="13">
        <v>6462.74</v>
      </c>
    </row>
    <row r="53" spans="1:2" x14ac:dyDescent="0.3">
      <c r="A53" s="5">
        <v>45377</v>
      </c>
      <c r="B53" s="13">
        <v>6477.49</v>
      </c>
    </row>
    <row r="54" spans="1:2" x14ac:dyDescent="0.3">
      <c r="A54" s="5">
        <v>45378</v>
      </c>
      <c r="B54" s="13">
        <v>6478.59</v>
      </c>
    </row>
    <row r="55" spans="1:2" x14ac:dyDescent="0.3">
      <c r="A55" s="5">
        <v>45379</v>
      </c>
      <c r="B55" s="13">
        <v>6489.04</v>
      </c>
    </row>
    <row r="56" spans="1:2" x14ac:dyDescent="0.3">
      <c r="A56" s="5">
        <v>45380</v>
      </c>
      <c r="B56" s="13">
        <v>6504.24</v>
      </c>
    </row>
    <row r="57" spans="1:2" x14ac:dyDescent="0.3">
      <c r="A57" s="5">
        <v>45381</v>
      </c>
      <c r="B57" s="13">
        <v>6575.81</v>
      </c>
    </row>
    <row r="58" spans="1:2" x14ac:dyDescent="0.3">
      <c r="A58" s="5">
        <v>45384</v>
      </c>
      <c r="B58" s="13">
        <v>6570.5</v>
      </c>
    </row>
    <row r="59" spans="1:2" x14ac:dyDescent="0.3">
      <c r="A59" s="5">
        <v>45385</v>
      </c>
      <c r="B59" s="13">
        <v>6587.16</v>
      </c>
    </row>
    <row r="60" spans="1:2" x14ac:dyDescent="0.3">
      <c r="A60" s="5">
        <v>45386</v>
      </c>
      <c r="B60" s="13">
        <v>6726.42</v>
      </c>
    </row>
    <row r="61" spans="1:2" x14ac:dyDescent="0.3">
      <c r="A61" s="5">
        <v>45387</v>
      </c>
      <c r="B61" s="13">
        <v>6766.8</v>
      </c>
    </row>
    <row r="62" spans="1:2" x14ac:dyDescent="0.3">
      <c r="A62" s="5">
        <v>45388</v>
      </c>
      <c r="B62" s="13">
        <v>6814.5</v>
      </c>
    </row>
    <row r="63" spans="1:2" x14ac:dyDescent="0.3">
      <c r="A63" s="5">
        <v>45391</v>
      </c>
      <c r="B63" s="13">
        <v>6841.74</v>
      </c>
    </row>
    <row r="64" spans="1:2" x14ac:dyDescent="0.3">
      <c r="A64" s="5">
        <v>45392</v>
      </c>
      <c r="B64" s="13">
        <v>6918.66</v>
      </c>
    </row>
    <row r="65" spans="1:2" x14ac:dyDescent="0.3">
      <c r="A65" s="5">
        <v>45393</v>
      </c>
      <c r="B65" s="13">
        <v>7061.43</v>
      </c>
    </row>
    <row r="66" spans="1:2" x14ac:dyDescent="0.3">
      <c r="A66" s="5">
        <v>45394</v>
      </c>
      <c r="B66" s="13">
        <v>7029.69</v>
      </c>
    </row>
    <row r="67" spans="1:2" x14ac:dyDescent="0.3">
      <c r="A67" s="5">
        <v>45395</v>
      </c>
      <c r="B67" s="13">
        <v>7046.86</v>
      </c>
    </row>
    <row r="68" spans="1:2" x14ac:dyDescent="0.3">
      <c r="A68" s="5">
        <v>45398</v>
      </c>
      <c r="B68" s="13">
        <v>7226.01</v>
      </c>
    </row>
    <row r="69" spans="1:2" x14ac:dyDescent="0.3">
      <c r="A69" s="5">
        <v>45399</v>
      </c>
      <c r="B69" s="13">
        <v>7090.16</v>
      </c>
    </row>
    <row r="70" spans="1:2" x14ac:dyDescent="0.3">
      <c r="A70" s="5">
        <v>45400</v>
      </c>
      <c r="B70" s="13">
        <v>7184.66</v>
      </c>
    </row>
    <row r="71" spans="1:2" x14ac:dyDescent="0.3">
      <c r="A71" s="5">
        <v>45401</v>
      </c>
      <c r="B71" s="13">
        <v>7231.12</v>
      </c>
    </row>
    <row r="72" spans="1:2" x14ac:dyDescent="0.3">
      <c r="A72" s="5">
        <v>45402</v>
      </c>
      <c r="B72" s="13">
        <v>7158.09</v>
      </c>
    </row>
    <row r="73" spans="1:2" x14ac:dyDescent="0.3">
      <c r="A73" s="5">
        <v>45405</v>
      </c>
      <c r="B73" s="13">
        <v>7134.62</v>
      </c>
    </row>
    <row r="74" spans="1:2" x14ac:dyDescent="0.3">
      <c r="A74" s="5">
        <v>45406</v>
      </c>
      <c r="B74" s="13">
        <v>7003.45</v>
      </c>
    </row>
    <row r="75" spans="1:2" x14ac:dyDescent="0.3">
      <c r="A75" s="5">
        <v>45407</v>
      </c>
      <c r="B75" s="13">
        <v>6925.11</v>
      </c>
    </row>
    <row r="76" spans="1:2" x14ac:dyDescent="0.3">
      <c r="A76" s="5">
        <v>45408</v>
      </c>
      <c r="B76" s="13">
        <v>6872.79</v>
      </c>
    </row>
    <row r="77" spans="1:2" x14ac:dyDescent="0.3">
      <c r="A77" s="5">
        <v>45409</v>
      </c>
      <c r="B77" s="13">
        <v>6859.4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E0B6D-BE8F-4FB1-8BC4-E02124DE7E5B}">
  <dimension ref="A1:B76"/>
  <sheetViews>
    <sheetView workbookViewId="0">
      <selection activeCell="E12" sqref="E12"/>
    </sheetView>
  </sheetViews>
  <sheetFormatPr defaultRowHeight="14.4" x14ac:dyDescent="0.3"/>
  <cols>
    <col min="1" max="1" width="10.109375" bestFit="1" customWidth="1"/>
    <col min="2" max="2" width="8.88671875" style="14"/>
  </cols>
  <sheetData>
    <row r="1" spans="1:2" x14ac:dyDescent="0.3">
      <c r="A1" s="5">
        <v>45301</v>
      </c>
      <c r="B1" s="14">
        <v>90.403999999999996</v>
      </c>
    </row>
    <row r="2" spans="1:2" x14ac:dyDescent="0.3">
      <c r="A2" s="5">
        <v>45302</v>
      </c>
      <c r="B2" s="14">
        <v>89.393900000000002</v>
      </c>
    </row>
    <row r="3" spans="1:2" x14ac:dyDescent="0.3">
      <c r="A3" s="5">
        <v>45303</v>
      </c>
      <c r="B3" s="14">
        <v>88.781800000000004</v>
      </c>
    </row>
    <row r="4" spans="1:2" x14ac:dyDescent="0.3">
      <c r="A4" s="5">
        <v>45304</v>
      </c>
      <c r="B4" s="14">
        <v>88.132400000000004</v>
      </c>
    </row>
    <row r="5" spans="1:2" x14ac:dyDescent="0.3">
      <c r="A5" s="5">
        <v>45307</v>
      </c>
      <c r="B5" s="14">
        <v>87.677199999999999</v>
      </c>
    </row>
    <row r="6" spans="1:2" x14ac:dyDescent="0.3">
      <c r="A6" s="5">
        <v>45308</v>
      </c>
      <c r="B6" s="14">
        <v>87.645700000000005</v>
      </c>
    </row>
    <row r="7" spans="1:2" x14ac:dyDescent="0.3">
      <c r="A7" s="5">
        <v>45309</v>
      </c>
      <c r="B7" s="14">
        <v>88.353999999999999</v>
      </c>
    </row>
    <row r="8" spans="1:2" x14ac:dyDescent="0.3">
      <c r="A8" s="5">
        <v>45310</v>
      </c>
      <c r="B8" s="14">
        <v>88.661000000000001</v>
      </c>
    </row>
    <row r="9" spans="1:2" x14ac:dyDescent="0.3">
      <c r="A9" s="5">
        <v>45311</v>
      </c>
      <c r="B9" s="14">
        <v>88.589600000000004</v>
      </c>
    </row>
    <row r="10" spans="1:2" x14ac:dyDescent="0.3">
      <c r="A10" s="5">
        <v>45314</v>
      </c>
      <c r="B10" s="14">
        <v>87.972399999999993</v>
      </c>
    </row>
    <row r="11" spans="1:2" x14ac:dyDescent="0.3">
      <c r="A11" s="5">
        <v>45315</v>
      </c>
      <c r="B11" s="14">
        <v>87.919899999999998</v>
      </c>
    </row>
    <row r="12" spans="1:2" x14ac:dyDescent="0.3">
      <c r="A12" s="5">
        <v>45316</v>
      </c>
      <c r="B12" s="14">
        <v>88.282899999999998</v>
      </c>
    </row>
    <row r="13" spans="1:2" x14ac:dyDescent="0.3">
      <c r="A13" s="5">
        <v>45317</v>
      </c>
      <c r="B13" s="14">
        <v>88.656199999999998</v>
      </c>
    </row>
    <row r="14" spans="1:2" x14ac:dyDescent="0.3">
      <c r="A14" s="5">
        <v>45318</v>
      </c>
      <c r="B14" s="14">
        <v>89.515900000000002</v>
      </c>
    </row>
    <row r="15" spans="1:2" x14ac:dyDescent="0.3">
      <c r="A15" s="5">
        <v>45321</v>
      </c>
      <c r="B15" s="14">
        <v>89.608999999999995</v>
      </c>
    </row>
    <row r="16" spans="1:2" x14ac:dyDescent="0.3">
      <c r="A16" s="5">
        <v>45322</v>
      </c>
      <c r="B16" s="14">
        <v>89.288700000000006</v>
      </c>
    </row>
    <row r="17" spans="1:2" x14ac:dyDescent="0.3">
      <c r="A17" s="5">
        <v>45323</v>
      </c>
      <c r="B17" s="14">
        <v>89.6678</v>
      </c>
    </row>
    <row r="18" spans="1:2" x14ac:dyDescent="0.3">
      <c r="A18" s="5">
        <v>45324</v>
      </c>
      <c r="B18" s="14">
        <v>90.229900000000001</v>
      </c>
    </row>
    <row r="19" spans="1:2" x14ac:dyDescent="0.3">
      <c r="A19" s="5">
        <v>45325</v>
      </c>
      <c r="B19" s="14">
        <v>90.662599999999998</v>
      </c>
    </row>
    <row r="20" spans="1:2" x14ac:dyDescent="0.3">
      <c r="A20" s="5">
        <v>45328</v>
      </c>
      <c r="B20" s="14">
        <v>91.243399999999994</v>
      </c>
    </row>
    <row r="21" spans="1:2" x14ac:dyDescent="0.3">
      <c r="A21" s="5">
        <v>45329</v>
      </c>
      <c r="B21" s="14">
        <v>90.684200000000004</v>
      </c>
    </row>
    <row r="22" spans="1:2" x14ac:dyDescent="0.3">
      <c r="A22" s="5">
        <v>45330</v>
      </c>
      <c r="B22" s="14">
        <v>91.151399999999995</v>
      </c>
    </row>
    <row r="23" spans="1:2" x14ac:dyDescent="0.3">
      <c r="A23" s="5">
        <v>45331</v>
      </c>
      <c r="B23" s="14">
        <v>91.256100000000004</v>
      </c>
    </row>
    <row r="24" spans="1:2" x14ac:dyDescent="0.3">
      <c r="A24" s="5">
        <v>45332</v>
      </c>
      <c r="B24" s="14">
        <v>90.890100000000004</v>
      </c>
    </row>
    <row r="25" spans="1:2" x14ac:dyDescent="0.3">
      <c r="A25" s="5">
        <v>45335</v>
      </c>
      <c r="B25" s="14">
        <v>91.075800000000001</v>
      </c>
    </row>
    <row r="26" spans="1:2" x14ac:dyDescent="0.3">
      <c r="A26" s="5">
        <v>45336</v>
      </c>
      <c r="B26" s="14">
        <v>91.205699999999993</v>
      </c>
    </row>
    <row r="27" spans="1:2" x14ac:dyDescent="0.3">
      <c r="A27" s="5">
        <v>45337</v>
      </c>
      <c r="B27" s="14">
        <v>91.431600000000003</v>
      </c>
    </row>
    <row r="28" spans="1:2" x14ac:dyDescent="0.3">
      <c r="A28" s="5">
        <v>45338</v>
      </c>
      <c r="B28" s="14">
        <v>91.823700000000002</v>
      </c>
    </row>
    <row r="29" spans="1:2" x14ac:dyDescent="0.3">
      <c r="A29" s="5">
        <v>45339</v>
      </c>
      <c r="B29" s="14">
        <v>92.549199999999999</v>
      </c>
    </row>
    <row r="30" spans="1:2" x14ac:dyDescent="0.3">
      <c r="A30" s="5">
        <v>45342</v>
      </c>
      <c r="B30" s="14">
        <v>92.410200000000003</v>
      </c>
    </row>
    <row r="31" spans="1:2" x14ac:dyDescent="0.3">
      <c r="A31" s="5">
        <v>45343</v>
      </c>
      <c r="B31" s="14">
        <v>92.349000000000004</v>
      </c>
    </row>
    <row r="32" spans="1:2" x14ac:dyDescent="0.3">
      <c r="A32" s="5">
        <v>45344</v>
      </c>
      <c r="B32" s="14">
        <v>92.438699999999997</v>
      </c>
    </row>
    <row r="33" spans="1:2" x14ac:dyDescent="0.3">
      <c r="A33" s="5">
        <v>45345</v>
      </c>
      <c r="B33" s="14">
        <v>92.751900000000006</v>
      </c>
    </row>
    <row r="34" spans="1:2" x14ac:dyDescent="0.3">
      <c r="A34" s="5">
        <v>45349</v>
      </c>
      <c r="B34" s="14">
        <v>92.632099999999994</v>
      </c>
    </row>
    <row r="35" spans="1:2" x14ac:dyDescent="0.3">
      <c r="A35" s="5">
        <v>45350</v>
      </c>
      <c r="B35" s="14">
        <v>92.042500000000004</v>
      </c>
    </row>
    <row r="36" spans="1:2" x14ac:dyDescent="0.3">
      <c r="A36" s="5">
        <v>45351</v>
      </c>
      <c r="B36" s="14">
        <v>91.869200000000006</v>
      </c>
    </row>
    <row r="37" spans="1:2" x14ac:dyDescent="0.3">
      <c r="A37" s="5">
        <v>45352</v>
      </c>
      <c r="B37" s="14">
        <v>90.842299999999994</v>
      </c>
    </row>
    <row r="38" spans="1:2" x14ac:dyDescent="0.3">
      <c r="A38" s="5">
        <v>45353</v>
      </c>
      <c r="B38" s="14">
        <v>91.333600000000004</v>
      </c>
    </row>
    <row r="39" spans="1:2" x14ac:dyDescent="0.3">
      <c r="A39" s="5">
        <v>45356</v>
      </c>
      <c r="B39" s="14">
        <v>91.353399999999993</v>
      </c>
    </row>
    <row r="40" spans="1:2" x14ac:dyDescent="0.3">
      <c r="A40" s="5">
        <v>45357</v>
      </c>
      <c r="B40" s="14">
        <v>91.160399999999996</v>
      </c>
    </row>
    <row r="41" spans="1:2" x14ac:dyDescent="0.3">
      <c r="A41" s="5">
        <v>45358</v>
      </c>
      <c r="B41" s="14">
        <v>90.341200000000001</v>
      </c>
    </row>
    <row r="42" spans="1:2" x14ac:dyDescent="0.3">
      <c r="A42" s="5">
        <v>45359</v>
      </c>
      <c r="B42" s="14">
        <v>90.749300000000005</v>
      </c>
    </row>
    <row r="43" spans="1:2" x14ac:dyDescent="0.3">
      <c r="A43" s="5">
        <v>45363</v>
      </c>
      <c r="B43" s="14">
        <v>90.625200000000007</v>
      </c>
    </row>
    <row r="44" spans="1:2" x14ac:dyDescent="0.3">
      <c r="A44" s="5">
        <v>45364</v>
      </c>
      <c r="B44" s="14">
        <v>90.881799999999998</v>
      </c>
    </row>
    <row r="45" spans="1:2" x14ac:dyDescent="0.3">
      <c r="A45" s="5">
        <v>45365</v>
      </c>
      <c r="B45" s="14">
        <v>91.544899999999998</v>
      </c>
    </row>
    <row r="46" spans="1:2" x14ac:dyDescent="0.3">
      <c r="A46" s="5">
        <v>45366</v>
      </c>
      <c r="B46" s="14">
        <v>91.635900000000007</v>
      </c>
    </row>
    <row r="47" spans="1:2" x14ac:dyDescent="0.3">
      <c r="A47" s="5">
        <v>45367</v>
      </c>
      <c r="B47" s="14">
        <v>91.87</v>
      </c>
    </row>
    <row r="48" spans="1:2" x14ac:dyDescent="0.3">
      <c r="A48" s="5">
        <v>45370</v>
      </c>
      <c r="B48" s="14">
        <v>91.982900000000001</v>
      </c>
    </row>
    <row r="49" spans="1:2" x14ac:dyDescent="0.3">
      <c r="A49" s="5">
        <v>45371</v>
      </c>
      <c r="B49" s="14">
        <v>92.224299999999999</v>
      </c>
    </row>
    <row r="50" spans="1:2" x14ac:dyDescent="0.3">
      <c r="A50" s="5">
        <v>45372</v>
      </c>
      <c r="B50" s="14">
        <v>92.686099999999996</v>
      </c>
    </row>
    <row r="51" spans="1:2" x14ac:dyDescent="0.3">
      <c r="A51" s="5">
        <v>45373</v>
      </c>
      <c r="B51" s="14">
        <v>91.9499</v>
      </c>
    </row>
    <row r="52" spans="1:2" x14ac:dyDescent="0.3">
      <c r="A52" s="5">
        <v>45374</v>
      </c>
      <c r="B52" s="14">
        <v>92.611800000000002</v>
      </c>
    </row>
    <row r="53" spans="1:2" x14ac:dyDescent="0.3">
      <c r="A53" s="5">
        <v>45377</v>
      </c>
      <c r="B53" s="14">
        <v>92.7761</v>
      </c>
    </row>
    <row r="54" spans="1:2" x14ac:dyDescent="0.3">
      <c r="A54" s="5">
        <v>45378</v>
      </c>
      <c r="B54" s="14">
        <v>92.5745</v>
      </c>
    </row>
    <row r="55" spans="1:2" x14ac:dyDescent="0.3">
      <c r="A55" s="5">
        <v>45379</v>
      </c>
      <c r="B55" s="14">
        <v>92.591899999999995</v>
      </c>
    </row>
    <row r="56" spans="1:2" x14ac:dyDescent="0.3">
      <c r="A56" s="5">
        <v>45380</v>
      </c>
      <c r="B56" s="14">
        <v>92.262799999999999</v>
      </c>
    </row>
    <row r="57" spans="1:2" x14ac:dyDescent="0.3">
      <c r="A57" s="5">
        <v>45381</v>
      </c>
      <c r="B57" s="14">
        <v>92.366</v>
      </c>
    </row>
    <row r="58" spans="1:2" x14ac:dyDescent="0.3">
      <c r="A58" s="5">
        <v>45384</v>
      </c>
      <c r="B58" s="14">
        <v>92.291399999999996</v>
      </c>
    </row>
    <row r="59" spans="1:2" x14ac:dyDescent="0.3">
      <c r="A59" s="5">
        <v>45385</v>
      </c>
      <c r="B59" s="14">
        <v>92.525400000000005</v>
      </c>
    </row>
    <row r="60" spans="1:2" x14ac:dyDescent="0.3">
      <c r="A60" s="5">
        <v>45386</v>
      </c>
      <c r="B60" s="14">
        <v>92.389200000000002</v>
      </c>
    </row>
    <row r="61" spans="1:2" x14ac:dyDescent="0.3">
      <c r="A61" s="5">
        <v>45387</v>
      </c>
      <c r="B61" s="14">
        <v>92.305800000000005</v>
      </c>
    </row>
    <row r="62" spans="1:2" x14ac:dyDescent="0.3">
      <c r="A62" s="5">
        <v>45388</v>
      </c>
      <c r="B62" s="14">
        <v>92.415499999999994</v>
      </c>
    </row>
    <row r="63" spans="1:2" x14ac:dyDescent="0.3">
      <c r="A63" s="5">
        <v>45391</v>
      </c>
      <c r="B63" s="14">
        <v>92.581000000000003</v>
      </c>
    </row>
    <row r="64" spans="1:2" x14ac:dyDescent="0.3">
      <c r="A64" s="5">
        <v>45392</v>
      </c>
      <c r="B64" s="14">
        <v>92.746300000000005</v>
      </c>
    </row>
    <row r="65" spans="1:2" x14ac:dyDescent="0.3">
      <c r="A65" s="5">
        <v>45393</v>
      </c>
      <c r="B65" s="14">
        <v>93.219800000000006</v>
      </c>
    </row>
    <row r="66" spans="1:2" x14ac:dyDescent="0.3">
      <c r="A66" s="5">
        <v>45394</v>
      </c>
      <c r="B66" s="14">
        <v>93.7196</v>
      </c>
    </row>
    <row r="67" spans="1:2" x14ac:dyDescent="0.3">
      <c r="A67" s="5">
        <v>45395</v>
      </c>
      <c r="B67" s="14">
        <v>93.441900000000004</v>
      </c>
    </row>
    <row r="68" spans="1:2" x14ac:dyDescent="0.3">
      <c r="A68" s="5">
        <v>45398</v>
      </c>
      <c r="B68" s="14">
        <v>93.589100000000002</v>
      </c>
    </row>
    <row r="69" spans="1:2" x14ac:dyDescent="0.3">
      <c r="A69" s="5">
        <v>45399</v>
      </c>
      <c r="B69" s="14">
        <v>94.074200000000005</v>
      </c>
    </row>
    <row r="70" spans="1:2" x14ac:dyDescent="0.3">
      <c r="A70" s="5">
        <v>45400</v>
      </c>
      <c r="B70" s="14">
        <v>94.324200000000005</v>
      </c>
    </row>
    <row r="71" spans="1:2" x14ac:dyDescent="0.3">
      <c r="A71" s="5">
        <v>45401</v>
      </c>
      <c r="B71" s="14">
        <v>94.092200000000005</v>
      </c>
    </row>
    <row r="72" spans="1:2" x14ac:dyDescent="0.3">
      <c r="A72" s="5">
        <v>45402</v>
      </c>
      <c r="B72" s="14">
        <v>93.440899999999999</v>
      </c>
    </row>
    <row r="73" spans="1:2" x14ac:dyDescent="0.3">
      <c r="A73" s="5">
        <v>45405</v>
      </c>
      <c r="B73" s="14">
        <v>93.251900000000006</v>
      </c>
    </row>
    <row r="74" spans="1:2" x14ac:dyDescent="0.3">
      <c r="A74" s="5">
        <v>45406</v>
      </c>
      <c r="B74" s="14">
        <v>93.291799999999995</v>
      </c>
    </row>
    <row r="75" spans="1:2" x14ac:dyDescent="0.3">
      <c r="A75" s="5">
        <v>45407</v>
      </c>
      <c r="B75" s="14">
        <v>92.505799999999994</v>
      </c>
    </row>
    <row r="76" spans="1:2" x14ac:dyDescent="0.3">
      <c r="A76" s="5">
        <v>45408</v>
      </c>
      <c r="B76" s="14">
        <v>92.131399999999999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E6F50-DDBE-412B-87AD-3B0F03A2B4A2}">
  <dimension ref="A1:B83"/>
  <sheetViews>
    <sheetView workbookViewId="0">
      <selection activeCell="B2" sqref="B2"/>
    </sheetView>
  </sheetViews>
  <sheetFormatPr defaultRowHeight="14.4" x14ac:dyDescent="0.3"/>
  <cols>
    <col min="1" max="1" width="10.109375" style="5" bestFit="1" customWidth="1"/>
    <col min="2" max="2" width="9.21875" bestFit="1" customWidth="1"/>
  </cols>
  <sheetData>
    <row r="1" spans="1:2" x14ac:dyDescent="0.3">
      <c r="A1" t="str" cm="1">
        <f t="array" aca="1" ref="A1:B83" ca="1">_xlfn.STOCKHISTORY('Учет акций'!A2,'Учет акций'!B2,TODAY(),0,2)</f>
        <v>MISX:SBER</v>
      </c>
      <c r="B1" t="str">
        <f ca="1"/>
        <v/>
      </c>
    </row>
    <row r="2" spans="1:2" x14ac:dyDescent="0.3">
      <c r="A2" t="str">
        <f ca="1"/>
        <v>Дата</v>
      </c>
      <c r="B2" t="str">
        <f ca="1"/>
        <v>Закрытие</v>
      </c>
    </row>
    <row r="3" spans="1:2" x14ac:dyDescent="0.3">
      <c r="A3" s="5" vm="45">
        <f ca="1"/>
        <v>45294</v>
      </c>
      <c r="B3" vm="2">
        <f ca="1"/>
        <v>273.64</v>
      </c>
    </row>
    <row r="4" spans="1:2" x14ac:dyDescent="0.3">
      <c r="A4" s="5" vm="46">
        <f ca="1"/>
        <v>45295</v>
      </c>
      <c r="B4" vm="13">
        <f ca="1"/>
        <v>274.04000000000002</v>
      </c>
    </row>
    <row r="5" spans="1:2" x14ac:dyDescent="0.3">
      <c r="A5" s="5" vm="47">
        <f ca="1"/>
        <v>45296</v>
      </c>
      <c r="B5" vm="17">
        <f ca="1"/>
        <v>273.45999999999998</v>
      </c>
    </row>
    <row r="6" spans="1:2" x14ac:dyDescent="0.3">
      <c r="A6" s="5" vm="48">
        <f ca="1"/>
        <v>45299</v>
      </c>
      <c r="B6" vm="21">
        <f ca="1"/>
        <v>275.81</v>
      </c>
    </row>
    <row r="7" spans="1:2" x14ac:dyDescent="0.3">
      <c r="A7" s="5" vm="49">
        <f ca="1"/>
        <v>45300</v>
      </c>
      <c r="B7" vm="25">
        <f ca="1"/>
        <v>276</v>
      </c>
    </row>
    <row r="8" spans="1:2" x14ac:dyDescent="0.3">
      <c r="A8" s="5" vm="50">
        <f ca="1"/>
        <v>45301</v>
      </c>
      <c r="B8" vm="31">
        <f ca="1"/>
        <v>275.68</v>
      </c>
    </row>
    <row r="9" spans="1:2" x14ac:dyDescent="0.3">
      <c r="A9" s="5" vm="51">
        <f ca="1"/>
        <v>45302</v>
      </c>
      <c r="B9" vm="39">
        <f ca="1"/>
        <v>275.89999999999998</v>
      </c>
    </row>
    <row r="10" spans="1:2" x14ac:dyDescent="0.3">
      <c r="A10" s="5" vm="52">
        <f ca="1"/>
        <v>45303</v>
      </c>
      <c r="B10" vm="53">
        <f ca="1"/>
        <v>275.39999999999998</v>
      </c>
    </row>
    <row r="11" spans="1:2" x14ac:dyDescent="0.3">
      <c r="A11" s="5" vm="54">
        <f ca="1"/>
        <v>45306</v>
      </c>
      <c r="B11" vm="55">
        <f ca="1"/>
        <v>276.10000000000002</v>
      </c>
    </row>
    <row r="12" spans="1:2" x14ac:dyDescent="0.3">
      <c r="A12" s="5" vm="56">
        <f ca="1"/>
        <v>45307</v>
      </c>
      <c r="B12" vm="57">
        <f ca="1"/>
        <v>275.7</v>
      </c>
    </row>
    <row r="13" spans="1:2" x14ac:dyDescent="0.3">
      <c r="A13" s="5" vm="58">
        <f ca="1"/>
        <v>45308</v>
      </c>
      <c r="B13" vm="59">
        <f ca="1"/>
        <v>277.7</v>
      </c>
    </row>
    <row r="14" spans="1:2" x14ac:dyDescent="0.3">
      <c r="A14" s="5" vm="60">
        <f ca="1"/>
        <v>45309</v>
      </c>
      <c r="B14" vm="61">
        <f ca="1"/>
        <v>277.77999999999997</v>
      </c>
    </row>
    <row r="15" spans="1:2" x14ac:dyDescent="0.3">
      <c r="A15" s="5" vm="62">
        <f ca="1"/>
        <v>45310</v>
      </c>
      <c r="B15" vm="63">
        <f ca="1"/>
        <v>275.29000000000002</v>
      </c>
    </row>
    <row r="16" spans="1:2" x14ac:dyDescent="0.3">
      <c r="A16" s="5" vm="64">
        <f ca="1"/>
        <v>45313</v>
      </c>
      <c r="B16" vm="65">
        <f ca="1"/>
        <v>275.01</v>
      </c>
    </row>
    <row r="17" spans="1:2" x14ac:dyDescent="0.3">
      <c r="A17" s="5" vm="66">
        <f ca="1"/>
        <v>45314</v>
      </c>
      <c r="B17" vm="25">
        <f ca="1"/>
        <v>276</v>
      </c>
    </row>
    <row r="18" spans="1:2" x14ac:dyDescent="0.3">
      <c r="A18" s="5" vm="67">
        <f ca="1"/>
        <v>45315</v>
      </c>
      <c r="B18" vm="68">
        <f ca="1"/>
        <v>274.10000000000002</v>
      </c>
    </row>
    <row r="19" spans="1:2" x14ac:dyDescent="0.3">
      <c r="A19" s="5" vm="69">
        <f ca="1"/>
        <v>45316</v>
      </c>
      <c r="B19" vm="70">
        <f ca="1"/>
        <v>272.95999999999998</v>
      </c>
    </row>
    <row r="20" spans="1:2" x14ac:dyDescent="0.3">
      <c r="A20" s="5" vm="71">
        <f ca="1"/>
        <v>45317</v>
      </c>
      <c r="B20" vm="72">
        <f ca="1"/>
        <v>273.12</v>
      </c>
    </row>
    <row r="21" spans="1:2" x14ac:dyDescent="0.3">
      <c r="A21" s="5" vm="73">
        <f ca="1"/>
        <v>45320</v>
      </c>
      <c r="B21" vm="74">
        <f ca="1"/>
        <v>273.73</v>
      </c>
    </row>
    <row r="22" spans="1:2" x14ac:dyDescent="0.3">
      <c r="A22" s="5" vm="75">
        <f ca="1"/>
        <v>45321</v>
      </c>
      <c r="B22" vm="76">
        <f ca="1"/>
        <v>274.70999999999998</v>
      </c>
    </row>
    <row r="23" spans="1:2" x14ac:dyDescent="0.3">
      <c r="A23" s="5" vm="77">
        <f ca="1"/>
        <v>45322</v>
      </c>
      <c r="B23" vm="39">
        <f ca="1"/>
        <v>275.89999999999998</v>
      </c>
    </row>
    <row r="24" spans="1:2" x14ac:dyDescent="0.3">
      <c r="A24" s="5" vm="78">
        <f ca="1"/>
        <v>45323</v>
      </c>
      <c r="B24" vm="79">
        <f ca="1"/>
        <v>277</v>
      </c>
    </row>
    <row r="25" spans="1:2" x14ac:dyDescent="0.3">
      <c r="A25" s="5" vm="80">
        <f ca="1"/>
        <v>45324</v>
      </c>
      <c r="B25" vm="81">
        <f ca="1"/>
        <v>276.51</v>
      </c>
    </row>
    <row r="26" spans="1:2" x14ac:dyDescent="0.3">
      <c r="A26" s="5" vm="82">
        <f ca="1"/>
        <v>45327</v>
      </c>
      <c r="B26" vm="83">
        <f ca="1"/>
        <v>277.26</v>
      </c>
    </row>
    <row r="27" spans="1:2" x14ac:dyDescent="0.3">
      <c r="A27" s="5" vm="84">
        <f ca="1"/>
        <v>45328</v>
      </c>
      <c r="B27" vm="85">
        <f ca="1"/>
        <v>278.75</v>
      </c>
    </row>
    <row r="28" spans="1:2" x14ac:dyDescent="0.3">
      <c r="A28" s="5" vm="86">
        <f ca="1"/>
        <v>45329</v>
      </c>
      <c r="B28" vm="87">
        <f ca="1"/>
        <v>282.22000000000003</v>
      </c>
    </row>
    <row r="29" spans="1:2" x14ac:dyDescent="0.3">
      <c r="A29" s="5" vm="88">
        <f ca="1"/>
        <v>45330</v>
      </c>
      <c r="B29" vm="89">
        <f ca="1"/>
        <v>282.82</v>
      </c>
    </row>
    <row r="30" spans="1:2" x14ac:dyDescent="0.3">
      <c r="A30" s="5" vm="90">
        <f ca="1"/>
        <v>45331</v>
      </c>
      <c r="B30" vm="91">
        <f ca="1"/>
        <v>283.60000000000002</v>
      </c>
    </row>
    <row r="31" spans="1:2" x14ac:dyDescent="0.3">
      <c r="A31" s="5" vm="92">
        <f ca="1"/>
        <v>45334</v>
      </c>
      <c r="B31" vm="93">
        <f ca="1"/>
        <v>287.75</v>
      </c>
    </row>
    <row r="32" spans="1:2" x14ac:dyDescent="0.3">
      <c r="A32" s="5" vm="94">
        <f ca="1"/>
        <v>45335</v>
      </c>
      <c r="B32" vm="95">
        <f ca="1"/>
        <v>287.49</v>
      </c>
    </row>
    <row r="33" spans="1:2" x14ac:dyDescent="0.3">
      <c r="A33" s="5" vm="96">
        <f ca="1"/>
        <v>45336</v>
      </c>
      <c r="B33" vm="97">
        <f ca="1"/>
        <v>289.7</v>
      </c>
    </row>
    <row r="34" spans="1:2" x14ac:dyDescent="0.3">
      <c r="A34" s="5" vm="98">
        <f ca="1"/>
        <v>45337</v>
      </c>
      <c r="B34" vm="99">
        <f ca="1"/>
        <v>290</v>
      </c>
    </row>
    <row r="35" spans="1:2" x14ac:dyDescent="0.3">
      <c r="A35" s="5" vm="100">
        <f ca="1"/>
        <v>45338</v>
      </c>
      <c r="B35" vm="101">
        <f ca="1"/>
        <v>288</v>
      </c>
    </row>
    <row r="36" spans="1:2" x14ac:dyDescent="0.3">
      <c r="A36" s="5" vm="102">
        <f ca="1"/>
        <v>45341</v>
      </c>
      <c r="B36" vm="103">
        <f ca="1"/>
        <v>289</v>
      </c>
    </row>
    <row r="37" spans="1:2" x14ac:dyDescent="0.3">
      <c r="A37" s="5" vm="104">
        <f ca="1"/>
        <v>45342</v>
      </c>
      <c r="B37" vm="105">
        <f ca="1"/>
        <v>287.17</v>
      </c>
    </row>
    <row r="38" spans="1:2" x14ac:dyDescent="0.3">
      <c r="A38" s="5" vm="106">
        <f ca="1"/>
        <v>45343</v>
      </c>
      <c r="B38" vm="107">
        <f ca="1"/>
        <v>281.55</v>
      </c>
    </row>
    <row r="39" spans="1:2" x14ac:dyDescent="0.3">
      <c r="A39" s="5" vm="108">
        <f ca="1"/>
        <v>45344</v>
      </c>
      <c r="B39" vm="109">
        <f ca="1"/>
        <v>282.74</v>
      </c>
    </row>
    <row r="40" spans="1:2" x14ac:dyDescent="0.3">
      <c r="A40" s="5" vm="110">
        <f ca="1"/>
        <v>45348</v>
      </c>
      <c r="B40" vm="111">
        <f ca="1"/>
        <v>290.7</v>
      </c>
    </row>
    <row r="41" spans="1:2" x14ac:dyDescent="0.3">
      <c r="A41" s="5" vm="112">
        <f ca="1"/>
        <v>45349</v>
      </c>
      <c r="B41" vm="113">
        <f ca="1"/>
        <v>292.52</v>
      </c>
    </row>
    <row r="42" spans="1:2" x14ac:dyDescent="0.3">
      <c r="A42" s="5" vm="114">
        <f ca="1"/>
        <v>45350</v>
      </c>
      <c r="B42" vm="115">
        <f ca="1"/>
        <v>292.81</v>
      </c>
    </row>
    <row r="43" spans="1:2" x14ac:dyDescent="0.3">
      <c r="A43" s="5" vm="116">
        <f ca="1"/>
        <v>45351</v>
      </c>
      <c r="B43" vm="117">
        <f ca="1"/>
        <v>293</v>
      </c>
    </row>
    <row r="44" spans="1:2" x14ac:dyDescent="0.3">
      <c r="A44" s="5" vm="118">
        <f ca="1"/>
        <v>45352</v>
      </c>
      <c r="B44" vm="119">
        <f ca="1"/>
        <v>294.44</v>
      </c>
    </row>
    <row r="45" spans="1:2" x14ac:dyDescent="0.3">
      <c r="A45" s="5" vm="120">
        <f ca="1"/>
        <v>45355</v>
      </c>
      <c r="B45" vm="121">
        <f ca="1"/>
        <v>298.97000000000003</v>
      </c>
    </row>
    <row r="46" spans="1:2" x14ac:dyDescent="0.3">
      <c r="A46" s="5" vm="122">
        <f ca="1"/>
        <v>45356</v>
      </c>
      <c r="B46" vm="123">
        <f ca="1"/>
        <v>298.7</v>
      </c>
    </row>
    <row r="47" spans="1:2" x14ac:dyDescent="0.3">
      <c r="A47" s="5" vm="124">
        <f ca="1"/>
        <v>45357</v>
      </c>
      <c r="B47" vm="125">
        <f ca="1"/>
        <v>298.14999999999998</v>
      </c>
    </row>
    <row r="48" spans="1:2" x14ac:dyDescent="0.3">
      <c r="A48" s="5" vm="126">
        <f ca="1"/>
        <v>45358</v>
      </c>
      <c r="B48" vm="127">
        <f ca="1"/>
        <v>299.38</v>
      </c>
    </row>
    <row r="49" spans="1:2" x14ac:dyDescent="0.3">
      <c r="A49" s="5" vm="128">
        <f ca="1"/>
        <v>45362</v>
      </c>
      <c r="B49" vm="129">
        <f ca="1"/>
        <v>300.05</v>
      </c>
    </row>
    <row r="50" spans="1:2" x14ac:dyDescent="0.3">
      <c r="A50" s="5" vm="130">
        <f ca="1"/>
        <v>45363</v>
      </c>
      <c r="B50" vm="131">
        <f ca="1"/>
        <v>300.39999999999998</v>
      </c>
    </row>
    <row r="51" spans="1:2" x14ac:dyDescent="0.3">
      <c r="A51" s="5" vm="132">
        <f ca="1"/>
        <v>45364</v>
      </c>
      <c r="B51" vm="133">
        <f ca="1"/>
        <v>300.10000000000002</v>
      </c>
    </row>
    <row r="52" spans="1:2" x14ac:dyDescent="0.3">
      <c r="A52" s="5" vm="134">
        <f ca="1"/>
        <v>45365</v>
      </c>
      <c r="B52" vm="135">
        <f ca="1"/>
        <v>296.27999999999997</v>
      </c>
    </row>
    <row r="53" spans="1:2" x14ac:dyDescent="0.3">
      <c r="A53" s="5" vm="136">
        <f ca="1"/>
        <v>45366</v>
      </c>
      <c r="B53" vm="137">
        <f ca="1"/>
        <v>298.60000000000002</v>
      </c>
    </row>
    <row r="54" spans="1:2" x14ac:dyDescent="0.3">
      <c r="A54" s="5" vm="138">
        <f ca="1"/>
        <v>45369</v>
      </c>
      <c r="B54" vm="139">
        <f ca="1"/>
        <v>299.11</v>
      </c>
    </row>
    <row r="55" spans="1:2" x14ac:dyDescent="0.3">
      <c r="A55" s="5" vm="140">
        <f ca="1"/>
        <v>45370</v>
      </c>
      <c r="B55" vm="141">
        <f ca="1"/>
        <v>295.7</v>
      </c>
    </row>
    <row r="56" spans="1:2" x14ac:dyDescent="0.3">
      <c r="A56" s="5" vm="142">
        <f ca="1"/>
        <v>45371</v>
      </c>
      <c r="B56" vm="143">
        <f ca="1"/>
        <v>295</v>
      </c>
    </row>
    <row r="57" spans="1:2" x14ac:dyDescent="0.3">
      <c r="A57" s="5" vm="144">
        <f ca="1"/>
        <v>45372</v>
      </c>
      <c r="B57" vm="145">
        <f ca="1"/>
        <v>295.99</v>
      </c>
    </row>
    <row r="58" spans="1:2" x14ac:dyDescent="0.3">
      <c r="A58" s="5" vm="146">
        <f ca="1"/>
        <v>45373</v>
      </c>
      <c r="B58" vm="147">
        <f ca="1"/>
        <v>295.44</v>
      </c>
    </row>
    <row r="59" spans="1:2" x14ac:dyDescent="0.3">
      <c r="A59" s="5" vm="148">
        <f ca="1"/>
        <v>45376</v>
      </c>
      <c r="B59" vm="3">
        <f ca="1"/>
        <v>294.3</v>
      </c>
    </row>
    <row r="60" spans="1:2" x14ac:dyDescent="0.3">
      <c r="A60" s="5" vm="149">
        <f ca="1"/>
        <v>45377</v>
      </c>
      <c r="B60" vm="150">
        <f ca="1"/>
        <v>293.83999999999997</v>
      </c>
    </row>
    <row r="61" spans="1:2" x14ac:dyDescent="0.3">
      <c r="A61" s="5" vm="151">
        <f ca="1"/>
        <v>45378</v>
      </c>
      <c r="B61" vm="152">
        <f ca="1"/>
        <v>294.92</v>
      </c>
    </row>
    <row r="62" spans="1:2" x14ac:dyDescent="0.3">
      <c r="A62" s="5" vm="153">
        <f ca="1"/>
        <v>45379</v>
      </c>
      <c r="B62" vm="154">
        <f ca="1"/>
        <v>298.69</v>
      </c>
    </row>
    <row r="63" spans="1:2" x14ac:dyDescent="0.3">
      <c r="A63" s="5" vm="155">
        <f ca="1"/>
        <v>45380</v>
      </c>
      <c r="B63" vm="156">
        <f ca="1"/>
        <v>298.89999999999998</v>
      </c>
    </row>
    <row r="64" spans="1:2" x14ac:dyDescent="0.3">
      <c r="A64" s="5" vm="157">
        <f ca="1"/>
        <v>45383</v>
      </c>
      <c r="B64" vm="158">
        <f ca="1"/>
        <v>299.76</v>
      </c>
    </row>
    <row r="65" spans="1:2" x14ac:dyDescent="0.3">
      <c r="A65" s="5" vm="159">
        <f ca="1"/>
        <v>45384</v>
      </c>
      <c r="B65" vm="160">
        <f ca="1"/>
        <v>300.55</v>
      </c>
    </row>
    <row r="66" spans="1:2" x14ac:dyDescent="0.3">
      <c r="A66" s="5" vm="161">
        <f ca="1"/>
        <v>45385</v>
      </c>
      <c r="B66" vm="162">
        <f ca="1"/>
        <v>306.2</v>
      </c>
    </row>
    <row r="67" spans="1:2" x14ac:dyDescent="0.3">
      <c r="A67" s="5" vm="163">
        <f ca="1"/>
        <v>45386</v>
      </c>
      <c r="B67" vm="164">
        <f ca="1"/>
        <v>305.94</v>
      </c>
    </row>
    <row r="68" spans="1:2" x14ac:dyDescent="0.3">
      <c r="A68" s="5" vm="165">
        <f ca="1"/>
        <v>45387</v>
      </c>
      <c r="B68" vm="166">
        <f ca="1"/>
        <v>305.7</v>
      </c>
    </row>
    <row r="69" spans="1:2" x14ac:dyDescent="0.3">
      <c r="A69" s="5" vm="167">
        <f ca="1"/>
        <v>45390</v>
      </c>
      <c r="B69" vm="168">
        <f ca="1"/>
        <v>306.92</v>
      </c>
    </row>
    <row r="70" spans="1:2" x14ac:dyDescent="0.3">
      <c r="A70" s="5" vm="169">
        <f ca="1"/>
        <v>45391</v>
      </c>
      <c r="B70" vm="170">
        <f ca="1"/>
        <v>307.02999999999997</v>
      </c>
    </row>
    <row r="71" spans="1:2" x14ac:dyDescent="0.3">
      <c r="A71" s="5" vm="171">
        <f ca="1"/>
        <v>45392</v>
      </c>
      <c r="B71" vm="172">
        <f ca="1"/>
        <v>306.89</v>
      </c>
    </row>
    <row r="72" spans="1:2" x14ac:dyDescent="0.3">
      <c r="A72" s="5" vm="173">
        <f ca="1"/>
        <v>45393</v>
      </c>
      <c r="B72" vm="174">
        <f ca="1"/>
        <v>307.33</v>
      </c>
    </row>
    <row r="73" spans="1:2" x14ac:dyDescent="0.3">
      <c r="A73" s="5" vm="175">
        <f ca="1"/>
        <v>45394</v>
      </c>
      <c r="B73" vm="176">
        <f ca="1"/>
        <v>306.8</v>
      </c>
    </row>
    <row r="74" spans="1:2" x14ac:dyDescent="0.3">
      <c r="A74" s="5" vm="177">
        <f ca="1"/>
        <v>45397</v>
      </c>
      <c r="B74" vm="178">
        <f ca="1"/>
        <v>308</v>
      </c>
    </row>
    <row r="75" spans="1:2" x14ac:dyDescent="0.3">
      <c r="A75" s="5" vm="179">
        <f ca="1"/>
        <v>45398</v>
      </c>
      <c r="B75" vm="180">
        <f ca="1"/>
        <v>307.97000000000003</v>
      </c>
    </row>
    <row r="76" spans="1:2" x14ac:dyDescent="0.3">
      <c r="A76" s="5" vm="181">
        <f ca="1"/>
        <v>45399</v>
      </c>
      <c r="B76" vm="182">
        <f ca="1"/>
        <v>306.43</v>
      </c>
    </row>
    <row r="77" spans="1:2" x14ac:dyDescent="0.3">
      <c r="A77" s="5" vm="183">
        <f ca="1"/>
        <v>45400</v>
      </c>
      <c r="B77" vm="184">
        <f ca="1"/>
        <v>308.16000000000003</v>
      </c>
    </row>
    <row r="78" spans="1:2" x14ac:dyDescent="0.3">
      <c r="A78" s="5" vm="185">
        <f ca="1"/>
        <v>45401</v>
      </c>
      <c r="B78" vm="186">
        <f ca="1"/>
        <v>307.89999999999998</v>
      </c>
    </row>
    <row r="79" spans="1:2" x14ac:dyDescent="0.3">
      <c r="A79" s="5" vm="187">
        <f ca="1"/>
        <v>45404</v>
      </c>
      <c r="B79" vm="188">
        <f ca="1"/>
        <v>313.3</v>
      </c>
    </row>
    <row r="80" spans="1:2" x14ac:dyDescent="0.3">
      <c r="A80" s="5" vm="189">
        <f ca="1"/>
        <v>45405</v>
      </c>
      <c r="B80" vm="190">
        <f ca="1"/>
        <v>308.3</v>
      </c>
    </row>
    <row r="81" spans="1:2" x14ac:dyDescent="0.3">
      <c r="A81" s="5" vm="191">
        <f ca="1"/>
        <v>45406</v>
      </c>
      <c r="B81" vm="192">
        <f ca="1"/>
        <v>307.86</v>
      </c>
    </row>
    <row r="82" spans="1:2" x14ac:dyDescent="0.3">
      <c r="A82" s="5" vm="193">
        <f ca="1"/>
        <v>45407</v>
      </c>
      <c r="B82" vm="194">
        <f ca="1"/>
        <v>308.39999999999998</v>
      </c>
    </row>
    <row r="83" spans="1:2" x14ac:dyDescent="0.3">
      <c r="A83" s="5" vm="195">
        <f ca="1"/>
        <v>45408</v>
      </c>
      <c r="B83" vm="196">
        <f ca="1"/>
        <v>309.14999999999998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C451C-A319-4741-8A55-3296C7226099}">
  <dimension ref="A1:B83"/>
  <sheetViews>
    <sheetView workbookViewId="0">
      <selection activeCell="B2" sqref="B2"/>
    </sheetView>
  </sheetViews>
  <sheetFormatPr defaultRowHeight="14.4" x14ac:dyDescent="0.3"/>
  <cols>
    <col min="1" max="2" width="10.5546875" bestFit="1" customWidth="1"/>
  </cols>
  <sheetData>
    <row r="1" spans="1:2" x14ac:dyDescent="0.3">
      <c r="A1" t="str" cm="1">
        <f t="array" aca="1" ref="A1:B83" ca="1">_xlfn.STOCKHISTORY('Учет акций'!A3,'Учет акций'!B3,TODAY(),0,2)</f>
        <v>MISX:YNDX</v>
      </c>
      <c r="B1" t="str">
        <f ca="1"/>
        <v/>
      </c>
    </row>
    <row r="2" spans="1:2" x14ac:dyDescent="0.3">
      <c r="A2" t="str">
        <f ca="1"/>
        <v>Дата</v>
      </c>
      <c r="B2" t="str">
        <f ca="1"/>
        <v>Закрытие</v>
      </c>
    </row>
    <row r="3" spans="1:2" x14ac:dyDescent="0.3">
      <c r="A3" vm="45">
        <f ca="1"/>
        <v>45294</v>
      </c>
      <c r="B3" vm="5">
        <f ca="1"/>
        <v>2570.4</v>
      </c>
    </row>
    <row r="4" spans="1:2" x14ac:dyDescent="0.3">
      <c r="A4" vm="46">
        <f ca="1"/>
        <v>45295</v>
      </c>
      <c r="B4" vm="14">
        <f ca="1"/>
        <v>2568.6</v>
      </c>
    </row>
    <row r="5" spans="1:2" x14ac:dyDescent="0.3">
      <c r="A5" vm="47">
        <f ca="1"/>
        <v>45296</v>
      </c>
      <c r="B5" vm="18">
        <f ca="1"/>
        <v>2573.8000000000002</v>
      </c>
    </row>
    <row r="6" spans="1:2" x14ac:dyDescent="0.3">
      <c r="A6" vm="48">
        <f ca="1"/>
        <v>45299</v>
      </c>
      <c r="B6" vm="22">
        <f ca="1"/>
        <v>2605</v>
      </c>
    </row>
    <row r="7" spans="1:2" x14ac:dyDescent="0.3">
      <c r="A7" vm="49">
        <f ca="1"/>
        <v>45300</v>
      </c>
      <c r="B7" vm="26">
        <f ca="1"/>
        <v>2611</v>
      </c>
    </row>
    <row r="8" spans="1:2" x14ac:dyDescent="0.3">
      <c r="A8" vm="50">
        <f ca="1"/>
        <v>45301</v>
      </c>
      <c r="B8" vm="32">
        <f ca="1"/>
        <v>2599.6</v>
      </c>
    </row>
    <row r="9" spans="1:2" x14ac:dyDescent="0.3">
      <c r="A9" vm="51">
        <f ca="1"/>
        <v>45302</v>
      </c>
      <c r="B9" vm="40">
        <f ca="1"/>
        <v>2614.6</v>
      </c>
    </row>
    <row r="10" spans="1:2" x14ac:dyDescent="0.3">
      <c r="A10" vm="52">
        <f ca="1"/>
        <v>45303</v>
      </c>
      <c r="B10" vm="197">
        <f ca="1"/>
        <v>2625.4</v>
      </c>
    </row>
    <row r="11" spans="1:2" x14ac:dyDescent="0.3">
      <c r="A11" vm="54">
        <f ca="1"/>
        <v>45306</v>
      </c>
      <c r="B11" vm="198">
        <f ca="1"/>
        <v>2671</v>
      </c>
    </row>
    <row r="12" spans="1:2" x14ac:dyDescent="0.3">
      <c r="A12" vm="56">
        <f ca="1"/>
        <v>45307</v>
      </c>
      <c r="B12" vm="199">
        <f ca="1"/>
        <v>2649.8</v>
      </c>
    </row>
    <row r="13" spans="1:2" x14ac:dyDescent="0.3">
      <c r="A13" vm="58">
        <f ca="1"/>
        <v>45308</v>
      </c>
      <c r="B13" vm="200">
        <f ca="1"/>
        <v>2640.8</v>
      </c>
    </row>
    <row r="14" spans="1:2" x14ac:dyDescent="0.3">
      <c r="A14" vm="60">
        <f ca="1"/>
        <v>45309</v>
      </c>
      <c r="B14" vm="201">
        <f ca="1"/>
        <v>2626</v>
      </c>
    </row>
    <row r="15" spans="1:2" x14ac:dyDescent="0.3">
      <c r="A15" vm="62">
        <f ca="1"/>
        <v>45310</v>
      </c>
      <c r="B15" vm="5">
        <f ca="1"/>
        <v>2570.4</v>
      </c>
    </row>
    <row r="16" spans="1:2" x14ac:dyDescent="0.3">
      <c r="A16" vm="64">
        <f ca="1"/>
        <v>45313</v>
      </c>
      <c r="B16" vm="202">
        <f ca="1"/>
        <v>2599</v>
      </c>
    </row>
    <row r="17" spans="1:2" x14ac:dyDescent="0.3">
      <c r="A17" vm="66">
        <f ca="1"/>
        <v>45314</v>
      </c>
      <c r="B17" vm="203">
        <f ca="1"/>
        <v>2618.1999999999998</v>
      </c>
    </row>
    <row r="18" spans="1:2" x14ac:dyDescent="0.3">
      <c r="A18" vm="67">
        <f ca="1"/>
        <v>45315</v>
      </c>
      <c r="B18" vm="204">
        <f ca="1"/>
        <v>2642</v>
      </c>
    </row>
    <row r="19" spans="1:2" x14ac:dyDescent="0.3">
      <c r="A19" vm="69">
        <f ca="1"/>
        <v>45316</v>
      </c>
      <c r="B19" vm="205">
        <f ca="1"/>
        <v>2765</v>
      </c>
    </row>
    <row r="20" spans="1:2" x14ac:dyDescent="0.3">
      <c r="A20" vm="71">
        <f ca="1"/>
        <v>45317</v>
      </c>
      <c r="B20" vm="206">
        <f ca="1"/>
        <v>2877.4</v>
      </c>
    </row>
    <row r="21" spans="1:2" x14ac:dyDescent="0.3">
      <c r="A21" vm="73">
        <f ca="1"/>
        <v>45320</v>
      </c>
      <c r="B21" vm="207">
        <f ca="1"/>
        <v>2945</v>
      </c>
    </row>
    <row r="22" spans="1:2" x14ac:dyDescent="0.3">
      <c r="A22" vm="75">
        <f ca="1"/>
        <v>45321</v>
      </c>
      <c r="B22" vm="208">
        <f ca="1"/>
        <v>3101.8</v>
      </c>
    </row>
    <row r="23" spans="1:2" x14ac:dyDescent="0.3">
      <c r="A23" vm="77">
        <f ca="1"/>
        <v>45322</v>
      </c>
      <c r="B23" vm="209">
        <f ca="1"/>
        <v>3043.8</v>
      </c>
    </row>
    <row r="24" spans="1:2" x14ac:dyDescent="0.3">
      <c r="A24" vm="78">
        <f ca="1"/>
        <v>45323</v>
      </c>
      <c r="B24" vm="210">
        <f ca="1"/>
        <v>3102.6</v>
      </c>
    </row>
    <row r="25" spans="1:2" x14ac:dyDescent="0.3">
      <c r="A25" vm="80">
        <f ca="1"/>
        <v>45324</v>
      </c>
      <c r="B25" vm="211">
        <f ca="1"/>
        <v>3090</v>
      </c>
    </row>
    <row r="26" spans="1:2" x14ac:dyDescent="0.3">
      <c r="A26" vm="82">
        <f ca="1"/>
        <v>45327</v>
      </c>
      <c r="B26" vm="212">
        <f ca="1"/>
        <v>3066.2</v>
      </c>
    </row>
    <row r="27" spans="1:2" x14ac:dyDescent="0.3">
      <c r="A27" vm="84">
        <f ca="1"/>
        <v>45328</v>
      </c>
      <c r="B27" vm="213">
        <f ca="1"/>
        <v>3107</v>
      </c>
    </row>
    <row r="28" spans="1:2" x14ac:dyDescent="0.3">
      <c r="A28" vm="86">
        <f ca="1"/>
        <v>45329</v>
      </c>
      <c r="B28" vm="214">
        <f ca="1"/>
        <v>3288</v>
      </c>
    </row>
    <row r="29" spans="1:2" x14ac:dyDescent="0.3">
      <c r="A29" vm="88">
        <f ca="1"/>
        <v>45330</v>
      </c>
      <c r="B29" vm="214">
        <f ca="1"/>
        <v>3288</v>
      </c>
    </row>
    <row r="30" spans="1:2" x14ac:dyDescent="0.3">
      <c r="A30" vm="90">
        <f ca="1"/>
        <v>45331</v>
      </c>
      <c r="B30" vm="215">
        <f ca="1"/>
        <v>3254.2</v>
      </c>
    </row>
    <row r="31" spans="1:2" x14ac:dyDescent="0.3">
      <c r="A31" vm="92">
        <f ca="1"/>
        <v>45334</v>
      </c>
      <c r="B31" vm="216">
        <f ca="1"/>
        <v>3280.2</v>
      </c>
    </row>
    <row r="32" spans="1:2" x14ac:dyDescent="0.3">
      <c r="A32" vm="94">
        <f ca="1"/>
        <v>45335</v>
      </c>
      <c r="B32" vm="217">
        <f ca="1"/>
        <v>3453.4</v>
      </c>
    </row>
    <row r="33" spans="1:2" x14ac:dyDescent="0.3">
      <c r="A33" vm="96">
        <f ca="1"/>
        <v>45336</v>
      </c>
      <c r="B33" vm="218">
        <f ca="1"/>
        <v>3454</v>
      </c>
    </row>
    <row r="34" spans="1:2" x14ac:dyDescent="0.3">
      <c r="A34" vm="98">
        <f ca="1"/>
        <v>45337</v>
      </c>
      <c r="B34" vm="219">
        <f ca="1"/>
        <v>3439.6</v>
      </c>
    </row>
    <row r="35" spans="1:2" x14ac:dyDescent="0.3">
      <c r="A35" vm="100">
        <f ca="1"/>
        <v>45338</v>
      </c>
      <c r="B35" vm="220">
        <f ca="1"/>
        <v>3408.6</v>
      </c>
    </row>
    <row r="36" spans="1:2" x14ac:dyDescent="0.3">
      <c r="A36" vm="102">
        <f ca="1"/>
        <v>45341</v>
      </c>
      <c r="B36" vm="221">
        <f ca="1"/>
        <v>3378.6</v>
      </c>
    </row>
    <row r="37" spans="1:2" x14ac:dyDescent="0.3">
      <c r="A37" vm="104">
        <f ca="1"/>
        <v>45342</v>
      </c>
      <c r="B37" vm="222">
        <f ca="1"/>
        <v>3310</v>
      </c>
    </row>
    <row r="38" spans="1:2" x14ac:dyDescent="0.3">
      <c r="A38" vm="106">
        <f ca="1"/>
        <v>45343</v>
      </c>
      <c r="B38" vm="223">
        <f ca="1"/>
        <v>3220</v>
      </c>
    </row>
    <row r="39" spans="1:2" x14ac:dyDescent="0.3">
      <c r="A39" vm="108">
        <f ca="1"/>
        <v>45344</v>
      </c>
      <c r="B39" vm="224">
        <f ca="1"/>
        <v>3224</v>
      </c>
    </row>
    <row r="40" spans="1:2" x14ac:dyDescent="0.3">
      <c r="A40" vm="110">
        <f ca="1"/>
        <v>45348</v>
      </c>
      <c r="B40" vm="225">
        <f ca="1"/>
        <v>3386</v>
      </c>
    </row>
    <row r="41" spans="1:2" x14ac:dyDescent="0.3">
      <c r="A41" vm="112">
        <f ca="1"/>
        <v>45349</v>
      </c>
      <c r="B41" vm="226">
        <f ca="1"/>
        <v>3366.2</v>
      </c>
    </row>
    <row r="42" spans="1:2" x14ac:dyDescent="0.3">
      <c r="A42" vm="114">
        <f ca="1"/>
        <v>45350</v>
      </c>
      <c r="B42" vm="227">
        <f ca="1"/>
        <v>3355</v>
      </c>
    </row>
    <row r="43" spans="1:2" x14ac:dyDescent="0.3">
      <c r="A43" vm="116">
        <f ca="1"/>
        <v>45351</v>
      </c>
      <c r="B43" vm="228">
        <f ca="1"/>
        <v>3380</v>
      </c>
    </row>
    <row r="44" spans="1:2" x14ac:dyDescent="0.3">
      <c r="A44" vm="118">
        <f ca="1"/>
        <v>45352</v>
      </c>
      <c r="B44" vm="229">
        <f ca="1"/>
        <v>3515</v>
      </c>
    </row>
    <row r="45" spans="1:2" x14ac:dyDescent="0.3">
      <c r="A45" vm="120">
        <f ca="1"/>
        <v>45355</v>
      </c>
      <c r="B45" vm="230">
        <f ca="1"/>
        <v>3644</v>
      </c>
    </row>
    <row r="46" spans="1:2" x14ac:dyDescent="0.3">
      <c r="A46" vm="122">
        <f ca="1"/>
        <v>45356</v>
      </c>
      <c r="B46" vm="231">
        <f ca="1"/>
        <v>3640</v>
      </c>
    </row>
    <row r="47" spans="1:2" x14ac:dyDescent="0.3">
      <c r="A47" vm="124">
        <f ca="1"/>
        <v>45357</v>
      </c>
      <c r="B47" vm="232">
        <f ca="1"/>
        <v>3579.8</v>
      </c>
    </row>
    <row r="48" spans="1:2" x14ac:dyDescent="0.3">
      <c r="A48" vm="126">
        <f ca="1"/>
        <v>45358</v>
      </c>
      <c r="B48" vm="233">
        <f ca="1"/>
        <v>3590</v>
      </c>
    </row>
    <row r="49" spans="1:2" x14ac:dyDescent="0.3">
      <c r="A49" vm="128">
        <f ca="1"/>
        <v>45362</v>
      </c>
      <c r="B49" vm="234">
        <f ca="1"/>
        <v>3570</v>
      </c>
    </row>
    <row r="50" spans="1:2" x14ac:dyDescent="0.3">
      <c r="A50" vm="130">
        <f ca="1"/>
        <v>45363</v>
      </c>
      <c r="B50" vm="235">
        <f ca="1"/>
        <v>3491.8</v>
      </c>
    </row>
    <row r="51" spans="1:2" x14ac:dyDescent="0.3">
      <c r="A51" vm="132">
        <f ca="1"/>
        <v>45364</v>
      </c>
      <c r="B51" vm="236">
        <f ca="1"/>
        <v>3589</v>
      </c>
    </row>
    <row r="52" spans="1:2" x14ac:dyDescent="0.3">
      <c r="A52" vm="134">
        <f ca="1"/>
        <v>45365</v>
      </c>
      <c r="B52" vm="237">
        <f ca="1"/>
        <v>3605</v>
      </c>
    </row>
    <row r="53" spans="1:2" x14ac:dyDescent="0.3">
      <c r="A53" vm="136">
        <f ca="1"/>
        <v>45366</v>
      </c>
      <c r="B53" vm="238">
        <f ca="1"/>
        <v>3639</v>
      </c>
    </row>
    <row r="54" spans="1:2" x14ac:dyDescent="0.3">
      <c r="A54" vm="138">
        <f ca="1"/>
        <v>45369</v>
      </c>
      <c r="B54" vm="239">
        <f ca="1"/>
        <v>3701</v>
      </c>
    </row>
    <row r="55" spans="1:2" x14ac:dyDescent="0.3">
      <c r="A55" vm="140">
        <f ca="1"/>
        <v>45370</v>
      </c>
      <c r="B55" vm="240">
        <f ca="1"/>
        <v>3799</v>
      </c>
    </row>
    <row r="56" spans="1:2" x14ac:dyDescent="0.3">
      <c r="A56" vm="142">
        <f ca="1"/>
        <v>45371</v>
      </c>
      <c r="B56" vm="241">
        <f ca="1"/>
        <v>3916.8</v>
      </c>
    </row>
    <row r="57" spans="1:2" x14ac:dyDescent="0.3">
      <c r="A57" vm="144">
        <f ca="1"/>
        <v>45372</v>
      </c>
      <c r="B57" vm="242">
        <f ca="1"/>
        <v>3873</v>
      </c>
    </row>
    <row r="58" spans="1:2" x14ac:dyDescent="0.3">
      <c r="A58" vm="146">
        <f ca="1"/>
        <v>45373</v>
      </c>
      <c r="B58" vm="243">
        <f ca="1"/>
        <v>3905</v>
      </c>
    </row>
    <row r="59" spans="1:2" x14ac:dyDescent="0.3">
      <c r="A59" vm="148">
        <f ca="1"/>
        <v>45376</v>
      </c>
      <c r="B59" vm="6">
        <f ca="1"/>
        <v>3990.4</v>
      </c>
    </row>
    <row r="60" spans="1:2" x14ac:dyDescent="0.3">
      <c r="A60" vm="149">
        <f ca="1"/>
        <v>45377</v>
      </c>
      <c r="B60" vm="244">
        <f ca="1"/>
        <v>3999</v>
      </c>
    </row>
    <row r="61" spans="1:2" x14ac:dyDescent="0.3">
      <c r="A61" vm="151">
        <f ca="1"/>
        <v>45378</v>
      </c>
      <c r="B61" vm="245">
        <f ca="1"/>
        <v>4014</v>
      </c>
    </row>
    <row r="62" spans="1:2" x14ac:dyDescent="0.3">
      <c r="A62" vm="153">
        <f ca="1"/>
        <v>45379</v>
      </c>
      <c r="B62" vm="246">
        <f ca="1"/>
        <v>4004.6</v>
      </c>
    </row>
    <row r="63" spans="1:2" x14ac:dyDescent="0.3">
      <c r="A63" vm="155">
        <f ca="1"/>
        <v>45380</v>
      </c>
      <c r="B63" vm="247">
        <f ca="1"/>
        <v>4000</v>
      </c>
    </row>
    <row r="64" spans="1:2" x14ac:dyDescent="0.3">
      <c r="A64" vm="157">
        <f ca="1"/>
        <v>45383</v>
      </c>
      <c r="B64" vm="248">
        <f ca="1"/>
        <v>3978</v>
      </c>
    </row>
    <row r="65" spans="1:2" x14ac:dyDescent="0.3">
      <c r="A65" vm="159">
        <f ca="1"/>
        <v>45384</v>
      </c>
      <c r="B65" vm="249">
        <f ca="1"/>
        <v>3889.6</v>
      </c>
    </row>
    <row r="66" spans="1:2" x14ac:dyDescent="0.3">
      <c r="A66" vm="161">
        <f ca="1"/>
        <v>45385</v>
      </c>
      <c r="B66" vm="250">
        <f ca="1"/>
        <v>3917.4</v>
      </c>
    </row>
    <row r="67" spans="1:2" x14ac:dyDescent="0.3">
      <c r="A67" vm="163">
        <f ca="1"/>
        <v>45386</v>
      </c>
      <c r="B67" vm="251">
        <f ca="1"/>
        <v>3962.2</v>
      </c>
    </row>
    <row r="68" spans="1:2" x14ac:dyDescent="0.3">
      <c r="A68" vm="165">
        <f ca="1"/>
        <v>45387</v>
      </c>
      <c r="B68" vm="252">
        <f ca="1"/>
        <v>3980.2</v>
      </c>
    </row>
    <row r="69" spans="1:2" x14ac:dyDescent="0.3">
      <c r="A69" vm="167">
        <f ca="1"/>
        <v>45390</v>
      </c>
      <c r="B69" vm="253">
        <f ca="1"/>
        <v>3960</v>
      </c>
    </row>
    <row r="70" spans="1:2" x14ac:dyDescent="0.3">
      <c r="A70" vm="169">
        <f ca="1"/>
        <v>45391</v>
      </c>
      <c r="B70" vm="254">
        <f ca="1"/>
        <v>3949.4</v>
      </c>
    </row>
    <row r="71" spans="1:2" x14ac:dyDescent="0.3">
      <c r="A71" vm="171">
        <f ca="1"/>
        <v>45392</v>
      </c>
      <c r="B71" vm="255">
        <f ca="1"/>
        <v>3985.8</v>
      </c>
    </row>
    <row r="72" spans="1:2" x14ac:dyDescent="0.3">
      <c r="A72" vm="173">
        <f ca="1"/>
        <v>45393</v>
      </c>
      <c r="B72" vm="256">
        <f ca="1"/>
        <v>3940.6</v>
      </c>
    </row>
    <row r="73" spans="1:2" x14ac:dyDescent="0.3">
      <c r="A73" vm="175">
        <f ca="1"/>
        <v>45394</v>
      </c>
      <c r="B73" vm="257">
        <f ca="1"/>
        <v>3993</v>
      </c>
    </row>
    <row r="74" spans="1:2" x14ac:dyDescent="0.3">
      <c r="A74" vm="177">
        <f ca="1"/>
        <v>45397</v>
      </c>
      <c r="B74" vm="258">
        <f ca="1"/>
        <v>4027.4</v>
      </c>
    </row>
    <row r="75" spans="1:2" x14ac:dyDescent="0.3">
      <c r="A75" vm="179">
        <f ca="1"/>
        <v>45398</v>
      </c>
      <c r="B75" vm="259">
        <f ca="1"/>
        <v>4047</v>
      </c>
    </row>
    <row r="76" spans="1:2" x14ac:dyDescent="0.3">
      <c r="A76" vm="181">
        <f ca="1"/>
        <v>45399</v>
      </c>
      <c r="B76" vm="260">
        <f ca="1"/>
        <v>4190.6000000000004</v>
      </c>
    </row>
    <row r="77" spans="1:2" x14ac:dyDescent="0.3">
      <c r="A77" vm="183">
        <f ca="1"/>
        <v>45400</v>
      </c>
      <c r="B77" vm="261">
        <f ca="1"/>
        <v>4190</v>
      </c>
    </row>
    <row r="78" spans="1:2" x14ac:dyDescent="0.3">
      <c r="A78" vm="185">
        <f ca="1"/>
        <v>45401</v>
      </c>
      <c r="B78" vm="262">
        <f ca="1"/>
        <v>4244.2</v>
      </c>
    </row>
    <row r="79" spans="1:2" x14ac:dyDescent="0.3">
      <c r="A79" vm="187">
        <f ca="1"/>
        <v>45404</v>
      </c>
      <c r="B79" vm="263">
        <f ca="1"/>
        <v>4252</v>
      </c>
    </row>
    <row r="80" spans="1:2" x14ac:dyDescent="0.3">
      <c r="A80" vm="189">
        <f ca="1"/>
        <v>45405</v>
      </c>
      <c r="B80" vm="264">
        <f ca="1"/>
        <v>4153</v>
      </c>
    </row>
    <row r="81" spans="1:2" x14ac:dyDescent="0.3">
      <c r="A81" vm="191">
        <f ca="1"/>
        <v>45406</v>
      </c>
      <c r="B81" vm="265">
        <f ca="1"/>
        <v>4099</v>
      </c>
    </row>
    <row r="82" spans="1:2" x14ac:dyDescent="0.3">
      <c r="A82" vm="193">
        <f ca="1"/>
        <v>45407</v>
      </c>
      <c r="B82" vm="266">
        <f ca="1"/>
        <v>4103</v>
      </c>
    </row>
    <row r="83" spans="1:2" x14ac:dyDescent="0.3">
      <c r="A83" vm="195">
        <f ca="1"/>
        <v>45408</v>
      </c>
      <c r="B83" vm="267">
        <f ca="1"/>
        <v>4228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6C765-3D1F-484A-A987-1141447310F5}">
  <dimension ref="A1:B83"/>
  <sheetViews>
    <sheetView workbookViewId="0">
      <selection activeCell="B2" sqref="B2"/>
    </sheetView>
  </sheetViews>
  <sheetFormatPr defaultRowHeight="14.4" x14ac:dyDescent="0.3"/>
  <cols>
    <col min="1" max="1" width="10.109375" bestFit="1" customWidth="1"/>
    <col min="2" max="2" width="9.21875" bestFit="1" customWidth="1"/>
  </cols>
  <sheetData>
    <row r="1" spans="1:2" x14ac:dyDescent="0.3">
      <c r="A1" t="str" cm="1">
        <f t="array" aca="1" ref="A1:B83" ca="1">_xlfn.STOCKHISTORY('Учет акций'!A4,'Учет акций'!B4,TODAY(),0,2)</f>
        <v>MISX:MTSS</v>
      </c>
      <c r="B1" t="str">
        <f ca="1"/>
        <v/>
      </c>
    </row>
    <row r="2" spans="1:2" x14ac:dyDescent="0.3">
      <c r="A2" t="str">
        <f ca="1"/>
        <v>Дата</v>
      </c>
      <c r="B2" t="str">
        <f ca="1"/>
        <v>Закрытие</v>
      </c>
    </row>
    <row r="3" spans="1:2" x14ac:dyDescent="0.3">
      <c r="A3" vm="45">
        <f ca="1"/>
        <v>45294</v>
      </c>
      <c r="B3" vm="8">
        <f ca="1"/>
        <v>249.55</v>
      </c>
    </row>
    <row r="4" spans="1:2" x14ac:dyDescent="0.3">
      <c r="A4" vm="46">
        <f ca="1"/>
        <v>45295</v>
      </c>
      <c r="B4" vm="15">
        <f ca="1"/>
        <v>250.95</v>
      </c>
    </row>
    <row r="5" spans="1:2" x14ac:dyDescent="0.3">
      <c r="A5" vm="47">
        <f ca="1"/>
        <v>45296</v>
      </c>
      <c r="B5" vm="19">
        <f ca="1"/>
        <v>250.9</v>
      </c>
    </row>
    <row r="6" spans="1:2" x14ac:dyDescent="0.3">
      <c r="A6" vm="48">
        <f ca="1"/>
        <v>45299</v>
      </c>
      <c r="B6" vm="23">
        <f ca="1"/>
        <v>253.25</v>
      </c>
    </row>
    <row r="7" spans="1:2" x14ac:dyDescent="0.3">
      <c r="A7" vm="49">
        <f ca="1"/>
        <v>45300</v>
      </c>
      <c r="B7" vm="27">
        <f ca="1"/>
        <v>259.39999999999998</v>
      </c>
    </row>
    <row r="8" spans="1:2" x14ac:dyDescent="0.3">
      <c r="A8" vm="50">
        <f ca="1"/>
        <v>45301</v>
      </c>
      <c r="B8" vm="33">
        <f ca="1"/>
        <v>263</v>
      </c>
    </row>
    <row r="9" spans="1:2" x14ac:dyDescent="0.3">
      <c r="A9" vm="51">
        <f ca="1"/>
        <v>45302</v>
      </c>
      <c r="B9" vm="41">
        <f ca="1"/>
        <v>264.85000000000002</v>
      </c>
    </row>
    <row r="10" spans="1:2" x14ac:dyDescent="0.3">
      <c r="A10" vm="52">
        <f ca="1"/>
        <v>45303</v>
      </c>
      <c r="B10" vm="268">
        <f ca="1"/>
        <v>266.10000000000002</v>
      </c>
    </row>
    <row r="11" spans="1:2" x14ac:dyDescent="0.3">
      <c r="A11" vm="54">
        <f ca="1"/>
        <v>45306</v>
      </c>
      <c r="B11" vm="269">
        <f ca="1"/>
        <v>267.55</v>
      </c>
    </row>
    <row r="12" spans="1:2" x14ac:dyDescent="0.3">
      <c r="A12" vm="56">
        <f ca="1"/>
        <v>45307</v>
      </c>
      <c r="B12" vm="270">
        <f ca="1"/>
        <v>266</v>
      </c>
    </row>
    <row r="13" spans="1:2" x14ac:dyDescent="0.3">
      <c r="A13" vm="58">
        <f ca="1"/>
        <v>45308</v>
      </c>
      <c r="B13" vm="271">
        <f ca="1"/>
        <v>264.25</v>
      </c>
    </row>
    <row r="14" spans="1:2" x14ac:dyDescent="0.3">
      <c r="A14" vm="60">
        <f ca="1"/>
        <v>45309</v>
      </c>
      <c r="B14" vm="272">
        <f ca="1"/>
        <v>264.89999999999998</v>
      </c>
    </row>
    <row r="15" spans="1:2" x14ac:dyDescent="0.3">
      <c r="A15" vm="62">
        <f ca="1"/>
        <v>45310</v>
      </c>
      <c r="B15" vm="273">
        <f ca="1"/>
        <v>263.05</v>
      </c>
    </row>
    <row r="16" spans="1:2" x14ac:dyDescent="0.3">
      <c r="A16" vm="64">
        <f ca="1"/>
        <v>45313</v>
      </c>
      <c r="B16" vm="274">
        <f ca="1"/>
        <v>263.35000000000002</v>
      </c>
    </row>
    <row r="17" spans="1:2" x14ac:dyDescent="0.3">
      <c r="A17" vm="66">
        <f ca="1"/>
        <v>45314</v>
      </c>
      <c r="B17" vm="275">
        <f ca="1"/>
        <v>264.5</v>
      </c>
    </row>
    <row r="18" spans="1:2" x14ac:dyDescent="0.3">
      <c r="A18" vm="67">
        <f ca="1"/>
        <v>45315</v>
      </c>
      <c r="B18" vm="276">
        <f ca="1"/>
        <v>267.64999999999998</v>
      </c>
    </row>
    <row r="19" spans="1:2" x14ac:dyDescent="0.3">
      <c r="A19" vm="69">
        <f ca="1"/>
        <v>45316</v>
      </c>
      <c r="B19" vm="277">
        <f ca="1"/>
        <v>269.7</v>
      </c>
    </row>
    <row r="20" spans="1:2" x14ac:dyDescent="0.3">
      <c r="A20" vm="71">
        <f ca="1"/>
        <v>45317</v>
      </c>
      <c r="B20" vm="278">
        <f ca="1"/>
        <v>270.75</v>
      </c>
    </row>
    <row r="21" spans="1:2" x14ac:dyDescent="0.3">
      <c r="A21" vm="73">
        <f ca="1"/>
        <v>45320</v>
      </c>
      <c r="B21" vm="279">
        <f ca="1"/>
        <v>271.8</v>
      </c>
    </row>
    <row r="22" spans="1:2" x14ac:dyDescent="0.3">
      <c r="A22" vm="75">
        <f ca="1"/>
        <v>45321</v>
      </c>
      <c r="B22" vm="280">
        <f ca="1"/>
        <v>272.7</v>
      </c>
    </row>
    <row r="23" spans="1:2" x14ac:dyDescent="0.3">
      <c r="A23" vm="77">
        <f ca="1"/>
        <v>45322</v>
      </c>
      <c r="B23" vm="281">
        <f ca="1"/>
        <v>274.35000000000002</v>
      </c>
    </row>
    <row r="24" spans="1:2" x14ac:dyDescent="0.3">
      <c r="A24" vm="78">
        <f ca="1"/>
        <v>45323</v>
      </c>
      <c r="B24" vm="282">
        <f ca="1"/>
        <v>275</v>
      </c>
    </row>
    <row r="25" spans="1:2" x14ac:dyDescent="0.3">
      <c r="A25" vm="80">
        <f ca="1"/>
        <v>45324</v>
      </c>
      <c r="B25" vm="283">
        <f ca="1"/>
        <v>276.05</v>
      </c>
    </row>
    <row r="26" spans="1:2" x14ac:dyDescent="0.3">
      <c r="A26" vm="82">
        <f ca="1"/>
        <v>45327</v>
      </c>
      <c r="B26" vm="284">
        <f ca="1"/>
        <v>278.60000000000002</v>
      </c>
    </row>
    <row r="27" spans="1:2" x14ac:dyDescent="0.3">
      <c r="A27" vm="84">
        <f ca="1"/>
        <v>45328</v>
      </c>
      <c r="B27" vm="285">
        <f ca="1"/>
        <v>278.39999999999998</v>
      </c>
    </row>
    <row r="28" spans="1:2" x14ac:dyDescent="0.3">
      <c r="A28" vm="86">
        <f ca="1"/>
        <v>45329</v>
      </c>
      <c r="B28" vm="286">
        <f ca="1"/>
        <v>277.5</v>
      </c>
    </row>
    <row r="29" spans="1:2" x14ac:dyDescent="0.3">
      <c r="A29" vm="88">
        <f ca="1"/>
        <v>45330</v>
      </c>
      <c r="B29" vm="287">
        <f ca="1"/>
        <v>276.85000000000002</v>
      </c>
    </row>
    <row r="30" spans="1:2" x14ac:dyDescent="0.3">
      <c r="A30" vm="90">
        <f ca="1"/>
        <v>45331</v>
      </c>
      <c r="B30" vm="288">
        <f ca="1"/>
        <v>277.2</v>
      </c>
    </row>
    <row r="31" spans="1:2" x14ac:dyDescent="0.3">
      <c r="A31" vm="92">
        <f ca="1"/>
        <v>45334</v>
      </c>
      <c r="B31" vm="289">
        <f ca="1"/>
        <v>277.35000000000002</v>
      </c>
    </row>
    <row r="32" spans="1:2" x14ac:dyDescent="0.3">
      <c r="A32" vm="94">
        <f ca="1"/>
        <v>45335</v>
      </c>
      <c r="B32" vm="290">
        <f ca="1"/>
        <v>281</v>
      </c>
    </row>
    <row r="33" spans="1:2" x14ac:dyDescent="0.3">
      <c r="A33" vm="96">
        <f ca="1"/>
        <v>45336</v>
      </c>
      <c r="B33" vm="291">
        <f ca="1"/>
        <v>283</v>
      </c>
    </row>
    <row r="34" spans="1:2" x14ac:dyDescent="0.3">
      <c r="A34" vm="98">
        <f ca="1"/>
        <v>45337</v>
      </c>
      <c r="B34" vm="292">
        <f ca="1"/>
        <v>281.75</v>
      </c>
    </row>
    <row r="35" spans="1:2" x14ac:dyDescent="0.3">
      <c r="A35" vm="100">
        <f ca="1"/>
        <v>45338</v>
      </c>
      <c r="B35" vm="293">
        <f ca="1"/>
        <v>281.89999999999998</v>
      </c>
    </row>
    <row r="36" spans="1:2" x14ac:dyDescent="0.3">
      <c r="A36" vm="102">
        <f ca="1"/>
        <v>45341</v>
      </c>
      <c r="B36" vm="294">
        <f ca="1"/>
        <v>279.7</v>
      </c>
    </row>
    <row r="37" spans="1:2" x14ac:dyDescent="0.3">
      <c r="A37" vm="104">
        <f ca="1"/>
        <v>45342</v>
      </c>
      <c r="B37" vm="295">
        <f ca="1"/>
        <v>277.64999999999998</v>
      </c>
    </row>
    <row r="38" spans="1:2" x14ac:dyDescent="0.3">
      <c r="A38" vm="106">
        <f ca="1"/>
        <v>45343</v>
      </c>
      <c r="B38" vm="296">
        <f ca="1"/>
        <v>276.25</v>
      </c>
    </row>
    <row r="39" spans="1:2" x14ac:dyDescent="0.3">
      <c r="A39" vm="108">
        <f ca="1"/>
        <v>45344</v>
      </c>
      <c r="B39" vm="297">
        <f ca="1"/>
        <v>278.10000000000002</v>
      </c>
    </row>
    <row r="40" spans="1:2" x14ac:dyDescent="0.3">
      <c r="A40" vm="110">
        <f ca="1"/>
        <v>45348</v>
      </c>
      <c r="B40" vm="292">
        <f ca="1"/>
        <v>281.75</v>
      </c>
    </row>
    <row r="41" spans="1:2" x14ac:dyDescent="0.3">
      <c r="A41" vm="112">
        <f ca="1"/>
        <v>45349</v>
      </c>
      <c r="B41" vm="298">
        <f ca="1"/>
        <v>282.45</v>
      </c>
    </row>
    <row r="42" spans="1:2" x14ac:dyDescent="0.3">
      <c r="A42" vm="114">
        <f ca="1"/>
        <v>45350</v>
      </c>
      <c r="B42" vm="299">
        <f ca="1"/>
        <v>284.60000000000002</v>
      </c>
    </row>
    <row r="43" spans="1:2" x14ac:dyDescent="0.3">
      <c r="A43" vm="116">
        <f ca="1"/>
        <v>45351</v>
      </c>
      <c r="B43" vm="300">
        <f ca="1"/>
        <v>291</v>
      </c>
    </row>
    <row r="44" spans="1:2" x14ac:dyDescent="0.3">
      <c r="A44" vm="118">
        <f ca="1"/>
        <v>45352</v>
      </c>
      <c r="B44" vm="301">
        <f ca="1"/>
        <v>289.05</v>
      </c>
    </row>
    <row r="45" spans="1:2" x14ac:dyDescent="0.3">
      <c r="A45" vm="120">
        <f ca="1"/>
        <v>45355</v>
      </c>
      <c r="B45" vm="302">
        <f ca="1"/>
        <v>290.85000000000002</v>
      </c>
    </row>
    <row r="46" spans="1:2" x14ac:dyDescent="0.3">
      <c r="A46" vm="122">
        <f ca="1"/>
        <v>45356</v>
      </c>
      <c r="B46" vm="303">
        <f ca="1"/>
        <v>290.60000000000002</v>
      </c>
    </row>
    <row r="47" spans="1:2" x14ac:dyDescent="0.3">
      <c r="A47" vm="124">
        <f ca="1"/>
        <v>45357</v>
      </c>
      <c r="B47" vm="103">
        <f ca="1"/>
        <v>289</v>
      </c>
    </row>
    <row r="48" spans="1:2" x14ac:dyDescent="0.3">
      <c r="A48" vm="126">
        <f ca="1"/>
        <v>45358</v>
      </c>
      <c r="B48" vm="304">
        <f ca="1"/>
        <v>289.75</v>
      </c>
    </row>
    <row r="49" spans="1:2" x14ac:dyDescent="0.3">
      <c r="A49" vm="128">
        <f ca="1"/>
        <v>45362</v>
      </c>
      <c r="B49" vm="305">
        <f ca="1"/>
        <v>290.5</v>
      </c>
    </row>
    <row r="50" spans="1:2" x14ac:dyDescent="0.3">
      <c r="A50" vm="130">
        <f ca="1"/>
        <v>45363</v>
      </c>
      <c r="B50" vm="306">
        <f ca="1"/>
        <v>294.10000000000002</v>
      </c>
    </row>
    <row r="51" spans="1:2" x14ac:dyDescent="0.3">
      <c r="A51" vm="132">
        <f ca="1"/>
        <v>45364</v>
      </c>
      <c r="B51" vm="307">
        <f ca="1"/>
        <v>294.89999999999998</v>
      </c>
    </row>
    <row r="52" spans="1:2" x14ac:dyDescent="0.3">
      <c r="A52" vm="134">
        <f ca="1"/>
        <v>45365</v>
      </c>
      <c r="B52" vm="308">
        <f ca="1"/>
        <v>292</v>
      </c>
    </row>
    <row r="53" spans="1:2" x14ac:dyDescent="0.3">
      <c r="A53" vm="136">
        <f ca="1"/>
        <v>45366</v>
      </c>
      <c r="B53" vm="309">
        <f ca="1"/>
        <v>294.55</v>
      </c>
    </row>
    <row r="54" spans="1:2" x14ac:dyDescent="0.3">
      <c r="A54" vm="138">
        <f ca="1"/>
        <v>45369</v>
      </c>
      <c r="B54" vm="310">
        <f ca="1"/>
        <v>292.55</v>
      </c>
    </row>
    <row r="55" spans="1:2" x14ac:dyDescent="0.3">
      <c r="A55" vm="140">
        <f ca="1"/>
        <v>45370</v>
      </c>
      <c r="B55" vm="311">
        <f ca="1"/>
        <v>289.2</v>
      </c>
    </row>
    <row r="56" spans="1:2" x14ac:dyDescent="0.3">
      <c r="A56" vm="142">
        <f ca="1"/>
        <v>45371</v>
      </c>
      <c r="B56" vm="9">
        <f ca="1"/>
        <v>291.5</v>
      </c>
    </row>
    <row r="57" spans="1:2" x14ac:dyDescent="0.3">
      <c r="A57" vm="144">
        <f ca="1"/>
        <v>45372</v>
      </c>
      <c r="B57" vm="312">
        <f ca="1"/>
        <v>292.85000000000002</v>
      </c>
    </row>
    <row r="58" spans="1:2" x14ac:dyDescent="0.3">
      <c r="A58" vm="146">
        <f ca="1"/>
        <v>45373</v>
      </c>
      <c r="B58" vm="313">
        <f ca="1"/>
        <v>290.64999999999998</v>
      </c>
    </row>
    <row r="59" spans="1:2" x14ac:dyDescent="0.3">
      <c r="A59" vm="148">
        <f ca="1"/>
        <v>45376</v>
      </c>
      <c r="B59" vm="9">
        <f ca="1"/>
        <v>291.5</v>
      </c>
    </row>
    <row r="60" spans="1:2" x14ac:dyDescent="0.3">
      <c r="A60" vm="149">
        <f ca="1"/>
        <v>45377</v>
      </c>
      <c r="B60" vm="314">
        <f ca="1"/>
        <v>296</v>
      </c>
    </row>
    <row r="61" spans="1:2" x14ac:dyDescent="0.3">
      <c r="A61" vm="151">
        <f ca="1"/>
        <v>45378</v>
      </c>
      <c r="B61" vm="315">
        <f ca="1"/>
        <v>299.7</v>
      </c>
    </row>
    <row r="62" spans="1:2" x14ac:dyDescent="0.3">
      <c r="A62" vm="153">
        <f ca="1"/>
        <v>45379</v>
      </c>
      <c r="B62" vm="316">
        <f ca="1"/>
        <v>298</v>
      </c>
    </row>
    <row r="63" spans="1:2" x14ac:dyDescent="0.3">
      <c r="A63" vm="155">
        <f ca="1"/>
        <v>45380</v>
      </c>
      <c r="B63" vm="316">
        <f ca="1"/>
        <v>298</v>
      </c>
    </row>
    <row r="64" spans="1:2" x14ac:dyDescent="0.3">
      <c r="A64" vm="157">
        <f ca="1"/>
        <v>45383</v>
      </c>
      <c r="B64" vm="317">
        <f ca="1"/>
        <v>301.2</v>
      </c>
    </row>
    <row r="65" spans="1:2" x14ac:dyDescent="0.3">
      <c r="A65" vm="159">
        <f ca="1"/>
        <v>45384</v>
      </c>
      <c r="B65" vm="318">
        <f ca="1"/>
        <v>299.8</v>
      </c>
    </row>
    <row r="66" spans="1:2" x14ac:dyDescent="0.3">
      <c r="A66" vm="161">
        <f ca="1"/>
        <v>45385</v>
      </c>
      <c r="B66" vm="319">
        <f ca="1"/>
        <v>302.5</v>
      </c>
    </row>
    <row r="67" spans="1:2" x14ac:dyDescent="0.3">
      <c r="A67" vm="163">
        <f ca="1"/>
        <v>45386</v>
      </c>
      <c r="B67" vm="317">
        <f ca="1"/>
        <v>301.2</v>
      </c>
    </row>
    <row r="68" spans="1:2" x14ac:dyDescent="0.3">
      <c r="A68" vm="165">
        <f ca="1"/>
        <v>45387</v>
      </c>
      <c r="B68" vm="320">
        <f ca="1"/>
        <v>300</v>
      </c>
    </row>
    <row r="69" spans="1:2" x14ac:dyDescent="0.3">
      <c r="A69" vm="167">
        <f ca="1"/>
        <v>45390</v>
      </c>
      <c r="B69" vm="321">
        <f ca="1"/>
        <v>304</v>
      </c>
    </row>
    <row r="70" spans="1:2" x14ac:dyDescent="0.3">
      <c r="A70" vm="169">
        <f ca="1"/>
        <v>45391</v>
      </c>
      <c r="B70" vm="322">
        <f ca="1"/>
        <v>301.7</v>
      </c>
    </row>
    <row r="71" spans="1:2" x14ac:dyDescent="0.3">
      <c r="A71" vm="171">
        <f ca="1"/>
        <v>45392</v>
      </c>
      <c r="B71" vm="323">
        <f ca="1"/>
        <v>302.85000000000002</v>
      </c>
    </row>
    <row r="72" spans="1:2" x14ac:dyDescent="0.3">
      <c r="A72" vm="173">
        <f ca="1"/>
        <v>45393</v>
      </c>
      <c r="B72" vm="324">
        <f ca="1"/>
        <v>304.5</v>
      </c>
    </row>
    <row r="73" spans="1:2" x14ac:dyDescent="0.3">
      <c r="A73" vm="175">
        <f ca="1"/>
        <v>45394</v>
      </c>
      <c r="B73" vm="324">
        <f ca="1"/>
        <v>304.5</v>
      </c>
    </row>
    <row r="74" spans="1:2" x14ac:dyDescent="0.3">
      <c r="A74" vm="177">
        <f ca="1"/>
        <v>45397</v>
      </c>
      <c r="B74" vm="325">
        <f ca="1"/>
        <v>310.39999999999998</v>
      </c>
    </row>
    <row r="75" spans="1:2" x14ac:dyDescent="0.3">
      <c r="A75" vm="179">
        <f ca="1"/>
        <v>45398</v>
      </c>
      <c r="B75" vm="326">
        <f ca="1"/>
        <v>319.3</v>
      </c>
    </row>
    <row r="76" spans="1:2" x14ac:dyDescent="0.3">
      <c r="A76" vm="181">
        <f ca="1"/>
        <v>45399</v>
      </c>
      <c r="B76" vm="327">
        <f ca="1"/>
        <v>317</v>
      </c>
    </row>
    <row r="77" spans="1:2" x14ac:dyDescent="0.3">
      <c r="A77" vm="183">
        <f ca="1"/>
        <v>45400</v>
      </c>
      <c r="B77" vm="328">
        <f ca="1"/>
        <v>316.55</v>
      </c>
    </row>
    <row r="78" spans="1:2" x14ac:dyDescent="0.3">
      <c r="A78" vm="185">
        <f ca="1"/>
        <v>45401</v>
      </c>
      <c r="B78" vm="329">
        <f ca="1"/>
        <v>319.39999999999998</v>
      </c>
    </row>
    <row r="79" spans="1:2" x14ac:dyDescent="0.3">
      <c r="A79" vm="187">
        <f ca="1"/>
        <v>45404</v>
      </c>
      <c r="B79" vm="330">
        <f ca="1"/>
        <v>319.35000000000002</v>
      </c>
    </row>
    <row r="80" spans="1:2" x14ac:dyDescent="0.3">
      <c r="A80" vm="189">
        <f ca="1"/>
        <v>45405</v>
      </c>
      <c r="B80" vm="331">
        <f ca="1"/>
        <v>316.89999999999998</v>
      </c>
    </row>
    <row r="81" spans="1:2" x14ac:dyDescent="0.3">
      <c r="A81" vm="191">
        <f ca="1"/>
        <v>45406</v>
      </c>
      <c r="B81" vm="332">
        <f ca="1"/>
        <v>307.60000000000002</v>
      </c>
    </row>
    <row r="82" spans="1:2" x14ac:dyDescent="0.3">
      <c r="A82" vm="193">
        <f ca="1"/>
        <v>45407</v>
      </c>
      <c r="B82" vm="333">
        <f ca="1"/>
        <v>308.45</v>
      </c>
    </row>
    <row r="83" spans="1:2" x14ac:dyDescent="0.3">
      <c r="A83" vm="195">
        <f ca="1"/>
        <v>45408</v>
      </c>
      <c r="B83" vm="334">
        <f ca="1"/>
        <v>310.5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8E147-ED61-E142-951B-E021769BC110}">
  <dimension ref="A1:B83"/>
  <sheetViews>
    <sheetView workbookViewId="0">
      <selection activeCell="B2" sqref="B2"/>
    </sheetView>
  </sheetViews>
  <sheetFormatPr defaultRowHeight="14.4" x14ac:dyDescent="0.3"/>
  <cols>
    <col min="1" max="1" width="10.33203125" bestFit="1" customWidth="1"/>
    <col min="2" max="2" width="10.5546875" bestFit="1" customWidth="1"/>
  </cols>
  <sheetData>
    <row r="1" spans="1:2" x14ac:dyDescent="0.3">
      <c r="A1" t="str" cm="1">
        <f t="array" aca="1" ref="A1:B83" ca="1">_xlfn.STOCKHISTORY('Учет акций'!A5,'Учет акций'!B5,TODAY(),0,2)</f>
        <v>MISX:OZON</v>
      </c>
      <c r="B1" t="str">
        <f ca="1"/>
        <v/>
      </c>
    </row>
    <row r="2" spans="1:2" x14ac:dyDescent="0.3">
      <c r="A2" t="str">
        <f ca="1"/>
        <v>Дата</v>
      </c>
      <c r="B2" t="str">
        <f ca="1"/>
        <v>Закрытие</v>
      </c>
    </row>
    <row r="3" spans="1:2" x14ac:dyDescent="0.3">
      <c r="A3" vm="45">
        <f ca="1"/>
        <v>45294</v>
      </c>
      <c r="B3" vm="11">
        <f ca="1"/>
        <v>2829</v>
      </c>
    </row>
    <row r="4" spans="1:2" x14ac:dyDescent="0.3">
      <c r="A4" vm="46">
        <f ca="1"/>
        <v>45295</v>
      </c>
      <c r="B4" vm="16">
        <f ca="1"/>
        <v>2816</v>
      </c>
    </row>
    <row r="5" spans="1:2" x14ac:dyDescent="0.3">
      <c r="A5" vm="47">
        <f ca="1"/>
        <v>45296</v>
      </c>
      <c r="B5" vm="20">
        <f ca="1"/>
        <v>2800</v>
      </c>
    </row>
    <row r="6" spans="1:2" x14ac:dyDescent="0.3">
      <c r="A6" vm="48">
        <f ca="1"/>
        <v>45299</v>
      </c>
      <c r="B6" vm="24">
        <f ca="1"/>
        <v>2815</v>
      </c>
    </row>
    <row r="7" spans="1:2" x14ac:dyDescent="0.3">
      <c r="A7" vm="49">
        <f ca="1"/>
        <v>45300</v>
      </c>
      <c r="B7" vm="28">
        <f ca="1"/>
        <v>2860.5</v>
      </c>
    </row>
    <row r="8" spans="1:2" x14ac:dyDescent="0.3">
      <c r="A8" vm="50">
        <f ca="1"/>
        <v>45301</v>
      </c>
      <c r="B8" vm="34">
        <f ca="1"/>
        <v>2935</v>
      </c>
    </row>
    <row r="9" spans="1:2" x14ac:dyDescent="0.3">
      <c r="A9" vm="51">
        <f ca="1"/>
        <v>45302</v>
      </c>
      <c r="B9" vm="42">
        <f ca="1"/>
        <v>2953.5</v>
      </c>
    </row>
    <row r="10" spans="1:2" x14ac:dyDescent="0.3">
      <c r="A10" vm="52">
        <f ca="1"/>
        <v>45303</v>
      </c>
      <c r="B10" vm="335">
        <f ca="1"/>
        <v>2943</v>
      </c>
    </row>
    <row r="11" spans="1:2" x14ac:dyDescent="0.3">
      <c r="A11" vm="54">
        <f ca="1"/>
        <v>45306</v>
      </c>
      <c r="B11" vm="336">
        <f ca="1"/>
        <v>3010</v>
      </c>
    </row>
    <row r="12" spans="1:2" x14ac:dyDescent="0.3">
      <c r="A12" vm="56">
        <f ca="1"/>
        <v>45307</v>
      </c>
      <c r="B12" vm="337">
        <f ca="1"/>
        <v>2954.5</v>
      </c>
    </row>
    <row r="13" spans="1:2" x14ac:dyDescent="0.3">
      <c r="A13" vm="58">
        <f ca="1"/>
        <v>45308</v>
      </c>
      <c r="B13" vm="338">
        <f ca="1"/>
        <v>2901.5</v>
      </c>
    </row>
    <row r="14" spans="1:2" x14ac:dyDescent="0.3">
      <c r="A14" vm="60">
        <f ca="1"/>
        <v>45309</v>
      </c>
      <c r="B14" vm="339">
        <f ca="1"/>
        <v>2853</v>
      </c>
    </row>
    <row r="15" spans="1:2" x14ac:dyDescent="0.3">
      <c r="A15" vm="62">
        <f ca="1"/>
        <v>45310</v>
      </c>
      <c r="B15" vm="340">
        <f ca="1"/>
        <v>2826</v>
      </c>
    </row>
    <row r="16" spans="1:2" x14ac:dyDescent="0.3">
      <c r="A16" vm="64">
        <f ca="1"/>
        <v>45313</v>
      </c>
      <c r="B16" vm="341">
        <f ca="1"/>
        <v>2837</v>
      </c>
    </row>
    <row r="17" spans="1:2" x14ac:dyDescent="0.3">
      <c r="A17" vm="66">
        <f ca="1"/>
        <v>45314</v>
      </c>
      <c r="B17" vm="342">
        <f ca="1"/>
        <v>2797</v>
      </c>
    </row>
    <row r="18" spans="1:2" x14ac:dyDescent="0.3">
      <c r="A18" vm="67">
        <f ca="1"/>
        <v>45315</v>
      </c>
      <c r="B18" vm="343">
        <f ca="1"/>
        <v>2805</v>
      </c>
    </row>
    <row r="19" spans="1:2" x14ac:dyDescent="0.3">
      <c r="A19" vm="69">
        <f ca="1"/>
        <v>45316</v>
      </c>
      <c r="B19" vm="344">
        <f ca="1"/>
        <v>2768</v>
      </c>
    </row>
    <row r="20" spans="1:2" x14ac:dyDescent="0.3">
      <c r="A20" vm="71">
        <f ca="1"/>
        <v>45317</v>
      </c>
      <c r="B20" vm="345">
        <f ca="1"/>
        <v>2835</v>
      </c>
    </row>
    <row r="21" spans="1:2" x14ac:dyDescent="0.3">
      <c r="A21" vm="73">
        <f ca="1"/>
        <v>45320</v>
      </c>
      <c r="B21" vm="346">
        <f ca="1"/>
        <v>2877</v>
      </c>
    </row>
    <row r="22" spans="1:2" x14ac:dyDescent="0.3">
      <c r="A22" vm="75">
        <f ca="1"/>
        <v>45321</v>
      </c>
      <c r="B22" vm="347">
        <f ca="1"/>
        <v>2908.5</v>
      </c>
    </row>
    <row r="23" spans="1:2" x14ac:dyDescent="0.3">
      <c r="A23" vm="77">
        <f ca="1"/>
        <v>45322</v>
      </c>
      <c r="B23" vm="348">
        <f ca="1"/>
        <v>2911.5</v>
      </c>
    </row>
    <row r="24" spans="1:2" x14ac:dyDescent="0.3">
      <c r="A24" vm="78">
        <f ca="1"/>
        <v>45323</v>
      </c>
      <c r="B24" vm="349">
        <f ca="1"/>
        <v>2910</v>
      </c>
    </row>
    <row r="25" spans="1:2" x14ac:dyDescent="0.3">
      <c r="A25" vm="80">
        <f ca="1"/>
        <v>45324</v>
      </c>
      <c r="B25" vm="350">
        <f ca="1"/>
        <v>2885.5</v>
      </c>
    </row>
    <row r="26" spans="1:2" x14ac:dyDescent="0.3">
      <c r="A26" vm="82">
        <f ca="1"/>
        <v>45327</v>
      </c>
      <c r="B26" vm="351">
        <f ca="1"/>
        <v>2872</v>
      </c>
    </row>
    <row r="27" spans="1:2" x14ac:dyDescent="0.3">
      <c r="A27" vm="84">
        <f ca="1"/>
        <v>45328</v>
      </c>
      <c r="B27" vm="352">
        <f ca="1"/>
        <v>2865.5</v>
      </c>
    </row>
    <row r="28" spans="1:2" x14ac:dyDescent="0.3">
      <c r="A28" vm="86">
        <f ca="1"/>
        <v>45329</v>
      </c>
      <c r="B28" vm="353">
        <f ca="1"/>
        <v>2875.5</v>
      </c>
    </row>
    <row r="29" spans="1:2" x14ac:dyDescent="0.3">
      <c r="A29" vm="88">
        <f ca="1"/>
        <v>45330</v>
      </c>
      <c r="B29" vm="354">
        <f ca="1"/>
        <v>2820</v>
      </c>
    </row>
    <row r="30" spans="1:2" x14ac:dyDescent="0.3">
      <c r="A30" vm="90">
        <f ca="1"/>
        <v>45331</v>
      </c>
      <c r="B30" vm="355">
        <f ca="1"/>
        <v>2836</v>
      </c>
    </row>
    <row r="31" spans="1:2" x14ac:dyDescent="0.3">
      <c r="A31" vm="92">
        <f ca="1"/>
        <v>45334</v>
      </c>
      <c r="B31" vm="356">
        <f ca="1"/>
        <v>2986</v>
      </c>
    </row>
    <row r="32" spans="1:2" x14ac:dyDescent="0.3">
      <c r="A32" vm="94">
        <f ca="1"/>
        <v>45335</v>
      </c>
      <c r="B32" vm="357">
        <f ca="1"/>
        <v>3042</v>
      </c>
    </row>
    <row r="33" spans="1:2" x14ac:dyDescent="0.3">
      <c r="A33" vm="96">
        <f ca="1"/>
        <v>45336</v>
      </c>
      <c r="B33" vm="358">
        <f ca="1"/>
        <v>3096</v>
      </c>
    </row>
    <row r="34" spans="1:2" x14ac:dyDescent="0.3">
      <c r="A34" vm="98">
        <f ca="1"/>
        <v>45337</v>
      </c>
      <c r="B34" vm="359">
        <f ca="1"/>
        <v>3165</v>
      </c>
    </row>
    <row r="35" spans="1:2" x14ac:dyDescent="0.3">
      <c r="A35" vm="100">
        <f ca="1"/>
        <v>45338</v>
      </c>
      <c r="B35" vm="360">
        <f ca="1"/>
        <v>3120.5</v>
      </c>
    </row>
    <row r="36" spans="1:2" x14ac:dyDescent="0.3">
      <c r="A36" vm="102">
        <f ca="1"/>
        <v>45341</v>
      </c>
      <c r="B36" vm="361">
        <f ca="1"/>
        <v>3135</v>
      </c>
    </row>
    <row r="37" spans="1:2" x14ac:dyDescent="0.3">
      <c r="A37" vm="104">
        <f ca="1"/>
        <v>45342</v>
      </c>
      <c r="B37" vm="360">
        <f ca="1"/>
        <v>3120.5</v>
      </c>
    </row>
    <row r="38" spans="1:2" x14ac:dyDescent="0.3">
      <c r="A38" vm="106">
        <f ca="1"/>
        <v>45343</v>
      </c>
      <c r="B38" vm="362">
        <f ca="1"/>
        <v>2999.5</v>
      </c>
    </row>
    <row r="39" spans="1:2" x14ac:dyDescent="0.3">
      <c r="A39" vm="108">
        <f ca="1"/>
        <v>45344</v>
      </c>
      <c r="B39" vm="363">
        <f ca="1"/>
        <v>3050</v>
      </c>
    </row>
    <row r="40" spans="1:2" x14ac:dyDescent="0.3">
      <c r="A40" vm="110">
        <f ca="1"/>
        <v>45348</v>
      </c>
      <c r="B40" vm="364">
        <f ca="1"/>
        <v>3110.5</v>
      </c>
    </row>
    <row r="41" spans="1:2" x14ac:dyDescent="0.3">
      <c r="A41" vm="112">
        <f ca="1"/>
        <v>45349</v>
      </c>
      <c r="B41" vm="365">
        <f ca="1"/>
        <v>3157</v>
      </c>
    </row>
    <row r="42" spans="1:2" x14ac:dyDescent="0.3">
      <c r="A42" vm="114">
        <f ca="1"/>
        <v>45350</v>
      </c>
      <c r="B42" vm="366">
        <f ca="1"/>
        <v>3150</v>
      </c>
    </row>
    <row r="43" spans="1:2" x14ac:dyDescent="0.3">
      <c r="A43" vm="116">
        <f ca="1"/>
        <v>45351</v>
      </c>
      <c r="B43" vm="367">
        <f ca="1"/>
        <v>3174</v>
      </c>
    </row>
    <row r="44" spans="1:2" x14ac:dyDescent="0.3">
      <c r="A44" vm="118">
        <f ca="1"/>
        <v>45352</v>
      </c>
      <c r="B44" vm="368">
        <f ca="1"/>
        <v>3255</v>
      </c>
    </row>
    <row r="45" spans="1:2" x14ac:dyDescent="0.3">
      <c r="A45" vm="120">
        <f ca="1"/>
        <v>45355</v>
      </c>
      <c r="B45" vm="369">
        <f ca="1"/>
        <v>3375</v>
      </c>
    </row>
    <row r="46" spans="1:2" x14ac:dyDescent="0.3">
      <c r="A46" vm="122">
        <f ca="1"/>
        <v>45356</v>
      </c>
      <c r="B46" vm="370">
        <f ca="1"/>
        <v>3328</v>
      </c>
    </row>
    <row r="47" spans="1:2" x14ac:dyDescent="0.3">
      <c r="A47" vm="124">
        <f ca="1"/>
        <v>45357</v>
      </c>
      <c r="B47" vm="371">
        <f ca="1"/>
        <v>3323</v>
      </c>
    </row>
    <row r="48" spans="1:2" x14ac:dyDescent="0.3">
      <c r="A48" vm="126">
        <f ca="1"/>
        <v>45358</v>
      </c>
      <c r="B48" vm="372">
        <f ca="1"/>
        <v>3302.5</v>
      </c>
    </row>
    <row r="49" spans="1:2" x14ac:dyDescent="0.3">
      <c r="A49" vm="128">
        <f ca="1"/>
        <v>45362</v>
      </c>
      <c r="B49" vm="373">
        <f ca="1"/>
        <v>3307</v>
      </c>
    </row>
    <row r="50" spans="1:2" x14ac:dyDescent="0.3">
      <c r="A50" vm="130">
        <f ca="1"/>
        <v>45363</v>
      </c>
      <c r="B50" vm="374">
        <f ca="1"/>
        <v>3286.5</v>
      </c>
    </row>
    <row r="51" spans="1:2" x14ac:dyDescent="0.3">
      <c r="A51" vm="132">
        <f ca="1"/>
        <v>45364</v>
      </c>
      <c r="B51" vm="375">
        <f ca="1"/>
        <v>3308.5</v>
      </c>
    </row>
    <row r="52" spans="1:2" x14ac:dyDescent="0.3">
      <c r="A52" vm="134">
        <f ca="1"/>
        <v>45365</v>
      </c>
      <c r="B52" vm="368">
        <f ca="1"/>
        <v>3255</v>
      </c>
    </row>
    <row r="53" spans="1:2" x14ac:dyDescent="0.3">
      <c r="A53" vm="136">
        <f ca="1"/>
        <v>45366</v>
      </c>
      <c r="B53" vm="376">
        <f ca="1"/>
        <v>3300</v>
      </c>
    </row>
    <row r="54" spans="1:2" x14ac:dyDescent="0.3">
      <c r="A54" vm="138">
        <f ca="1"/>
        <v>45369</v>
      </c>
      <c r="B54" vm="377">
        <f ca="1"/>
        <v>3350</v>
      </c>
    </row>
    <row r="55" spans="1:2" x14ac:dyDescent="0.3">
      <c r="A55" vm="140">
        <f ca="1"/>
        <v>45370</v>
      </c>
      <c r="B55" vm="378">
        <f ca="1"/>
        <v>3364.5</v>
      </c>
    </row>
    <row r="56" spans="1:2" x14ac:dyDescent="0.3">
      <c r="A56" vm="142">
        <f ca="1"/>
        <v>45371</v>
      </c>
      <c r="B56" vm="379">
        <f ca="1"/>
        <v>3493</v>
      </c>
    </row>
    <row r="57" spans="1:2" x14ac:dyDescent="0.3">
      <c r="A57" vm="144">
        <f ca="1"/>
        <v>45372</v>
      </c>
      <c r="B57" vm="380">
        <f ca="1"/>
        <v>3519</v>
      </c>
    </row>
    <row r="58" spans="1:2" x14ac:dyDescent="0.3">
      <c r="A58" vm="146">
        <f ca="1"/>
        <v>45373</v>
      </c>
      <c r="B58" vm="381">
        <f ca="1"/>
        <v>3482.5</v>
      </c>
    </row>
    <row r="59" spans="1:2" x14ac:dyDescent="0.3">
      <c r="A59" vm="148">
        <f ca="1"/>
        <v>45376</v>
      </c>
      <c r="B59" vm="12">
        <f ca="1"/>
        <v>3525</v>
      </c>
    </row>
    <row r="60" spans="1:2" x14ac:dyDescent="0.3">
      <c r="A60" vm="149">
        <f ca="1"/>
        <v>45377</v>
      </c>
      <c r="B60" vm="382">
        <f ca="1"/>
        <v>3607</v>
      </c>
    </row>
    <row r="61" spans="1:2" x14ac:dyDescent="0.3">
      <c r="A61" vm="151">
        <f ca="1"/>
        <v>45378</v>
      </c>
      <c r="B61" vm="383">
        <f ca="1"/>
        <v>3692</v>
      </c>
    </row>
    <row r="62" spans="1:2" x14ac:dyDescent="0.3">
      <c r="A62" vm="153">
        <f ca="1"/>
        <v>45379</v>
      </c>
      <c r="B62" vm="384">
        <f ca="1"/>
        <v>3774.5</v>
      </c>
    </row>
    <row r="63" spans="1:2" x14ac:dyDescent="0.3">
      <c r="A63" vm="155">
        <f ca="1"/>
        <v>45380</v>
      </c>
      <c r="B63" vm="385">
        <f ca="1"/>
        <v>3770</v>
      </c>
    </row>
    <row r="64" spans="1:2" x14ac:dyDescent="0.3">
      <c r="A64" vm="157">
        <f ca="1"/>
        <v>45383</v>
      </c>
      <c r="B64" vm="386">
        <f ca="1"/>
        <v>3871</v>
      </c>
    </row>
    <row r="65" spans="1:2" x14ac:dyDescent="0.3">
      <c r="A65" vm="159">
        <f ca="1"/>
        <v>45384</v>
      </c>
      <c r="B65" vm="387">
        <f ca="1"/>
        <v>3839.5</v>
      </c>
    </row>
    <row r="66" spans="1:2" x14ac:dyDescent="0.3">
      <c r="A66" vm="161">
        <f ca="1"/>
        <v>45385</v>
      </c>
      <c r="B66" vm="388">
        <f ca="1"/>
        <v>3791.5</v>
      </c>
    </row>
    <row r="67" spans="1:2" x14ac:dyDescent="0.3">
      <c r="A67" vm="163">
        <f ca="1"/>
        <v>45386</v>
      </c>
      <c r="B67" vm="389">
        <f ca="1"/>
        <v>3880</v>
      </c>
    </row>
    <row r="68" spans="1:2" x14ac:dyDescent="0.3">
      <c r="A68" vm="165">
        <f ca="1"/>
        <v>45387</v>
      </c>
      <c r="B68" vm="390">
        <f ca="1"/>
        <v>3847</v>
      </c>
    </row>
    <row r="69" spans="1:2" x14ac:dyDescent="0.3">
      <c r="A69" vm="167">
        <f ca="1"/>
        <v>45390</v>
      </c>
      <c r="B69" vm="391">
        <f ca="1"/>
        <v>3852</v>
      </c>
    </row>
    <row r="70" spans="1:2" x14ac:dyDescent="0.3">
      <c r="A70" vm="169">
        <f ca="1"/>
        <v>45391</v>
      </c>
      <c r="B70" vm="392">
        <f ca="1"/>
        <v>3739.5</v>
      </c>
    </row>
    <row r="71" spans="1:2" x14ac:dyDescent="0.3">
      <c r="A71" vm="171">
        <f ca="1"/>
        <v>45392</v>
      </c>
      <c r="B71" vm="393">
        <f ca="1"/>
        <v>3779.5</v>
      </c>
    </row>
    <row r="72" spans="1:2" x14ac:dyDescent="0.3">
      <c r="A72" vm="173">
        <f ca="1"/>
        <v>45393</v>
      </c>
      <c r="B72" vm="385">
        <f ca="1"/>
        <v>3770</v>
      </c>
    </row>
    <row r="73" spans="1:2" x14ac:dyDescent="0.3">
      <c r="A73" vm="175">
        <f ca="1"/>
        <v>45394</v>
      </c>
      <c r="B73" vm="394">
        <f ca="1"/>
        <v>3704.5</v>
      </c>
    </row>
    <row r="74" spans="1:2" x14ac:dyDescent="0.3">
      <c r="A74" vm="177">
        <f ca="1"/>
        <v>45397</v>
      </c>
      <c r="B74" vm="395">
        <f ca="1"/>
        <v>3826</v>
      </c>
    </row>
    <row r="75" spans="1:2" x14ac:dyDescent="0.3">
      <c r="A75" vm="179">
        <f ca="1"/>
        <v>45398</v>
      </c>
      <c r="B75" vm="396">
        <f ca="1"/>
        <v>3822</v>
      </c>
    </row>
    <row r="76" spans="1:2" x14ac:dyDescent="0.3">
      <c r="A76" vm="181">
        <f ca="1"/>
        <v>45399</v>
      </c>
      <c r="B76" vm="397">
        <f ca="1"/>
        <v>3900</v>
      </c>
    </row>
    <row r="77" spans="1:2" x14ac:dyDescent="0.3">
      <c r="A77" vm="183">
        <f ca="1"/>
        <v>45400</v>
      </c>
      <c r="B77" vm="398">
        <f ca="1"/>
        <v>3981</v>
      </c>
    </row>
    <row r="78" spans="1:2" x14ac:dyDescent="0.3">
      <c r="A78" vm="185">
        <f ca="1"/>
        <v>45401</v>
      </c>
      <c r="B78" vm="399">
        <f ca="1"/>
        <v>4078</v>
      </c>
    </row>
    <row r="79" spans="1:2" x14ac:dyDescent="0.3">
      <c r="A79" vm="187">
        <f ca="1"/>
        <v>45404</v>
      </c>
      <c r="B79" vm="400">
        <f ca="1"/>
        <v>4179.5</v>
      </c>
    </row>
    <row r="80" spans="1:2" x14ac:dyDescent="0.3">
      <c r="A80" vm="189">
        <f ca="1"/>
        <v>45405</v>
      </c>
      <c r="B80" vm="401">
        <f ca="1"/>
        <v>4077</v>
      </c>
    </row>
    <row r="81" spans="1:2" x14ac:dyDescent="0.3">
      <c r="A81" vm="191">
        <f ca="1"/>
        <v>45406</v>
      </c>
      <c r="B81" vm="402">
        <f ca="1"/>
        <v>3998</v>
      </c>
    </row>
    <row r="82" spans="1:2" x14ac:dyDescent="0.3">
      <c r="A82" vm="193">
        <f ca="1"/>
        <v>45407</v>
      </c>
      <c r="B82" vm="403">
        <f ca="1"/>
        <v>4148.5</v>
      </c>
    </row>
    <row r="83" spans="1:2" x14ac:dyDescent="0.3">
      <c r="A83" vm="195">
        <f ca="1"/>
        <v>45408</v>
      </c>
      <c r="B83" vm="404">
        <f ca="1"/>
        <v>4232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НСИ</vt:lpstr>
      <vt:lpstr>Учет акций</vt:lpstr>
      <vt:lpstr>История</vt:lpstr>
      <vt:lpstr>Доходность</vt:lpstr>
      <vt:lpstr>Золото</vt:lpstr>
      <vt:lpstr>USD</vt:lpstr>
      <vt:lpstr>SBER</vt:lpstr>
      <vt:lpstr>YNDX</vt:lpstr>
      <vt:lpstr>MTSS</vt:lpstr>
      <vt:lpstr>OZON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Рыжков Никита Артемович</dc:creator>
  <cp:lastModifiedBy>Рыжков Никита Артемович</cp:lastModifiedBy>
  <dcterms:created xsi:type="dcterms:W3CDTF">2024-04-19T10:19:52Z</dcterms:created>
  <dcterms:modified xsi:type="dcterms:W3CDTF">2024-04-27T17:17:59Z</dcterms:modified>
</cp:coreProperties>
</file>