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.adye/Desktop/House vs S&amp;P analysis/"/>
    </mc:Choice>
  </mc:AlternateContent>
  <xr:revisionPtr revIDLastSave="0" documentId="13_ncr:1_{CCAAD3BE-D67C-4743-A9BB-AB1E1ED414DB}" xr6:coauthVersionLast="47" xr6:coauthVersionMax="47" xr10:uidLastSave="{00000000-0000-0000-0000-000000000000}"/>
  <bookViews>
    <workbookView xWindow="0" yWindow="0" windowWidth="28800" windowHeight="18000" activeTab="5" xr2:uid="{E3D4BF02-361A-7B4F-AB1E-94681A408236}"/>
  </bookViews>
  <sheets>
    <sheet name="Inputs" sheetId="7" r:id="rId1"/>
    <sheet name="Wiltshire" sheetId="1" r:id="rId2"/>
    <sheet name="Gloucestershire" sheetId="3" r:id="rId3"/>
    <sheet name="Camden" sheetId="4" r:id="rId4"/>
    <sheet name="SandP" sheetId="6" r:id="rId5"/>
    <sheet name="Outputs" sheetId="9" r:id="rId6"/>
  </sheets>
  <definedNames>
    <definedName name="_xlnm._FilterDatabase" localSheetId="1" hidden="1">Wiltshire!$A$1:$X$1</definedName>
    <definedName name="_xlchart.v2.0" hidden="1">Outputs!$A$2:$A$5</definedName>
    <definedName name="_xlchart.v2.1" hidden="1">Outputs!$B$1</definedName>
    <definedName name="_xlchart.v2.2" hidden="1">Outputs!$B$2:$B$5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2" i="9"/>
  <c r="E287" i="6"/>
  <c r="K2" i="6"/>
  <c r="E2" i="6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F3" i="4"/>
  <c r="D3" i="4"/>
  <c r="J2" i="4"/>
  <c r="E2" i="4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F3" i="3"/>
  <c r="D3" i="3"/>
  <c r="J2" i="3"/>
  <c r="E2" i="3"/>
  <c r="E2" i="1"/>
  <c r="J2" i="1"/>
  <c r="F3" i="1"/>
  <c r="B6" i="7"/>
  <c r="B11" i="7" s="1"/>
  <c r="F305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305" i="4"/>
  <c r="C305" i="3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305" i="1"/>
  <c r="E3" i="6" l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E4" i="6"/>
  <c r="H3" i="6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G3" i="3"/>
  <c r="F4" i="3" s="1"/>
  <c r="G4" i="3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G3" i="1"/>
  <c r="F4" i="1" s="1"/>
  <c r="G4" i="1" s="1"/>
  <c r="G3" i="4"/>
  <c r="B10" i="7"/>
  <c r="E5" i="6" l="1"/>
  <c r="H4" i="6"/>
  <c r="F5" i="3"/>
  <c r="G5" i="3" s="1"/>
  <c r="E3" i="3"/>
  <c r="F4" i="4"/>
  <c r="E3" i="4"/>
  <c r="F6" i="3"/>
  <c r="G6" i="3" s="1"/>
  <c r="E3" i="1"/>
  <c r="H3" i="1" s="1"/>
  <c r="E6" i="6" l="1"/>
  <c r="H5" i="6"/>
  <c r="E4" i="3"/>
  <c r="H3" i="3"/>
  <c r="H3" i="4"/>
  <c r="G4" i="4"/>
  <c r="F7" i="3"/>
  <c r="G7" i="3" s="1"/>
  <c r="F5" i="1"/>
  <c r="G5" i="1" s="1"/>
  <c r="E4" i="1"/>
  <c r="H4" i="1" s="1"/>
  <c r="E7" i="6" l="1"/>
  <c r="H6" i="6"/>
  <c r="H4" i="3"/>
  <c r="E5" i="3"/>
  <c r="F5" i="4"/>
  <c r="E4" i="4"/>
  <c r="F8" i="3"/>
  <c r="G8" i="3" s="1"/>
  <c r="F9" i="3" s="1"/>
  <c r="G9" i="3" s="1"/>
  <c r="F6" i="1"/>
  <c r="G6" i="1" s="1"/>
  <c r="E5" i="1"/>
  <c r="H5" i="1" s="1"/>
  <c r="E8" i="6" l="1"/>
  <c r="H7" i="6"/>
  <c r="E6" i="3"/>
  <c r="H5" i="3"/>
  <c r="H4" i="4"/>
  <c r="G5" i="4"/>
  <c r="F10" i="3"/>
  <c r="G10" i="3" s="1"/>
  <c r="F7" i="1"/>
  <c r="G7" i="1" s="1"/>
  <c r="E6" i="1"/>
  <c r="H6" i="1" s="1"/>
  <c r="E9" i="6" l="1"/>
  <c r="H8" i="6"/>
  <c r="H6" i="3"/>
  <c r="E7" i="3"/>
  <c r="F6" i="4"/>
  <c r="E5" i="4"/>
  <c r="F11" i="3"/>
  <c r="G11" i="3" s="1"/>
  <c r="F12" i="3" s="1"/>
  <c r="G12" i="3" s="1"/>
  <c r="F8" i="1"/>
  <c r="G8" i="1" s="1"/>
  <c r="E7" i="1"/>
  <c r="H7" i="1" s="1"/>
  <c r="E10" i="6" l="1"/>
  <c r="H9" i="6"/>
  <c r="E8" i="3"/>
  <c r="H7" i="3"/>
  <c r="H5" i="4"/>
  <c r="G6" i="4"/>
  <c r="F13" i="3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  <c r="F49" i="3" s="1"/>
  <c r="G49" i="3" s="1"/>
  <c r="F50" i="3" s="1"/>
  <c r="G50" i="3" s="1"/>
  <c r="F51" i="3" s="1"/>
  <c r="G51" i="3" s="1"/>
  <c r="F52" i="3" s="1"/>
  <c r="G52" i="3" s="1"/>
  <c r="F53" i="3" s="1"/>
  <c r="G53" i="3" s="1"/>
  <c r="F54" i="3" s="1"/>
  <c r="G54" i="3" s="1"/>
  <c r="F55" i="3" s="1"/>
  <c r="G55" i="3" s="1"/>
  <c r="F56" i="3" s="1"/>
  <c r="G56" i="3" s="1"/>
  <c r="F57" i="3" s="1"/>
  <c r="G57" i="3" s="1"/>
  <c r="F58" i="3" s="1"/>
  <c r="G58" i="3" s="1"/>
  <c r="F59" i="3" s="1"/>
  <c r="G59" i="3" s="1"/>
  <c r="F60" i="3" s="1"/>
  <c r="G60" i="3" s="1"/>
  <c r="F61" i="3" s="1"/>
  <c r="G61" i="3" s="1"/>
  <c r="F62" i="3" s="1"/>
  <c r="G62" i="3" s="1"/>
  <c r="F63" i="3" s="1"/>
  <c r="G63" i="3" s="1"/>
  <c r="F64" i="3" s="1"/>
  <c r="G64" i="3" s="1"/>
  <c r="F65" i="3" s="1"/>
  <c r="G65" i="3" s="1"/>
  <c r="F66" i="3" s="1"/>
  <c r="G66" i="3" s="1"/>
  <c r="F67" i="3" s="1"/>
  <c r="G67" i="3" s="1"/>
  <c r="F68" i="3" s="1"/>
  <c r="G68" i="3" s="1"/>
  <c r="F69" i="3" s="1"/>
  <c r="G69" i="3" s="1"/>
  <c r="F70" i="3" s="1"/>
  <c r="G70" i="3" s="1"/>
  <c r="F71" i="3" s="1"/>
  <c r="G71" i="3" s="1"/>
  <c r="F72" i="3" s="1"/>
  <c r="G72" i="3" s="1"/>
  <c r="F73" i="3" s="1"/>
  <c r="G73" i="3" s="1"/>
  <c r="F74" i="3" s="1"/>
  <c r="G74" i="3" s="1"/>
  <c r="F75" i="3" s="1"/>
  <c r="G75" i="3" s="1"/>
  <c r="F76" i="3" s="1"/>
  <c r="G76" i="3" s="1"/>
  <c r="F77" i="3" s="1"/>
  <c r="G77" i="3" s="1"/>
  <c r="F78" i="3" s="1"/>
  <c r="G78" i="3" s="1"/>
  <c r="F79" i="3" s="1"/>
  <c r="G79" i="3" s="1"/>
  <c r="F80" i="3" s="1"/>
  <c r="G80" i="3" s="1"/>
  <c r="F81" i="3" s="1"/>
  <c r="G81" i="3" s="1"/>
  <c r="F82" i="3" s="1"/>
  <c r="G82" i="3" s="1"/>
  <c r="F83" i="3" s="1"/>
  <c r="G83" i="3" s="1"/>
  <c r="F84" i="3" s="1"/>
  <c r="G84" i="3" s="1"/>
  <c r="F85" i="3" s="1"/>
  <c r="G85" i="3" s="1"/>
  <c r="F86" i="3" s="1"/>
  <c r="G86" i="3" s="1"/>
  <c r="F87" i="3" s="1"/>
  <c r="G87" i="3" s="1"/>
  <c r="F88" i="3" s="1"/>
  <c r="G88" i="3" s="1"/>
  <c r="F89" i="3" s="1"/>
  <c r="G89" i="3" s="1"/>
  <c r="F90" i="3" s="1"/>
  <c r="G90" i="3" s="1"/>
  <c r="F91" i="3" s="1"/>
  <c r="G91" i="3" s="1"/>
  <c r="F92" i="3" s="1"/>
  <c r="G92" i="3" s="1"/>
  <c r="F93" i="3" s="1"/>
  <c r="G93" i="3" s="1"/>
  <c r="F94" i="3" s="1"/>
  <c r="G94" i="3" s="1"/>
  <c r="F95" i="3" s="1"/>
  <c r="G95" i="3" s="1"/>
  <c r="F96" i="3" s="1"/>
  <c r="G96" i="3" s="1"/>
  <c r="F97" i="3" s="1"/>
  <c r="G97" i="3" s="1"/>
  <c r="F98" i="3" s="1"/>
  <c r="G98" i="3" s="1"/>
  <c r="F99" i="3" s="1"/>
  <c r="G99" i="3" s="1"/>
  <c r="F100" i="3" s="1"/>
  <c r="G100" i="3" s="1"/>
  <c r="F101" i="3" s="1"/>
  <c r="G101" i="3" s="1"/>
  <c r="F102" i="3" s="1"/>
  <c r="G102" i="3" s="1"/>
  <c r="F103" i="3" s="1"/>
  <c r="G103" i="3" s="1"/>
  <c r="F104" i="3" s="1"/>
  <c r="G104" i="3" s="1"/>
  <c r="F105" i="3" s="1"/>
  <c r="G105" i="3" s="1"/>
  <c r="F106" i="3" s="1"/>
  <c r="G106" i="3" s="1"/>
  <c r="F107" i="3" s="1"/>
  <c r="G107" i="3" s="1"/>
  <c r="F108" i="3" s="1"/>
  <c r="G108" i="3" s="1"/>
  <c r="F109" i="3" s="1"/>
  <c r="G109" i="3" s="1"/>
  <c r="F110" i="3" s="1"/>
  <c r="G110" i="3" s="1"/>
  <c r="F111" i="3" s="1"/>
  <c r="G111" i="3" s="1"/>
  <c r="F112" i="3" s="1"/>
  <c r="G112" i="3" s="1"/>
  <c r="F113" i="3" s="1"/>
  <c r="G113" i="3" s="1"/>
  <c r="F114" i="3" s="1"/>
  <c r="G114" i="3" s="1"/>
  <c r="F115" i="3" s="1"/>
  <c r="G115" i="3" s="1"/>
  <c r="F116" i="3" s="1"/>
  <c r="G116" i="3" s="1"/>
  <c r="F117" i="3" s="1"/>
  <c r="G117" i="3" s="1"/>
  <c r="F118" i="3" s="1"/>
  <c r="G118" i="3" s="1"/>
  <c r="F119" i="3" s="1"/>
  <c r="G119" i="3" s="1"/>
  <c r="F120" i="3" s="1"/>
  <c r="G120" i="3" s="1"/>
  <c r="F121" i="3" s="1"/>
  <c r="G121" i="3" s="1"/>
  <c r="F122" i="3" s="1"/>
  <c r="G122" i="3" s="1"/>
  <c r="F123" i="3" s="1"/>
  <c r="G123" i="3" s="1"/>
  <c r="F124" i="3" s="1"/>
  <c r="G124" i="3" s="1"/>
  <c r="F125" i="3" s="1"/>
  <c r="G125" i="3" s="1"/>
  <c r="F126" i="3" s="1"/>
  <c r="G126" i="3" s="1"/>
  <c r="F127" i="3" s="1"/>
  <c r="G127" i="3" s="1"/>
  <c r="F128" i="3" s="1"/>
  <c r="G128" i="3" s="1"/>
  <c r="F129" i="3" s="1"/>
  <c r="G129" i="3" s="1"/>
  <c r="F130" i="3" s="1"/>
  <c r="G130" i="3" s="1"/>
  <c r="F131" i="3" s="1"/>
  <c r="G131" i="3" s="1"/>
  <c r="F132" i="3" s="1"/>
  <c r="G132" i="3" s="1"/>
  <c r="F133" i="3" s="1"/>
  <c r="G133" i="3" s="1"/>
  <c r="F134" i="3" s="1"/>
  <c r="G134" i="3" s="1"/>
  <c r="F135" i="3" s="1"/>
  <c r="G135" i="3" s="1"/>
  <c r="F136" i="3" s="1"/>
  <c r="G136" i="3" s="1"/>
  <c r="F137" i="3" s="1"/>
  <c r="G137" i="3" s="1"/>
  <c r="F138" i="3" s="1"/>
  <c r="G138" i="3" s="1"/>
  <c r="F139" i="3" s="1"/>
  <c r="G139" i="3" s="1"/>
  <c r="F140" i="3" s="1"/>
  <c r="G140" i="3" s="1"/>
  <c r="F141" i="3" s="1"/>
  <c r="G141" i="3" s="1"/>
  <c r="F142" i="3" s="1"/>
  <c r="G142" i="3" s="1"/>
  <c r="F143" i="3" s="1"/>
  <c r="G143" i="3" s="1"/>
  <c r="F144" i="3" s="1"/>
  <c r="G144" i="3" s="1"/>
  <c r="F145" i="3" s="1"/>
  <c r="G145" i="3" s="1"/>
  <c r="F146" i="3" s="1"/>
  <c r="G146" i="3" s="1"/>
  <c r="F147" i="3" s="1"/>
  <c r="G147" i="3" s="1"/>
  <c r="F148" i="3" s="1"/>
  <c r="G148" i="3" s="1"/>
  <c r="F149" i="3" s="1"/>
  <c r="G149" i="3" s="1"/>
  <c r="F150" i="3" s="1"/>
  <c r="G150" i="3" s="1"/>
  <c r="F151" i="3" s="1"/>
  <c r="G151" i="3" s="1"/>
  <c r="F152" i="3" s="1"/>
  <c r="G152" i="3" s="1"/>
  <c r="F153" i="3" s="1"/>
  <c r="G153" i="3" s="1"/>
  <c r="F154" i="3" s="1"/>
  <c r="G154" i="3" s="1"/>
  <c r="F155" i="3" s="1"/>
  <c r="G155" i="3" s="1"/>
  <c r="F156" i="3" s="1"/>
  <c r="G156" i="3" s="1"/>
  <c r="F157" i="3" s="1"/>
  <c r="G157" i="3" s="1"/>
  <c r="F158" i="3" s="1"/>
  <c r="G158" i="3" s="1"/>
  <c r="F159" i="3" s="1"/>
  <c r="G159" i="3" s="1"/>
  <c r="F160" i="3" s="1"/>
  <c r="G160" i="3" s="1"/>
  <c r="F161" i="3" s="1"/>
  <c r="G161" i="3" s="1"/>
  <c r="F162" i="3" s="1"/>
  <c r="G162" i="3" s="1"/>
  <c r="F163" i="3" s="1"/>
  <c r="G163" i="3" s="1"/>
  <c r="F164" i="3" s="1"/>
  <c r="G164" i="3" s="1"/>
  <c r="F165" i="3" s="1"/>
  <c r="G165" i="3" s="1"/>
  <c r="F166" i="3" s="1"/>
  <c r="G166" i="3" s="1"/>
  <c r="F167" i="3" s="1"/>
  <c r="G167" i="3" s="1"/>
  <c r="F168" i="3" s="1"/>
  <c r="G168" i="3" s="1"/>
  <c r="F169" i="3" s="1"/>
  <c r="G169" i="3" s="1"/>
  <c r="F170" i="3" s="1"/>
  <c r="G170" i="3" s="1"/>
  <c r="F171" i="3" s="1"/>
  <c r="G171" i="3" s="1"/>
  <c r="F172" i="3" s="1"/>
  <c r="G172" i="3" s="1"/>
  <c r="F173" i="3" s="1"/>
  <c r="G173" i="3" s="1"/>
  <c r="F174" i="3" s="1"/>
  <c r="G174" i="3" s="1"/>
  <c r="F175" i="3" s="1"/>
  <c r="G175" i="3" s="1"/>
  <c r="F176" i="3" s="1"/>
  <c r="G176" i="3" s="1"/>
  <c r="F177" i="3" s="1"/>
  <c r="G177" i="3" s="1"/>
  <c r="F178" i="3" s="1"/>
  <c r="G178" i="3" s="1"/>
  <c r="F179" i="3" s="1"/>
  <c r="G179" i="3" s="1"/>
  <c r="F180" i="3" s="1"/>
  <c r="G180" i="3" s="1"/>
  <c r="F181" i="3" s="1"/>
  <c r="G181" i="3" s="1"/>
  <c r="F182" i="3" s="1"/>
  <c r="G182" i="3" s="1"/>
  <c r="F183" i="3" s="1"/>
  <c r="G183" i="3" s="1"/>
  <c r="F184" i="3" s="1"/>
  <c r="G184" i="3" s="1"/>
  <c r="F185" i="3" s="1"/>
  <c r="G185" i="3" s="1"/>
  <c r="F186" i="3" s="1"/>
  <c r="G186" i="3" s="1"/>
  <c r="F187" i="3" s="1"/>
  <c r="G187" i="3" s="1"/>
  <c r="F188" i="3" s="1"/>
  <c r="G188" i="3" s="1"/>
  <c r="F189" i="3" s="1"/>
  <c r="G189" i="3" s="1"/>
  <c r="F190" i="3" s="1"/>
  <c r="G190" i="3" s="1"/>
  <c r="F191" i="3" s="1"/>
  <c r="G191" i="3" s="1"/>
  <c r="F192" i="3" s="1"/>
  <c r="G192" i="3" s="1"/>
  <c r="F193" i="3" s="1"/>
  <c r="G193" i="3" s="1"/>
  <c r="F194" i="3" s="1"/>
  <c r="G194" i="3" s="1"/>
  <c r="F195" i="3" s="1"/>
  <c r="G195" i="3" s="1"/>
  <c r="F196" i="3" s="1"/>
  <c r="G196" i="3" s="1"/>
  <c r="F197" i="3" s="1"/>
  <c r="G197" i="3" s="1"/>
  <c r="F198" i="3" s="1"/>
  <c r="G198" i="3" s="1"/>
  <c r="F199" i="3" s="1"/>
  <c r="G199" i="3" s="1"/>
  <c r="F200" i="3" s="1"/>
  <c r="G200" i="3" s="1"/>
  <c r="F201" i="3" s="1"/>
  <c r="G201" i="3" s="1"/>
  <c r="F202" i="3" s="1"/>
  <c r="G202" i="3" s="1"/>
  <c r="F203" i="3" s="1"/>
  <c r="G203" i="3" s="1"/>
  <c r="F204" i="3" s="1"/>
  <c r="G204" i="3" s="1"/>
  <c r="F205" i="3" s="1"/>
  <c r="G205" i="3" s="1"/>
  <c r="F206" i="3" s="1"/>
  <c r="G206" i="3" s="1"/>
  <c r="F207" i="3" s="1"/>
  <c r="G207" i="3" s="1"/>
  <c r="F208" i="3" s="1"/>
  <c r="G208" i="3" s="1"/>
  <c r="F209" i="3" s="1"/>
  <c r="G209" i="3" s="1"/>
  <c r="F210" i="3" s="1"/>
  <c r="G210" i="3" s="1"/>
  <c r="F211" i="3" s="1"/>
  <c r="G211" i="3" s="1"/>
  <c r="F212" i="3" s="1"/>
  <c r="G212" i="3" s="1"/>
  <c r="F213" i="3" s="1"/>
  <c r="G213" i="3" s="1"/>
  <c r="F214" i="3" s="1"/>
  <c r="G214" i="3" s="1"/>
  <c r="F215" i="3" s="1"/>
  <c r="G215" i="3" s="1"/>
  <c r="F216" i="3" s="1"/>
  <c r="G216" i="3" s="1"/>
  <c r="F217" i="3" s="1"/>
  <c r="G217" i="3" s="1"/>
  <c r="F218" i="3" s="1"/>
  <c r="G218" i="3" s="1"/>
  <c r="F219" i="3" s="1"/>
  <c r="G219" i="3" s="1"/>
  <c r="F220" i="3" s="1"/>
  <c r="G220" i="3" s="1"/>
  <c r="F221" i="3" s="1"/>
  <c r="G221" i="3" s="1"/>
  <c r="F222" i="3" s="1"/>
  <c r="G222" i="3" s="1"/>
  <c r="F223" i="3" s="1"/>
  <c r="G223" i="3" s="1"/>
  <c r="F224" i="3" s="1"/>
  <c r="G224" i="3" s="1"/>
  <c r="F225" i="3" s="1"/>
  <c r="G225" i="3" s="1"/>
  <c r="F226" i="3" s="1"/>
  <c r="G226" i="3" s="1"/>
  <c r="F227" i="3" s="1"/>
  <c r="G227" i="3" s="1"/>
  <c r="F228" i="3" s="1"/>
  <c r="G228" i="3" s="1"/>
  <c r="F229" i="3" s="1"/>
  <c r="G229" i="3" s="1"/>
  <c r="F230" i="3" s="1"/>
  <c r="G230" i="3" s="1"/>
  <c r="F231" i="3" s="1"/>
  <c r="G231" i="3" s="1"/>
  <c r="F232" i="3" s="1"/>
  <c r="G232" i="3" s="1"/>
  <c r="F233" i="3" s="1"/>
  <c r="G233" i="3" s="1"/>
  <c r="F234" i="3" s="1"/>
  <c r="G234" i="3" s="1"/>
  <c r="F235" i="3" s="1"/>
  <c r="G235" i="3" s="1"/>
  <c r="F236" i="3" s="1"/>
  <c r="G236" i="3" s="1"/>
  <c r="F237" i="3" s="1"/>
  <c r="G237" i="3" s="1"/>
  <c r="F238" i="3" s="1"/>
  <c r="G238" i="3" s="1"/>
  <c r="F239" i="3" s="1"/>
  <c r="G239" i="3" s="1"/>
  <c r="F240" i="3" s="1"/>
  <c r="G240" i="3" s="1"/>
  <c r="F241" i="3" s="1"/>
  <c r="G241" i="3" s="1"/>
  <c r="F242" i="3" s="1"/>
  <c r="G242" i="3" s="1"/>
  <c r="F243" i="3" s="1"/>
  <c r="G243" i="3" s="1"/>
  <c r="F244" i="3" s="1"/>
  <c r="G244" i="3" s="1"/>
  <c r="F245" i="3" s="1"/>
  <c r="G245" i="3" s="1"/>
  <c r="F246" i="3" s="1"/>
  <c r="G246" i="3" s="1"/>
  <c r="F247" i="3" s="1"/>
  <c r="G247" i="3" s="1"/>
  <c r="F248" i="3" s="1"/>
  <c r="G248" i="3" s="1"/>
  <c r="F249" i="3" s="1"/>
  <c r="G249" i="3" s="1"/>
  <c r="F250" i="3" s="1"/>
  <c r="G250" i="3" s="1"/>
  <c r="F251" i="3" s="1"/>
  <c r="G251" i="3" s="1"/>
  <c r="F252" i="3" s="1"/>
  <c r="G252" i="3" s="1"/>
  <c r="F253" i="3" s="1"/>
  <c r="G253" i="3" s="1"/>
  <c r="F254" i="3" s="1"/>
  <c r="G254" i="3" s="1"/>
  <c r="F255" i="3" s="1"/>
  <c r="G255" i="3" s="1"/>
  <c r="F256" i="3" s="1"/>
  <c r="G256" i="3" s="1"/>
  <c r="F257" i="3" s="1"/>
  <c r="G257" i="3" s="1"/>
  <c r="F258" i="3" s="1"/>
  <c r="G258" i="3" s="1"/>
  <c r="F259" i="3" s="1"/>
  <c r="G259" i="3" s="1"/>
  <c r="F260" i="3" s="1"/>
  <c r="G260" i="3" s="1"/>
  <c r="F261" i="3" s="1"/>
  <c r="G261" i="3" s="1"/>
  <c r="F262" i="3" s="1"/>
  <c r="G262" i="3" s="1"/>
  <c r="F263" i="3" s="1"/>
  <c r="G263" i="3" s="1"/>
  <c r="F264" i="3" s="1"/>
  <c r="G264" i="3" s="1"/>
  <c r="F265" i="3" s="1"/>
  <c r="G265" i="3" s="1"/>
  <c r="F266" i="3" s="1"/>
  <c r="G266" i="3" s="1"/>
  <c r="F267" i="3" s="1"/>
  <c r="G267" i="3" s="1"/>
  <c r="F268" i="3" s="1"/>
  <c r="G268" i="3" s="1"/>
  <c r="F269" i="3" s="1"/>
  <c r="G269" i="3" s="1"/>
  <c r="F270" i="3" s="1"/>
  <c r="G270" i="3" s="1"/>
  <c r="F271" i="3" s="1"/>
  <c r="G271" i="3" s="1"/>
  <c r="F272" i="3" s="1"/>
  <c r="G272" i="3" s="1"/>
  <c r="F273" i="3" s="1"/>
  <c r="G273" i="3" s="1"/>
  <c r="F274" i="3" s="1"/>
  <c r="G274" i="3" s="1"/>
  <c r="F275" i="3" s="1"/>
  <c r="G275" i="3" s="1"/>
  <c r="F276" i="3" s="1"/>
  <c r="G276" i="3" s="1"/>
  <c r="F277" i="3" s="1"/>
  <c r="G277" i="3" s="1"/>
  <c r="F278" i="3" s="1"/>
  <c r="G278" i="3" s="1"/>
  <c r="F279" i="3" s="1"/>
  <c r="G279" i="3" s="1"/>
  <c r="F280" i="3" s="1"/>
  <c r="G280" i="3" s="1"/>
  <c r="F281" i="3" s="1"/>
  <c r="G281" i="3" s="1"/>
  <c r="F282" i="3" s="1"/>
  <c r="G282" i="3" s="1"/>
  <c r="F283" i="3" s="1"/>
  <c r="G283" i="3" s="1"/>
  <c r="F284" i="3" s="1"/>
  <c r="G284" i="3" s="1"/>
  <c r="F285" i="3" s="1"/>
  <c r="G285" i="3" s="1"/>
  <c r="F286" i="3" s="1"/>
  <c r="G286" i="3" s="1"/>
  <c r="F287" i="3" s="1"/>
  <c r="G287" i="3" s="1"/>
  <c r="F288" i="3" s="1"/>
  <c r="G288" i="3" s="1"/>
  <c r="F289" i="3" s="1"/>
  <c r="G289" i="3" s="1"/>
  <c r="F290" i="3" s="1"/>
  <c r="G290" i="3" s="1"/>
  <c r="F291" i="3" s="1"/>
  <c r="G291" i="3" s="1"/>
  <c r="F292" i="3" s="1"/>
  <c r="G292" i="3" s="1"/>
  <c r="F293" i="3" s="1"/>
  <c r="G293" i="3" s="1"/>
  <c r="F294" i="3" s="1"/>
  <c r="G294" i="3" s="1"/>
  <c r="F295" i="3" s="1"/>
  <c r="G295" i="3" s="1"/>
  <c r="F296" i="3" s="1"/>
  <c r="G296" i="3" s="1"/>
  <c r="F297" i="3" s="1"/>
  <c r="G297" i="3" s="1"/>
  <c r="F298" i="3" s="1"/>
  <c r="G298" i="3" s="1"/>
  <c r="F299" i="3" s="1"/>
  <c r="G299" i="3" s="1"/>
  <c r="F300" i="3" s="1"/>
  <c r="G300" i="3" s="1"/>
  <c r="F301" i="3" s="1"/>
  <c r="G301" i="3" s="1"/>
  <c r="F302" i="3" s="1"/>
  <c r="F9" i="1"/>
  <c r="G9" i="1" s="1"/>
  <c r="E8" i="1"/>
  <c r="H8" i="1" s="1"/>
  <c r="E11" i="6" l="1"/>
  <c r="H10" i="6"/>
  <c r="E9" i="3"/>
  <c r="H8" i="3"/>
  <c r="F7" i="4"/>
  <c r="G7" i="4" s="1"/>
  <c r="F8" i="4"/>
  <c r="G8" i="4" s="1"/>
  <c r="F9" i="4" s="1"/>
  <c r="G9" i="4" s="1"/>
  <c r="E6" i="4"/>
  <c r="G302" i="3"/>
  <c r="G304" i="3" s="1"/>
  <c r="F304" i="3"/>
  <c r="F10" i="1"/>
  <c r="G10" i="1" s="1"/>
  <c r="E9" i="1"/>
  <c r="H9" i="1" s="1"/>
  <c r="E12" i="6" l="1"/>
  <c r="H11" i="6"/>
  <c r="E10" i="3"/>
  <c r="H9" i="3"/>
  <c r="G305" i="3"/>
  <c r="F10" i="4"/>
  <c r="G10" i="4" s="1"/>
  <c r="E7" i="4"/>
  <c r="H6" i="4"/>
  <c r="E13" i="6" l="1"/>
  <c r="H12" i="6"/>
  <c r="E11" i="3"/>
  <c r="H10" i="3"/>
  <c r="E8" i="4"/>
  <c r="H7" i="4"/>
  <c r="F11" i="4"/>
  <c r="G11" i="4" s="1"/>
  <c r="F12" i="4" s="1"/>
  <c r="G12" i="4" s="1"/>
  <c r="F13" i="4" s="1"/>
  <c r="G13" i="4" s="1"/>
  <c r="F14" i="4" s="1"/>
  <c r="G14" i="4" s="1"/>
  <c r="F15" i="4" s="1"/>
  <c r="G15" i="4" s="1"/>
  <c r="F16" i="4" s="1"/>
  <c r="G16" i="4" s="1"/>
  <c r="F17" i="4" s="1"/>
  <c r="G17" i="4" s="1"/>
  <c r="F18" i="4" s="1"/>
  <c r="G18" i="4" s="1"/>
  <c r="F19" i="4" s="1"/>
  <c r="G19" i="4" s="1"/>
  <c r="F11" i="1"/>
  <c r="E10" i="1"/>
  <c r="H10" i="1" s="1"/>
  <c r="E14" i="6" l="1"/>
  <c r="H13" i="6"/>
  <c r="E12" i="3"/>
  <c r="H11" i="3"/>
  <c r="F20" i="4"/>
  <c r="G20" i="4" s="1"/>
  <c r="F21" i="4" s="1"/>
  <c r="G21" i="4" s="1"/>
  <c r="F22" i="4" s="1"/>
  <c r="G22" i="4" s="1"/>
  <c r="F23" i="4" s="1"/>
  <c r="G23" i="4" s="1"/>
  <c r="F24" i="4" s="1"/>
  <c r="G24" i="4" s="1"/>
  <c r="F25" i="4" s="1"/>
  <c r="G25" i="4" s="1"/>
  <c r="F26" i="4" s="1"/>
  <c r="G26" i="4" s="1"/>
  <c r="F27" i="4" s="1"/>
  <c r="G27" i="4" s="1"/>
  <c r="F28" i="4" s="1"/>
  <c r="G28" i="4" s="1"/>
  <c r="F29" i="4" s="1"/>
  <c r="G29" i="4" s="1"/>
  <c r="F30" i="4" s="1"/>
  <c r="G30" i="4" s="1"/>
  <c r="F31" i="4" s="1"/>
  <c r="G31" i="4" s="1"/>
  <c r="F32" i="4" s="1"/>
  <c r="G32" i="4" s="1"/>
  <c r="F33" i="4" s="1"/>
  <c r="G33" i="4" s="1"/>
  <c r="F34" i="4" s="1"/>
  <c r="G34" i="4" s="1"/>
  <c r="F35" i="4" s="1"/>
  <c r="G35" i="4" s="1"/>
  <c r="F36" i="4" s="1"/>
  <c r="G36" i="4" s="1"/>
  <c r="F37" i="4" s="1"/>
  <c r="G37" i="4" s="1"/>
  <c r="F38" i="4" s="1"/>
  <c r="G38" i="4" s="1"/>
  <c r="F39" i="4" s="1"/>
  <c r="G39" i="4" s="1"/>
  <c r="F40" i="4" s="1"/>
  <c r="G40" i="4" s="1"/>
  <c r="F41" i="4" s="1"/>
  <c r="G41" i="4" s="1"/>
  <c r="F42" i="4" s="1"/>
  <c r="G42" i="4" s="1"/>
  <c r="F43" i="4" s="1"/>
  <c r="G43" i="4" s="1"/>
  <c r="F44" i="4" s="1"/>
  <c r="G44" i="4" s="1"/>
  <c r="F45" i="4" s="1"/>
  <c r="G45" i="4" s="1"/>
  <c r="F46" i="4" s="1"/>
  <c r="G46" i="4" s="1"/>
  <c r="F47" i="4" s="1"/>
  <c r="G47" i="4" s="1"/>
  <c r="F48" i="4" s="1"/>
  <c r="G48" i="4" s="1"/>
  <c r="F49" i="4" s="1"/>
  <c r="G49" i="4" s="1"/>
  <c r="F50" i="4" s="1"/>
  <c r="G50" i="4" s="1"/>
  <c r="F51" i="4" s="1"/>
  <c r="G51" i="4" s="1"/>
  <c r="F52" i="4" s="1"/>
  <c r="G52" i="4" s="1"/>
  <c r="F53" i="4" s="1"/>
  <c r="G53" i="4" s="1"/>
  <c r="F54" i="4" s="1"/>
  <c r="G54" i="4" s="1"/>
  <c r="F55" i="4" s="1"/>
  <c r="G55" i="4" s="1"/>
  <c r="F56" i="4" s="1"/>
  <c r="G56" i="4" s="1"/>
  <c r="F57" i="4" s="1"/>
  <c r="G57" i="4" s="1"/>
  <c r="F58" i="4" s="1"/>
  <c r="G58" i="4" s="1"/>
  <c r="F59" i="4" s="1"/>
  <c r="G59" i="4" s="1"/>
  <c r="F60" i="4" s="1"/>
  <c r="G60" i="4" s="1"/>
  <c r="F61" i="4" s="1"/>
  <c r="G61" i="4" s="1"/>
  <c r="F62" i="4" s="1"/>
  <c r="G62" i="4" s="1"/>
  <c r="F63" i="4" s="1"/>
  <c r="G63" i="4" s="1"/>
  <c r="F64" i="4" s="1"/>
  <c r="G64" i="4" s="1"/>
  <c r="F65" i="4" s="1"/>
  <c r="G65" i="4" s="1"/>
  <c r="F66" i="4" s="1"/>
  <c r="G66" i="4" s="1"/>
  <c r="F67" i="4" s="1"/>
  <c r="G67" i="4" s="1"/>
  <c r="F68" i="4" s="1"/>
  <c r="G68" i="4" s="1"/>
  <c r="F69" i="4" s="1"/>
  <c r="G69" i="4" s="1"/>
  <c r="F70" i="4" s="1"/>
  <c r="G70" i="4" s="1"/>
  <c r="F71" i="4" s="1"/>
  <c r="G71" i="4" s="1"/>
  <c r="F72" i="4" s="1"/>
  <c r="G72" i="4" s="1"/>
  <c r="F73" i="4" s="1"/>
  <c r="G73" i="4" s="1"/>
  <c r="F74" i="4" s="1"/>
  <c r="G74" i="4" s="1"/>
  <c r="F75" i="4" s="1"/>
  <c r="G75" i="4" s="1"/>
  <c r="F76" i="4" s="1"/>
  <c r="G76" i="4" s="1"/>
  <c r="F77" i="4" s="1"/>
  <c r="G77" i="4" s="1"/>
  <c r="F78" i="4" s="1"/>
  <c r="G78" i="4" s="1"/>
  <c r="F79" i="4" s="1"/>
  <c r="G79" i="4" s="1"/>
  <c r="F80" i="4" s="1"/>
  <c r="G80" i="4" s="1"/>
  <c r="F81" i="4" s="1"/>
  <c r="G81" i="4" s="1"/>
  <c r="F82" i="4" s="1"/>
  <c r="G82" i="4" s="1"/>
  <c r="F83" i="4" s="1"/>
  <c r="G83" i="4" s="1"/>
  <c r="F84" i="4" s="1"/>
  <c r="G84" i="4" s="1"/>
  <c r="F85" i="4" s="1"/>
  <c r="G85" i="4" s="1"/>
  <c r="F86" i="4" s="1"/>
  <c r="G86" i="4" s="1"/>
  <c r="F87" i="4" s="1"/>
  <c r="G87" i="4" s="1"/>
  <c r="F88" i="4" s="1"/>
  <c r="G88" i="4" s="1"/>
  <c r="F89" i="4" s="1"/>
  <c r="G89" i="4" s="1"/>
  <c r="F90" i="4" s="1"/>
  <c r="G90" i="4" s="1"/>
  <c r="F91" i="4" s="1"/>
  <c r="G91" i="4" s="1"/>
  <c r="F92" i="4" s="1"/>
  <c r="G92" i="4" s="1"/>
  <c r="F93" i="4" s="1"/>
  <c r="G93" i="4" s="1"/>
  <c r="F94" i="4" s="1"/>
  <c r="G94" i="4" s="1"/>
  <c r="F95" i="4" s="1"/>
  <c r="G95" i="4" s="1"/>
  <c r="F96" i="4" s="1"/>
  <c r="G96" i="4" s="1"/>
  <c r="F97" i="4" s="1"/>
  <c r="G97" i="4" s="1"/>
  <c r="F98" i="4" s="1"/>
  <c r="G98" i="4" s="1"/>
  <c r="F99" i="4" s="1"/>
  <c r="G99" i="4" s="1"/>
  <c r="F100" i="4" s="1"/>
  <c r="G100" i="4" s="1"/>
  <c r="F101" i="4" s="1"/>
  <c r="G101" i="4" s="1"/>
  <c r="F102" i="4" s="1"/>
  <c r="G102" i="4" s="1"/>
  <c r="F103" i="4" s="1"/>
  <c r="G103" i="4" s="1"/>
  <c r="F104" i="4" s="1"/>
  <c r="G104" i="4" s="1"/>
  <c r="F105" i="4" s="1"/>
  <c r="G105" i="4" s="1"/>
  <c r="F106" i="4" s="1"/>
  <c r="G106" i="4" s="1"/>
  <c r="F107" i="4" s="1"/>
  <c r="G107" i="4" s="1"/>
  <c r="F108" i="4" s="1"/>
  <c r="G108" i="4" s="1"/>
  <c r="F109" i="4" s="1"/>
  <c r="G109" i="4" s="1"/>
  <c r="F110" i="4" s="1"/>
  <c r="G110" i="4" s="1"/>
  <c r="F111" i="4" s="1"/>
  <c r="G111" i="4" s="1"/>
  <c r="F112" i="4" s="1"/>
  <c r="G112" i="4" s="1"/>
  <c r="F113" i="4" s="1"/>
  <c r="G113" i="4" s="1"/>
  <c r="F114" i="4" s="1"/>
  <c r="G114" i="4" s="1"/>
  <c r="F115" i="4" s="1"/>
  <c r="G115" i="4" s="1"/>
  <c r="F116" i="4" s="1"/>
  <c r="G116" i="4" s="1"/>
  <c r="F117" i="4" s="1"/>
  <c r="G117" i="4" s="1"/>
  <c r="F118" i="4" s="1"/>
  <c r="G118" i="4" s="1"/>
  <c r="F119" i="4" s="1"/>
  <c r="G119" i="4" s="1"/>
  <c r="F120" i="4" s="1"/>
  <c r="G120" i="4" s="1"/>
  <c r="F121" i="4" s="1"/>
  <c r="G121" i="4" s="1"/>
  <c r="F122" i="4" s="1"/>
  <c r="G122" i="4" s="1"/>
  <c r="F123" i="4" s="1"/>
  <c r="G123" i="4" s="1"/>
  <c r="F124" i="4" s="1"/>
  <c r="G124" i="4" s="1"/>
  <c r="F125" i="4" s="1"/>
  <c r="G125" i="4" s="1"/>
  <c r="F126" i="4" s="1"/>
  <c r="G126" i="4" s="1"/>
  <c r="F127" i="4" s="1"/>
  <c r="G127" i="4" s="1"/>
  <c r="F128" i="4" s="1"/>
  <c r="G128" i="4" s="1"/>
  <c r="F129" i="4" s="1"/>
  <c r="G129" i="4" s="1"/>
  <c r="F130" i="4" s="1"/>
  <c r="G130" i="4" s="1"/>
  <c r="F131" i="4" s="1"/>
  <c r="G131" i="4" s="1"/>
  <c r="F132" i="4" s="1"/>
  <c r="G132" i="4" s="1"/>
  <c r="F133" i="4" s="1"/>
  <c r="G133" i="4" s="1"/>
  <c r="F134" i="4" s="1"/>
  <c r="G134" i="4" s="1"/>
  <c r="F135" i="4" s="1"/>
  <c r="G135" i="4" s="1"/>
  <c r="F136" i="4" s="1"/>
  <c r="G136" i="4" s="1"/>
  <c r="F137" i="4" s="1"/>
  <c r="G137" i="4" s="1"/>
  <c r="F138" i="4" s="1"/>
  <c r="G138" i="4" s="1"/>
  <c r="F139" i="4" s="1"/>
  <c r="G139" i="4" s="1"/>
  <c r="F140" i="4" s="1"/>
  <c r="G140" i="4" s="1"/>
  <c r="F141" i="4" s="1"/>
  <c r="G141" i="4" s="1"/>
  <c r="F142" i="4" s="1"/>
  <c r="G142" i="4" s="1"/>
  <c r="F143" i="4" s="1"/>
  <c r="G143" i="4" s="1"/>
  <c r="F144" i="4" s="1"/>
  <c r="G144" i="4" s="1"/>
  <c r="F145" i="4" s="1"/>
  <c r="G145" i="4" s="1"/>
  <c r="F146" i="4" s="1"/>
  <c r="G146" i="4" s="1"/>
  <c r="F147" i="4" s="1"/>
  <c r="G147" i="4" s="1"/>
  <c r="F148" i="4" s="1"/>
  <c r="G148" i="4" s="1"/>
  <c r="F149" i="4" s="1"/>
  <c r="G149" i="4" s="1"/>
  <c r="F150" i="4" s="1"/>
  <c r="G150" i="4" s="1"/>
  <c r="F151" i="4" s="1"/>
  <c r="G151" i="4" s="1"/>
  <c r="F152" i="4" s="1"/>
  <c r="G152" i="4" s="1"/>
  <c r="F153" i="4" s="1"/>
  <c r="G153" i="4" s="1"/>
  <c r="F154" i="4" s="1"/>
  <c r="G154" i="4" s="1"/>
  <c r="F155" i="4" s="1"/>
  <c r="G155" i="4" s="1"/>
  <c r="F156" i="4" s="1"/>
  <c r="G156" i="4" s="1"/>
  <c r="F157" i="4" s="1"/>
  <c r="G157" i="4" s="1"/>
  <c r="F158" i="4" s="1"/>
  <c r="G158" i="4" s="1"/>
  <c r="F159" i="4" s="1"/>
  <c r="G159" i="4" s="1"/>
  <c r="F160" i="4" s="1"/>
  <c r="G160" i="4" s="1"/>
  <c r="F161" i="4" s="1"/>
  <c r="G161" i="4" s="1"/>
  <c r="F162" i="4" s="1"/>
  <c r="G162" i="4" s="1"/>
  <c r="F163" i="4" s="1"/>
  <c r="G163" i="4" s="1"/>
  <c r="F164" i="4" s="1"/>
  <c r="G164" i="4" s="1"/>
  <c r="F165" i="4" s="1"/>
  <c r="G165" i="4" s="1"/>
  <c r="F166" i="4" s="1"/>
  <c r="G166" i="4" s="1"/>
  <c r="F167" i="4" s="1"/>
  <c r="G167" i="4" s="1"/>
  <c r="F168" i="4" s="1"/>
  <c r="G168" i="4" s="1"/>
  <c r="F169" i="4" s="1"/>
  <c r="G169" i="4" s="1"/>
  <c r="F170" i="4" s="1"/>
  <c r="G170" i="4" s="1"/>
  <c r="F171" i="4" s="1"/>
  <c r="G171" i="4" s="1"/>
  <c r="F172" i="4" s="1"/>
  <c r="G172" i="4" s="1"/>
  <c r="F173" i="4" s="1"/>
  <c r="G173" i="4" s="1"/>
  <c r="F174" i="4" s="1"/>
  <c r="G174" i="4" s="1"/>
  <c r="F175" i="4" s="1"/>
  <c r="G175" i="4" s="1"/>
  <c r="F176" i="4" s="1"/>
  <c r="G176" i="4" s="1"/>
  <c r="F177" i="4" s="1"/>
  <c r="G177" i="4" s="1"/>
  <c r="F178" i="4" s="1"/>
  <c r="G178" i="4" s="1"/>
  <c r="F179" i="4" s="1"/>
  <c r="G179" i="4" s="1"/>
  <c r="F180" i="4" s="1"/>
  <c r="G180" i="4" s="1"/>
  <c r="F181" i="4" s="1"/>
  <c r="G181" i="4" s="1"/>
  <c r="F182" i="4" s="1"/>
  <c r="G182" i="4" s="1"/>
  <c r="F183" i="4" s="1"/>
  <c r="G183" i="4" s="1"/>
  <c r="F184" i="4" s="1"/>
  <c r="G184" i="4" s="1"/>
  <c r="F185" i="4" s="1"/>
  <c r="G185" i="4" s="1"/>
  <c r="F186" i="4" s="1"/>
  <c r="G186" i="4" s="1"/>
  <c r="F187" i="4" s="1"/>
  <c r="G187" i="4" s="1"/>
  <c r="F188" i="4" s="1"/>
  <c r="G188" i="4" s="1"/>
  <c r="F189" i="4" s="1"/>
  <c r="G189" i="4" s="1"/>
  <c r="F190" i="4" s="1"/>
  <c r="G190" i="4" s="1"/>
  <c r="F191" i="4" s="1"/>
  <c r="G191" i="4" s="1"/>
  <c r="F192" i="4" s="1"/>
  <c r="G192" i="4" s="1"/>
  <c r="F193" i="4" s="1"/>
  <c r="G193" i="4" s="1"/>
  <c r="F194" i="4" s="1"/>
  <c r="G194" i="4" s="1"/>
  <c r="F195" i="4" s="1"/>
  <c r="G195" i="4" s="1"/>
  <c r="F196" i="4" s="1"/>
  <c r="G196" i="4" s="1"/>
  <c r="F197" i="4" s="1"/>
  <c r="G197" i="4" s="1"/>
  <c r="F198" i="4" s="1"/>
  <c r="G198" i="4" s="1"/>
  <c r="F199" i="4" s="1"/>
  <c r="G199" i="4" s="1"/>
  <c r="F200" i="4" s="1"/>
  <c r="G200" i="4" s="1"/>
  <c r="F201" i="4" s="1"/>
  <c r="G201" i="4" s="1"/>
  <c r="F202" i="4" s="1"/>
  <c r="G202" i="4" s="1"/>
  <c r="F203" i="4" s="1"/>
  <c r="G203" i="4" s="1"/>
  <c r="F204" i="4" s="1"/>
  <c r="G204" i="4" s="1"/>
  <c r="F205" i="4" s="1"/>
  <c r="G205" i="4" s="1"/>
  <c r="F206" i="4" s="1"/>
  <c r="G206" i="4" s="1"/>
  <c r="F207" i="4" s="1"/>
  <c r="G207" i="4" s="1"/>
  <c r="F208" i="4" s="1"/>
  <c r="G208" i="4" s="1"/>
  <c r="F209" i="4" s="1"/>
  <c r="G209" i="4" s="1"/>
  <c r="F210" i="4" s="1"/>
  <c r="G210" i="4" s="1"/>
  <c r="F211" i="4" s="1"/>
  <c r="G211" i="4" s="1"/>
  <c r="F212" i="4" s="1"/>
  <c r="G212" i="4" s="1"/>
  <c r="F213" i="4" s="1"/>
  <c r="G213" i="4" s="1"/>
  <c r="F214" i="4" s="1"/>
  <c r="G214" i="4" s="1"/>
  <c r="F215" i="4" s="1"/>
  <c r="G215" i="4" s="1"/>
  <c r="F216" i="4" s="1"/>
  <c r="G216" i="4" s="1"/>
  <c r="F217" i="4" s="1"/>
  <c r="G217" i="4" s="1"/>
  <c r="F218" i="4" s="1"/>
  <c r="G218" i="4" s="1"/>
  <c r="F219" i="4" s="1"/>
  <c r="G219" i="4" s="1"/>
  <c r="F220" i="4" s="1"/>
  <c r="G220" i="4" s="1"/>
  <c r="F221" i="4" s="1"/>
  <c r="G221" i="4" s="1"/>
  <c r="F222" i="4" s="1"/>
  <c r="G222" i="4" s="1"/>
  <c r="F223" i="4" s="1"/>
  <c r="G223" i="4" s="1"/>
  <c r="F224" i="4" s="1"/>
  <c r="G224" i="4" s="1"/>
  <c r="F225" i="4" s="1"/>
  <c r="G225" i="4" s="1"/>
  <c r="F226" i="4" s="1"/>
  <c r="G226" i="4" s="1"/>
  <c r="F227" i="4" s="1"/>
  <c r="G227" i="4" s="1"/>
  <c r="F228" i="4" s="1"/>
  <c r="G228" i="4" s="1"/>
  <c r="F229" i="4" s="1"/>
  <c r="G229" i="4" s="1"/>
  <c r="F230" i="4" s="1"/>
  <c r="G230" i="4" s="1"/>
  <c r="F231" i="4" s="1"/>
  <c r="G231" i="4" s="1"/>
  <c r="F232" i="4" s="1"/>
  <c r="G232" i="4" s="1"/>
  <c r="F233" i="4" s="1"/>
  <c r="G233" i="4" s="1"/>
  <c r="F234" i="4" s="1"/>
  <c r="G234" i="4" s="1"/>
  <c r="F235" i="4" s="1"/>
  <c r="G235" i="4" s="1"/>
  <c r="F236" i="4" s="1"/>
  <c r="G236" i="4" s="1"/>
  <c r="F237" i="4" s="1"/>
  <c r="G237" i="4" s="1"/>
  <c r="F238" i="4" s="1"/>
  <c r="G238" i="4" s="1"/>
  <c r="F239" i="4" s="1"/>
  <c r="G239" i="4" s="1"/>
  <c r="F240" i="4" s="1"/>
  <c r="G240" i="4" s="1"/>
  <c r="F241" i="4" s="1"/>
  <c r="G241" i="4" s="1"/>
  <c r="F242" i="4" s="1"/>
  <c r="G242" i="4" s="1"/>
  <c r="F243" i="4" s="1"/>
  <c r="G243" i="4" s="1"/>
  <c r="F244" i="4" s="1"/>
  <c r="G244" i="4" s="1"/>
  <c r="F245" i="4" s="1"/>
  <c r="G245" i="4" s="1"/>
  <c r="F246" i="4" s="1"/>
  <c r="G246" i="4" s="1"/>
  <c r="F247" i="4" s="1"/>
  <c r="G247" i="4" s="1"/>
  <c r="F248" i="4" s="1"/>
  <c r="G248" i="4" s="1"/>
  <c r="F249" i="4" s="1"/>
  <c r="G249" i="4" s="1"/>
  <c r="F250" i="4" s="1"/>
  <c r="G250" i="4" s="1"/>
  <c r="F251" i="4" s="1"/>
  <c r="G251" i="4" s="1"/>
  <c r="F252" i="4" s="1"/>
  <c r="G252" i="4" s="1"/>
  <c r="F253" i="4" s="1"/>
  <c r="G253" i="4" s="1"/>
  <c r="F254" i="4" s="1"/>
  <c r="G254" i="4" s="1"/>
  <c r="F255" i="4" s="1"/>
  <c r="G255" i="4" s="1"/>
  <c r="F256" i="4" s="1"/>
  <c r="G256" i="4" s="1"/>
  <c r="F257" i="4" s="1"/>
  <c r="G257" i="4" s="1"/>
  <c r="F258" i="4" s="1"/>
  <c r="G258" i="4" s="1"/>
  <c r="F259" i="4" s="1"/>
  <c r="G259" i="4" s="1"/>
  <c r="F260" i="4" s="1"/>
  <c r="G260" i="4" s="1"/>
  <c r="F261" i="4" s="1"/>
  <c r="G261" i="4" s="1"/>
  <c r="F262" i="4" s="1"/>
  <c r="G262" i="4" s="1"/>
  <c r="F263" i="4" s="1"/>
  <c r="G263" i="4" s="1"/>
  <c r="F264" i="4" s="1"/>
  <c r="G264" i="4" s="1"/>
  <c r="F265" i="4" s="1"/>
  <c r="G265" i="4" s="1"/>
  <c r="F266" i="4" s="1"/>
  <c r="G266" i="4" s="1"/>
  <c r="F267" i="4" s="1"/>
  <c r="G267" i="4" s="1"/>
  <c r="F268" i="4" s="1"/>
  <c r="G268" i="4" s="1"/>
  <c r="F269" i="4" s="1"/>
  <c r="G269" i="4" s="1"/>
  <c r="F270" i="4" s="1"/>
  <c r="G270" i="4" s="1"/>
  <c r="F271" i="4" s="1"/>
  <c r="G271" i="4" s="1"/>
  <c r="F272" i="4" s="1"/>
  <c r="G272" i="4" s="1"/>
  <c r="F273" i="4" s="1"/>
  <c r="G273" i="4" s="1"/>
  <c r="F274" i="4" s="1"/>
  <c r="G274" i="4" s="1"/>
  <c r="F275" i="4" s="1"/>
  <c r="G275" i="4" s="1"/>
  <c r="F276" i="4" s="1"/>
  <c r="G276" i="4" s="1"/>
  <c r="F277" i="4" s="1"/>
  <c r="G277" i="4" s="1"/>
  <c r="F278" i="4" s="1"/>
  <c r="G278" i="4" s="1"/>
  <c r="F279" i="4" s="1"/>
  <c r="G279" i="4" s="1"/>
  <c r="F280" i="4" s="1"/>
  <c r="G280" i="4" s="1"/>
  <c r="F281" i="4" s="1"/>
  <c r="G281" i="4" s="1"/>
  <c r="F282" i="4" s="1"/>
  <c r="G282" i="4" s="1"/>
  <c r="F283" i="4" s="1"/>
  <c r="G283" i="4" s="1"/>
  <c r="F284" i="4" s="1"/>
  <c r="G284" i="4" s="1"/>
  <c r="F285" i="4" s="1"/>
  <c r="G285" i="4" s="1"/>
  <c r="F286" i="4" s="1"/>
  <c r="G286" i="4" s="1"/>
  <c r="F287" i="4" s="1"/>
  <c r="G287" i="4" s="1"/>
  <c r="F288" i="4" s="1"/>
  <c r="G288" i="4" s="1"/>
  <c r="F289" i="4" s="1"/>
  <c r="G289" i="4" s="1"/>
  <c r="F290" i="4" s="1"/>
  <c r="G290" i="4" s="1"/>
  <c r="F291" i="4" s="1"/>
  <c r="G291" i="4" s="1"/>
  <c r="F292" i="4" s="1"/>
  <c r="G292" i="4" s="1"/>
  <c r="F293" i="4" s="1"/>
  <c r="G293" i="4" s="1"/>
  <c r="F294" i="4" s="1"/>
  <c r="G294" i="4" s="1"/>
  <c r="F295" i="4" s="1"/>
  <c r="G295" i="4" s="1"/>
  <c r="F296" i="4" s="1"/>
  <c r="G296" i="4" s="1"/>
  <c r="F297" i="4" s="1"/>
  <c r="G297" i="4" s="1"/>
  <c r="F298" i="4" s="1"/>
  <c r="G298" i="4" s="1"/>
  <c r="F299" i="4" s="1"/>
  <c r="G299" i="4" s="1"/>
  <c r="F300" i="4" s="1"/>
  <c r="G300" i="4" s="1"/>
  <c r="F301" i="4" s="1"/>
  <c r="G301" i="4" s="1"/>
  <c r="F302" i="4" s="1"/>
  <c r="G302" i="4" s="1"/>
  <c r="G304" i="4" s="1"/>
  <c r="E9" i="4"/>
  <c r="H8" i="4"/>
  <c r="G11" i="1"/>
  <c r="F12" i="1" s="1"/>
  <c r="G12" i="1" s="1"/>
  <c r="F13" i="1" s="1"/>
  <c r="G13" i="1" s="1"/>
  <c r="E15" i="6" l="1"/>
  <c r="G14" i="6"/>
  <c r="F14" i="6"/>
  <c r="H14" i="6" s="1"/>
  <c r="H12" i="3"/>
  <c r="E13" i="3"/>
  <c r="E11" i="1"/>
  <c r="H11" i="1" s="1"/>
  <c r="F304" i="4"/>
  <c r="G305" i="4" s="1"/>
  <c r="H9" i="4"/>
  <c r="E10" i="4"/>
  <c r="F14" i="1"/>
  <c r="E16" i="6" l="1"/>
  <c r="H15" i="6"/>
  <c r="E12" i="1"/>
  <c r="H12" i="1" s="1"/>
  <c r="H13" i="3"/>
  <c r="E14" i="3"/>
  <c r="E13" i="1"/>
  <c r="H13" i="1" s="1"/>
  <c r="H10" i="4"/>
  <c r="E11" i="4"/>
  <c r="G14" i="1"/>
  <c r="F15" i="1" s="1"/>
  <c r="G15" i="1" s="1"/>
  <c r="F16" i="1" s="1"/>
  <c r="G16" i="1" s="1"/>
  <c r="E17" i="6" l="1"/>
  <c r="H16" i="6"/>
  <c r="E15" i="3"/>
  <c r="H14" i="3"/>
  <c r="E14" i="1"/>
  <c r="H14" i="1" s="1"/>
  <c r="E12" i="4"/>
  <c r="H11" i="4"/>
  <c r="F17" i="1"/>
  <c r="E18" i="6" l="1"/>
  <c r="H17" i="6"/>
  <c r="E15" i="1"/>
  <c r="H15" i="1" s="1"/>
  <c r="H15" i="3"/>
  <c r="E16" i="3"/>
  <c r="H12" i="4"/>
  <c r="E13" i="4"/>
  <c r="G17" i="1"/>
  <c r="F18" i="1" s="1"/>
  <c r="E16" i="1" l="1"/>
  <c r="H16" i="1" s="1"/>
  <c r="E19" i="6"/>
  <c r="H18" i="6"/>
  <c r="E17" i="3"/>
  <c r="H16" i="3"/>
  <c r="H13" i="4"/>
  <c r="E14" i="4"/>
  <c r="G18" i="1"/>
  <c r="F19" i="1" s="1"/>
  <c r="E17" i="1"/>
  <c r="H17" i="1" s="1"/>
  <c r="E20" i="6" l="1"/>
  <c r="H19" i="6"/>
  <c r="H17" i="3"/>
  <c r="E18" i="3"/>
  <c r="E15" i="4"/>
  <c r="H14" i="4"/>
  <c r="G19" i="1"/>
  <c r="F20" i="1" s="1"/>
  <c r="G20" i="1" s="1"/>
  <c r="E18" i="1"/>
  <c r="H18" i="1" s="1"/>
  <c r="E21" i="6" l="1"/>
  <c r="H20" i="6"/>
  <c r="E19" i="3"/>
  <c r="H18" i="3"/>
  <c r="E16" i="4"/>
  <c r="H15" i="4"/>
  <c r="F21" i="1"/>
  <c r="G21" i="1" s="1"/>
  <c r="F22" i="1" s="1"/>
  <c r="G22" i="1" s="1"/>
  <c r="E19" i="1"/>
  <c r="H19" i="1" s="1"/>
  <c r="E22" i="6" l="1"/>
  <c r="H21" i="6"/>
  <c r="H19" i="3"/>
  <c r="E20" i="3"/>
  <c r="E17" i="4"/>
  <c r="H16" i="4"/>
  <c r="E20" i="1"/>
  <c r="H20" i="1" s="1"/>
  <c r="E23" i="6" l="1"/>
  <c r="H22" i="6"/>
  <c r="H20" i="3"/>
  <c r="E21" i="3"/>
  <c r="H17" i="4"/>
  <c r="E18" i="4"/>
  <c r="E21" i="1"/>
  <c r="H21" i="1" s="1"/>
  <c r="F23" i="1"/>
  <c r="G23" i="1" s="1"/>
  <c r="E24" i="6" l="1"/>
  <c r="H23" i="6"/>
  <c r="E22" i="3"/>
  <c r="H21" i="3"/>
  <c r="E19" i="4"/>
  <c r="H18" i="4"/>
  <c r="E22" i="1"/>
  <c r="H22" i="1" s="1"/>
  <c r="F24" i="1"/>
  <c r="G24" i="1" s="1"/>
  <c r="E25" i="6" l="1"/>
  <c r="H24" i="6"/>
  <c r="E23" i="3"/>
  <c r="H22" i="3"/>
  <c r="E20" i="4"/>
  <c r="H19" i="4"/>
  <c r="E23" i="1"/>
  <c r="H23" i="1" s="1"/>
  <c r="F25" i="1"/>
  <c r="G25" i="1" s="1"/>
  <c r="E26" i="6" l="1"/>
  <c r="H25" i="6"/>
  <c r="H23" i="3"/>
  <c r="E24" i="3"/>
  <c r="H20" i="4"/>
  <c r="E21" i="4"/>
  <c r="E24" i="1"/>
  <c r="H24" i="1" s="1"/>
  <c r="F26" i="1"/>
  <c r="G26" i="1" s="1"/>
  <c r="E27" i="6" l="1"/>
  <c r="F26" i="6"/>
  <c r="G26" i="6"/>
  <c r="H24" i="3"/>
  <c r="E25" i="3"/>
  <c r="H21" i="4"/>
  <c r="E22" i="4"/>
  <c r="E25" i="1"/>
  <c r="H25" i="1" s="1"/>
  <c r="F27" i="1"/>
  <c r="G27" i="1" s="1"/>
  <c r="H26" i="6" l="1"/>
  <c r="E28" i="6"/>
  <c r="H27" i="6"/>
  <c r="E26" i="3"/>
  <c r="H25" i="3"/>
  <c r="H22" i="4"/>
  <c r="E23" i="4"/>
  <c r="E26" i="1"/>
  <c r="H26" i="1" s="1"/>
  <c r="F28" i="1"/>
  <c r="G28" i="1" s="1"/>
  <c r="E29" i="6" l="1"/>
  <c r="H28" i="6"/>
  <c r="E27" i="3"/>
  <c r="H26" i="3"/>
  <c r="E24" i="4"/>
  <c r="H23" i="4"/>
  <c r="E27" i="1"/>
  <c r="H27" i="1" s="1"/>
  <c r="F29" i="1"/>
  <c r="G29" i="1" s="1"/>
  <c r="E30" i="6" l="1"/>
  <c r="H29" i="6"/>
  <c r="H27" i="3"/>
  <c r="E28" i="3"/>
  <c r="E25" i="4"/>
  <c r="H24" i="4"/>
  <c r="E28" i="1"/>
  <c r="H28" i="1" s="1"/>
  <c r="F30" i="1"/>
  <c r="G30" i="1" s="1"/>
  <c r="E31" i="6" l="1"/>
  <c r="H30" i="6"/>
  <c r="H28" i="3"/>
  <c r="E29" i="3"/>
  <c r="H25" i="4"/>
  <c r="E26" i="4"/>
  <c r="E29" i="1"/>
  <c r="H29" i="1" s="1"/>
  <c r="F31" i="1"/>
  <c r="G31" i="1" s="1"/>
  <c r="E32" i="6" l="1"/>
  <c r="H31" i="6"/>
  <c r="H29" i="3"/>
  <c r="E30" i="3"/>
  <c r="E27" i="4"/>
  <c r="H26" i="4"/>
  <c r="E30" i="1"/>
  <c r="H30" i="1" s="1"/>
  <c r="F32" i="1"/>
  <c r="G32" i="1" s="1"/>
  <c r="E33" i="6" l="1"/>
  <c r="H32" i="6"/>
  <c r="E31" i="3"/>
  <c r="H30" i="3"/>
  <c r="E28" i="4"/>
  <c r="H27" i="4"/>
  <c r="E31" i="1"/>
  <c r="H31" i="1" s="1"/>
  <c r="F33" i="1"/>
  <c r="G33" i="1" s="1"/>
  <c r="E34" i="6" l="1"/>
  <c r="H33" i="6"/>
  <c r="E32" i="3"/>
  <c r="H31" i="3"/>
  <c r="E29" i="4"/>
  <c r="H28" i="4"/>
  <c r="E32" i="1"/>
  <c r="H32" i="1" s="1"/>
  <c r="F34" i="1"/>
  <c r="G34" i="1" s="1"/>
  <c r="E35" i="6" l="1"/>
  <c r="H34" i="6"/>
  <c r="E33" i="3"/>
  <c r="H32" i="3"/>
  <c r="H29" i="4"/>
  <c r="E30" i="4"/>
  <c r="E33" i="1"/>
  <c r="H33" i="1" s="1"/>
  <c r="F35" i="1"/>
  <c r="G35" i="1" s="1"/>
  <c r="E36" i="6" l="1"/>
  <c r="H35" i="6"/>
  <c r="E34" i="3"/>
  <c r="H33" i="3"/>
  <c r="E31" i="4"/>
  <c r="H30" i="4"/>
  <c r="E34" i="1"/>
  <c r="H34" i="1" s="1"/>
  <c r="F36" i="1"/>
  <c r="G36" i="1" s="1"/>
  <c r="E37" i="6" l="1"/>
  <c r="H36" i="6"/>
  <c r="E35" i="3"/>
  <c r="H34" i="3"/>
  <c r="E32" i="4"/>
  <c r="H31" i="4"/>
  <c r="E35" i="1"/>
  <c r="H35" i="1" s="1"/>
  <c r="F37" i="1"/>
  <c r="G37" i="1" s="1"/>
  <c r="E38" i="6" l="1"/>
  <c r="H37" i="6"/>
  <c r="H35" i="3"/>
  <c r="E36" i="3"/>
  <c r="H32" i="4"/>
  <c r="E33" i="4"/>
  <c r="E36" i="1"/>
  <c r="H36" i="1" s="1"/>
  <c r="F38" i="1"/>
  <c r="G38" i="1" s="1"/>
  <c r="E39" i="6" l="1"/>
  <c r="F38" i="6"/>
  <c r="G38" i="6"/>
  <c r="H36" i="3"/>
  <c r="E37" i="3"/>
  <c r="H33" i="4"/>
  <c r="E34" i="4"/>
  <c r="E37" i="1"/>
  <c r="H37" i="1" s="1"/>
  <c r="F39" i="1"/>
  <c r="G39" i="1" s="1"/>
  <c r="H38" i="6" l="1"/>
  <c r="E40" i="6"/>
  <c r="H39" i="6"/>
  <c r="H37" i="3"/>
  <c r="E38" i="3"/>
  <c r="E35" i="4"/>
  <c r="H34" i="4"/>
  <c r="E38" i="1"/>
  <c r="H38" i="1" s="1"/>
  <c r="F40" i="1"/>
  <c r="G40" i="1" s="1"/>
  <c r="E41" i="6" l="1"/>
  <c r="H40" i="6"/>
  <c r="E39" i="3"/>
  <c r="H38" i="3"/>
  <c r="E36" i="4"/>
  <c r="H35" i="4"/>
  <c r="E39" i="1"/>
  <c r="H39" i="1" s="1"/>
  <c r="F41" i="1"/>
  <c r="G41" i="1" s="1"/>
  <c r="E42" i="6" l="1"/>
  <c r="H41" i="6"/>
  <c r="E40" i="3"/>
  <c r="H39" i="3"/>
  <c r="E37" i="4"/>
  <c r="H36" i="4"/>
  <c r="E40" i="1"/>
  <c r="H40" i="1" s="1"/>
  <c r="F42" i="1"/>
  <c r="G42" i="1" s="1"/>
  <c r="E43" i="6" l="1"/>
  <c r="H42" i="6"/>
  <c r="E41" i="3"/>
  <c r="H40" i="3"/>
  <c r="H37" i="4"/>
  <c r="E38" i="4"/>
  <c r="E41" i="1"/>
  <c r="H41" i="1" s="1"/>
  <c r="F43" i="1"/>
  <c r="G43" i="1" s="1"/>
  <c r="E44" i="6" l="1"/>
  <c r="H43" i="6"/>
  <c r="E42" i="3"/>
  <c r="H41" i="3"/>
  <c r="E39" i="4"/>
  <c r="H38" i="4"/>
  <c r="E42" i="1"/>
  <c r="H42" i="1" s="1"/>
  <c r="F44" i="1"/>
  <c r="G44" i="1" s="1"/>
  <c r="E45" i="6" l="1"/>
  <c r="H44" i="6"/>
  <c r="H42" i="3"/>
  <c r="E43" i="3"/>
  <c r="E40" i="4"/>
  <c r="H39" i="4"/>
  <c r="E43" i="1"/>
  <c r="H43" i="1" s="1"/>
  <c r="F45" i="1"/>
  <c r="G45" i="1" s="1"/>
  <c r="E46" i="6" l="1"/>
  <c r="H45" i="6"/>
  <c r="E44" i="3"/>
  <c r="H43" i="3"/>
  <c r="E41" i="4"/>
  <c r="H40" i="4"/>
  <c r="E44" i="1"/>
  <c r="H44" i="1" s="1"/>
  <c r="F46" i="1"/>
  <c r="G46" i="1" s="1"/>
  <c r="E47" i="6" l="1"/>
  <c r="H46" i="6"/>
  <c r="H44" i="3"/>
  <c r="E45" i="3"/>
  <c r="H41" i="4"/>
  <c r="E42" i="4"/>
  <c r="E45" i="1"/>
  <c r="H45" i="1" s="1"/>
  <c r="F47" i="1"/>
  <c r="G47" i="1" s="1"/>
  <c r="E48" i="6" l="1"/>
  <c r="H47" i="6"/>
  <c r="E46" i="3"/>
  <c r="H45" i="3"/>
  <c r="H42" i="4"/>
  <c r="E43" i="4"/>
  <c r="E46" i="1"/>
  <c r="H46" i="1" s="1"/>
  <c r="F48" i="1"/>
  <c r="G48" i="1" s="1"/>
  <c r="E49" i="6" l="1"/>
  <c r="H48" i="6"/>
  <c r="E47" i="3"/>
  <c r="H46" i="3"/>
  <c r="E44" i="4"/>
  <c r="H43" i="4"/>
  <c r="E47" i="1"/>
  <c r="H47" i="1" s="1"/>
  <c r="F49" i="1"/>
  <c r="G49" i="1" s="1"/>
  <c r="E50" i="6" l="1"/>
  <c r="H49" i="6"/>
  <c r="H47" i="3"/>
  <c r="E48" i="3"/>
  <c r="H44" i="4"/>
  <c r="E45" i="4"/>
  <c r="E48" i="1"/>
  <c r="H48" i="1" s="1"/>
  <c r="F50" i="1"/>
  <c r="G50" i="1" s="1"/>
  <c r="E51" i="6" l="1"/>
  <c r="F50" i="6"/>
  <c r="H50" i="6" s="1"/>
  <c r="G50" i="6"/>
  <c r="E49" i="3"/>
  <c r="H48" i="3"/>
  <c r="H45" i="4"/>
  <c r="E46" i="4"/>
  <c r="E49" i="1"/>
  <c r="H49" i="1" s="1"/>
  <c r="F51" i="1"/>
  <c r="G51" i="1" s="1"/>
  <c r="E52" i="6" l="1"/>
  <c r="H51" i="6"/>
  <c r="H49" i="3"/>
  <c r="E50" i="3"/>
  <c r="E47" i="4"/>
  <c r="H46" i="4"/>
  <c r="E50" i="1"/>
  <c r="H50" i="1" s="1"/>
  <c r="F52" i="1"/>
  <c r="G52" i="1" s="1"/>
  <c r="E53" i="6" l="1"/>
  <c r="H52" i="6"/>
  <c r="E51" i="3"/>
  <c r="H50" i="3"/>
  <c r="E48" i="4"/>
  <c r="H47" i="4"/>
  <c r="E51" i="1"/>
  <c r="H51" i="1" s="1"/>
  <c r="F53" i="1"/>
  <c r="G53" i="1" s="1"/>
  <c r="E54" i="6" l="1"/>
  <c r="H53" i="6"/>
  <c r="E52" i="3"/>
  <c r="H51" i="3"/>
  <c r="H48" i="4"/>
  <c r="E49" i="4"/>
  <c r="E52" i="1"/>
  <c r="H52" i="1" s="1"/>
  <c r="F54" i="1"/>
  <c r="G54" i="1" s="1"/>
  <c r="E55" i="6" l="1"/>
  <c r="H54" i="6"/>
  <c r="E53" i="3"/>
  <c r="H52" i="3"/>
  <c r="H49" i="4"/>
  <c r="E50" i="4"/>
  <c r="E53" i="1"/>
  <c r="H53" i="1" s="1"/>
  <c r="F55" i="1"/>
  <c r="G55" i="1" s="1"/>
  <c r="E56" i="6" l="1"/>
  <c r="H55" i="6"/>
  <c r="E54" i="3"/>
  <c r="H53" i="3"/>
  <c r="E51" i="4"/>
  <c r="H50" i="4"/>
  <c r="E54" i="1"/>
  <c r="H54" i="1" s="1"/>
  <c r="F56" i="1"/>
  <c r="G56" i="1" s="1"/>
  <c r="E57" i="6" l="1"/>
  <c r="H56" i="6"/>
  <c r="E55" i="3"/>
  <c r="H54" i="3"/>
  <c r="E52" i="4"/>
  <c r="H51" i="4"/>
  <c r="E55" i="1"/>
  <c r="H55" i="1" s="1"/>
  <c r="F57" i="1"/>
  <c r="G57" i="1" s="1"/>
  <c r="E58" i="6" l="1"/>
  <c r="H57" i="6"/>
  <c r="H55" i="3"/>
  <c r="E56" i="3"/>
  <c r="H52" i="4"/>
  <c r="E53" i="4"/>
  <c r="E56" i="1"/>
  <c r="H56" i="1" s="1"/>
  <c r="F58" i="1"/>
  <c r="G58" i="1" s="1"/>
  <c r="E59" i="6" l="1"/>
  <c r="H58" i="6"/>
  <c r="H56" i="3"/>
  <c r="E57" i="3"/>
  <c r="H53" i="4"/>
  <c r="E54" i="4"/>
  <c r="E57" i="1"/>
  <c r="H57" i="1" s="1"/>
  <c r="F59" i="1"/>
  <c r="G59" i="1" s="1"/>
  <c r="E60" i="6" l="1"/>
  <c r="H59" i="6"/>
  <c r="E58" i="3"/>
  <c r="H57" i="3"/>
  <c r="E55" i="4"/>
  <c r="H54" i="4"/>
  <c r="E58" i="1"/>
  <c r="H58" i="1" s="1"/>
  <c r="F60" i="1"/>
  <c r="G60" i="1" s="1"/>
  <c r="E61" i="6" l="1"/>
  <c r="H60" i="6"/>
  <c r="E59" i="3"/>
  <c r="H58" i="3"/>
  <c r="E56" i="4"/>
  <c r="H55" i="4"/>
  <c r="E59" i="1"/>
  <c r="H59" i="1" s="1"/>
  <c r="F61" i="1"/>
  <c r="G61" i="1" s="1"/>
  <c r="E62" i="6" l="1"/>
  <c r="H61" i="6"/>
  <c r="E60" i="3"/>
  <c r="H59" i="3"/>
  <c r="H56" i="4"/>
  <c r="E57" i="4"/>
  <c r="E60" i="1"/>
  <c r="H60" i="1" s="1"/>
  <c r="E63" i="6" l="1"/>
  <c r="F62" i="6"/>
  <c r="G62" i="6"/>
  <c r="H60" i="3"/>
  <c r="E61" i="3"/>
  <c r="H57" i="4"/>
  <c r="E58" i="4"/>
  <c r="H62" i="6" l="1"/>
  <c r="E64" i="6"/>
  <c r="H63" i="6"/>
  <c r="H61" i="3"/>
  <c r="E62" i="3"/>
  <c r="H58" i="4"/>
  <c r="E59" i="4"/>
  <c r="F62" i="1"/>
  <c r="E61" i="1"/>
  <c r="H61" i="1" s="1"/>
  <c r="E65" i="6" l="1"/>
  <c r="H64" i="6"/>
  <c r="H62" i="3"/>
  <c r="E63" i="3"/>
  <c r="H59" i="4"/>
  <c r="E60" i="4"/>
  <c r="G62" i="1"/>
  <c r="F63" i="1" s="1"/>
  <c r="E66" i="6" l="1"/>
  <c r="H65" i="6"/>
  <c r="E64" i="3"/>
  <c r="H63" i="3"/>
  <c r="H60" i="4"/>
  <c r="E61" i="4"/>
  <c r="G63" i="1"/>
  <c r="F64" i="1" s="1"/>
  <c r="G64" i="1" s="1"/>
  <c r="E67" i="6" l="1"/>
  <c r="H66" i="6"/>
  <c r="H64" i="3"/>
  <c r="E65" i="3"/>
  <c r="E62" i="4"/>
  <c r="H61" i="4"/>
  <c r="E68" i="6" l="1"/>
  <c r="H67" i="6"/>
  <c r="E66" i="3"/>
  <c r="H65" i="3"/>
  <c r="H62" i="4"/>
  <c r="E63" i="4"/>
  <c r="E69" i="6" l="1"/>
  <c r="H68" i="6"/>
  <c r="H66" i="3"/>
  <c r="E67" i="3"/>
  <c r="H63" i="4"/>
  <c r="E64" i="4"/>
  <c r="E70" i="6" l="1"/>
  <c r="H69" i="6"/>
  <c r="E68" i="3"/>
  <c r="H67" i="3"/>
  <c r="E65" i="4"/>
  <c r="H64" i="4"/>
  <c r="E71" i="6" l="1"/>
  <c r="H70" i="6"/>
  <c r="H68" i="3"/>
  <c r="E69" i="3"/>
  <c r="H65" i="4"/>
  <c r="E66" i="4"/>
  <c r="E72" i="6" l="1"/>
  <c r="H71" i="6"/>
  <c r="E70" i="3"/>
  <c r="H69" i="3"/>
  <c r="H66" i="4"/>
  <c r="E67" i="4"/>
  <c r="E73" i="6" l="1"/>
  <c r="H72" i="6"/>
  <c r="E71" i="3"/>
  <c r="H70" i="3"/>
  <c r="H67" i="4"/>
  <c r="E68" i="4"/>
  <c r="E74" i="6" l="1"/>
  <c r="H73" i="6"/>
  <c r="H71" i="3"/>
  <c r="E72" i="3"/>
  <c r="E69" i="4"/>
  <c r="H68" i="4"/>
  <c r="E75" i="6" l="1"/>
  <c r="G74" i="6"/>
  <c r="F74" i="6"/>
  <c r="H72" i="3"/>
  <c r="E73" i="3"/>
  <c r="E70" i="4"/>
  <c r="H69" i="4"/>
  <c r="H74" i="6" l="1"/>
  <c r="E76" i="6"/>
  <c r="H75" i="6"/>
  <c r="H73" i="3"/>
  <c r="E74" i="3"/>
  <c r="H70" i="4"/>
  <c r="E71" i="4"/>
  <c r="E77" i="6" l="1"/>
  <c r="H76" i="6"/>
  <c r="H74" i="3"/>
  <c r="E75" i="3"/>
  <c r="E72" i="4"/>
  <c r="H71" i="4"/>
  <c r="E78" i="6" l="1"/>
  <c r="H77" i="6"/>
  <c r="H75" i="3"/>
  <c r="E76" i="3"/>
  <c r="H72" i="4"/>
  <c r="E73" i="4"/>
  <c r="E79" i="6" l="1"/>
  <c r="H78" i="6"/>
  <c r="H76" i="3"/>
  <c r="E77" i="3"/>
  <c r="H73" i="4"/>
  <c r="E74" i="4"/>
  <c r="E80" i="6" l="1"/>
  <c r="H79" i="6"/>
  <c r="H77" i="3"/>
  <c r="E78" i="3"/>
  <c r="H74" i="4"/>
  <c r="E75" i="4"/>
  <c r="E81" i="6" l="1"/>
  <c r="H80" i="6"/>
  <c r="E79" i="3"/>
  <c r="H78" i="3"/>
  <c r="H75" i="4"/>
  <c r="E76" i="4"/>
  <c r="E82" i="6" l="1"/>
  <c r="H81" i="6"/>
  <c r="H79" i="3"/>
  <c r="E80" i="3"/>
  <c r="H76" i="4"/>
  <c r="E77" i="4"/>
  <c r="E83" i="6" l="1"/>
  <c r="H82" i="6"/>
  <c r="H80" i="3"/>
  <c r="E81" i="3"/>
  <c r="E78" i="4"/>
  <c r="H77" i="4"/>
  <c r="E84" i="6" l="1"/>
  <c r="H83" i="6"/>
  <c r="H81" i="3"/>
  <c r="E82" i="3"/>
  <c r="H78" i="4"/>
  <c r="E79" i="4"/>
  <c r="E85" i="6" l="1"/>
  <c r="H84" i="6"/>
  <c r="E83" i="3"/>
  <c r="H82" i="3"/>
  <c r="H79" i="4"/>
  <c r="E80" i="4"/>
  <c r="E62" i="1"/>
  <c r="H62" i="1" s="1"/>
  <c r="E86" i="6" l="1"/>
  <c r="H85" i="6"/>
  <c r="E84" i="3"/>
  <c r="H83" i="3"/>
  <c r="E81" i="4"/>
  <c r="H80" i="4"/>
  <c r="E63" i="1"/>
  <c r="H63" i="1" s="1"/>
  <c r="E87" i="6" l="1"/>
  <c r="F86" i="6"/>
  <c r="G86" i="6"/>
  <c r="H84" i="3"/>
  <c r="E85" i="3"/>
  <c r="E82" i="4"/>
  <c r="H81" i="4"/>
  <c r="F65" i="1"/>
  <c r="G65" i="1" s="1"/>
  <c r="H86" i="6" l="1"/>
  <c r="E88" i="6"/>
  <c r="H87" i="6"/>
  <c r="E86" i="3"/>
  <c r="H85" i="3"/>
  <c r="H82" i="4"/>
  <c r="E83" i="4"/>
  <c r="E64" i="1"/>
  <c r="H64" i="1" s="1"/>
  <c r="E89" i="6" l="1"/>
  <c r="H88" i="6"/>
  <c r="E87" i="3"/>
  <c r="H86" i="3"/>
  <c r="E84" i="4"/>
  <c r="H83" i="4"/>
  <c r="F66" i="1"/>
  <c r="G66" i="1" s="1"/>
  <c r="E90" i="6" l="1"/>
  <c r="H89" i="6"/>
  <c r="E88" i="3"/>
  <c r="H87" i="3"/>
  <c r="E85" i="4"/>
  <c r="H84" i="4"/>
  <c r="E65" i="1"/>
  <c r="H65" i="1" s="1"/>
  <c r="E91" i="6" l="1"/>
  <c r="H90" i="6"/>
  <c r="H88" i="3"/>
  <c r="E89" i="3"/>
  <c r="E86" i="4"/>
  <c r="H85" i="4"/>
  <c r="F67" i="1"/>
  <c r="E66" i="1"/>
  <c r="H66" i="1" s="1"/>
  <c r="E92" i="6" l="1"/>
  <c r="H91" i="6"/>
  <c r="H89" i="3"/>
  <c r="E90" i="3"/>
  <c r="H86" i="4"/>
  <c r="E87" i="4"/>
  <c r="G67" i="1"/>
  <c r="F68" i="1" s="1"/>
  <c r="E67" i="1"/>
  <c r="H67" i="1" s="1"/>
  <c r="E93" i="6" l="1"/>
  <c r="H92" i="6"/>
  <c r="E91" i="3"/>
  <c r="H90" i="3"/>
  <c r="E88" i="4"/>
  <c r="H87" i="4"/>
  <c r="G68" i="1"/>
  <c r="E68" i="1" s="1"/>
  <c r="H68" i="1" s="1"/>
  <c r="E94" i="6" l="1"/>
  <c r="H93" i="6"/>
  <c r="E92" i="3"/>
  <c r="H91" i="3"/>
  <c r="H88" i="4"/>
  <c r="E89" i="4"/>
  <c r="F69" i="1"/>
  <c r="G69" i="1" s="1"/>
  <c r="F70" i="1" s="1"/>
  <c r="G70" i="1" s="1"/>
  <c r="E95" i="6" l="1"/>
  <c r="H94" i="6"/>
  <c r="E93" i="3"/>
  <c r="H92" i="3"/>
  <c r="H89" i="4"/>
  <c r="E90" i="4"/>
  <c r="F71" i="1"/>
  <c r="G71" i="1" s="1"/>
  <c r="F72" i="1" s="1"/>
  <c r="G72" i="1" s="1"/>
  <c r="E69" i="1"/>
  <c r="H69" i="1" s="1"/>
  <c r="E96" i="6" l="1"/>
  <c r="H95" i="6"/>
  <c r="H93" i="3"/>
  <c r="E94" i="3"/>
  <c r="H90" i="4"/>
  <c r="E91" i="4"/>
  <c r="F73" i="1"/>
  <c r="G73" i="1" s="1"/>
  <c r="F74" i="1" s="1"/>
  <c r="G74" i="1" s="1"/>
  <c r="E70" i="1"/>
  <c r="H70" i="1" s="1"/>
  <c r="E97" i="6" l="1"/>
  <c r="H96" i="6"/>
  <c r="E95" i="3"/>
  <c r="H94" i="3"/>
  <c r="H91" i="4"/>
  <c r="E92" i="4"/>
  <c r="E71" i="1"/>
  <c r="H71" i="1" s="1"/>
  <c r="E98" i="6" l="1"/>
  <c r="H97" i="6"/>
  <c r="H95" i="3"/>
  <c r="E96" i="3"/>
  <c r="H92" i="4"/>
  <c r="E93" i="4"/>
  <c r="E72" i="1"/>
  <c r="H72" i="1" s="1"/>
  <c r="F75" i="1"/>
  <c r="G75" i="1" s="1"/>
  <c r="E99" i="6" l="1"/>
  <c r="F98" i="6"/>
  <c r="G98" i="6"/>
  <c r="H98" i="6"/>
  <c r="H96" i="3"/>
  <c r="E97" i="3"/>
  <c r="E94" i="4"/>
  <c r="H93" i="4"/>
  <c r="F76" i="1"/>
  <c r="G76" i="1" s="1"/>
  <c r="E100" i="6" l="1"/>
  <c r="H99" i="6"/>
  <c r="H97" i="3"/>
  <c r="E98" i="3"/>
  <c r="H94" i="4"/>
  <c r="E95" i="4"/>
  <c r="E73" i="1"/>
  <c r="H73" i="1" s="1"/>
  <c r="F77" i="1"/>
  <c r="G77" i="1" s="1"/>
  <c r="E101" i="6" l="1"/>
  <c r="H100" i="6"/>
  <c r="E99" i="3"/>
  <c r="H98" i="3"/>
  <c r="H95" i="4"/>
  <c r="E96" i="4"/>
  <c r="F78" i="1"/>
  <c r="G78" i="1" s="1"/>
  <c r="E74" i="1"/>
  <c r="H74" i="1" s="1"/>
  <c r="E102" i="6" l="1"/>
  <c r="H101" i="6"/>
  <c r="H99" i="3"/>
  <c r="E100" i="3"/>
  <c r="H96" i="4"/>
  <c r="E97" i="4"/>
  <c r="F79" i="1"/>
  <c r="G79" i="1" s="1"/>
  <c r="E75" i="1"/>
  <c r="H75" i="1" s="1"/>
  <c r="E103" i="6" l="1"/>
  <c r="H102" i="6"/>
  <c r="H100" i="3"/>
  <c r="E101" i="3"/>
  <c r="E98" i="4"/>
  <c r="H97" i="4"/>
  <c r="E76" i="1"/>
  <c r="H76" i="1" s="1"/>
  <c r="F80" i="1"/>
  <c r="G80" i="1" s="1"/>
  <c r="E104" i="6" l="1"/>
  <c r="H103" i="6"/>
  <c r="H101" i="3"/>
  <c r="E102" i="3"/>
  <c r="H98" i="4"/>
  <c r="E99" i="4"/>
  <c r="F81" i="1"/>
  <c r="G81" i="1" s="1"/>
  <c r="E77" i="1"/>
  <c r="H77" i="1" s="1"/>
  <c r="E105" i="6" l="1"/>
  <c r="H104" i="6"/>
  <c r="E103" i="3"/>
  <c r="H102" i="3"/>
  <c r="E100" i="4"/>
  <c r="H99" i="4"/>
  <c r="F82" i="1"/>
  <c r="G82" i="1" s="1"/>
  <c r="E78" i="1"/>
  <c r="H78" i="1" s="1"/>
  <c r="E106" i="6" l="1"/>
  <c r="H105" i="6"/>
  <c r="H103" i="3"/>
  <c r="E104" i="3"/>
  <c r="E101" i="4"/>
  <c r="H100" i="4"/>
  <c r="F83" i="1"/>
  <c r="G83" i="1" s="1"/>
  <c r="E79" i="1"/>
  <c r="H79" i="1" s="1"/>
  <c r="E107" i="6" l="1"/>
  <c r="H106" i="6"/>
  <c r="H104" i="3"/>
  <c r="E105" i="3"/>
  <c r="E102" i="4"/>
  <c r="H101" i="4"/>
  <c r="F84" i="1"/>
  <c r="G84" i="1" s="1"/>
  <c r="E80" i="1"/>
  <c r="H80" i="1" s="1"/>
  <c r="E108" i="6" l="1"/>
  <c r="H107" i="6"/>
  <c r="H105" i="3"/>
  <c r="E106" i="3"/>
  <c r="H102" i="4"/>
  <c r="E103" i="4"/>
  <c r="F85" i="1"/>
  <c r="G85" i="1" s="1"/>
  <c r="E81" i="1"/>
  <c r="H81" i="1" s="1"/>
  <c r="E109" i="6" l="1"/>
  <c r="H108" i="6"/>
  <c r="E107" i="3"/>
  <c r="H106" i="3"/>
  <c r="E104" i="4"/>
  <c r="H103" i="4"/>
  <c r="F86" i="1"/>
  <c r="G86" i="1" s="1"/>
  <c r="E82" i="1"/>
  <c r="H82" i="1" s="1"/>
  <c r="E110" i="6" l="1"/>
  <c r="H109" i="6"/>
  <c r="E108" i="3"/>
  <c r="H107" i="3"/>
  <c r="H104" i="4"/>
  <c r="E105" i="4"/>
  <c r="E83" i="1"/>
  <c r="H83" i="1" s="1"/>
  <c r="F87" i="1"/>
  <c r="G87" i="1" s="1"/>
  <c r="E111" i="6" l="1"/>
  <c r="F110" i="6"/>
  <c r="G110" i="6"/>
  <c r="H108" i="3"/>
  <c r="E109" i="3"/>
  <c r="H105" i="4"/>
  <c r="E106" i="4"/>
  <c r="F88" i="1"/>
  <c r="G88" i="1" s="1"/>
  <c r="E84" i="1"/>
  <c r="H84" i="1" s="1"/>
  <c r="H110" i="6" l="1"/>
  <c r="E112" i="6"/>
  <c r="H111" i="6"/>
  <c r="H109" i="3"/>
  <c r="E110" i="3"/>
  <c r="H106" i="4"/>
  <c r="E107" i="4"/>
  <c r="F89" i="1"/>
  <c r="G89" i="1" s="1"/>
  <c r="E85" i="1"/>
  <c r="H85" i="1" s="1"/>
  <c r="E113" i="6" l="1"/>
  <c r="H112" i="6"/>
  <c r="E111" i="3"/>
  <c r="H110" i="3"/>
  <c r="H107" i="4"/>
  <c r="E108" i="4"/>
  <c r="E86" i="1"/>
  <c r="H86" i="1" s="1"/>
  <c r="F90" i="1"/>
  <c r="G90" i="1" s="1"/>
  <c r="E114" i="6" l="1"/>
  <c r="H113" i="6"/>
  <c r="E112" i="3"/>
  <c r="H111" i="3"/>
  <c r="H108" i="4"/>
  <c r="E109" i="4"/>
  <c r="F91" i="1"/>
  <c r="G91" i="1" s="1"/>
  <c r="E87" i="1"/>
  <c r="H87" i="1" s="1"/>
  <c r="E115" i="6" l="1"/>
  <c r="H114" i="6"/>
  <c r="H112" i="3"/>
  <c r="E113" i="3"/>
  <c r="H109" i="4"/>
  <c r="E110" i="4"/>
  <c r="F92" i="1"/>
  <c r="G92" i="1" s="1"/>
  <c r="E88" i="1"/>
  <c r="H88" i="1" s="1"/>
  <c r="E116" i="6" l="1"/>
  <c r="H115" i="6"/>
  <c r="H113" i="3"/>
  <c r="E114" i="3"/>
  <c r="H110" i="4"/>
  <c r="E111" i="4"/>
  <c r="F93" i="1"/>
  <c r="G93" i="1" s="1"/>
  <c r="E89" i="1"/>
  <c r="H89" i="1" s="1"/>
  <c r="E117" i="6" l="1"/>
  <c r="H116" i="6"/>
  <c r="H114" i="3"/>
  <c r="E115" i="3"/>
  <c r="H111" i="4"/>
  <c r="E112" i="4"/>
  <c r="E90" i="1"/>
  <c r="H90" i="1" s="1"/>
  <c r="F94" i="1"/>
  <c r="G94" i="1" s="1"/>
  <c r="E118" i="6" l="1"/>
  <c r="H117" i="6"/>
  <c r="H115" i="3"/>
  <c r="E116" i="3"/>
  <c r="E113" i="4"/>
  <c r="H112" i="4"/>
  <c r="F95" i="1"/>
  <c r="G95" i="1" s="1"/>
  <c r="E91" i="1"/>
  <c r="H91" i="1" s="1"/>
  <c r="E119" i="6" l="1"/>
  <c r="H118" i="6"/>
  <c r="E117" i="3"/>
  <c r="H116" i="3"/>
  <c r="H113" i="4"/>
  <c r="E114" i="4"/>
  <c r="E92" i="1"/>
  <c r="H92" i="1" s="1"/>
  <c r="F96" i="1"/>
  <c r="G96" i="1" s="1"/>
  <c r="E120" i="6" l="1"/>
  <c r="H119" i="6"/>
  <c r="H117" i="3"/>
  <c r="E118" i="3"/>
  <c r="H114" i="4"/>
  <c r="E115" i="4"/>
  <c r="F97" i="1"/>
  <c r="G97" i="1" s="1"/>
  <c r="E93" i="1"/>
  <c r="H93" i="1" s="1"/>
  <c r="E121" i="6" l="1"/>
  <c r="H120" i="6"/>
  <c r="E119" i="3"/>
  <c r="H118" i="3"/>
  <c r="H115" i="4"/>
  <c r="E116" i="4"/>
  <c r="F98" i="1"/>
  <c r="G98" i="1" s="1"/>
  <c r="E94" i="1"/>
  <c r="H94" i="1" s="1"/>
  <c r="E122" i="6" l="1"/>
  <c r="H121" i="6"/>
  <c r="H119" i="3"/>
  <c r="E120" i="3"/>
  <c r="E117" i="4"/>
  <c r="H116" i="4"/>
  <c r="E95" i="1"/>
  <c r="H95" i="1" s="1"/>
  <c r="F99" i="1"/>
  <c r="G99" i="1" s="1"/>
  <c r="E123" i="6" l="1"/>
  <c r="F122" i="6"/>
  <c r="G122" i="6"/>
  <c r="E121" i="3"/>
  <c r="H120" i="3"/>
  <c r="H117" i="4"/>
  <c r="E118" i="4"/>
  <c r="E96" i="1"/>
  <c r="H96" i="1" s="1"/>
  <c r="F100" i="1"/>
  <c r="G100" i="1" s="1"/>
  <c r="H122" i="6" l="1"/>
  <c r="E124" i="6"/>
  <c r="H123" i="6"/>
  <c r="H121" i="3"/>
  <c r="E122" i="3"/>
  <c r="H118" i="4"/>
  <c r="E119" i="4"/>
  <c r="F101" i="1"/>
  <c r="G101" i="1" s="1"/>
  <c r="E97" i="1"/>
  <c r="H97" i="1" s="1"/>
  <c r="E125" i="6" l="1"/>
  <c r="H124" i="6"/>
  <c r="H122" i="3"/>
  <c r="E123" i="3"/>
  <c r="E120" i="4"/>
  <c r="H119" i="4"/>
  <c r="E98" i="1"/>
  <c r="H98" i="1" s="1"/>
  <c r="F102" i="1"/>
  <c r="G102" i="1" s="1"/>
  <c r="E126" i="6" l="1"/>
  <c r="H125" i="6"/>
  <c r="E124" i="3"/>
  <c r="H123" i="3"/>
  <c r="E121" i="4"/>
  <c r="H120" i="4"/>
  <c r="F103" i="1"/>
  <c r="G103" i="1" s="1"/>
  <c r="E99" i="1"/>
  <c r="H99" i="1" s="1"/>
  <c r="E127" i="6" l="1"/>
  <c r="H126" i="6"/>
  <c r="H124" i="3"/>
  <c r="E125" i="3"/>
  <c r="H121" i="4"/>
  <c r="E122" i="4"/>
  <c r="F104" i="1"/>
  <c r="G104" i="1" s="1"/>
  <c r="E100" i="1"/>
  <c r="H100" i="1" s="1"/>
  <c r="E128" i="6" l="1"/>
  <c r="H127" i="6"/>
  <c r="H125" i="3"/>
  <c r="E126" i="3"/>
  <c r="H122" i="4"/>
  <c r="E123" i="4"/>
  <c r="F105" i="1"/>
  <c r="G105" i="1" s="1"/>
  <c r="E101" i="1"/>
  <c r="H101" i="1" s="1"/>
  <c r="E129" i="6" l="1"/>
  <c r="H128" i="6"/>
  <c r="E127" i="3"/>
  <c r="H126" i="3"/>
  <c r="H123" i="4"/>
  <c r="E124" i="4"/>
  <c r="F106" i="1"/>
  <c r="G106" i="1" s="1"/>
  <c r="E102" i="1"/>
  <c r="H102" i="1" s="1"/>
  <c r="E130" i="6" l="1"/>
  <c r="H129" i="6"/>
  <c r="E128" i="3"/>
  <c r="H127" i="3"/>
  <c r="E125" i="4"/>
  <c r="H124" i="4"/>
  <c r="F107" i="1"/>
  <c r="G107" i="1" s="1"/>
  <c r="E103" i="1"/>
  <c r="H103" i="1" s="1"/>
  <c r="E131" i="6" l="1"/>
  <c r="H130" i="6"/>
  <c r="E129" i="3"/>
  <c r="H128" i="3"/>
  <c r="H125" i="4"/>
  <c r="E126" i="4"/>
  <c r="F108" i="1"/>
  <c r="G108" i="1" s="1"/>
  <c r="E104" i="1"/>
  <c r="H104" i="1" s="1"/>
  <c r="E132" i="6" l="1"/>
  <c r="H131" i="6"/>
  <c r="E130" i="3"/>
  <c r="H129" i="3"/>
  <c r="H126" i="4"/>
  <c r="E127" i="4"/>
  <c r="E105" i="1"/>
  <c r="H105" i="1" s="1"/>
  <c r="F109" i="1"/>
  <c r="G109" i="1" s="1"/>
  <c r="E133" i="6" l="1"/>
  <c r="H132" i="6"/>
  <c r="H130" i="3"/>
  <c r="E131" i="3"/>
  <c r="H127" i="4"/>
  <c r="E128" i="4"/>
  <c r="F110" i="1"/>
  <c r="G110" i="1" s="1"/>
  <c r="E106" i="1"/>
  <c r="H106" i="1" s="1"/>
  <c r="E134" i="6" l="1"/>
  <c r="H133" i="6"/>
  <c r="E132" i="3"/>
  <c r="H131" i="3"/>
  <c r="H128" i="4"/>
  <c r="E129" i="4"/>
  <c r="F111" i="1"/>
  <c r="G111" i="1" s="1"/>
  <c r="E107" i="1"/>
  <c r="H107" i="1" s="1"/>
  <c r="E135" i="6" l="1"/>
  <c r="F134" i="6"/>
  <c r="G134" i="6"/>
  <c r="E133" i="3"/>
  <c r="H132" i="3"/>
  <c r="H129" i="4"/>
  <c r="E130" i="4"/>
  <c r="F112" i="1"/>
  <c r="G112" i="1" s="1"/>
  <c r="E108" i="1"/>
  <c r="H108" i="1" s="1"/>
  <c r="H134" i="6" l="1"/>
  <c r="E136" i="6"/>
  <c r="H135" i="6"/>
  <c r="H133" i="3"/>
  <c r="E134" i="3"/>
  <c r="E131" i="4"/>
  <c r="H130" i="4"/>
  <c r="F113" i="1"/>
  <c r="G113" i="1" s="1"/>
  <c r="E109" i="1"/>
  <c r="H109" i="1" s="1"/>
  <c r="E137" i="6" l="1"/>
  <c r="H136" i="6"/>
  <c r="H134" i="3"/>
  <c r="E135" i="3"/>
  <c r="H131" i="4"/>
  <c r="E132" i="4"/>
  <c r="F114" i="1"/>
  <c r="G114" i="1" s="1"/>
  <c r="E110" i="1"/>
  <c r="H110" i="1" s="1"/>
  <c r="E138" i="6" l="1"/>
  <c r="H137" i="6"/>
  <c r="H135" i="3"/>
  <c r="E136" i="3"/>
  <c r="H132" i="4"/>
  <c r="E133" i="4"/>
  <c r="F115" i="1"/>
  <c r="G115" i="1" s="1"/>
  <c r="E111" i="1"/>
  <c r="H111" i="1" s="1"/>
  <c r="E139" i="6" l="1"/>
  <c r="H138" i="6"/>
  <c r="E137" i="3"/>
  <c r="H136" i="3"/>
  <c r="E134" i="4"/>
  <c r="H133" i="4"/>
  <c r="F116" i="1"/>
  <c r="G116" i="1" s="1"/>
  <c r="E112" i="1"/>
  <c r="H112" i="1" s="1"/>
  <c r="E140" i="6" l="1"/>
  <c r="H139" i="6"/>
  <c r="E138" i="3"/>
  <c r="H137" i="3"/>
  <c r="E135" i="4"/>
  <c r="H134" i="4"/>
  <c r="F117" i="1"/>
  <c r="G117" i="1" s="1"/>
  <c r="E113" i="1"/>
  <c r="H113" i="1" s="1"/>
  <c r="E141" i="6" l="1"/>
  <c r="H140" i="6"/>
  <c r="E139" i="3"/>
  <c r="H138" i="3"/>
  <c r="H135" i="4"/>
  <c r="E136" i="4"/>
  <c r="F118" i="1"/>
  <c r="G118" i="1" s="1"/>
  <c r="E114" i="1"/>
  <c r="H114" i="1" s="1"/>
  <c r="E142" i="6" l="1"/>
  <c r="H141" i="6"/>
  <c r="H139" i="3"/>
  <c r="E140" i="3"/>
  <c r="E137" i="4"/>
  <c r="H136" i="4"/>
  <c r="F119" i="1"/>
  <c r="G119" i="1" s="1"/>
  <c r="E115" i="1"/>
  <c r="H115" i="1" s="1"/>
  <c r="E143" i="6" l="1"/>
  <c r="H142" i="6"/>
  <c r="E141" i="3"/>
  <c r="H140" i="3"/>
  <c r="E138" i="4"/>
  <c r="H137" i="4"/>
  <c r="F120" i="1"/>
  <c r="G120" i="1" s="1"/>
  <c r="E116" i="1"/>
  <c r="H116" i="1" s="1"/>
  <c r="E144" i="6" l="1"/>
  <c r="H143" i="6"/>
  <c r="H141" i="3"/>
  <c r="E142" i="3"/>
  <c r="E139" i="4"/>
  <c r="H138" i="4"/>
  <c r="F121" i="1"/>
  <c r="G121" i="1" s="1"/>
  <c r="E117" i="1"/>
  <c r="H117" i="1" s="1"/>
  <c r="E145" i="6" l="1"/>
  <c r="H144" i="6"/>
  <c r="E143" i="3"/>
  <c r="H142" i="3"/>
  <c r="H139" i="4"/>
  <c r="E140" i="4"/>
  <c r="F122" i="1"/>
  <c r="G122" i="1" s="1"/>
  <c r="E118" i="1"/>
  <c r="H118" i="1" s="1"/>
  <c r="E146" i="6" l="1"/>
  <c r="H145" i="6"/>
  <c r="E144" i="3"/>
  <c r="H143" i="3"/>
  <c r="E141" i="4"/>
  <c r="H140" i="4"/>
  <c r="E119" i="1"/>
  <c r="H119" i="1" s="1"/>
  <c r="F123" i="1"/>
  <c r="G123" i="1" s="1"/>
  <c r="E147" i="6" l="1"/>
  <c r="F146" i="6"/>
  <c r="G146" i="6"/>
  <c r="H146" i="6" s="1"/>
  <c r="H144" i="3"/>
  <c r="E145" i="3"/>
  <c r="H141" i="4"/>
  <c r="E142" i="4"/>
  <c r="F124" i="1"/>
  <c r="G124" i="1" s="1"/>
  <c r="E120" i="1"/>
  <c r="H120" i="1" s="1"/>
  <c r="E148" i="6" l="1"/>
  <c r="H147" i="6"/>
  <c r="E146" i="3"/>
  <c r="H145" i="3"/>
  <c r="H142" i="4"/>
  <c r="E143" i="4"/>
  <c r="F125" i="1"/>
  <c r="G125" i="1" s="1"/>
  <c r="E121" i="1"/>
  <c r="H121" i="1" s="1"/>
  <c r="E149" i="6" l="1"/>
  <c r="H148" i="6"/>
  <c r="H146" i="3"/>
  <c r="E147" i="3"/>
  <c r="H143" i="4"/>
  <c r="E144" i="4"/>
  <c r="F126" i="1"/>
  <c r="G126" i="1" s="1"/>
  <c r="E122" i="1"/>
  <c r="H122" i="1" s="1"/>
  <c r="E150" i="6" l="1"/>
  <c r="H149" i="6"/>
  <c r="E148" i="3"/>
  <c r="H147" i="3"/>
  <c r="H144" i="4"/>
  <c r="E145" i="4"/>
  <c r="F127" i="1"/>
  <c r="G127" i="1" s="1"/>
  <c r="E123" i="1"/>
  <c r="H123" i="1" s="1"/>
  <c r="E151" i="6" l="1"/>
  <c r="H150" i="6"/>
  <c r="E149" i="3"/>
  <c r="H148" i="3"/>
  <c r="H145" i="4"/>
  <c r="E146" i="4"/>
  <c r="F128" i="1"/>
  <c r="G128" i="1" s="1"/>
  <c r="E124" i="1"/>
  <c r="H124" i="1" s="1"/>
  <c r="E152" i="6" l="1"/>
  <c r="H151" i="6"/>
  <c r="H149" i="3"/>
  <c r="E150" i="3"/>
  <c r="E147" i="4"/>
  <c r="H146" i="4"/>
  <c r="F129" i="1"/>
  <c r="G129" i="1" s="1"/>
  <c r="E125" i="1"/>
  <c r="H125" i="1" s="1"/>
  <c r="E153" i="6" l="1"/>
  <c r="H152" i="6"/>
  <c r="E151" i="3"/>
  <c r="H150" i="3"/>
  <c r="H147" i="4"/>
  <c r="E148" i="4"/>
  <c r="F130" i="1"/>
  <c r="G130" i="1" s="1"/>
  <c r="E126" i="1"/>
  <c r="H126" i="1" s="1"/>
  <c r="E154" i="6" l="1"/>
  <c r="H153" i="6"/>
  <c r="H151" i="3"/>
  <c r="E152" i="3"/>
  <c r="H148" i="4"/>
  <c r="E149" i="4"/>
  <c r="F131" i="1"/>
  <c r="G131" i="1" s="1"/>
  <c r="E127" i="1"/>
  <c r="H127" i="1" s="1"/>
  <c r="E155" i="6" l="1"/>
  <c r="H154" i="6"/>
  <c r="E153" i="3"/>
  <c r="H152" i="3"/>
  <c r="H149" i="4"/>
  <c r="E150" i="4"/>
  <c r="F132" i="1"/>
  <c r="G132" i="1" s="1"/>
  <c r="E128" i="1"/>
  <c r="H128" i="1" s="1"/>
  <c r="E156" i="6" l="1"/>
  <c r="H155" i="6"/>
  <c r="E154" i="3"/>
  <c r="H153" i="3"/>
  <c r="H150" i="4"/>
  <c r="E151" i="4"/>
  <c r="F133" i="1"/>
  <c r="G133" i="1" s="1"/>
  <c r="E129" i="1"/>
  <c r="H129" i="1" s="1"/>
  <c r="E157" i="6" l="1"/>
  <c r="H156" i="6"/>
  <c r="H154" i="3"/>
  <c r="E155" i="3"/>
  <c r="H151" i="4"/>
  <c r="E152" i="4"/>
  <c r="F134" i="1"/>
  <c r="G134" i="1" s="1"/>
  <c r="E130" i="1"/>
  <c r="H130" i="1" s="1"/>
  <c r="E158" i="6" l="1"/>
  <c r="H157" i="6"/>
  <c r="E156" i="3"/>
  <c r="H155" i="3"/>
  <c r="E153" i="4"/>
  <c r="H152" i="4"/>
  <c r="E131" i="1"/>
  <c r="H131" i="1" s="1"/>
  <c r="F135" i="1"/>
  <c r="G135" i="1" s="1"/>
  <c r="E159" i="6" l="1"/>
  <c r="F158" i="6"/>
  <c r="G158" i="6"/>
  <c r="E157" i="3"/>
  <c r="H156" i="3"/>
  <c r="E154" i="4"/>
  <c r="H153" i="4"/>
  <c r="F136" i="1"/>
  <c r="G136" i="1" s="1"/>
  <c r="E132" i="1"/>
  <c r="H132" i="1" s="1"/>
  <c r="H158" i="6" l="1"/>
  <c r="E160" i="6"/>
  <c r="H159" i="6"/>
  <c r="H157" i="3"/>
  <c r="E158" i="3"/>
  <c r="H154" i="4"/>
  <c r="E155" i="4"/>
  <c r="F137" i="1"/>
  <c r="G137" i="1" s="1"/>
  <c r="E133" i="1"/>
  <c r="H133" i="1" s="1"/>
  <c r="E161" i="6" l="1"/>
  <c r="H160" i="6"/>
  <c r="E159" i="3"/>
  <c r="H158" i="3"/>
  <c r="H155" i="4"/>
  <c r="E156" i="4"/>
  <c r="F138" i="1"/>
  <c r="G138" i="1" s="1"/>
  <c r="E134" i="1"/>
  <c r="H134" i="1" s="1"/>
  <c r="E162" i="6" l="1"/>
  <c r="H161" i="6"/>
  <c r="E160" i="3"/>
  <c r="H159" i="3"/>
  <c r="E157" i="4"/>
  <c r="H156" i="4"/>
  <c r="F139" i="1"/>
  <c r="G139" i="1" s="1"/>
  <c r="E135" i="1"/>
  <c r="H135" i="1" s="1"/>
  <c r="E163" i="6" l="1"/>
  <c r="H162" i="6"/>
  <c r="H160" i="3"/>
  <c r="E161" i="3"/>
  <c r="H157" i="4"/>
  <c r="E158" i="4"/>
  <c r="F140" i="1"/>
  <c r="G140" i="1" s="1"/>
  <c r="E136" i="1"/>
  <c r="H136" i="1" s="1"/>
  <c r="E164" i="6" l="1"/>
  <c r="H163" i="6"/>
  <c r="H161" i="3"/>
  <c r="E162" i="3"/>
  <c r="H158" i="4"/>
  <c r="E159" i="4"/>
  <c r="F141" i="1"/>
  <c r="G141" i="1" s="1"/>
  <c r="E137" i="1"/>
  <c r="H137" i="1" s="1"/>
  <c r="E165" i="6" l="1"/>
  <c r="H164" i="6"/>
  <c r="E163" i="3"/>
  <c r="H162" i="3"/>
  <c r="H159" i="4"/>
  <c r="E160" i="4"/>
  <c r="F142" i="1"/>
  <c r="G142" i="1" s="1"/>
  <c r="E138" i="1"/>
  <c r="H138" i="1" s="1"/>
  <c r="E166" i="6" l="1"/>
  <c r="H165" i="6"/>
  <c r="E164" i="3"/>
  <c r="H163" i="3"/>
  <c r="H160" i="4"/>
  <c r="E161" i="4"/>
  <c r="F143" i="1"/>
  <c r="G143" i="1" s="1"/>
  <c r="E139" i="1"/>
  <c r="H139" i="1" s="1"/>
  <c r="E167" i="6" l="1"/>
  <c r="H166" i="6"/>
  <c r="E165" i="3"/>
  <c r="H164" i="3"/>
  <c r="H161" i="4"/>
  <c r="E162" i="4"/>
  <c r="F144" i="1"/>
  <c r="G144" i="1" s="1"/>
  <c r="E140" i="1"/>
  <c r="H140" i="1" s="1"/>
  <c r="E168" i="6" l="1"/>
  <c r="H167" i="6"/>
  <c r="H165" i="3"/>
  <c r="E166" i="3"/>
  <c r="E163" i="4"/>
  <c r="H162" i="4"/>
  <c r="F145" i="1"/>
  <c r="G145" i="1" s="1"/>
  <c r="E141" i="1"/>
  <c r="H141" i="1" s="1"/>
  <c r="E169" i="6" l="1"/>
  <c r="H168" i="6"/>
  <c r="E167" i="3"/>
  <c r="H166" i="3"/>
  <c r="H163" i="4"/>
  <c r="E164" i="4"/>
  <c r="F146" i="1"/>
  <c r="G146" i="1" s="1"/>
  <c r="E142" i="1"/>
  <c r="H142" i="1" s="1"/>
  <c r="E170" i="6" l="1"/>
  <c r="H169" i="6"/>
  <c r="E168" i="3"/>
  <c r="H167" i="3"/>
  <c r="H164" i="4"/>
  <c r="E165" i="4"/>
  <c r="F147" i="1"/>
  <c r="G147" i="1" s="1"/>
  <c r="E143" i="1"/>
  <c r="H143" i="1" s="1"/>
  <c r="E171" i="6" l="1"/>
  <c r="G170" i="6"/>
  <c r="F170" i="6"/>
  <c r="H170" i="6" s="1"/>
  <c r="E169" i="3"/>
  <c r="H168" i="3"/>
  <c r="E166" i="4"/>
  <c r="H165" i="4"/>
  <c r="F148" i="1"/>
  <c r="G148" i="1" s="1"/>
  <c r="E144" i="1"/>
  <c r="H144" i="1" s="1"/>
  <c r="E172" i="6" l="1"/>
  <c r="H171" i="6"/>
  <c r="H169" i="3"/>
  <c r="E170" i="3"/>
  <c r="H166" i="4"/>
  <c r="E167" i="4"/>
  <c r="F149" i="1"/>
  <c r="G149" i="1" s="1"/>
  <c r="E145" i="1"/>
  <c r="H145" i="1" s="1"/>
  <c r="E173" i="6" l="1"/>
  <c r="H172" i="6"/>
  <c r="E171" i="3"/>
  <c r="H170" i="3"/>
  <c r="H167" i="4"/>
  <c r="E168" i="4"/>
  <c r="F150" i="1"/>
  <c r="G150" i="1" s="1"/>
  <c r="E146" i="1"/>
  <c r="H146" i="1" s="1"/>
  <c r="E174" i="6" l="1"/>
  <c r="H173" i="6"/>
  <c r="H171" i="3"/>
  <c r="E172" i="3"/>
  <c r="E169" i="4"/>
  <c r="H168" i="4"/>
  <c r="F151" i="1"/>
  <c r="G151" i="1" s="1"/>
  <c r="E147" i="1"/>
  <c r="H147" i="1" s="1"/>
  <c r="E175" i="6" l="1"/>
  <c r="H174" i="6"/>
  <c r="E173" i="3"/>
  <c r="H172" i="3"/>
  <c r="E170" i="4"/>
  <c r="H169" i="4"/>
  <c r="F152" i="1"/>
  <c r="G152" i="1" s="1"/>
  <c r="E148" i="1"/>
  <c r="H148" i="1" s="1"/>
  <c r="E176" i="6" l="1"/>
  <c r="H175" i="6"/>
  <c r="E174" i="3"/>
  <c r="H173" i="3"/>
  <c r="H170" i="4"/>
  <c r="E171" i="4"/>
  <c r="F153" i="1"/>
  <c r="G153" i="1" s="1"/>
  <c r="E149" i="1"/>
  <c r="H149" i="1" s="1"/>
  <c r="E177" i="6" l="1"/>
  <c r="H176" i="6"/>
  <c r="H174" i="3"/>
  <c r="E175" i="3"/>
  <c r="H171" i="4"/>
  <c r="E172" i="4"/>
  <c r="F154" i="1"/>
  <c r="G154" i="1" s="1"/>
  <c r="E150" i="1"/>
  <c r="H150" i="1" s="1"/>
  <c r="E178" i="6" l="1"/>
  <c r="H177" i="6"/>
  <c r="E176" i="3"/>
  <c r="H175" i="3"/>
  <c r="E173" i="4"/>
  <c r="H172" i="4"/>
  <c r="F155" i="1"/>
  <c r="G155" i="1" s="1"/>
  <c r="E151" i="1"/>
  <c r="H151" i="1" s="1"/>
  <c r="E179" i="6" l="1"/>
  <c r="H178" i="6"/>
  <c r="H176" i="3"/>
  <c r="E177" i="3"/>
  <c r="H173" i="4"/>
  <c r="E174" i="4"/>
  <c r="F156" i="1"/>
  <c r="G156" i="1" s="1"/>
  <c r="E152" i="1"/>
  <c r="H152" i="1" s="1"/>
  <c r="E180" i="6" l="1"/>
  <c r="H179" i="6"/>
  <c r="H177" i="3"/>
  <c r="E178" i="3"/>
  <c r="H174" i="4"/>
  <c r="E175" i="4"/>
  <c r="F157" i="1"/>
  <c r="G157" i="1" s="1"/>
  <c r="E153" i="1"/>
  <c r="H153" i="1" s="1"/>
  <c r="E181" i="6" l="1"/>
  <c r="H180" i="6"/>
  <c r="H178" i="3"/>
  <c r="E179" i="3"/>
  <c r="H175" i="4"/>
  <c r="E176" i="4"/>
  <c r="E154" i="1"/>
  <c r="H154" i="1" s="1"/>
  <c r="F158" i="1"/>
  <c r="G158" i="1" s="1"/>
  <c r="E182" i="6" l="1"/>
  <c r="H181" i="6"/>
  <c r="E180" i="3"/>
  <c r="H179" i="3"/>
  <c r="H176" i="4"/>
  <c r="E177" i="4"/>
  <c r="F159" i="1"/>
  <c r="G159" i="1" s="1"/>
  <c r="E155" i="1"/>
  <c r="H155" i="1" s="1"/>
  <c r="E183" i="6" l="1"/>
  <c r="F182" i="6"/>
  <c r="G182" i="6"/>
  <c r="E181" i="3"/>
  <c r="H180" i="3"/>
  <c r="H177" i="4"/>
  <c r="E178" i="4"/>
  <c r="F160" i="1"/>
  <c r="G160" i="1" s="1"/>
  <c r="E156" i="1"/>
  <c r="H156" i="1" s="1"/>
  <c r="H182" i="6" l="1"/>
  <c r="E184" i="6"/>
  <c r="H183" i="6"/>
  <c r="H181" i="3"/>
  <c r="E182" i="3"/>
  <c r="E179" i="4"/>
  <c r="H178" i="4"/>
  <c r="E157" i="1"/>
  <c r="H157" i="1" s="1"/>
  <c r="F161" i="1"/>
  <c r="G161" i="1" s="1"/>
  <c r="E185" i="6" l="1"/>
  <c r="H184" i="6"/>
  <c r="E183" i="3"/>
  <c r="H182" i="3"/>
  <c r="H179" i="4"/>
  <c r="E180" i="4"/>
  <c r="F162" i="1"/>
  <c r="G162" i="1" s="1"/>
  <c r="E158" i="1"/>
  <c r="H158" i="1" s="1"/>
  <c r="E186" i="6" l="1"/>
  <c r="H185" i="6"/>
  <c r="H183" i="3"/>
  <c r="E184" i="3"/>
  <c r="H180" i="4"/>
  <c r="E181" i="4"/>
  <c r="F163" i="1"/>
  <c r="G163" i="1" s="1"/>
  <c r="E159" i="1"/>
  <c r="H159" i="1" s="1"/>
  <c r="E187" i="6" l="1"/>
  <c r="H186" i="6"/>
  <c r="E185" i="3"/>
  <c r="H184" i="3"/>
  <c r="E182" i="4"/>
  <c r="H181" i="4"/>
  <c r="F164" i="1"/>
  <c r="G164" i="1" s="1"/>
  <c r="E160" i="1"/>
  <c r="H160" i="1" s="1"/>
  <c r="E188" i="6" l="1"/>
  <c r="H187" i="6"/>
  <c r="H185" i="3"/>
  <c r="E186" i="3"/>
  <c r="E183" i="4"/>
  <c r="H182" i="4"/>
  <c r="F165" i="1"/>
  <c r="G165" i="1" s="1"/>
  <c r="E161" i="1"/>
  <c r="H161" i="1" s="1"/>
  <c r="E189" i="6" l="1"/>
  <c r="H188" i="6"/>
  <c r="E187" i="3"/>
  <c r="H186" i="3"/>
  <c r="H183" i="4"/>
  <c r="E184" i="4"/>
  <c r="F166" i="1"/>
  <c r="G166" i="1" s="1"/>
  <c r="E162" i="1"/>
  <c r="H162" i="1" s="1"/>
  <c r="E190" i="6" l="1"/>
  <c r="H189" i="6"/>
  <c r="E188" i="3"/>
  <c r="H187" i="3"/>
  <c r="H184" i="4"/>
  <c r="E185" i="4"/>
  <c r="F167" i="1"/>
  <c r="G167" i="1" s="1"/>
  <c r="E163" i="1"/>
  <c r="H163" i="1" s="1"/>
  <c r="E191" i="6" l="1"/>
  <c r="H190" i="6"/>
  <c r="E189" i="3"/>
  <c r="H188" i="3"/>
  <c r="E186" i="4"/>
  <c r="H185" i="4"/>
  <c r="E164" i="1"/>
  <c r="H164" i="1" s="1"/>
  <c r="F168" i="1"/>
  <c r="G168" i="1" s="1"/>
  <c r="E192" i="6" l="1"/>
  <c r="H191" i="6"/>
  <c r="H189" i="3"/>
  <c r="E190" i="3"/>
  <c r="H186" i="4"/>
  <c r="E187" i="4"/>
  <c r="F169" i="1"/>
  <c r="G169" i="1" s="1"/>
  <c r="E165" i="1"/>
  <c r="H165" i="1" s="1"/>
  <c r="E193" i="6" l="1"/>
  <c r="H192" i="6"/>
  <c r="E191" i="3"/>
  <c r="H190" i="3"/>
  <c r="H187" i="4"/>
  <c r="E188" i="4"/>
  <c r="F170" i="1"/>
  <c r="G170" i="1" s="1"/>
  <c r="E166" i="1"/>
  <c r="H166" i="1" s="1"/>
  <c r="E194" i="6" l="1"/>
  <c r="H193" i="6"/>
  <c r="H191" i="3"/>
  <c r="E192" i="3"/>
  <c r="E189" i="4"/>
  <c r="H188" i="4"/>
  <c r="F171" i="1"/>
  <c r="G171" i="1" s="1"/>
  <c r="E167" i="1"/>
  <c r="H167" i="1" s="1"/>
  <c r="E195" i="6" l="1"/>
  <c r="F194" i="6"/>
  <c r="G194" i="6"/>
  <c r="H194" i="6" s="1"/>
  <c r="E193" i="3"/>
  <c r="H192" i="3"/>
  <c r="E190" i="4"/>
  <c r="H189" i="4"/>
  <c r="F172" i="1"/>
  <c r="G172" i="1" s="1"/>
  <c r="E168" i="1"/>
  <c r="H168" i="1" s="1"/>
  <c r="E196" i="6" l="1"/>
  <c r="H195" i="6"/>
  <c r="E194" i="3"/>
  <c r="H193" i="3"/>
  <c r="H190" i="4"/>
  <c r="E191" i="4"/>
  <c r="E169" i="1"/>
  <c r="H169" i="1" s="1"/>
  <c r="F173" i="1"/>
  <c r="G173" i="1" s="1"/>
  <c r="E197" i="6" l="1"/>
  <c r="H196" i="6"/>
  <c r="E195" i="3"/>
  <c r="H194" i="3"/>
  <c r="H191" i="4"/>
  <c r="E192" i="4"/>
  <c r="F174" i="1"/>
  <c r="G174" i="1" s="1"/>
  <c r="E170" i="1"/>
  <c r="H170" i="1" s="1"/>
  <c r="E198" i="6" l="1"/>
  <c r="H197" i="6"/>
  <c r="H195" i="3"/>
  <c r="E196" i="3"/>
  <c r="E193" i="4"/>
  <c r="H192" i="4"/>
  <c r="E171" i="1"/>
  <c r="H171" i="1" s="1"/>
  <c r="F175" i="1"/>
  <c r="G175" i="1" s="1"/>
  <c r="E199" i="6" l="1"/>
  <c r="H198" i="6"/>
  <c r="E197" i="3"/>
  <c r="H196" i="3"/>
  <c r="H193" i="4"/>
  <c r="E194" i="4"/>
  <c r="F176" i="1"/>
  <c r="G176" i="1" s="1"/>
  <c r="E172" i="1"/>
  <c r="H172" i="1" s="1"/>
  <c r="E200" i="6" l="1"/>
  <c r="H199" i="6"/>
  <c r="E198" i="3"/>
  <c r="H197" i="3"/>
  <c r="H194" i="4"/>
  <c r="E195" i="4"/>
  <c r="F177" i="1"/>
  <c r="G177" i="1" s="1"/>
  <c r="E173" i="1"/>
  <c r="H173" i="1" s="1"/>
  <c r="E201" i="6" l="1"/>
  <c r="H200" i="6"/>
  <c r="H198" i="3"/>
  <c r="E199" i="3"/>
  <c r="H195" i="4"/>
  <c r="E196" i="4"/>
  <c r="F178" i="1"/>
  <c r="G178" i="1" s="1"/>
  <c r="E174" i="1"/>
  <c r="H174" i="1" s="1"/>
  <c r="E202" i="6" l="1"/>
  <c r="H201" i="6"/>
  <c r="H199" i="3"/>
  <c r="E200" i="3"/>
  <c r="E197" i="4"/>
  <c r="H196" i="4"/>
  <c r="F179" i="1"/>
  <c r="G179" i="1" s="1"/>
  <c r="E175" i="1"/>
  <c r="H175" i="1" s="1"/>
  <c r="E203" i="6" l="1"/>
  <c r="H202" i="6"/>
  <c r="H200" i="3"/>
  <c r="E201" i="3"/>
  <c r="H197" i="4"/>
  <c r="E198" i="4"/>
  <c r="F180" i="1"/>
  <c r="G180" i="1" s="1"/>
  <c r="E176" i="1"/>
  <c r="H176" i="1" s="1"/>
  <c r="E204" i="6" l="1"/>
  <c r="H203" i="6"/>
  <c r="H201" i="3"/>
  <c r="E202" i="3"/>
  <c r="E199" i="4"/>
  <c r="H198" i="4"/>
  <c r="F181" i="1"/>
  <c r="G181" i="1" s="1"/>
  <c r="E177" i="1"/>
  <c r="H177" i="1" s="1"/>
  <c r="E205" i="6" l="1"/>
  <c r="H204" i="6"/>
  <c r="E203" i="3"/>
  <c r="H202" i="3"/>
  <c r="H199" i="4"/>
  <c r="E200" i="4"/>
  <c r="F182" i="1"/>
  <c r="G182" i="1" s="1"/>
  <c r="E178" i="1"/>
  <c r="H178" i="1" s="1"/>
  <c r="E206" i="6" l="1"/>
  <c r="H205" i="6"/>
  <c r="H203" i="3"/>
  <c r="E204" i="3"/>
  <c r="E201" i="4"/>
  <c r="H200" i="4"/>
  <c r="F183" i="1"/>
  <c r="G183" i="1" s="1"/>
  <c r="E179" i="1"/>
  <c r="H179" i="1" s="1"/>
  <c r="E207" i="6" l="1"/>
  <c r="F206" i="6"/>
  <c r="G206" i="6"/>
  <c r="H206" i="6" s="1"/>
  <c r="E205" i="3"/>
  <c r="H204" i="3"/>
  <c r="E202" i="4"/>
  <c r="H201" i="4"/>
  <c r="F184" i="1"/>
  <c r="G184" i="1" s="1"/>
  <c r="E180" i="1"/>
  <c r="H180" i="1" s="1"/>
  <c r="E208" i="6" l="1"/>
  <c r="H207" i="6"/>
  <c r="H205" i="3"/>
  <c r="E206" i="3"/>
  <c r="H202" i="4"/>
  <c r="E203" i="4"/>
  <c r="E181" i="1"/>
  <c r="H181" i="1" s="1"/>
  <c r="F185" i="1"/>
  <c r="G185" i="1" s="1"/>
  <c r="E209" i="6" l="1"/>
  <c r="H208" i="6"/>
  <c r="E207" i="3"/>
  <c r="H206" i="3"/>
  <c r="E204" i="4"/>
  <c r="H203" i="4"/>
  <c r="F186" i="1"/>
  <c r="G186" i="1" s="1"/>
  <c r="E182" i="1"/>
  <c r="H182" i="1" s="1"/>
  <c r="E210" i="6" l="1"/>
  <c r="H209" i="6"/>
  <c r="E208" i="3"/>
  <c r="H207" i="3"/>
  <c r="E205" i="4"/>
  <c r="H204" i="4"/>
  <c r="E183" i="1"/>
  <c r="H183" i="1" s="1"/>
  <c r="F187" i="1"/>
  <c r="G187" i="1" s="1"/>
  <c r="E211" i="6" l="1"/>
  <c r="H210" i="6"/>
  <c r="H208" i="3"/>
  <c r="E209" i="3"/>
  <c r="H205" i="4"/>
  <c r="E206" i="4"/>
  <c r="F188" i="1"/>
  <c r="G188" i="1" s="1"/>
  <c r="E184" i="1"/>
  <c r="H184" i="1" s="1"/>
  <c r="E212" i="6" l="1"/>
  <c r="H211" i="6"/>
  <c r="E210" i="3"/>
  <c r="H209" i="3"/>
  <c r="E207" i="4"/>
  <c r="H206" i="4"/>
  <c r="F189" i="1"/>
  <c r="G189" i="1" s="1"/>
  <c r="E185" i="1"/>
  <c r="H185" i="1" s="1"/>
  <c r="E213" i="6" l="1"/>
  <c r="H212" i="6"/>
  <c r="H210" i="3"/>
  <c r="E211" i="3"/>
  <c r="H207" i="4"/>
  <c r="E208" i="4"/>
  <c r="E186" i="1"/>
  <c r="H186" i="1" s="1"/>
  <c r="F190" i="1"/>
  <c r="G190" i="1" s="1"/>
  <c r="E214" i="6" l="1"/>
  <c r="H213" i="6"/>
  <c r="E212" i="3"/>
  <c r="H211" i="3"/>
  <c r="E209" i="4"/>
  <c r="H208" i="4"/>
  <c r="F191" i="1"/>
  <c r="G191" i="1" s="1"/>
  <c r="E187" i="1"/>
  <c r="H187" i="1" s="1"/>
  <c r="E215" i="6" l="1"/>
  <c r="H214" i="6"/>
  <c r="H212" i="3"/>
  <c r="E213" i="3"/>
  <c r="E210" i="4"/>
  <c r="H209" i="4"/>
  <c r="F192" i="1"/>
  <c r="G192" i="1" s="1"/>
  <c r="E188" i="1"/>
  <c r="H188" i="1" s="1"/>
  <c r="E216" i="6" l="1"/>
  <c r="H215" i="6"/>
  <c r="E214" i="3"/>
  <c r="H213" i="3"/>
  <c r="H210" i="4"/>
  <c r="E211" i="4"/>
  <c r="F193" i="1"/>
  <c r="G193" i="1" s="1"/>
  <c r="E189" i="1"/>
  <c r="H189" i="1" s="1"/>
  <c r="E217" i="6" l="1"/>
  <c r="H216" i="6"/>
  <c r="H214" i="3"/>
  <c r="E215" i="3"/>
  <c r="H211" i="4"/>
  <c r="E212" i="4"/>
  <c r="F194" i="1"/>
  <c r="G194" i="1" s="1"/>
  <c r="E190" i="1"/>
  <c r="H190" i="1" s="1"/>
  <c r="E218" i="6" l="1"/>
  <c r="H217" i="6"/>
  <c r="H215" i="3"/>
  <c r="E216" i="3"/>
  <c r="H212" i="4"/>
  <c r="E213" i="4"/>
  <c r="F195" i="1"/>
  <c r="G195" i="1" s="1"/>
  <c r="E191" i="1"/>
  <c r="H191" i="1" s="1"/>
  <c r="E219" i="6" l="1"/>
  <c r="F218" i="6"/>
  <c r="G218" i="6"/>
  <c r="H216" i="3"/>
  <c r="E217" i="3"/>
  <c r="H213" i="4"/>
  <c r="E214" i="4"/>
  <c r="F196" i="1"/>
  <c r="G196" i="1" s="1"/>
  <c r="E192" i="1"/>
  <c r="H192" i="1" s="1"/>
  <c r="H218" i="6" l="1"/>
  <c r="E220" i="6"/>
  <c r="H219" i="6"/>
  <c r="E218" i="3"/>
  <c r="H217" i="3"/>
  <c r="E215" i="4"/>
  <c r="H214" i="4"/>
  <c r="F197" i="1"/>
  <c r="G197" i="1" s="1"/>
  <c r="E193" i="1"/>
  <c r="H193" i="1" s="1"/>
  <c r="E221" i="6" l="1"/>
  <c r="H220" i="6"/>
  <c r="H218" i="3"/>
  <c r="E219" i="3"/>
  <c r="H215" i="4"/>
  <c r="E216" i="4"/>
  <c r="E194" i="1"/>
  <c r="H194" i="1" s="1"/>
  <c r="F198" i="1"/>
  <c r="G198" i="1" s="1"/>
  <c r="E222" i="6" l="1"/>
  <c r="H221" i="6"/>
  <c r="H219" i="3"/>
  <c r="E220" i="3"/>
  <c r="H216" i="4"/>
  <c r="E217" i="4"/>
  <c r="F199" i="1"/>
  <c r="G199" i="1" s="1"/>
  <c r="E195" i="1"/>
  <c r="H195" i="1" s="1"/>
  <c r="E223" i="6" l="1"/>
  <c r="H222" i="6"/>
  <c r="H220" i="3"/>
  <c r="E221" i="3"/>
  <c r="E218" i="4"/>
  <c r="H217" i="4"/>
  <c r="F200" i="1"/>
  <c r="G200" i="1" s="1"/>
  <c r="E196" i="1"/>
  <c r="H196" i="1" s="1"/>
  <c r="E224" i="6" l="1"/>
  <c r="H223" i="6"/>
  <c r="H221" i="3"/>
  <c r="E222" i="3"/>
  <c r="H218" i="4"/>
  <c r="E219" i="4"/>
  <c r="F201" i="1"/>
  <c r="G201" i="1" s="1"/>
  <c r="E197" i="1"/>
  <c r="H197" i="1" s="1"/>
  <c r="E225" i="6" l="1"/>
  <c r="H224" i="6"/>
  <c r="H222" i="3"/>
  <c r="E223" i="3"/>
  <c r="E220" i="4"/>
  <c r="H219" i="4"/>
  <c r="F202" i="1"/>
  <c r="G202" i="1" s="1"/>
  <c r="E198" i="1"/>
  <c r="H198" i="1" s="1"/>
  <c r="E226" i="6" l="1"/>
  <c r="H225" i="6"/>
  <c r="E224" i="3"/>
  <c r="H223" i="3"/>
  <c r="H220" i="4"/>
  <c r="E221" i="4"/>
  <c r="F203" i="1"/>
  <c r="G203" i="1" s="1"/>
  <c r="E199" i="1"/>
  <c r="H199" i="1" s="1"/>
  <c r="E227" i="6" l="1"/>
  <c r="H226" i="6"/>
  <c r="E225" i="3"/>
  <c r="H224" i="3"/>
  <c r="H221" i="4"/>
  <c r="E222" i="4"/>
  <c r="F204" i="1"/>
  <c r="G204" i="1" s="1"/>
  <c r="E200" i="1"/>
  <c r="H200" i="1" s="1"/>
  <c r="E228" i="6" l="1"/>
  <c r="H227" i="6"/>
  <c r="E226" i="3"/>
  <c r="H225" i="3"/>
  <c r="E223" i="4"/>
  <c r="H222" i="4"/>
  <c r="F205" i="1"/>
  <c r="G205" i="1" s="1"/>
  <c r="E201" i="1"/>
  <c r="H201" i="1" s="1"/>
  <c r="E229" i="6" l="1"/>
  <c r="H228" i="6"/>
  <c r="H226" i="3"/>
  <c r="E227" i="3"/>
  <c r="H223" i="4"/>
  <c r="E224" i="4"/>
  <c r="F206" i="1"/>
  <c r="G206" i="1" s="1"/>
  <c r="E202" i="1"/>
  <c r="H202" i="1" s="1"/>
  <c r="E230" i="6" l="1"/>
  <c r="H229" i="6"/>
  <c r="E228" i="3"/>
  <c r="H227" i="3"/>
  <c r="H224" i="4"/>
  <c r="E225" i="4"/>
  <c r="E203" i="1"/>
  <c r="H203" i="1" s="1"/>
  <c r="F207" i="1"/>
  <c r="G207" i="1" s="1"/>
  <c r="E231" i="6" l="1"/>
  <c r="F230" i="6"/>
  <c r="G230" i="6"/>
  <c r="H228" i="3"/>
  <c r="E229" i="3"/>
  <c r="H225" i="4"/>
  <c r="E226" i="4"/>
  <c r="F208" i="1"/>
  <c r="G208" i="1" s="1"/>
  <c r="E204" i="1"/>
  <c r="H204" i="1" s="1"/>
  <c r="H230" i="6" l="1"/>
  <c r="E232" i="6"/>
  <c r="H231" i="6"/>
  <c r="H229" i="3"/>
  <c r="E230" i="3"/>
  <c r="E227" i="4"/>
  <c r="H226" i="4"/>
  <c r="E205" i="1"/>
  <c r="H205" i="1" s="1"/>
  <c r="F209" i="1"/>
  <c r="G209" i="1" s="1"/>
  <c r="E233" i="6" l="1"/>
  <c r="H232" i="6"/>
  <c r="H230" i="3"/>
  <c r="E231" i="3"/>
  <c r="E228" i="4"/>
  <c r="H227" i="4"/>
  <c r="F210" i="1"/>
  <c r="G210" i="1" s="1"/>
  <c r="E206" i="1"/>
  <c r="H206" i="1" s="1"/>
  <c r="E234" i="6" l="1"/>
  <c r="H233" i="6"/>
  <c r="H231" i="3"/>
  <c r="E232" i="3"/>
  <c r="H228" i="4"/>
  <c r="E229" i="4"/>
  <c r="E207" i="1"/>
  <c r="H207" i="1" s="1"/>
  <c r="F211" i="1"/>
  <c r="G211" i="1" s="1"/>
  <c r="E235" i="6" l="1"/>
  <c r="H234" i="6"/>
  <c r="H232" i="3"/>
  <c r="E233" i="3"/>
  <c r="E230" i="4"/>
  <c r="H229" i="4"/>
  <c r="F212" i="1"/>
  <c r="G212" i="1" s="1"/>
  <c r="E208" i="1"/>
  <c r="H208" i="1" s="1"/>
  <c r="E236" i="6" l="1"/>
  <c r="H235" i="6"/>
  <c r="H233" i="3"/>
  <c r="E234" i="3"/>
  <c r="H230" i="4"/>
  <c r="E231" i="4"/>
  <c r="F213" i="1"/>
  <c r="G213" i="1" s="1"/>
  <c r="E209" i="1"/>
  <c r="H209" i="1" s="1"/>
  <c r="E237" i="6" l="1"/>
  <c r="H236" i="6"/>
  <c r="H234" i="3"/>
  <c r="E235" i="3"/>
  <c r="E232" i="4"/>
  <c r="H231" i="4"/>
  <c r="F214" i="1"/>
  <c r="G214" i="1" s="1"/>
  <c r="E210" i="1"/>
  <c r="H210" i="1" s="1"/>
  <c r="E238" i="6" l="1"/>
  <c r="H237" i="6"/>
  <c r="H235" i="3"/>
  <c r="E236" i="3"/>
  <c r="H232" i="4"/>
  <c r="E233" i="4"/>
  <c r="E211" i="1"/>
  <c r="H211" i="1" s="1"/>
  <c r="F215" i="1"/>
  <c r="G215" i="1" s="1"/>
  <c r="E239" i="6" l="1"/>
  <c r="H238" i="6"/>
  <c r="H236" i="3"/>
  <c r="E237" i="3"/>
  <c r="H233" i="4"/>
  <c r="E234" i="4"/>
  <c r="F216" i="1"/>
  <c r="G216" i="1" s="1"/>
  <c r="E212" i="1"/>
  <c r="H212" i="1" s="1"/>
  <c r="E240" i="6" l="1"/>
  <c r="H239" i="6"/>
  <c r="E238" i="3"/>
  <c r="H237" i="3"/>
  <c r="E235" i="4"/>
  <c r="H234" i="4"/>
  <c r="F217" i="1"/>
  <c r="G217" i="1" s="1"/>
  <c r="E213" i="1"/>
  <c r="H213" i="1" s="1"/>
  <c r="E241" i="6" l="1"/>
  <c r="H240" i="6"/>
  <c r="H238" i="3"/>
  <c r="E239" i="3"/>
  <c r="H235" i="4"/>
  <c r="E236" i="4"/>
  <c r="E214" i="1"/>
  <c r="H214" i="1" s="1"/>
  <c r="F218" i="1"/>
  <c r="G218" i="1" s="1"/>
  <c r="E242" i="6" l="1"/>
  <c r="H241" i="6"/>
  <c r="H239" i="3"/>
  <c r="E240" i="3"/>
  <c r="H236" i="4"/>
  <c r="E237" i="4"/>
  <c r="F219" i="1"/>
  <c r="G219" i="1" s="1"/>
  <c r="E215" i="1"/>
  <c r="H215" i="1" s="1"/>
  <c r="E243" i="6" l="1"/>
  <c r="F242" i="6"/>
  <c r="G242" i="6"/>
  <c r="H242" i="6"/>
  <c r="E241" i="3"/>
  <c r="H240" i="3"/>
  <c r="H237" i="4"/>
  <c r="E238" i="4"/>
  <c r="F220" i="1"/>
  <c r="G220" i="1" s="1"/>
  <c r="E216" i="1"/>
  <c r="H216" i="1" s="1"/>
  <c r="E244" i="6" l="1"/>
  <c r="H243" i="6"/>
  <c r="H241" i="3"/>
  <c r="E242" i="3"/>
  <c r="H238" i="4"/>
  <c r="E239" i="4"/>
  <c r="E217" i="1"/>
  <c r="H217" i="1" s="1"/>
  <c r="F221" i="1"/>
  <c r="G221" i="1" s="1"/>
  <c r="E245" i="6" l="1"/>
  <c r="H244" i="6"/>
  <c r="H242" i="3"/>
  <c r="E243" i="3"/>
  <c r="E240" i="4"/>
  <c r="H239" i="4"/>
  <c r="F222" i="1"/>
  <c r="G222" i="1" s="1"/>
  <c r="E218" i="1"/>
  <c r="H218" i="1" s="1"/>
  <c r="E246" i="6" l="1"/>
  <c r="H245" i="6"/>
  <c r="E244" i="3"/>
  <c r="H243" i="3"/>
  <c r="H240" i="4"/>
  <c r="E241" i="4"/>
  <c r="F223" i="1"/>
  <c r="G223" i="1" s="1"/>
  <c r="E219" i="1"/>
  <c r="H219" i="1" s="1"/>
  <c r="E247" i="6" l="1"/>
  <c r="H246" i="6"/>
  <c r="H244" i="3"/>
  <c r="E245" i="3"/>
  <c r="E242" i="4"/>
  <c r="H241" i="4"/>
  <c r="E220" i="1"/>
  <c r="H220" i="1" s="1"/>
  <c r="F224" i="1"/>
  <c r="G224" i="1" s="1"/>
  <c r="E248" i="6" l="1"/>
  <c r="H247" i="6"/>
  <c r="E246" i="3"/>
  <c r="H245" i="3"/>
  <c r="H242" i="4"/>
  <c r="E243" i="4"/>
  <c r="F225" i="1"/>
  <c r="G225" i="1" s="1"/>
  <c r="E221" i="1"/>
  <c r="H221" i="1" s="1"/>
  <c r="E249" i="6" l="1"/>
  <c r="H248" i="6"/>
  <c r="H246" i="3"/>
  <c r="E247" i="3"/>
  <c r="H243" i="4"/>
  <c r="E244" i="4"/>
  <c r="F226" i="1"/>
  <c r="G226" i="1" s="1"/>
  <c r="E222" i="1"/>
  <c r="H222" i="1" s="1"/>
  <c r="E250" i="6" l="1"/>
  <c r="H249" i="6"/>
  <c r="H247" i="3"/>
  <c r="E248" i="3"/>
  <c r="H244" i="4"/>
  <c r="E245" i="4"/>
  <c r="F227" i="1"/>
  <c r="G227" i="1" s="1"/>
  <c r="E223" i="1"/>
  <c r="H223" i="1" s="1"/>
  <c r="E251" i="6" l="1"/>
  <c r="H250" i="6"/>
  <c r="E249" i="3"/>
  <c r="H248" i="3"/>
  <c r="H245" i="4"/>
  <c r="E246" i="4"/>
  <c r="E224" i="1"/>
  <c r="H224" i="1" s="1"/>
  <c r="F228" i="1"/>
  <c r="G228" i="1" s="1"/>
  <c r="E252" i="6" l="1"/>
  <c r="H251" i="6"/>
  <c r="H249" i="3"/>
  <c r="E250" i="3"/>
  <c r="E247" i="4"/>
  <c r="H246" i="4"/>
  <c r="E225" i="1"/>
  <c r="H225" i="1" s="1"/>
  <c r="F229" i="1"/>
  <c r="G229" i="1" s="1"/>
  <c r="E253" i="6" l="1"/>
  <c r="H252" i="6"/>
  <c r="E251" i="3"/>
  <c r="H250" i="3"/>
  <c r="H247" i="4"/>
  <c r="E248" i="4"/>
  <c r="F230" i="1"/>
  <c r="G230" i="1" s="1"/>
  <c r="E226" i="1"/>
  <c r="H226" i="1" s="1"/>
  <c r="E254" i="6" l="1"/>
  <c r="H253" i="6"/>
  <c r="H251" i="3"/>
  <c r="E252" i="3"/>
  <c r="H248" i="4"/>
  <c r="E249" i="4"/>
  <c r="F231" i="1"/>
  <c r="G231" i="1" s="1"/>
  <c r="E227" i="1"/>
  <c r="H227" i="1" s="1"/>
  <c r="E255" i="6" l="1"/>
  <c r="F254" i="6"/>
  <c r="G254" i="6"/>
  <c r="H254" i="6" s="1"/>
  <c r="H252" i="3"/>
  <c r="E253" i="3"/>
  <c r="H249" i="4"/>
  <c r="E250" i="4"/>
  <c r="F232" i="1"/>
  <c r="G232" i="1" s="1"/>
  <c r="E228" i="1"/>
  <c r="H228" i="1" s="1"/>
  <c r="E256" i="6" l="1"/>
  <c r="H255" i="6"/>
  <c r="H253" i="3"/>
  <c r="E254" i="3"/>
  <c r="H250" i="4"/>
  <c r="E251" i="4"/>
  <c r="F233" i="1"/>
  <c r="G233" i="1" s="1"/>
  <c r="E229" i="1"/>
  <c r="H229" i="1" s="1"/>
  <c r="E257" i="6" l="1"/>
  <c r="H256" i="6"/>
  <c r="H254" i="3"/>
  <c r="E255" i="3"/>
  <c r="E252" i="4"/>
  <c r="H251" i="4"/>
  <c r="E230" i="1"/>
  <c r="H230" i="1" s="1"/>
  <c r="F234" i="1"/>
  <c r="G234" i="1" s="1"/>
  <c r="E258" i="6" l="1"/>
  <c r="H257" i="6"/>
  <c r="E256" i="3"/>
  <c r="H255" i="3"/>
  <c r="H252" i="4"/>
  <c r="E253" i="4"/>
  <c r="F235" i="1"/>
  <c r="G235" i="1" s="1"/>
  <c r="E231" i="1"/>
  <c r="H231" i="1" s="1"/>
  <c r="E259" i="6" l="1"/>
  <c r="H258" i="6"/>
  <c r="H256" i="3"/>
  <c r="E257" i="3"/>
  <c r="E254" i="4"/>
  <c r="H253" i="4"/>
  <c r="F236" i="1"/>
  <c r="G236" i="1" s="1"/>
  <c r="E232" i="1"/>
  <c r="H232" i="1" s="1"/>
  <c r="E260" i="6" l="1"/>
  <c r="H259" i="6"/>
  <c r="E258" i="3"/>
  <c r="H257" i="3"/>
  <c r="E255" i="4"/>
  <c r="H254" i="4"/>
  <c r="E233" i="1"/>
  <c r="H233" i="1" s="1"/>
  <c r="F237" i="1"/>
  <c r="G237" i="1" s="1"/>
  <c r="E261" i="6" l="1"/>
  <c r="H260" i="6"/>
  <c r="H258" i="3"/>
  <c r="E259" i="3"/>
  <c r="H255" i="4"/>
  <c r="E256" i="4"/>
  <c r="F238" i="1"/>
  <c r="G238" i="1" s="1"/>
  <c r="E234" i="1"/>
  <c r="H234" i="1" s="1"/>
  <c r="E262" i="6" l="1"/>
  <c r="H261" i="6"/>
  <c r="E260" i="3"/>
  <c r="H259" i="3"/>
  <c r="H256" i="4"/>
  <c r="E257" i="4"/>
  <c r="F239" i="1"/>
  <c r="G239" i="1" s="1"/>
  <c r="E235" i="1"/>
  <c r="H235" i="1" s="1"/>
  <c r="E263" i="6" l="1"/>
  <c r="H262" i="6"/>
  <c r="H260" i="3"/>
  <c r="E261" i="3"/>
  <c r="H257" i="4"/>
  <c r="E258" i="4"/>
  <c r="E236" i="1"/>
  <c r="H236" i="1" s="1"/>
  <c r="F240" i="1"/>
  <c r="G240" i="1" s="1"/>
  <c r="E264" i="6" l="1"/>
  <c r="H263" i="6"/>
  <c r="H261" i="3"/>
  <c r="E262" i="3"/>
  <c r="E259" i="4"/>
  <c r="H258" i="4"/>
  <c r="F241" i="1"/>
  <c r="G241" i="1" s="1"/>
  <c r="E237" i="1"/>
  <c r="H237" i="1" s="1"/>
  <c r="E265" i="6" l="1"/>
  <c r="H264" i="6"/>
  <c r="H262" i="3"/>
  <c r="E263" i="3"/>
  <c r="E260" i="4"/>
  <c r="H259" i="4"/>
  <c r="E238" i="1"/>
  <c r="H238" i="1" s="1"/>
  <c r="F242" i="1"/>
  <c r="G242" i="1" s="1"/>
  <c r="E266" i="6" l="1"/>
  <c r="H265" i="6"/>
  <c r="H263" i="3"/>
  <c r="E264" i="3"/>
  <c r="H260" i="4"/>
  <c r="E261" i="4"/>
  <c r="F243" i="1"/>
  <c r="G243" i="1" s="1"/>
  <c r="E239" i="1"/>
  <c r="H239" i="1" s="1"/>
  <c r="E267" i="6" l="1"/>
  <c r="G266" i="6"/>
  <c r="F266" i="6"/>
  <c r="H266" i="6" s="1"/>
  <c r="H264" i="3"/>
  <c r="E265" i="3"/>
  <c r="E262" i="4"/>
  <c r="H261" i="4"/>
  <c r="F244" i="1"/>
  <c r="G244" i="1" s="1"/>
  <c r="E240" i="1"/>
  <c r="H240" i="1" s="1"/>
  <c r="E268" i="6" l="1"/>
  <c r="H267" i="6"/>
  <c r="H265" i="3"/>
  <c r="E266" i="3"/>
  <c r="H262" i="4"/>
  <c r="E263" i="4"/>
  <c r="F245" i="1"/>
  <c r="G245" i="1" s="1"/>
  <c r="E241" i="1"/>
  <c r="H241" i="1" s="1"/>
  <c r="E269" i="6" l="1"/>
  <c r="H268" i="6"/>
  <c r="H266" i="3"/>
  <c r="E267" i="3"/>
  <c r="E264" i="4"/>
  <c r="H263" i="4"/>
  <c r="F246" i="1"/>
  <c r="G246" i="1" s="1"/>
  <c r="E242" i="1"/>
  <c r="H242" i="1" s="1"/>
  <c r="E270" i="6" l="1"/>
  <c r="H269" i="6"/>
  <c r="E268" i="3"/>
  <c r="H267" i="3"/>
  <c r="H264" i="4"/>
  <c r="E265" i="4"/>
  <c r="F247" i="1"/>
  <c r="G247" i="1" s="1"/>
  <c r="E243" i="1"/>
  <c r="H243" i="1" s="1"/>
  <c r="E271" i="6" l="1"/>
  <c r="H270" i="6"/>
  <c r="H268" i="3"/>
  <c r="E269" i="3"/>
  <c r="H265" i="4"/>
  <c r="E266" i="4"/>
  <c r="F248" i="1"/>
  <c r="G248" i="1" s="1"/>
  <c r="E244" i="1"/>
  <c r="H244" i="1" s="1"/>
  <c r="E272" i="6" l="1"/>
  <c r="H271" i="6"/>
  <c r="E270" i="3"/>
  <c r="H269" i="3"/>
  <c r="E267" i="4"/>
  <c r="H266" i="4"/>
  <c r="E245" i="1"/>
  <c r="H245" i="1" s="1"/>
  <c r="F249" i="1"/>
  <c r="G249" i="1" s="1"/>
  <c r="E273" i="6" l="1"/>
  <c r="H272" i="6"/>
  <c r="H270" i="3"/>
  <c r="E271" i="3"/>
  <c r="H267" i="4"/>
  <c r="E268" i="4"/>
  <c r="F250" i="1"/>
  <c r="G250" i="1" s="1"/>
  <c r="E246" i="1"/>
  <c r="H246" i="1" s="1"/>
  <c r="E274" i="6" l="1"/>
  <c r="H273" i="6"/>
  <c r="E272" i="3"/>
  <c r="H271" i="3"/>
  <c r="H268" i="4"/>
  <c r="E269" i="4"/>
  <c r="F251" i="1"/>
  <c r="G251" i="1" s="1"/>
  <c r="E247" i="1"/>
  <c r="H247" i="1" s="1"/>
  <c r="E275" i="6" l="1"/>
  <c r="H274" i="6"/>
  <c r="H272" i="3"/>
  <c r="E273" i="3"/>
  <c r="H269" i="4"/>
  <c r="E270" i="4"/>
  <c r="E248" i="1"/>
  <c r="H248" i="1" s="1"/>
  <c r="F252" i="1"/>
  <c r="G252" i="1" s="1"/>
  <c r="E276" i="6" l="1"/>
  <c r="H275" i="6"/>
  <c r="H273" i="3"/>
  <c r="E274" i="3"/>
  <c r="H270" i="4"/>
  <c r="E271" i="4"/>
  <c r="F253" i="1"/>
  <c r="G253" i="1" s="1"/>
  <c r="E249" i="1"/>
  <c r="H249" i="1" s="1"/>
  <c r="E277" i="6" l="1"/>
  <c r="H276" i="6"/>
  <c r="H274" i="3"/>
  <c r="E275" i="3"/>
  <c r="H271" i="4"/>
  <c r="E272" i="4"/>
  <c r="F254" i="1"/>
  <c r="G254" i="1" s="1"/>
  <c r="E250" i="1"/>
  <c r="H250" i="1" s="1"/>
  <c r="E278" i="6" l="1"/>
  <c r="H277" i="6"/>
  <c r="E276" i="3"/>
  <c r="H275" i="3"/>
  <c r="H272" i="4"/>
  <c r="E273" i="4"/>
  <c r="E251" i="1"/>
  <c r="H251" i="1" s="1"/>
  <c r="F255" i="1"/>
  <c r="G255" i="1" s="1"/>
  <c r="E279" i="6" l="1"/>
  <c r="F278" i="6"/>
  <c r="G278" i="6"/>
  <c r="H276" i="3"/>
  <c r="E277" i="3"/>
  <c r="E274" i="4"/>
  <c r="H273" i="4"/>
  <c r="F256" i="1"/>
  <c r="G256" i="1" s="1"/>
  <c r="E252" i="1"/>
  <c r="H252" i="1" s="1"/>
  <c r="H278" i="6" l="1"/>
  <c r="E280" i="6"/>
  <c r="H279" i="6"/>
  <c r="H277" i="3"/>
  <c r="E278" i="3"/>
  <c r="H274" i="4"/>
  <c r="E275" i="4"/>
  <c r="F257" i="1"/>
  <c r="G257" i="1" s="1"/>
  <c r="E253" i="1"/>
  <c r="H253" i="1" s="1"/>
  <c r="E281" i="6" l="1"/>
  <c r="H280" i="6"/>
  <c r="H278" i="3"/>
  <c r="E279" i="3"/>
  <c r="H275" i="4"/>
  <c r="E276" i="4"/>
  <c r="F258" i="1"/>
  <c r="G258" i="1" s="1"/>
  <c r="E254" i="1"/>
  <c r="H254" i="1" s="1"/>
  <c r="E282" i="6" l="1"/>
  <c r="H281" i="6"/>
  <c r="E280" i="3"/>
  <c r="H279" i="3"/>
  <c r="H276" i="4"/>
  <c r="E277" i="4"/>
  <c r="F259" i="1"/>
  <c r="G259" i="1" s="1"/>
  <c r="E255" i="1"/>
  <c r="H255" i="1" s="1"/>
  <c r="E283" i="6" l="1"/>
  <c r="H282" i="6"/>
  <c r="E281" i="3"/>
  <c r="H280" i="3"/>
  <c r="H277" i="4"/>
  <c r="E278" i="4"/>
  <c r="E256" i="1"/>
  <c r="H256" i="1" s="1"/>
  <c r="F260" i="1"/>
  <c r="G260" i="1" s="1"/>
  <c r="E284" i="6" l="1"/>
  <c r="H283" i="6"/>
  <c r="E282" i="3"/>
  <c r="H281" i="3"/>
  <c r="E279" i="4"/>
  <c r="H278" i="4"/>
  <c r="F261" i="1"/>
  <c r="G261" i="1" s="1"/>
  <c r="E257" i="1"/>
  <c r="H257" i="1" s="1"/>
  <c r="E285" i="6" l="1"/>
  <c r="H284" i="6"/>
  <c r="H282" i="3"/>
  <c r="E283" i="3"/>
  <c r="H279" i="4"/>
  <c r="E280" i="4"/>
  <c r="F262" i="1"/>
  <c r="G262" i="1" s="1"/>
  <c r="E258" i="1"/>
  <c r="H258" i="1" s="1"/>
  <c r="E286" i="6" l="1"/>
  <c r="H285" i="6"/>
  <c r="H283" i="3"/>
  <c r="E284" i="3"/>
  <c r="H280" i="4"/>
  <c r="E281" i="4"/>
  <c r="F263" i="1"/>
  <c r="G263" i="1" s="1"/>
  <c r="E259" i="1"/>
  <c r="H259" i="1" s="1"/>
  <c r="H286" i="6" l="1"/>
  <c r="H284" i="3"/>
  <c r="E285" i="3"/>
  <c r="E282" i="4"/>
  <c r="H281" i="4"/>
  <c r="E260" i="1"/>
  <c r="H260" i="1" s="1"/>
  <c r="F264" i="1"/>
  <c r="G264" i="1" s="1"/>
  <c r="E288" i="6" l="1"/>
  <c r="H287" i="6"/>
  <c r="E286" i="3"/>
  <c r="H285" i="3"/>
  <c r="H282" i="4"/>
  <c r="E283" i="4"/>
  <c r="F265" i="1"/>
  <c r="G265" i="1" s="1"/>
  <c r="E261" i="1"/>
  <c r="H261" i="1" s="1"/>
  <c r="E289" i="6" l="1"/>
  <c r="H288" i="6"/>
  <c r="H286" i="3"/>
  <c r="E287" i="3"/>
  <c r="E284" i="4"/>
  <c r="H284" i="4" s="1"/>
  <c r="H283" i="4"/>
  <c r="F266" i="1"/>
  <c r="G266" i="1" s="1"/>
  <c r="E262" i="1"/>
  <c r="H262" i="1" s="1"/>
  <c r="E290" i="6" l="1"/>
  <c r="H289" i="6"/>
  <c r="H287" i="3"/>
  <c r="E288" i="3"/>
  <c r="E285" i="4"/>
  <c r="F267" i="1"/>
  <c r="G267" i="1" s="1"/>
  <c r="E263" i="1"/>
  <c r="H263" i="1" s="1"/>
  <c r="E291" i="6" l="1"/>
  <c r="F290" i="6"/>
  <c r="G290" i="6"/>
  <c r="H288" i="3"/>
  <c r="E289" i="3"/>
  <c r="E286" i="4"/>
  <c r="H285" i="4"/>
  <c r="F268" i="1"/>
  <c r="G268" i="1" s="1"/>
  <c r="E264" i="1"/>
  <c r="H264" i="1" s="1"/>
  <c r="H290" i="6" l="1"/>
  <c r="E292" i="6"/>
  <c r="H291" i="6"/>
  <c r="E290" i="3"/>
  <c r="H289" i="3"/>
  <c r="E287" i="4"/>
  <c r="H286" i="4"/>
  <c r="F269" i="1"/>
  <c r="G269" i="1" s="1"/>
  <c r="E265" i="1"/>
  <c r="H265" i="1" s="1"/>
  <c r="E293" i="6" l="1"/>
  <c r="H292" i="6"/>
  <c r="H290" i="3"/>
  <c r="E291" i="3"/>
  <c r="H287" i="4"/>
  <c r="E288" i="4"/>
  <c r="E266" i="1"/>
  <c r="H266" i="1" s="1"/>
  <c r="F270" i="1"/>
  <c r="G270" i="1" s="1"/>
  <c r="E294" i="6" l="1"/>
  <c r="H293" i="6"/>
  <c r="E292" i="3"/>
  <c r="H291" i="3"/>
  <c r="H288" i="4"/>
  <c r="E289" i="4"/>
  <c r="F271" i="1"/>
  <c r="G271" i="1" s="1"/>
  <c r="E267" i="1"/>
  <c r="H267" i="1" s="1"/>
  <c r="E295" i="6" l="1"/>
  <c r="H294" i="6"/>
  <c r="H292" i="3"/>
  <c r="E293" i="3"/>
  <c r="E290" i="4"/>
  <c r="H289" i="4"/>
  <c r="F272" i="1"/>
  <c r="G272" i="1" s="1"/>
  <c r="E268" i="1"/>
  <c r="H268" i="1" s="1"/>
  <c r="E296" i="6" l="1"/>
  <c r="H295" i="6"/>
  <c r="E294" i="3"/>
  <c r="H293" i="3"/>
  <c r="E291" i="4"/>
  <c r="H290" i="4"/>
  <c r="F273" i="1"/>
  <c r="G273" i="1" s="1"/>
  <c r="E269" i="1"/>
  <c r="H269" i="1" s="1"/>
  <c r="E297" i="6" l="1"/>
  <c r="H296" i="6"/>
  <c r="H294" i="3"/>
  <c r="E295" i="3"/>
  <c r="E292" i="4"/>
  <c r="H291" i="4"/>
  <c r="F274" i="1"/>
  <c r="G274" i="1" s="1"/>
  <c r="E270" i="1"/>
  <c r="H270" i="1" s="1"/>
  <c r="E298" i="6" l="1"/>
  <c r="H297" i="6"/>
  <c r="H295" i="3"/>
  <c r="E296" i="3"/>
  <c r="H292" i="4"/>
  <c r="E293" i="4"/>
  <c r="F275" i="1"/>
  <c r="G275" i="1" s="1"/>
  <c r="E271" i="1"/>
  <c r="H271" i="1" s="1"/>
  <c r="E299" i="6" l="1"/>
  <c r="H298" i="6"/>
  <c r="H296" i="3"/>
  <c r="E297" i="3"/>
  <c r="E294" i="4"/>
  <c r="H293" i="4"/>
  <c r="F276" i="1"/>
  <c r="G276" i="1" s="1"/>
  <c r="E272" i="1"/>
  <c r="H272" i="1" s="1"/>
  <c r="E300" i="6" l="1"/>
  <c r="H299" i="6"/>
  <c r="E298" i="3"/>
  <c r="H297" i="3"/>
  <c r="E295" i="4"/>
  <c r="H294" i="4"/>
  <c r="F277" i="1"/>
  <c r="G277" i="1" s="1"/>
  <c r="E273" i="1"/>
  <c r="H273" i="1" s="1"/>
  <c r="E301" i="6" l="1"/>
  <c r="H300" i="6"/>
  <c r="H298" i="3"/>
  <c r="E299" i="3"/>
  <c r="E296" i="4"/>
  <c r="H295" i="4"/>
  <c r="F278" i="1"/>
  <c r="G278" i="1" s="1"/>
  <c r="E274" i="1"/>
  <c r="H274" i="1" s="1"/>
  <c r="E302" i="6" l="1"/>
  <c r="H301" i="6"/>
  <c r="E300" i="3"/>
  <c r="H299" i="3"/>
  <c r="H296" i="4"/>
  <c r="E297" i="4"/>
  <c r="F279" i="1"/>
  <c r="G279" i="1" s="1"/>
  <c r="E275" i="1"/>
  <c r="H275" i="1" s="1"/>
  <c r="F302" i="6" l="1"/>
  <c r="G302" i="6"/>
  <c r="H300" i="3"/>
  <c r="E301" i="3"/>
  <c r="H297" i="4"/>
  <c r="E298" i="4"/>
  <c r="F280" i="1"/>
  <c r="G280" i="1" s="1"/>
  <c r="E276" i="1"/>
  <c r="H276" i="1" s="1"/>
  <c r="H302" i="6" l="1"/>
  <c r="H307" i="6" s="1"/>
  <c r="E302" i="3"/>
  <c r="H302" i="3" s="1"/>
  <c r="O11" i="3" s="1"/>
  <c r="H301" i="3"/>
  <c r="E299" i="4"/>
  <c r="H298" i="4"/>
  <c r="F281" i="1"/>
  <c r="G281" i="1" s="1"/>
  <c r="E277" i="1"/>
  <c r="H277" i="1" s="1"/>
  <c r="P11" i="6" l="1"/>
  <c r="E300" i="4"/>
  <c r="H299" i="4"/>
  <c r="G305" i="6"/>
  <c r="F282" i="1"/>
  <c r="G282" i="1" s="1"/>
  <c r="E278" i="1"/>
  <c r="H278" i="1" s="1"/>
  <c r="H300" i="4" l="1"/>
  <c r="E301" i="4"/>
  <c r="F283" i="1"/>
  <c r="G283" i="1" s="1"/>
  <c r="E279" i="1"/>
  <c r="H279" i="1" s="1"/>
  <c r="H301" i="4" l="1"/>
  <c r="E302" i="4"/>
  <c r="H302" i="4" s="1"/>
  <c r="F284" i="1"/>
  <c r="G284" i="1" s="1"/>
  <c r="E280" i="1"/>
  <c r="H280" i="1" s="1"/>
  <c r="F285" i="1" l="1"/>
  <c r="G285" i="1" s="1"/>
  <c r="E281" i="1"/>
  <c r="H281" i="1" s="1"/>
  <c r="O11" i="4" l="1"/>
  <c r="F286" i="1"/>
  <c r="G286" i="1" s="1"/>
  <c r="E282" i="1"/>
  <c r="H282" i="1" s="1"/>
  <c r="E283" i="1" l="1"/>
  <c r="H283" i="1" s="1"/>
  <c r="F287" i="1"/>
  <c r="G287" i="1" s="1"/>
  <c r="F288" i="1" l="1"/>
  <c r="G288" i="1" s="1"/>
  <c r="E284" i="1"/>
  <c r="H284" i="1" s="1"/>
  <c r="F289" i="1" l="1"/>
  <c r="G289" i="1" s="1"/>
  <c r="E285" i="1"/>
  <c r="H285" i="1" s="1"/>
  <c r="F290" i="1" l="1"/>
  <c r="G290" i="1" s="1"/>
  <c r="E286" i="1"/>
  <c r="H286" i="1" s="1"/>
  <c r="E287" i="1" l="1"/>
  <c r="H287" i="1" s="1"/>
  <c r="F291" i="1"/>
  <c r="G291" i="1" s="1"/>
  <c r="F292" i="1" l="1"/>
  <c r="G292" i="1" s="1"/>
  <c r="E288" i="1"/>
  <c r="H288" i="1" s="1"/>
  <c r="E289" i="1" l="1"/>
  <c r="H289" i="1" s="1"/>
  <c r="F293" i="1"/>
  <c r="G293" i="1" s="1"/>
  <c r="F294" i="1" l="1"/>
  <c r="G294" i="1" s="1"/>
  <c r="E290" i="1"/>
  <c r="H290" i="1" s="1"/>
  <c r="E291" i="1" l="1"/>
  <c r="H291" i="1" s="1"/>
  <c r="F295" i="1"/>
  <c r="G295" i="1" s="1"/>
  <c r="F296" i="1" l="1"/>
  <c r="G296" i="1" s="1"/>
  <c r="E292" i="1"/>
  <c r="H292" i="1" s="1"/>
  <c r="E293" i="1" l="1"/>
  <c r="H293" i="1" s="1"/>
  <c r="F297" i="1"/>
  <c r="G297" i="1" s="1"/>
  <c r="F298" i="1" l="1"/>
  <c r="G298" i="1" s="1"/>
  <c r="E294" i="1"/>
  <c r="H294" i="1" s="1"/>
  <c r="E295" i="1" l="1"/>
  <c r="H295" i="1" s="1"/>
  <c r="F299" i="1"/>
  <c r="G299" i="1" s="1"/>
  <c r="F300" i="1" l="1"/>
  <c r="G300" i="1" s="1"/>
  <c r="E296" i="1"/>
  <c r="H296" i="1" s="1"/>
  <c r="E297" i="1" l="1"/>
  <c r="H297" i="1" s="1"/>
  <c r="F301" i="1"/>
  <c r="G301" i="1" s="1"/>
  <c r="F302" i="1" l="1"/>
  <c r="G302" i="1" s="1"/>
  <c r="E298" i="1"/>
  <c r="H298" i="1" s="1"/>
  <c r="E299" i="1" l="1"/>
  <c r="H299" i="1" s="1"/>
  <c r="E300" i="1" l="1"/>
  <c r="H300" i="1" s="1"/>
  <c r="E301" i="1" l="1"/>
  <c r="H301" i="1" s="1"/>
  <c r="G304" i="1"/>
  <c r="F304" i="1"/>
  <c r="G305" i="1" l="1"/>
  <c r="E302" i="1"/>
  <c r="H302" i="1" l="1"/>
  <c r="O12" i="1" s="1"/>
</calcChain>
</file>

<file path=xl/sharedStrings.xml><?xml version="1.0" encoding="utf-8"?>
<sst xmlns="http://schemas.openxmlformats.org/spreadsheetml/2006/main" count="73" uniqueCount="45">
  <si>
    <t>date</t>
  </si>
  <si>
    <t>average house price Wilts</t>
  </si>
  <si>
    <t>S&amp;P share price</t>
  </si>
  <si>
    <t>house price monthly change</t>
  </si>
  <si>
    <t>inputs</t>
  </si>
  <si>
    <t>S&amp;P monthly change</t>
  </si>
  <si>
    <t>Rate of return</t>
  </si>
  <si>
    <t>baseline</t>
  </si>
  <si>
    <t>fees</t>
  </si>
  <si>
    <t>dividen yield (annual)</t>
  </si>
  <si>
    <t>fund fees (annual)</t>
  </si>
  <si>
    <t>monthly rent saved (while owning a home)</t>
  </si>
  <si>
    <t>outputs</t>
  </si>
  <si>
    <t>month</t>
  </si>
  <si>
    <t>dividends - costs</t>
  </si>
  <si>
    <t>monthly cost repairs in the house</t>
  </si>
  <si>
    <t>interest</t>
  </si>
  <si>
    <t>mortgage</t>
  </si>
  <si>
    <t>monthly replayments</t>
  </si>
  <si>
    <t>mortgage term</t>
  </si>
  <si>
    <t>mortgage fees e.g. solicitor, switch mortgage fees</t>
  </si>
  <si>
    <t>mortgage repayment</t>
  </si>
  <si>
    <t>interest paid</t>
  </si>
  <si>
    <t>deposit</t>
  </si>
  <si>
    <t>amount invested in house compounded</t>
  </si>
  <si>
    <t>monthly investment S&amp;P</t>
  </si>
  <si>
    <t>rpi</t>
  </si>
  <si>
    <r>
      <t xml:space="preserve">S&amp;P </t>
    </r>
    <r>
      <rPr>
        <b/>
        <sz val="12"/>
        <color theme="1"/>
        <rFont val="Calibri"/>
        <family val="2"/>
        <scheme val="minor"/>
      </rPr>
      <t>amount invested</t>
    </r>
    <r>
      <rPr>
        <sz val="12"/>
        <color theme="1"/>
        <rFont val="Calibri"/>
        <family val="2"/>
        <scheme val="minor"/>
      </rPr>
      <t xml:space="preserve"> compounded</t>
    </r>
  </si>
  <si>
    <t xml:space="preserve">total investment both </t>
  </si>
  <si>
    <t>ISA allowance</t>
  </si>
  <si>
    <t>profit on 25yrs Wilts house</t>
  </si>
  <si>
    <t>profit on 25yrs S&amp;P</t>
  </si>
  <si>
    <t>divident tax</t>
  </si>
  <si>
    <t>divident yield w/ divident tax</t>
  </si>
  <si>
    <t>profit on 25yrs Gloucester house</t>
  </si>
  <si>
    <t>profit on 25yrs Camden house</t>
  </si>
  <si>
    <t>average house price Camden</t>
  </si>
  <si>
    <t>TOTAL HOUSE (+appreciating value +rent saved over time - mainenance - fees - deposit - interest - mortgage)</t>
  </si>
  <si>
    <t>TOTAL S&amp;P (-initial amount - monthly amount + dividends - handling fees)</t>
  </si>
  <si>
    <t>capital gains tax applied (assuming use ISA)</t>
  </si>
  <si>
    <t>Wiltshire</t>
  </si>
  <si>
    <t>Gloucstershire</t>
  </si>
  <si>
    <t>Camden</t>
  </si>
  <si>
    <t>S&amp;P</t>
  </si>
  <si>
    <t>Total Profit 25 year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</si>
</sst>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£&quot;#,##0"/>
    <numFmt numFmtId="165" formatCode="0.000"/>
    <numFmt numFmtId="166" formatCode="0.0"/>
    <numFmt numFmtId="167" formatCode="&quot;£&quot;#,##0.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9" fontId="0" fillId="0" borderId="0" xfId="1" applyFont="1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3" fillId="2" borderId="0" xfId="0" applyFont="1" applyFill="1"/>
    <xf numFmtId="164" fontId="2" fillId="0" borderId="0" xfId="0" applyNumberFormat="1" applyFont="1"/>
    <xf numFmtId="164" fontId="0" fillId="2" borderId="0" xfId="0" applyNumberFormat="1" applyFill="1"/>
    <xf numFmtId="10" fontId="0" fillId="2" borderId="0" xfId="1" applyNumberFormat="1" applyFont="1" applyFill="1"/>
    <xf numFmtId="0" fontId="0" fillId="2" borderId="0" xfId="1" applyNumberFormat="1" applyFont="1" applyFill="1"/>
    <xf numFmtId="164" fontId="2" fillId="2" borderId="0" xfId="0" applyNumberFormat="1" applyFont="1" applyFill="1"/>
    <xf numFmtId="164" fontId="0" fillId="2" borderId="0" xfId="2" applyNumberFormat="1" applyFont="1" applyFill="1"/>
    <xf numFmtId="165" fontId="0" fillId="0" borderId="0" xfId="0" applyNumberFormat="1"/>
    <xf numFmtId="0" fontId="4" fillId="2" borderId="0" xfId="1" applyNumberFormat="1" applyFont="1" applyFill="1"/>
    <xf numFmtId="0" fontId="5" fillId="0" borderId="0" xfId="0" applyFont="1"/>
    <xf numFmtId="166" fontId="0" fillId="0" borderId="0" xfId="0" applyNumberFormat="1" applyAlignment="1">
      <alignment horizontal="right"/>
    </xf>
    <xf numFmtId="166" fontId="5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7" fontId="0" fillId="0" borderId="0" xfId="0" applyNumberFormat="1"/>
    <xf numFmtId="0" fontId="0" fillId="2" borderId="0" xfId="0" applyNumberForma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Outputs!$B$1</c:f>
              <c:strCache>
                <c:ptCount val="1"/>
                <c:pt idx="0">
                  <c:v>Total Profit 25 year investment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Outputs!$A$2:$A$5</c:f>
              <c:strCache>
                <c:ptCount val="4"/>
                <c:pt idx="0">
                  <c:v>Wiltshire</c:v>
                </c:pt>
                <c:pt idx="1">
                  <c:v>Gloucstershire</c:v>
                </c:pt>
                <c:pt idx="2">
                  <c:v>Camden</c:v>
                </c:pt>
                <c:pt idx="3">
                  <c:v>S&amp;P</c:v>
                </c:pt>
              </c:strCache>
            </c:strRef>
          </c:cat>
          <c:val>
            <c:numRef>
              <c:f>Outputs!$B$2:$B$5</c:f>
              <c:numCache>
                <c:formatCode>"£"#,##0</c:formatCode>
                <c:ptCount val="4"/>
                <c:pt idx="0">
                  <c:v>539101.70294996828</c:v>
                </c:pt>
                <c:pt idx="1">
                  <c:v>638895.52757870511</c:v>
                </c:pt>
                <c:pt idx="2">
                  <c:v>592696.86668853427</c:v>
                </c:pt>
                <c:pt idx="3">
                  <c:v>1291634.9396404857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6-014B-A062-741B8651B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790991"/>
        <c:axId val="682792719"/>
      </c:barChart>
      <c:catAx>
        <c:axId val="68279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2719"/>
        <c:crosses val="autoZero"/>
        <c:auto val="1"/>
        <c:lblAlgn val="ctr"/>
        <c:lblOffset val="100"/>
        <c:noMultiLvlLbl val="0"/>
      </c:catAx>
      <c:valAx>
        <c:axId val="6827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9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19050</xdr:rowOff>
    </xdr:from>
    <xdr:to>
      <xdr:col>8</xdr:col>
      <xdr:colOff>692150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0B2163-3FB2-7CD7-81CB-E4BC917A4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B65D-635C-B941-A0C7-6B3E692AE975}">
  <dimension ref="A1:C15"/>
  <sheetViews>
    <sheetView workbookViewId="0">
      <selection activeCell="G15" sqref="G15"/>
    </sheetView>
  </sheetViews>
  <sheetFormatPr baseColWidth="10" defaultRowHeight="16" x14ac:dyDescent="0.2"/>
  <cols>
    <col min="1" max="1" width="43.5" bestFit="1" customWidth="1"/>
    <col min="3" max="3" width="11.33203125" bestFit="1" customWidth="1"/>
  </cols>
  <sheetData>
    <row r="1" spans="1:3" x14ac:dyDescent="0.2">
      <c r="A1" s="7" t="s">
        <v>4</v>
      </c>
      <c r="B1" s="6"/>
    </row>
    <row r="2" spans="1:3" x14ac:dyDescent="0.2">
      <c r="A2" s="6" t="s">
        <v>17</v>
      </c>
      <c r="B2" s="9">
        <v>315000</v>
      </c>
    </row>
    <row r="3" spans="1:3" x14ac:dyDescent="0.2">
      <c r="A3" s="6" t="s">
        <v>23</v>
      </c>
      <c r="B3" s="13">
        <v>85000</v>
      </c>
    </row>
    <row r="4" spans="1:3" x14ac:dyDescent="0.2">
      <c r="A4" s="6" t="s">
        <v>16</v>
      </c>
      <c r="B4" s="15">
        <v>0.04</v>
      </c>
    </row>
    <row r="5" spans="1:3" x14ac:dyDescent="0.2">
      <c r="A5" s="6" t="s">
        <v>19</v>
      </c>
      <c r="B5" s="6">
        <v>25</v>
      </c>
    </row>
    <row r="6" spans="1:3" x14ac:dyDescent="0.2">
      <c r="A6" s="6" t="s">
        <v>18</v>
      </c>
      <c r="B6" s="9">
        <f>B2*(B4/12*(1+B4/12)^300)/((1+B4/12)^300-1)</f>
        <v>1662.6860469379722</v>
      </c>
      <c r="C6" s="23"/>
    </row>
    <row r="7" spans="1:3" x14ac:dyDescent="0.2">
      <c r="A7" s="6" t="s">
        <v>11</v>
      </c>
      <c r="B7" s="9">
        <v>1000</v>
      </c>
    </row>
    <row r="8" spans="1:3" x14ac:dyDescent="0.2">
      <c r="A8" s="6" t="s">
        <v>15</v>
      </c>
      <c r="B8" s="9">
        <v>50</v>
      </c>
    </row>
    <row r="9" spans="1:3" x14ac:dyDescent="0.2">
      <c r="A9" s="6" t="s">
        <v>20</v>
      </c>
      <c r="B9" s="9">
        <v>10000</v>
      </c>
    </row>
    <row r="10" spans="1:3" x14ac:dyDescent="0.2">
      <c r="A10" s="6" t="s">
        <v>28</v>
      </c>
      <c r="B10" s="9">
        <f>B3+(B6*12*B5)</f>
        <v>583805.81408139167</v>
      </c>
    </row>
    <row r="11" spans="1:3" x14ac:dyDescent="0.2">
      <c r="A11" s="6" t="s">
        <v>25</v>
      </c>
      <c r="B11" s="9">
        <f>B6</f>
        <v>1662.6860469379722</v>
      </c>
    </row>
    <row r="12" spans="1:3" x14ac:dyDescent="0.2">
      <c r="A12" s="6" t="s">
        <v>29</v>
      </c>
      <c r="B12" s="9">
        <v>20000</v>
      </c>
    </row>
    <row r="13" spans="1:3" x14ac:dyDescent="0.2">
      <c r="A13" s="6" t="s">
        <v>9</v>
      </c>
      <c r="B13" s="11">
        <v>1.0149999999999999</v>
      </c>
    </row>
    <row r="14" spans="1:3" x14ac:dyDescent="0.2">
      <c r="A14" s="6" t="s">
        <v>32</v>
      </c>
      <c r="B14" s="24">
        <v>0.32500000000000001</v>
      </c>
    </row>
    <row r="15" spans="1:3" x14ac:dyDescent="0.2">
      <c r="A15" s="6" t="s">
        <v>10</v>
      </c>
      <c r="B15" s="10">
        <v>6.9999999999999999E-4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55455-00A9-DA43-826E-310149E0E528}">
  <dimension ref="A1:Q314"/>
  <sheetViews>
    <sheetView workbookViewId="0">
      <pane ySplit="1" topLeftCell="A281" activePane="bottomLeft" state="frozen"/>
      <selection pane="bottomLeft" activeCell="H302" sqref="H302"/>
    </sheetView>
  </sheetViews>
  <sheetFormatPr baseColWidth="10" defaultRowHeight="16" x14ac:dyDescent="0.2"/>
  <cols>
    <col min="2" max="2" width="4.6640625" customWidth="1"/>
    <col min="3" max="3" width="11.33203125" bestFit="1" customWidth="1"/>
    <col min="4" max="4" width="12.6640625" bestFit="1" customWidth="1"/>
    <col min="5" max="5" width="12.33203125" style="4" bestFit="1" customWidth="1"/>
    <col min="6" max="6" width="12.33203125" style="4" customWidth="1"/>
    <col min="7" max="7" width="18.6640625" style="4" bestFit="1" customWidth="1"/>
    <col min="8" max="9" width="12.33203125" style="4" customWidth="1"/>
    <col min="13" max="13" width="11.33203125" bestFit="1" customWidth="1"/>
    <col min="14" max="14" width="43.5" bestFit="1" customWidth="1"/>
    <col min="15" max="15" width="13.6640625" bestFit="1" customWidth="1"/>
    <col min="16" max="16" width="11.33203125" bestFit="1" customWidth="1"/>
    <col min="17" max="17" width="37.1640625" bestFit="1" customWidth="1"/>
  </cols>
  <sheetData>
    <row r="1" spans="1:17" x14ac:dyDescent="0.2">
      <c r="A1" t="s">
        <v>0</v>
      </c>
      <c r="C1" t="s">
        <v>1</v>
      </c>
      <c r="D1" t="s">
        <v>3</v>
      </c>
      <c r="E1" s="4" t="s">
        <v>24</v>
      </c>
      <c r="F1" s="4" t="s">
        <v>22</v>
      </c>
      <c r="G1" s="4" t="s">
        <v>21</v>
      </c>
      <c r="H1" s="4" t="s">
        <v>37</v>
      </c>
      <c r="J1" t="s">
        <v>7</v>
      </c>
      <c r="K1" t="s">
        <v>13</v>
      </c>
      <c r="L1" t="s">
        <v>26</v>
      </c>
    </row>
    <row r="2" spans="1:17" x14ac:dyDescent="0.2">
      <c r="A2" s="1">
        <v>35977</v>
      </c>
      <c r="C2" s="4">
        <v>82026.966610000003</v>
      </c>
      <c r="E2" s="4">
        <f>Inputs!$B$3+SUM($G$2:G2)</f>
        <v>85000</v>
      </c>
      <c r="J2" s="4">
        <f>Inputs!B3</f>
        <v>85000</v>
      </c>
    </row>
    <row r="3" spans="1:17" x14ac:dyDescent="0.2">
      <c r="A3" s="1">
        <v>36008</v>
      </c>
      <c r="C3" s="4">
        <v>83485.389320000002</v>
      </c>
      <c r="D3" s="14">
        <f t="shared" ref="D3:D66" si="0">C3/C2</f>
        <v>1.0177797957217425</v>
      </c>
      <c r="E3" s="4">
        <f>(E2+G3)*D3</f>
        <v>87134.862116042204</v>
      </c>
      <c r="F3" s="4">
        <f>(Inputs!$B$2-SUM($G$2:G2))*(Inputs!$B$4/12)</f>
        <v>1050</v>
      </c>
      <c r="G3" s="4">
        <f>Inputs!$B$6-F3</f>
        <v>612.68604693797215</v>
      </c>
      <c r="H3" s="4">
        <f>E3+(K3*(Inputs!$B$7-Inputs!$B$8))-Inputs!$B$9-Inputs!$B$3-(K3*Inputs!$B$6)</f>
        <v>-8577.8239308957673</v>
      </c>
      <c r="J3" s="4">
        <f>J2+Inputs!$B$11</f>
        <v>86662.686046937975</v>
      </c>
      <c r="K3">
        <v>1</v>
      </c>
      <c r="L3">
        <v>-2E-3</v>
      </c>
      <c r="M3" s="23"/>
    </row>
    <row r="4" spans="1:17" x14ac:dyDescent="0.2">
      <c r="A4" s="1">
        <v>36039</v>
      </c>
      <c r="C4" s="4">
        <v>84861.516499999998</v>
      </c>
      <c r="D4" s="14">
        <f t="shared" si="0"/>
        <v>1.0164834492742831</v>
      </c>
      <c r="E4" s="4">
        <f t="shared" ref="E4:E67" si="1">(E3+G4)*D4</f>
        <v>89196.006372821765</v>
      </c>
      <c r="F4" s="4">
        <f>(Inputs!$B$2-SUM($G$2:G3))*(Inputs!$B$4/12)</f>
        <v>1047.9577131768735</v>
      </c>
      <c r="G4" s="4">
        <f>Inputs!$B$6-F4</f>
        <v>614.72833376109861</v>
      </c>
      <c r="H4" s="4">
        <f>E4+(K4*(Inputs!$B$7-Inputs!$B$8))-Inputs!$B$9-Inputs!$B$3-(K4*Inputs!$B$6)</f>
        <v>-7229.3657210541796</v>
      </c>
      <c r="J4" s="4">
        <f>J3+Inputs!$B$11</f>
        <v>88325.372093875951</v>
      </c>
      <c r="K4">
        <v>2</v>
      </c>
      <c r="L4">
        <v>4.0000000000000001E-3</v>
      </c>
    </row>
    <row r="5" spans="1:17" x14ac:dyDescent="0.2">
      <c r="A5" s="1">
        <v>36069</v>
      </c>
      <c r="C5" s="4">
        <v>83898.119330000001</v>
      </c>
      <c r="D5" s="14">
        <f t="shared" si="0"/>
        <v>0.98864741982309501</v>
      </c>
      <c r="E5" s="4">
        <f t="shared" si="1"/>
        <v>88793.176972016532</v>
      </c>
      <c r="F5" s="4">
        <f>(Inputs!$B$2-SUM($G$2:G4))*(Inputs!$B$4/12)</f>
        <v>1045.9086187310033</v>
      </c>
      <c r="G5" s="4">
        <f>Inputs!$B$6-F5</f>
        <v>616.77742820696881</v>
      </c>
      <c r="H5" s="4">
        <f>E5+(K5*(Inputs!$B$7-Inputs!$B$8))-Inputs!$B$9-Inputs!$B$3-(K5*Inputs!$B$6)</f>
        <v>-8344.8811687973848</v>
      </c>
      <c r="J5" s="4">
        <f>J4+Inputs!$B$11</f>
        <v>89988.058140813926</v>
      </c>
      <c r="K5">
        <v>3</v>
      </c>
      <c r="L5">
        <v>4.0000000000000001E-3</v>
      </c>
    </row>
    <row r="6" spans="1:17" x14ac:dyDescent="0.2">
      <c r="A6" s="1">
        <v>36100</v>
      </c>
      <c r="C6" s="4">
        <v>84290.415330000003</v>
      </c>
      <c r="D6" s="14">
        <f t="shared" si="0"/>
        <v>1.0046758616657063</v>
      </c>
      <c r="E6" s="4">
        <f t="shared" si="1"/>
        <v>89830.088516516524</v>
      </c>
      <c r="F6" s="4">
        <f>(Inputs!$B$2-SUM($G$2:G5))*(Inputs!$B$4/12)</f>
        <v>1043.8526939703133</v>
      </c>
      <c r="G6" s="4">
        <f>Inputs!$B$6-F6</f>
        <v>618.83335296765881</v>
      </c>
      <c r="H6" s="4">
        <f>E6+(K6*(Inputs!$B$7-Inputs!$B$8))-Inputs!$B$9-Inputs!$B$3-(K6*Inputs!$B$6)</f>
        <v>-8020.6556712353649</v>
      </c>
      <c r="J6" s="4">
        <f>J5+Inputs!$B$11</f>
        <v>91650.744187751901</v>
      </c>
      <c r="K6">
        <v>4</v>
      </c>
      <c r="L6">
        <v>1E-3</v>
      </c>
    </row>
    <row r="7" spans="1:17" x14ac:dyDescent="0.2">
      <c r="A7" s="1">
        <v>36130</v>
      </c>
      <c r="C7" s="4">
        <v>83173.064799999993</v>
      </c>
      <c r="D7" s="14">
        <f t="shared" si="0"/>
        <v>0.98674403814923028</v>
      </c>
      <c r="E7" s="4">
        <f t="shared" si="1"/>
        <v>89251.969845477885</v>
      </c>
      <c r="F7" s="4">
        <f>(Inputs!$B$2-SUM($G$2:G6))*(Inputs!$B$4/12)</f>
        <v>1041.7899161270877</v>
      </c>
      <c r="G7" s="4">
        <f>Inputs!$B$6-F7</f>
        <v>620.89613081088442</v>
      </c>
      <c r="H7" s="4">
        <f>E7+(K7*(Inputs!$B$7-Inputs!$B$8))-Inputs!$B$9-Inputs!$B$3-(K7*Inputs!$B$6)</f>
        <v>-9311.4603892119758</v>
      </c>
      <c r="J7" s="4">
        <f>J6+Inputs!$B$11</f>
        <v>93313.430234689877</v>
      </c>
      <c r="K7">
        <v>5</v>
      </c>
      <c r="L7">
        <v>-1E-3</v>
      </c>
    </row>
    <row r="8" spans="1:17" x14ac:dyDescent="0.2">
      <c r="A8" s="1">
        <v>36161</v>
      </c>
      <c r="C8" s="4">
        <v>84604.271739999996</v>
      </c>
      <c r="D8" s="14">
        <f t="shared" si="0"/>
        <v>1.0172075772780709</v>
      </c>
      <c r="E8" s="4">
        <f t="shared" si="1"/>
        <v>91421.465530274014</v>
      </c>
      <c r="F8" s="4">
        <f>(Inputs!$B$2-SUM($G$2:G7))*(Inputs!$B$4/12)</f>
        <v>1039.7202623577182</v>
      </c>
      <c r="G8" s="4">
        <f>Inputs!$B$6-F8</f>
        <v>622.96578458025397</v>
      </c>
      <c r="H8" s="4">
        <f>E8+(K8*(Inputs!$B$7-Inputs!$B$8))-Inputs!$B$9-Inputs!$B$3-(K8*Inputs!$B$6)</f>
        <v>-7854.6507513538199</v>
      </c>
      <c r="J8" s="4">
        <f>J7+Inputs!$B$11</f>
        <v>94976.116281627852</v>
      </c>
      <c r="K8">
        <v>6</v>
      </c>
      <c r="L8">
        <v>-6.0000000000000001E-3</v>
      </c>
    </row>
    <row r="9" spans="1:17" x14ac:dyDescent="0.2">
      <c r="A9" s="1">
        <v>36192</v>
      </c>
      <c r="C9" s="4">
        <v>84663.784029999995</v>
      </c>
      <c r="D9" s="14">
        <f t="shared" si="0"/>
        <v>1.0007034194465132</v>
      </c>
      <c r="E9" s="4">
        <f t="shared" si="1"/>
        <v>92111.255171087148</v>
      </c>
      <c r="F9" s="4">
        <f>(Inputs!$B$2-SUM($G$2:G8))*(Inputs!$B$4/12)</f>
        <v>1037.6437097424507</v>
      </c>
      <c r="G9" s="4">
        <f>Inputs!$B$6-F9</f>
        <v>625.04233719552144</v>
      </c>
      <c r="H9" s="4">
        <f>E9+(K9*(Inputs!$B$7-Inputs!$B$8))-Inputs!$B$9-Inputs!$B$3-(K9*Inputs!$B$6)</f>
        <v>-7877.547157478657</v>
      </c>
      <c r="J9" s="4">
        <f>J8+Inputs!$B$11</f>
        <v>96638.802328565827</v>
      </c>
      <c r="K9">
        <v>7</v>
      </c>
      <c r="L9">
        <v>2E-3</v>
      </c>
    </row>
    <row r="10" spans="1:17" x14ac:dyDescent="0.2">
      <c r="A10" s="1">
        <v>36220</v>
      </c>
      <c r="C10" s="4">
        <v>86588.189299999998</v>
      </c>
      <c r="D10" s="14">
        <f t="shared" si="0"/>
        <v>1.0227299699871448</v>
      </c>
      <c r="E10" s="4">
        <f t="shared" si="1"/>
        <v>94846.321599134069</v>
      </c>
      <c r="F10" s="4">
        <f>(Inputs!$B$2-SUM($G$2:G9))*(Inputs!$B$4/12)</f>
        <v>1035.5602352851322</v>
      </c>
      <c r="G10" s="4">
        <f>Inputs!$B$6-F10</f>
        <v>627.12581165283996</v>
      </c>
      <c r="H10" s="4">
        <f>E10+(K10*(Inputs!$B$7-Inputs!$B$8))-Inputs!$B$9-Inputs!$B$3-(K10*Inputs!$B$6)</f>
        <v>-5855.1667763697078</v>
      </c>
      <c r="J10" s="4">
        <f>J9+Inputs!$B$11</f>
        <v>98301.488375503803</v>
      </c>
      <c r="K10">
        <v>8</v>
      </c>
      <c r="L10">
        <v>2E-3</v>
      </c>
    </row>
    <row r="11" spans="1:17" x14ac:dyDescent="0.2">
      <c r="A11" s="1">
        <v>36251</v>
      </c>
      <c r="C11" s="4">
        <v>86997.423070000004</v>
      </c>
      <c r="D11" s="14">
        <f t="shared" si="0"/>
        <v>1.0047262077346617</v>
      </c>
      <c r="E11" s="4">
        <f t="shared" si="1"/>
        <v>95926.775055522972</v>
      </c>
      <c r="F11" s="4">
        <f>(Inputs!$B$2-SUM($G$2:G10))*(Inputs!$B$4/12)</f>
        <v>1033.4698159129562</v>
      </c>
      <c r="G11" s="4">
        <f>Inputs!$B$6-F11</f>
        <v>629.21623102501599</v>
      </c>
      <c r="H11" s="4">
        <f>E11+(K11*(Inputs!$B$7-Inputs!$B$8))-Inputs!$B$9-Inputs!$B$3-(K11*Inputs!$B$6)</f>
        <v>-5487.3993669187766</v>
      </c>
      <c r="J11" s="4">
        <f>J10+Inputs!$B$11</f>
        <v>99964.174422441778</v>
      </c>
      <c r="K11">
        <v>9</v>
      </c>
      <c r="L11">
        <v>6.9999999999999993E-3</v>
      </c>
      <c r="N11" s="7" t="s">
        <v>12</v>
      </c>
      <c r="O11" s="6"/>
      <c r="Q11" s="4"/>
    </row>
    <row r="12" spans="1:17" x14ac:dyDescent="0.2">
      <c r="A12" s="1">
        <v>36281</v>
      </c>
      <c r="C12" s="4">
        <v>88132.794999999998</v>
      </c>
      <c r="D12" s="14">
        <f t="shared" si="0"/>
        <v>1.0130506386273814</v>
      </c>
      <c r="E12" s="4">
        <f t="shared" si="1"/>
        <v>97818.233395819567</v>
      </c>
      <c r="F12" s="4">
        <f>(Inputs!$B$2-SUM($G$2:G11))*(Inputs!$B$4/12)</f>
        <v>1031.3724284762059</v>
      </c>
      <c r="G12" s="4">
        <f>Inputs!$B$6-F12</f>
        <v>631.31361846176628</v>
      </c>
      <c r="H12" s="4">
        <f>E12+(K12*(Inputs!$B$7-Inputs!$B$8))-Inputs!$B$9-Inputs!$B$3-(K12*Inputs!$B$6)</f>
        <v>-4308.6270735601538</v>
      </c>
      <c r="J12" s="4">
        <f>J11+Inputs!$B$11</f>
        <v>101626.86046937975</v>
      </c>
      <c r="K12">
        <v>10</v>
      </c>
      <c r="L12" s="17">
        <v>2E-3</v>
      </c>
      <c r="N12" s="6" t="s">
        <v>30</v>
      </c>
      <c r="O12" s="12">
        <f>H302</f>
        <v>539101.70294996828</v>
      </c>
    </row>
    <row r="13" spans="1:17" x14ac:dyDescent="0.2">
      <c r="A13" s="1">
        <v>36312</v>
      </c>
      <c r="C13" s="4">
        <v>89393.754860000001</v>
      </c>
      <c r="D13" s="14">
        <f t="shared" si="0"/>
        <v>1.0143074988147147</v>
      </c>
      <c r="E13" s="4">
        <f t="shared" si="1"/>
        <v>99860.24827862173</v>
      </c>
      <c r="F13" s="4">
        <f>(Inputs!$B$2-SUM($G$2:G12))*(Inputs!$B$4/12)</f>
        <v>1029.2680497480003</v>
      </c>
      <c r="G13" s="4">
        <f>Inputs!$B$6-F13</f>
        <v>633.41799718997186</v>
      </c>
      <c r="H13" s="4">
        <f>E13+(K13*(Inputs!$B$7-Inputs!$B$8))-Inputs!$B$9-Inputs!$B$3-(K13*Inputs!$B$6)</f>
        <v>-2979.2982376959626</v>
      </c>
      <c r="J13" s="4">
        <f>J12+Inputs!$B$11</f>
        <v>103289.54651631773</v>
      </c>
      <c r="K13">
        <v>11</v>
      </c>
    </row>
    <row r="14" spans="1:17" x14ac:dyDescent="0.2">
      <c r="A14" s="1">
        <v>36342</v>
      </c>
      <c r="C14" s="4">
        <v>90934.950580000004</v>
      </c>
      <c r="D14" s="14">
        <f t="shared" si="0"/>
        <v>1.0172405300841616</v>
      </c>
      <c r="E14" s="4">
        <f t="shared" si="1"/>
        <v>102228.37814737162</v>
      </c>
      <c r="F14" s="4">
        <f>(Inputs!$B$2-SUM($G$2:G13))*(Inputs!$B$4/12)</f>
        <v>1027.1566564240336</v>
      </c>
      <c r="G14" s="4">
        <f>Inputs!$B$6-F14</f>
        <v>635.52939051393855</v>
      </c>
      <c r="H14" s="4">
        <f>E14+(K14*(Inputs!$B$7-Inputs!$B$8))-Inputs!$B$9-Inputs!$B$3-(K14*Inputs!$B$6)</f>
        <v>-1323.854415884045</v>
      </c>
      <c r="J14" s="4">
        <f>J13+Inputs!$B$11</f>
        <v>104952.2325632557</v>
      </c>
      <c r="K14">
        <v>12</v>
      </c>
      <c r="L14">
        <v>-3.0000000000000001E-3</v>
      </c>
    </row>
    <row r="15" spans="1:17" x14ac:dyDescent="0.2">
      <c r="A15" s="1">
        <v>36373</v>
      </c>
      <c r="C15" s="4">
        <v>93340.993289999999</v>
      </c>
      <c r="D15" s="14">
        <f t="shared" si="0"/>
        <v>1.0264589433947433</v>
      </c>
      <c r="E15" s="4">
        <f t="shared" si="1"/>
        <v>105587.75232754819</v>
      </c>
      <c r="F15" s="4">
        <f>(Inputs!$B$2-SUM($G$2:G14))*(Inputs!$B$4/12)</f>
        <v>1025.0382251223205</v>
      </c>
      <c r="G15" s="4">
        <f>Inputs!$B$6-F15</f>
        <v>637.6478218156517</v>
      </c>
      <c r="H15" s="4">
        <f>E15+(K15*(Inputs!$B$7-Inputs!$B$8))-Inputs!$B$9-Inputs!$B$3-(K15*Inputs!$B$6)</f>
        <v>1322.8337173545551</v>
      </c>
      <c r="J15" s="4">
        <f>J14+Inputs!$B$11</f>
        <v>106614.91861019368</v>
      </c>
      <c r="K15">
        <v>13</v>
      </c>
      <c r="L15">
        <v>2E-3</v>
      </c>
      <c r="P15" s="23"/>
    </row>
    <row r="16" spans="1:17" x14ac:dyDescent="0.2">
      <c r="A16" s="1">
        <v>36404</v>
      </c>
      <c r="C16" s="4">
        <v>95024.833159999995</v>
      </c>
      <c r="D16" s="14">
        <f t="shared" si="0"/>
        <v>1.0180396609319176</v>
      </c>
      <c r="E16" s="4">
        <f t="shared" si="1"/>
        <v>108143.83418632335</v>
      </c>
      <c r="F16" s="4">
        <f>(Inputs!$B$2-SUM($G$2:G15))*(Inputs!$B$4/12)</f>
        <v>1022.9127323829348</v>
      </c>
      <c r="G16" s="4">
        <f>Inputs!$B$6-F16</f>
        <v>639.77331455503736</v>
      </c>
      <c r="H16" s="4">
        <f>E16+(K16*(Inputs!$B$7-Inputs!$B$8))-Inputs!$B$9-Inputs!$B$3-(K16*Inputs!$B$6)</f>
        <v>3166.2295291917399</v>
      </c>
      <c r="J16" s="4">
        <f>J15+Inputs!$B$11</f>
        <v>108277.60465713165</v>
      </c>
      <c r="K16">
        <v>14</v>
      </c>
      <c r="L16">
        <v>4.0000000000000001E-3</v>
      </c>
    </row>
    <row r="17" spans="1:16" x14ac:dyDescent="0.2">
      <c r="A17" s="1">
        <v>36434</v>
      </c>
      <c r="C17" s="4">
        <v>96704.487219999995</v>
      </c>
      <c r="D17" s="14">
        <f t="shared" si="0"/>
        <v>1.0176759485299158</v>
      </c>
      <c r="E17" s="4">
        <f t="shared" si="1"/>
        <v>110708.6312210116</v>
      </c>
      <c r="F17" s="4">
        <f>(Inputs!$B$2-SUM($G$2:G16))*(Inputs!$B$4/12)</f>
        <v>1020.7801546677515</v>
      </c>
      <c r="G17" s="4">
        <f>Inputs!$B$6-F17</f>
        <v>641.90589227022065</v>
      </c>
      <c r="H17" s="4">
        <f>E17+(K17*(Inputs!$B$7-Inputs!$B$8))-Inputs!$B$9-Inputs!$B$3-(K17*Inputs!$B$6)</f>
        <v>5018.3405169420184</v>
      </c>
      <c r="J17" s="4">
        <f>J16+Inputs!$B$11</f>
        <v>109940.29070406963</v>
      </c>
      <c r="K17">
        <v>15</v>
      </c>
      <c r="L17">
        <v>2E-3</v>
      </c>
    </row>
    <row r="18" spans="1:16" x14ac:dyDescent="0.2">
      <c r="A18" s="1">
        <v>36465</v>
      </c>
      <c r="C18" s="4">
        <v>97232.251680000001</v>
      </c>
      <c r="D18" s="14">
        <f t="shared" si="0"/>
        <v>1.0054574971148893</v>
      </c>
      <c r="E18" s="4">
        <f t="shared" si="1"/>
        <v>111960.38371195835</v>
      </c>
      <c r="F18" s="4">
        <f>(Inputs!$B$2-SUM($G$2:G17))*(Inputs!$B$4/12)</f>
        <v>1018.6404683601842</v>
      </c>
      <c r="G18" s="4">
        <f>Inputs!$B$6-F18</f>
        <v>644.04557857778798</v>
      </c>
      <c r="H18" s="4">
        <f>E18+(K18*(Inputs!$B$7-Inputs!$B$8))-Inputs!$B$9-Inputs!$B$3-(K18*Inputs!$B$6)</f>
        <v>5557.4069609507933</v>
      </c>
      <c r="J18" s="4">
        <f>J17+Inputs!$B$11</f>
        <v>111602.97675100761</v>
      </c>
      <c r="K18">
        <v>16</v>
      </c>
      <c r="L18">
        <v>1E-3</v>
      </c>
    </row>
    <row r="19" spans="1:16" x14ac:dyDescent="0.2">
      <c r="A19" s="1">
        <v>36495</v>
      </c>
      <c r="C19" s="4">
        <v>98699.404909999997</v>
      </c>
      <c r="D19" s="14">
        <f t="shared" si="0"/>
        <v>1.0150891623370868</v>
      </c>
      <c r="E19" s="4">
        <f t="shared" si="1"/>
        <v>114305.71501626559</v>
      </c>
      <c r="F19" s="4">
        <f>(Inputs!$B$2-SUM($G$2:G18))*(Inputs!$B$4/12)</f>
        <v>1016.4936497649248</v>
      </c>
      <c r="G19" s="4">
        <f>Inputs!$B$6-F19</f>
        <v>646.19239717304731</v>
      </c>
      <c r="H19" s="4">
        <f>E19+(K19*(Inputs!$B$7-Inputs!$B$8))-Inputs!$B$9-Inputs!$B$3-(K19*Inputs!$B$6)</f>
        <v>7190.0522183200628</v>
      </c>
      <c r="J19" s="4">
        <f>J18+Inputs!$B$11</f>
        <v>113265.66279794558</v>
      </c>
      <c r="K19">
        <v>17</v>
      </c>
      <c r="L19">
        <v>4.0000000000000001E-3</v>
      </c>
      <c r="P19" s="23"/>
    </row>
    <row r="20" spans="1:16" x14ac:dyDescent="0.2">
      <c r="A20" s="1">
        <v>36526</v>
      </c>
      <c r="C20" s="4">
        <v>101363.8214</v>
      </c>
      <c r="D20" s="14">
        <f t="shared" si="0"/>
        <v>1.0269952639778281</v>
      </c>
      <c r="E20" s="4">
        <f t="shared" si="1"/>
        <v>118057.276620591</v>
      </c>
      <c r="F20" s="4">
        <f>(Inputs!$B$2-SUM($G$2:G19))*(Inputs!$B$4/12)</f>
        <v>1014.3396751076813</v>
      </c>
      <c r="G20" s="4">
        <f>Inputs!$B$6-F20</f>
        <v>648.34637183029088</v>
      </c>
      <c r="H20" s="4">
        <f>E20+(K20*(Inputs!$B$7-Inputs!$B$8))-Inputs!$B$9-Inputs!$B$3-(K20*Inputs!$B$6)</f>
        <v>10228.927775707503</v>
      </c>
      <c r="J20" s="4">
        <f>J19+Inputs!$B$11</f>
        <v>114928.34884488356</v>
      </c>
      <c r="K20">
        <v>18</v>
      </c>
      <c r="L20">
        <v>-4.0000000000000001E-3</v>
      </c>
    </row>
    <row r="21" spans="1:16" x14ac:dyDescent="0.2">
      <c r="A21" s="1">
        <v>36557</v>
      </c>
      <c r="C21" s="4">
        <v>102587.9086</v>
      </c>
      <c r="D21" s="14">
        <f t="shared" si="0"/>
        <v>1.0120761745472235</v>
      </c>
      <c r="E21" s="4">
        <f t="shared" si="1"/>
        <v>120141.32006846729</v>
      </c>
      <c r="F21" s="4">
        <f>(Inputs!$B$2-SUM($G$2:G20))*(Inputs!$B$4/12)</f>
        <v>1012.1785205349137</v>
      </c>
      <c r="G21" s="4">
        <f>Inputs!$B$6-F21</f>
        <v>650.50752640305848</v>
      </c>
      <c r="H21" s="4">
        <f>E21+(K21*(Inputs!$B$7-Inputs!$B$8))-Inputs!$B$9-Inputs!$B$3-(K21*Inputs!$B$6)</f>
        <v>11600.285176645823</v>
      </c>
      <c r="J21" s="4">
        <f>J20+Inputs!$B$11</f>
        <v>116591.03489182153</v>
      </c>
      <c r="K21">
        <v>19</v>
      </c>
      <c r="L21">
        <v>5.0000000000000001E-3</v>
      </c>
    </row>
    <row r="22" spans="1:16" x14ac:dyDescent="0.2">
      <c r="A22" s="1">
        <v>36586</v>
      </c>
      <c r="C22" s="4">
        <v>104388.7559</v>
      </c>
      <c r="D22" s="14">
        <f t="shared" si="0"/>
        <v>1.0175541866929141</v>
      </c>
      <c r="E22" s="4">
        <f t="shared" si="1"/>
        <v>122914.43630963888</v>
      </c>
      <c r="F22" s="4">
        <f>(Inputs!$B$2-SUM($G$2:G21))*(Inputs!$B$4/12)</f>
        <v>1010.0101621135701</v>
      </c>
      <c r="G22" s="4">
        <f>Inputs!$B$6-F22</f>
        <v>652.67588482440203</v>
      </c>
      <c r="H22" s="4">
        <f>E22+(K22*(Inputs!$B$7-Inputs!$B$8))-Inputs!$B$9-Inputs!$B$3-(K22*Inputs!$B$6)</f>
        <v>13660.715370879458</v>
      </c>
      <c r="J22" s="4">
        <f>J21+Inputs!$B$11</f>
        <v>118253.72093875951</v>
      </c>
      <c r="K22">
        <v>20</v>
      </c>
      <c r="L22" s="19">
        <v>5.0000000000000001E-3</v>
      </c>
    </row>
    <row r="23" spans="1:16" x14ac:dyDescent="0.2">
      <c r="A23" s="1">
        <v>36617</v>
      </c>
      <c r="C23" s="4">
        <v>104850.1458</v>
      </c>
      <c r="D23" s="14">
        <f t="shared" si="0"/>
        <v>1.0044199195212364</v>
      </c>
      <c r="E23" s="4">
        <f t="shared" si="1"/>
        <v>124115.45408803344</v>
      </c>
      <c r="F23" s="4">
        <f>(Inputs!$B$2-SUM($G$2:G22))*(Inputs!$B$4/12)</f>
        <v>1007.834575830822</v>
      </c>
      <c r="G23" s="4">
        <f>Inputs!$B$6-F23</f>
        <v>654.85147110715013</v>
      </c>
      <c r="H23" s="4">
        <f>E23+(K23*(Inputs!$B$7-Inputs!$B$8))-Inputs!$B$9-Inputs!$B$3-(K23*Inputs!$B$6)</f>
        <v>14149.047102336022</v>
      </c>
      <c r="J23" s="4">
        <f>J22+Inputs!$B$11</f>
        <v>119916.40698569748</v>
      </c>
      <c r="K23">
        <v>21</v>
      </c>
      <c r="L23">
        <v>0.01</v>
      </c>
    </row>
    <row r="24" spans="1:16" x14ac:dyDescent="0.2">
      <c r="A24" s="1">
        <v>36647</v>
      </c>
      <c r="C24" s="4">
        <v>107200.01979999999</v>
      </c>
      <c r="D24" s="14">
        <f t="shared" si="0"/>
        <v>1.0224117380292665</v>
      </c>
      <c r="E24" s="4">
        <f t="shared" si="1"/>
        <v>127568.85672059935</v>
      </c>
      <c r="F24" s="4">
        <f>(Inputs!$B$2-SUM($G$2:G23))*(Inputs!$B$4/12)</f>
        <v>1005.6517375937982</v>
      </c>
      <c r="G24" s="4">
        <f>Inputs!$B$6-F24</f>
        <v>657.03430934417395</v>
      </c>
      <c r="H24" s="4">
        <f>E24+(K24*(Inputs!$B$7-Inputs!$B$8))-Inputs!$B$9-Inputs!$B$3-(K24*Inputs!$B$6)</f>
        <v>16889.763687963961</v>
      </c>
      <c r="J24" s="4">
        <f>J23+Inputs!$B$11</f>
        <v>121579.09303263546</v>
      </c>
      <c r="K24">
        <v>22</v>
      </c>
      <c r="L24">
        <v>4.0000000000000001E-3</v>
      </c>
    </row>
    <row r="25" spans="1:16" x14ac:dyDescent="0.2">
      <c r="A25" s="1">
        <v>36678</v>
      </c>
      <c r="C25" s="4">
        <v>108687.2292</v>
      </c>
      <c r="D25" s="14">
        <f t="shared" si="0"/>
        <v>1.0138732194525211</v>
      </c>
      <c r="E25" s="4">
        <f t="shared" si="1"/>
        <v>130007.01745399866</v>
      </c>
      <c r="F25" s="4">
        <f>(Inputs!$B$2-SUM($G$2:G24))*(Inputs!$B$4/12)</f>
        <v>1003.4616232293178</v>
      </c>
      <c r="G25" s="4">
        <f>Inputs!$B$6-F25</f>
        <v>659.2244237086544</v>
      </c>
      <c r="H25" s="4">
        <f>E25+(K25*(Inputs!$B$7-Inputs!$B$8))-Inputs!$B$9-Inputs!$B$3-(K25*Inputs!$B$6)</f>
        <v>18615.238374425317</v>
      </c>
      <c r="J25" s="4">
        <f>J24+Inputs!$B$11</f>
        <v>123241.77907957343</v>
      </c>
      <c r="K25">
        <v>23</v>
      </c>
      <c r="L25">
        <v>2E-3</v>
      </c>
    </row>
    <row r="26" spans="1:16" x14ac:dyDescent="0.2">
      <c r="A26" s="1">
        <v>36708</v>
      </c>
      <c r="C26" s="4">
        <v>110478.1865</v>
      </c>
      <c r="D26" s="14">
        <f t="shared" si="0"/>
        <v>1.0164780840691447</v>
      </c>
      <c r="E26" s="4">
        <f t="shared" si="1"/>
        <v>132821.604820298</v>
      </c>
      <c r="F26" s="4">
        <f>(Inputs!$B$2-SUM($G$2:G25))*(Inputs!$B$4/12)</f>
        <v>1001.2642084836222</v>
      </c>
      <c r="G26" s="4">
        <f>Inputs!$B$6-F26</f>
        <v>661.42183845435</v>
      </c>
      <c r="H26" s="4">
        <f>E26+(K26*(Inputs!$B$7-Inputs!$B$8))-Inputs!$B$9-Inputs!$B$3-(K26*Inputs!$B$6)</f>
        <v>20717.139693786667</v>
      </c>
      <c r="J26" s="4">
        <f>J25+Inputs!$B$11</f>
        <v>124904.46512651141</v>
      </c>
      <c r="K26">
        <v>24</v>
      </c>
      <c r="L26" s="17">
        <v>-4.0000000000000001E-3</v>
      </c>
    </row>
    <row r="27" spans="1:16" x14ac:dyDescent="0.2">
      <c r="A27" s="1">
        <v>36739</v>
      </c>
      <c r="C27" s="4">
        <v>112489.14380000001</v>
      </c>
      <c r="D27" s="14">
        <f t="shared" si="0"/>
        <v>1.0182023018634543</v>
      </c>
      <c r="E27" s="4">
        <f t="shared" si="1"/>
        <v>135914.9698744372</v>
      </c>
      <c r="F27" s="4">
        <f>(Inputs!$B$2-SUM($G$2:G26))*(Inputs!$B$4/12)</f>
        <v>999.05946902210769</v>
      </c>
      <c r="G27" s="4">
        <f>Inputs!$B$6-F27</f>
        <v>663.62657791586446</v>
      </c>
      <c r="H27" s="4">
        <f>E27+(K27*(Inputs!$B$7-Inputs!$B$8))-Inputs!$B$9-Inputs!$B$3-(K27*Inputs!$B$6)</f>
        <v>23097.818700987897</v>
      </c>
      <c r="J27" s="4">
        <f>J26+Inputs!$B$11</f>
        <v>126567.15117344938</v>
      </c>
      <c r="K27">
        <v>25</v>
      </c>
    </row>
    <row r="28" spans="1:16" x14ac:dyDescent="0.2">
      <c r="A28" s="1">
        <v>36770</v>
      </c>
      <c r="C28" s="4">
        <v>113190.9602</v>
      </c>
      <c r="D28" s="14">
        <f t="shared" si="0"/>
        <v>1.0062389700578376</v>
      </c>
      <c r="E28" s="4">
        <f t="shared" si="1"/>
        <v>137432.9321159083</v>
      </c>
      <c r="F28" s="4">
        <f>(Inputs!$B$2-SUM($G$2:G27))*(Inputs!$B$4/12)</f>
        <v>996.84738042905485</v>
      </c>
      <c r="G28" s="4">
        <f>Inputs!$B$6-F28</f>
        <v>665.8386665089173</v>
      </c>
      <c r="H28" s="4">
        <f>E28+(K28*(Inputs!$B$7-Inputs!$B$8))-Inputs!$B$9-Inputs!$B$3-(K28*Inputs!$B$6)</f>
        <v>23903.094895521026</v>
      </c>
      <c r="J28" s="4">
        <f>J27+Inputs!$B$11</f>
        <v>128229.83722038736</v>
      </c>
      <c r="K28">
        <v>26</v>
      </c>
      <c r="L28">
        <v>6.9999999999999993E-3</v>
      </c>
    </row>
    <row r="29" spans="1:16" x14ac:dyDescent="0.2">
      <c r="A29" s="1">
        <v>36800</v>
      </c>
      <c r="C29" s="4">
        <v>113837.74340000001</v>
      </c>
      <c r="D29" s="14">
        <f t="shared" si="0"/>
        <v>1.0057140888181988</v>
      </c>
      <c r="E29" s="4">
        <f t="shared" si="1"/>
        <v>138890.111568778</v>
      </c>
      <c r="F29" s="4">
        <f>(Inputs!$B$2-SUM($G$2:G28))*(Inputs!$B$4/12)</f>
        <v>994.62791820735833</v>
      </c>
      <c r="G29" s="4">
        <f>Inputs!$B$6-F29</f>
        <v>668.05812873061382</v>
      </c>
      <c r="H29" s="4">
        <f>E29+(K29*(Inputs!$B$7-Inputs!$B$8))-Inputs!$B$9-Inputs!$B$3-(K29*Inputs!$B$6)</f>
        <v>24647.58830145275</v>
      </c>
      <c r="J29" s="4">
        <f>J28+Inputs!$B$11</f>
        <v>129892.52326732533</v>
      </c>
      <c r="K29">
        <v>27</v>
      </c>
      <c r="L29">
        <v>-1E-3</v>
      </c>
    </row>
    <row r="30" spans="1:16" x14ac:dyDescent="0.2">
      <c r="A30" s="1">
        <v>36831</v>
      </c>
      <c r="C30" s="4">
        <v>113167.2243</v>
      </c>
      <c r="D30" s="14">
        <f t="shared" si="0"/>
        <v>0.99410987006616991</v>
      </c>
      <c r="E30" s="4">
        <f t="shared" si="1"/>
        <v>138738.36768859462</v>
      </c>
      <c r="F30" s="4">
        <f>(Inputs!$B$2-SUM($G$2:G29))*(Inputs!$B$4/12)</f>
        <v>992.40105777825647</v>
      </c>
      <c r="G30" s="4">
        <f>Inputs!$B$6-F30</f>
        <v>670.28498915971568</v>
      </c>
      <c r="H30" s="4">
        <f>E30+(K30*(Inputs!$B$7-Inputs!$B$8))-Inputs!$B$9-Inputs!$B$3-(K30*Inputs!$B$6)</f>
        <v>23783.158374331397</v>
      </c>
      <c r="J30" s="4">
        <f>J29+Inputs!$B$11</f>
        <v>131555.20931426331</v>
      </c>
      <c r="K30">
        <v>28</v>
      </c>
      <c r="L30">
        <v>3.0000000000000001E-3</v>
      </c>
    </row>
    <row r="31" spans="1:16" x14ac:dyDescent="0.2">
      <c r="A31" s="1">
        <v>36861</v>
      </c>
      <c r="C31" s="4">
        <v>113777.73699999999</v>
      </c>
      <c r="D31" s="14">
        <f t="shared" si="0"/>
        <v>1.0053947837262629</v>
      </c>
      <c r="E31" s="4">
        <f t="shared" si="1"/>
        <v>140162.97854529289</v>
      </c>
      <c r="F31" s="4">
        <f>(Inputs!$B$2-SUM($G$2:G30))*(Inputs!$B$4/12)</f>
        <v>990.16677448105736</v>
      </c>
      <c r="G31" s="4">
        <f>Inputs!$B$6-F31</f>
        <v>672.51927245691479</v>
      </c>
      <c r="H31" s="4">
        <f>E31+(K31*(Inputs!$B$7-Inputs!$B$8))-Inputs!$B$9-Inputs!$B$3-(K31*Inputs!$B$6)</f>
        <v>24495.083184091702</v>
      </c>
      <c r="J31" s="4">
        <f>J30+Inputs!$B$11</f>
        <v>133217.89536120128</v>
      </c>
      <c r="K31">
        <v>29</v>
      </c>
      <c r="L31">
        <v>1E-3</v>
      </c>
    </row>
    <row r="32" spans="1:16" x14ac:dyDescent="0.2">
      <c r="A32" s="1">
        <v>36892</v>
      </c>
      <c r="C32" s="4">
        <v>113783.4679</v>
      </c>
      <c r="D32" s="14">
        <f t="shared" si="0"/>
        <v>1.0000503692563336</v>
      </c>
      <c r="E32" s="4">
        <f t="shared" si="1"/>
        <v>140844.83344086277</v>
      </c>
      <c r="F32" s="4">
        <f>(Inputs!$B$2-SUM($G$2:G31))*(Inputs!$B$4/12)</f>
        <v>987.92504357286759</v>
      </c>
      <c r="G32" s="4">
        <f>Inputs!$B$6-F32</f>
        <v>674.76100336510456</v>
      </c>
      <c r="H32" s="4">
        <f>E32+(K32*(Inputs!$B$7-Inputs!$B$8))-Inputs!$B$9-Inputs!$B$3-(K32*Inputs!$B$6)</f>
        <v>24464.252032723605</v>
      </c>
      <c r="J32" s="4">
        <f>J31+Inputs!$B$11</f>
        <v>134880.58140813926</v>
      </c>
      <c r="K32">
        <v>30</v>
      </c>
      <c r="L32">
        <v>-6.0000000000000001E-3</v>
      </c>
    </row>
    <row r="33" spans="1:12" x14ac:dyDescent="0.2">
      <c r="A33" s="1">
        <v>36923</v>
      </c>
      <c r="C33" s="4">
        <v>113734.6578</v>
      </c>
      <c r="D33" s="14">
        <f t="shared" si="0"/>
        <v>0.99957102643379703</v>
      </c>
      <c r="E33" s="4">
        <f t="shared" si="1"/>
        <v>141461.13451760731</v>
      </c>
      <c r="F33" s="4">
        <f>(Inputs!$B$2-SUM($G$2:G32))*(Inputs!$B$4/12)</f>
        <v>985.67584022831727</v>
      </c>
      <c r="G33" s="4">
        <f>Inputs!$B$6-F33</f>
        <v>677.01020670965488</v>
      </c>
      <c r="H33" s="4">
        <f>E33+(K33*(Inputs!$B$7-Inputs!$B$8))-Inputs!$B$9-Inputs!$B$3-(K33*Inputs!$B$6)</f>
        <v>24367.867062530175</v>
      </c>
      <c r="J33" s="4">
        <f>J32+Inputs!$B$11</f>
        <v>136543.26745507724</v>
      </c>
      <c r="K33">
        <v>31</v>
      </c>
      <c r="L33">
        <v>5.0000000000000001E-3</v>
      </c>
    </row>
    <row r="34" spans="1:12" x14ac:dyDescent="0.2">
      <c r="A34" s="1">
        <v>36951</v>
      </c>
      <c r="C34" s="4">
        <v>114275.3973</v>
      </c>
      <c r="D34" s="14">
        <f t="shared" si="0"/>
        <v>1.0047543951022464</v>
      </c>
      <c r="E34" s="4">
        <f t="shared" si="1"/>
        <v>142816.19305337238</v>
      </c>
      <c r="F34" s="4">
        <f>(Inputs!$B$2-SUM($G$2:G33))*(Inputs!$B$4/12)</f>
        <v>983.4191395392852</v>
      </c>
      <c r="G34" s="4">
        <f>Inputs!$B$6-F34</f>
        <v>679.26690739868695</v>
      </c>
      <c r="H34" s="4">
        <f>E34+(K34*(Inputs!$B$7-Inputs!$B$8))-Inputs!$B$9-Inputs!$B$3-(K34*Inputs!$B$6)</f>
        <v>25010.23955135727</v>
      </c>
      <c r="J34" s="4">
        <f>J33+Inputs!$B$11</f>
        <v>138205.95350201521</v>
      </c>
      <c r="K34">
        <v>32</v>
      </c>
      <c r="L34">
        <v>1E-3</v>
      </c>
    </row>
    <row r="35" spans="1:12" x14ac:dyDescent="0.2">
      <c r="A35" s="1">
        <v>36982</v>
      </c>
      <c r="C35" s="4">
        <v>116684.8192</v>
      </c>
      <c r="D35" s="14">
        <f t="shared" si="0"/>
        <v>1.0210843449852527</v>
      </c>
      <c r="E35" s="4">
        <f t="shared" si="1"/>
        <v>146523.27970508553</v>
      </c>
      <c r="F35" s="4">
        <f>(Inputs!$B$2-SUM($G$2:G34))*(Inputs!$B$4/12)</f>
        <v>981.15491651462276</v>
      </c>
      <c r="G35" s="4">
        <f>Inputs!$B$6-F35</f>
        <v>681.5311304233494</v>
      </c>
      <c r="H35" s="4">
        <f>E35+(K35*(Inputs!$B$7-Inputs!$B$8))-Inputs!$B$9-Inputs!$B$3-(K35*Inputs!$B$6)</f>
        <v>28004.640156132446</v>
      </c>
      <c r="J35" s="4">
        <f>J34+Inputs!$B$11</f>
        <v>139868.63954895319</v>
      </c>
      <c r="K35">
        <v>33</v>
      </c>
      <c r="L35">
        <v>5.0000000000000001E-3</v>
      </c>
    </row>
    <row r="36" spans="1:12" x14ac:dyDescent="0.2">
      <c r="A36" s="1">
        <v>37012</v>
      </c>
      <c r="C36" s="4">
        <v>118792.78109999999</v>
      </c>
      <c r="D36" s="14">
        <f t="shared" si="0"/>
        <v>1.0180654339994897</v>
      </c>
      <c r="E36" s="4">
        <f t="shared" si="1"/>
        <v>149866.44244101873</v>
      </c>
      <c r="F36" s="4">
        <f>(Inputs!$B$2-SUM($G$2:G35))*(Inputs!$B$4/12)</f>
        <v>978.88314607987832</v>
      </c>
      <c r="G36" s="4">
        <f>Inputs!$B$6-F36</f>
        <v>683.80290085809384</v>
      </c>
      <c r="H36" s="4">
        <f>E36+(K36*(Inputs!$B$7-Inputs!$B$8))-Inputs!$B$9-Inputs!$B$3-(K36*Inputs!$B$6)</f>
        <v>30635.116845127683</v>
      </c>
      <c r="J36" s="4">
        <f>J35+Inputs!$B$11</f>
        <v>141531.32559589116</v>
      </c>
      <c r="K36">
        <v>34</v>
      </c>
      <c r="L36">
        <v>6.0000000000000001E-3</v>
      </c>
    </row>
    <row r="37" spans="1:12" x14ac:dyDescent="0.2">
      <c r="A37" s="1">
        <v>37043</v>
      </c>
      <c r="C37" s="4">
        <v>120943.38430000001</v>
      </c>
      <c r="D37" s="14">
        <f t="shared" si="0"/>
        <v>1.0181038206201236</v>
      </c>
      <c r="E37" s="4">
        <f t="shared" si="1"/>
        <v>153278.1005856815</v>
      </c>
      <c r="F37" s="4">
        <f>(Inputs!$B$2-SUM($G$2:G36))*(Inputs!$B$4/12)</f>
        <v>976.60380307701791</v>
      </c>
      <c r="G37" s="4">
        <f>Inputs!$B$6-F37</f>
        <v>686.08224386095424</v>
      </c>
      <c r="H37" s="4">
        <f>E37+(K37*(Inputs!$B$7-Inputs!$B$8))-Inputs!$B$9-Inputs!$B$3-(K37*Inputs!$B$6)</f>
        <v>33334.088942852475</v>
      </c>
      <c r="J37" s="4">
        <f>J36+Inputs!$B$11</f>
        <v>143194.01164282914</v>
      </c>
      <c r="K37">
        <v>35</v>
      </c>
      <c r="L37">
        <v>1E-3</v>
      </c>
    </row>
    <row r="38" spans="1:12" x14ac:dyDescent="0.2">
      <c r="A38" s="1">
        <v>37073</v>
      </c>
      <c r="C38" s="4">
        <v>121995.21550000001</v>
      </c>
      <c r="D38" s="14">
        <f t="shared" si="0"/>
        <v>1.0086968890947432</v>
      </c>
      <c r="E38" s="4">
        <f t="shared" si="1"/>
        <v>155305.49908225724</v>
      </c>
      <c r="F38" s="4">
        <f>(Inputs!$B$2-SUM($G$2:G37))*(Inputs!$B$4/12)</f>
        <v>974.31686226414809</v>
      </c>
      <c r="G38" s="4">
        <f>Inputs!$B$6-F38</f>
        <v>688.36918467382407</v>
      </c>
      <c r="H38" s="4">
        <f>E38+(K38*(Inputs!$B$7-Inputs!$B$8))-Inputs!$B$9-Inputs!$B$3-(K38*Inputs!$B$6)</f>
        <v>34648.801392490248</v>
      </c>
      <c r="J38" s="4">
        <f>J37+Inputs!$B$11</f>
        <v>144856.69768976711</v>
      </c>
      <c r="K38">
        <v>36</v>
      </c>
      <c r="L38">
        <v>-6.0000000000000001E-3</v>
      </c>
    </row>
    <row r="39" spans="1:12" x14ac:dyDescent="0.2">
      <c r="A39" s="1">
        <v>37104</v>
      </c>
      <c r="C39" s="4">
        <v>125221.3967</v>
      </c>
      <c r="D39" s="14">
        <f t="shared" si="0"/>
        <v>1.0264451453016203</v>
      </c>
      <c r="E39" s="4">
        <f t="shared" si="1"/>
        <v>160121.50402343782</v>
      </c>
      <c r="F39" s="4">
        <f>(Inputs!$B$2-SUM($G$2:G38))*(Inputs!$B$4/12)</f>
        <v>972.02229831523539</v>
      </c>
      <c r="G39" s="4">
        <f>Inputs!$B$6-F39</f>
        <v>690.66374862273676</v>
      </c>
      <c r="H39" s="4">
        <f>E39+(K39*(Inputs!$B$7-Inputs!$B$8))-Inputs!$B$9-Inputs!$B$3-(K39*Inputs!$B$6)</f>
        <v>38752.120286732854</v>
      </c>
      <c r="J39" s="4">
        <f>J38+Inputs!$B$11</f>
        <v>146519.38373670509</v>
      </c>
      <c r="K39">
        <v>37</v>
      </c>
      <c r="L39">
        <v>4.0000000000000001E-3</v>
      </c>
    </row>
    <row r="40" spans="1:12" x14ac:dyDescent="0.2">
      <c r="A40" s="1">
        <v>37135</v>
      </c>
      <c r="C40" s="4">
        <v>126833.7099</v>
      </c>
      <c r="D40" s="14">
        <f t="shared" si="0"/>
        <v>1.0128757004991944</v>
      </c>
      <c r="E40" s="4">
        <f t="shared" si="1"/>
        <v>162885.06893601379</v>
      </c>
      <c r="F40" s="4">
        <f>(Inputs!$B$2-SUM($G$2:G39))*(Inputs!$B$4/12)</f>
        <v>969.72008581982618</v>
      </c>
      <c r="G40" s="4">
        <f>Inputs!$B$6-F40</f>
        <v>692.96596111814597</v>
      </c>
      <c r="H40" s="4">
        <f>E40+(K40*(Inputs!$B$7-Inputs!$B$8))-Inputs!$B$9-Inputs!$B$3-(K40*Inputs!$B$6)</f>
        <v>40802.999152370852</v>
      </c>
      <c r="J40" s="4">
        <f>J39+Inputs!$B$11</f>
        <v>148182.06978364306</v>
      </c>
      <c r="K40">
        <v>38</v>
      </c>
      <c r="L40">
        <v>3.0000000000000001E-3</v>
      </c>
    </row>
    <row r="41" spans="1:12" x14ac:dyDescent="0.2">
      <c r="A41" s="1">
        <v>37165</v>
      </c>
      <c r="C41" s="4">
        <v>127918.86380000001</v>
      </c>
      <c r="D41" s="14">
        <f t="shared" si="0"/>
        <v>1.008555721510122</v>
      </c>
      <c r="E41" s="4">
        <f t="shared" si="1"/>
        <v>164979.89265816778</v>
      </c>
      <c r="F41" s="4">
        <f>(Inputs!$B$2-SUM($G$2:G40))*(Inputs!$B$4/12)</f>
        <v>967.4101992827658</v>
      </c>
      <c r="G41" s="4">
        <f>Inputs!$B$6-F41</f>
        <v>695.27584765520635</v>
      </c>
      <c r="H41" s="4">
        <f>E41+(K41*(Inputs!$B$7-Inputs!$B$8))-Inputs!$B$9-Inputs!$B$3-(K41*Inputs!$B$6)</f>
        <v>42185.136827586866</v>
      </c>
      <c r="J41" s="4">
        <f>J40+Inputs!$B$11</f>
        <v>149844.75583058104</v>
      </c>
      <c r="K41">
        <v>39</v>
      </c>
      <c r="L41">
        <v>-2E-3</v>
      </c>
    </row>
    <row r="42" spans="1:12" x14ac:dyDescent="0.2">
      <c r="A42" s="1">
        <v>37196</v>
      </c>
      <c r="C42" s="4">
        <v>128087.0624</v>
      </c>
      <c r="D42" s="14">
        <f t="shared" si="0"/>
        <v>1.0013148850373075</v>
      </c>
      <c r="E42" s="4">
        <f t="shared" si="1"/>
        <v>165895.33293946291</v>
      </c>
      <c r="F42" s="4">
        <f>(Inputs!$B$2-SUM($G$2:G41))*(Inputs!$B$4/12)</f>
        <v>965.09261312391504</v>
      </c>
      <c r="G42" s="4">
        <f>Inputs!$B$6-F42</f>
        <v>697.59343381405711</v>
      </c>
      <c r="H42" s="4">
        <f>E42+(K42*(Inputs!$B$7-Inputs!$B$8))-Inputs!$B$9-Inputs!$B$3-(K42*Inputs!$B$6)</f>
        <v>42387.891061944028</v>
      </c>
      <c r="J42" s="4">
        <f>J41+Inputs!$B$11</f>
        <v>151507.44187751901</v>
      </c>
      <c r="K42">
        <v>40</v>
      </c>
      <c r="L42">
        <v>-4.0000000000000001E-3</v>
      </c>
    </row>
    <row r="43" spans="1:12" x14ac:dyDescent="0.2">
      <c r="A43" s="1">
        <v>37226</v>
      </c>
      <c r="C43" s="4">
        <v>128177.85219999999</v>
      </c>
      <c r="D43" s="14">
        <f t="shared" si="0"/>
        <v>1.0007088131954847</v>
      </c>
      <c r="E43" s="4">
        <f t="shared" si="1"/>
        <v>166713.33659742223</v>
      </c>
      <c r="F43" s="4">
        <f>(Inputs!$B$2-SUM($G$2:G42))*(Inputs!$B$4/12)</f>
        <v>962.76730167786832</v>
      </c>
      <c r="G43" s="4">
        <f>Inputs!$B$6-F43</f>
        <v>699.91874526010383</v>
      </c>
      <c r="H43" s="4">
        <f>E43+(K43*(Inputs!$B$7-Inputs!$B$8))-Inputs!$B$9-Inputs!$B$3-(K43*Inputs!$B$6)</f>
        <v>42493.208672965367</v>
      </c>
      <c r="J43" s="4">
        <f>J42+Inputs!$B$11</f>
        <v>153170.12792445699</v>
      </c>
      <c r="K43">
        <v>41</v>
      </c>
      <c r="L43">
        <v>-1E-3</v>
      </c>
    </row>
    <row r="44" spans="1:12" x14ac:dyDescent="0.2">
      <c r="A44" s="1">
        <v>37257</v>
      </c>
      <c r="C44" s="4">
        <v>128982.3976</v>
      </c>
      <c r="D44" s="14">
        <f t="shared" si="0"/>
        <v>1.0062767895247975</v>
      </c>
      <c r="E44" s="4">
        <f t="shared" si="1"/>
        <v>168466.42081675588</v>
      </c>
      <c r="F44" s="4">
        <f>(Inputs!$B$2-SUM($G$2:G43))*(Inputs!$B$4/12)</f>
        <v>960.43423919366796</v>
      </c>
      <c r="G44" s="4">
        <f>Inputs!$B$6-F44</f>
        <v>702.25180774430419</v>
      </c>
      <c r="H44" s="4">
        <f>E44+(K44*(Inputs!$B$7-Inputs!$B$8))-Inputs!$B$9-Inputs!$B$3-(K44*Inputs!$B$6)</f>
        <v>43533.60684536105</v>
      </c>
      <c r="J44" s="4">
        <f>J43+Inputs!$B$11</f>
        <v>154832.81397139496</v>
      </c>
      <c r="K44">
        <v>42</v>
      </c>
      <c r="L44">
        <v>-1E-3</v>
      </c>
    </row>
    <row r="45" spans="1:12" x14ac:dyDescent="0.2">
      <c r="A45" s="1">
        <v>37288</v>
      </c>
      <c r="C45" s="4">
        <v>129575.21709999999</v>
      </c>
      <c r="D45" s="14">
        <f t="shared" si="0"/>
        <v>1.0045961271540202</v>
      </c>
      <c r="E45" s="4">
        <f t="shared" si="1"/>
        <v>169948.54495251371</v>
      </c>
      <c r="F45" s="4">
        <f>(Inputs!$B$2-SUM($G$2:G44))*(Inputs!$B$4/12)</f>
        <v>958.09339983452026</v>
      </c>
      <c r="G45" s="4">
        <f>Inputs!$B$6-F45</f>
        <v>704.5926471034519</v>
      </c>
      <c r="H45" s="4">
        <f>E45+(K45*(Inputs!$B$7-Inputs!$B$8))-Inputs!$B$9-Inputs!$B$3-(K45*Inputs!$B$6)</f>
        <v>44303.0449341809</v>
      </c>
      <c r="J45" s="4">
        <f>J44+Inputs!$B$11</f>
        <v>156495.50001833294</v>
      </c>
      <c r="K45">
        <v>43</v>
      </c>
      <c r="L45">
        <v>3.0000000000000001E-3</v>
      </c>
    </row>
    <row r="46" spans="1:12" x14ac:dyDescent="0.2">
      <c r="A46" s="1">
        <v>37316</v>
      </c>
      <c r="C46" s="4">
        <v>131111.0827</v>
      </c>
      <c r="D46" s="14">
        <f t="shared" si="0"/>
        <v>1.0118530814331161</v>
      </c>
      <c r="E46" s="4">
        <f t="shared" si="1"/>
        <v>172678.27961720596</v>
      </c>
      <c r="F46" s="4">
        <f>(Inputs!$B$2-SUM($G$2:G45))*(Inputs!$B$4/12)</f>
        <v>955.74475767750857</v>
      </c>
      <c r="G46" s="4">
        <f>Inputs!$B$6-F46</f>
        <v>706.94128926046358</v>
      </c>
      <c r="H46" s="4">
        <f>E46+(K46*(Inputs!$B$7-Inputs!$B$8))-Inputs!$B$9-Inputs!$B$3-(K46*Inputs!$B$6)</f>
        <v>46320.093551935191</v>
      </c>
      <c r="J46" s="4">
        <f>J45+Inputs!$B$11</f>
        <v>158158.18606527091</v>
      </c>
      <c r="K46">
        <v>44</v>
      </c>
      <c r="L46">
        <v>4.0000000000000001E-3</v>
      </c>
    </row>
    <row r="47" spans="1:12" x14ac:dyDescent="0.2">
      <c r="A47" s="1">
        <v>37347</v>
      </c>
      <c r="C47" s="4">
        <v>134159.79449999999</v>
      </c>
      <c r="D47" s="14">
        <f t="shared" si="0"/>
        <v>1.0232528916489527</v>
      </c>
      <c r="E47" s="4">
        <f t="shared" si="1"/>
        <v>177419.33992746242</v>
      </c>
      <c r="F47" s="4">
        <f>(Inputs!$B$2-SUM($G$2:G46))*(Inputs!$B$4/12)</f>
        <v>953.38828671330714</v>
      </c>
      <c r="G47" s="4">
        <f>Inputs!$B$6-F47</f>
        <v>709.29776022466501</v>
      </c>
      <c r="H47" s="4">
        <f>E47+(K47*(Inputs!$B$7-Inputs!$B$8))-Inputs!$B$9-Inputs!$B$3-(K47*Inputs!$B$6)</f>
        <v>50348.46781525368</v>
      </c>
      <c r="J47" s="4">
        <f>J46+Inputs!$B$11</f>
        <v>159820.87211220889</v>
      </c>
      <c r="K47">
        <v>45</v>
      </c>
      <c r="L47">
        <v>6.9999999999999993E-3</v>
      </c>
    </row>
    <row r="48" spans="1:12" x14ac:dyDescent="0.2">
      <c r="A48" s="1">
        <v>37377</v>
      </c>
      <c r="C48" s="4">
        <v>136242.359</v>
      </c>
      <c r="D48" s="14">
        <f t="shared" si="0"/>
        <v>1.0155230149819587</v>
      </c>
      <c r="E48" s="4">
        <f t="shared" si="1"/>
        <v>180896.13222656224</v>
      </c>
      <c r="F48" s="4">
        <f>(Inputs!$B$2-SUM($G$2:G47))*(Inputs!$B$4/12)</f>
        <v>951.02396084589157</v>
      </c>
      <c r="G48" s="4">
        <f>Inputs!$B$6-F48</f>
        <v>711.66208609208059</v>
      </c>
      <c r="H48" s="4">
        <f>E48+(K48*(Inputs!$B$7-Inputs!$B$8))-Inputs!$B$9-Inputs!$B$3-(K48*Inputs!$B$6)</f>
        <v>53112.574067415524</v>
      </c>
      <c r="J48" s="4">
        <f>J47+Inputs!$B$11</f>
        <v>161483.55815914687</v>
      </c>
      <c r="K48">
        <v>46</v>
      </c>
      <c r="L48" s="17">
        <v>3.0000000000000001E-3</v>
      </c>
    </row>
    <row r="49" spans="1:12" x14ac:dyDescent="0.2">
      <c r="A49" s="1">
        <v>37408</v>
      </c>
      <c r="C49" s="4">
        <v>140895.4578</v>
      </c>
      <c r="D49" s="14">
        <f t="shared" si="0"/>
        <v>1.0341530991840797</v>
      </c>
      <c r="E49" s="4">
        <f t="shared" si="1"/>
        <v>187812.71654958939</v>
      </c>
      <c r="F49" s="4">
        <f>(Inputs!$B$2-SUM($G$2:G48))*(Inputs!$B$4/12)</f>
        <v>948.65175389225135</v>
      </c>
      <c r="G49" s="4">
        <f>Inputs!$B$6-F49</f>
        <v>714.0342930457208</v>
      </c>
      <c r="H49" s="4">
        <f>E49+(K49*(Inputs!$B$7-Inputs!$B$8))-Inputs!$B$9-Inputs!$B$3-(K49*Inputs!$B$6)</f>
        <v>59316.472343504691</v>
      </c>
      <c r="J49" s="4">
        <f>J48+Inputs!$B$11</f>
        <v>163146.24420608484</v>
      </c>
      <c r="K49">
        <v>47</v>
      </c>
    </row>
    <row r="50" spans="1:12" x14ac:dyDescent="0.2">
      <c r="A50" s="1">
        <v>37438</v>
      </c>
      <c r="C50" s="4">
        <v>144403.7758</v>
      </c>
      <c r="D50" s="14">
        <f t="shared" si="0"/>
        <v>1.0249001497619605</v>
      </c>
      <c r="E50" s="4">
        <f t="shared" si="1"/>
        <v>193223.53455226548</v>
      </c>
      <c r="F50" s="4">
        <f>(Inputs!$B$2-SUM($G$2:G49))*(Inputs!$B$4/12)</f>
        <v>946.27163958209883</v>
      </c>
      <c r="G50" s="4">
        <f>Inputs!$B$6-F50</f>
        <v>716.41440735587332</v>
      </c>
      <c r="H50" s="4">
        <f>E50+(K50*(Inputs!$B$7-Inputs!$B$8))-Inputs!$B$9-Inputs!$B$3-(K50*Inputs!$B$6)</f>
        <v>64014.604299242812</v>
      </c>
      <c r="J50" s="4">
        <f>J49+Inputs!$B$11</f>
        <v>164808.93025302282</v>
      </c>
      <c r="K50">
        <v>48</v>
      </c>
      <c r="L50">
        <v>-2E-3</v>
      </c>
    </row>
    <row r="51" spans="1:12" x14ac:dyDescent="0.2">
      <c r="A51" s="1">
        <v>37469</v>
      </c>
      <c r="C51" s="4">
        <v>149889.53020000001</v>
      </c>
      <c r="D51" s="14">
        <f t="shared" si="0"/>
        <v>1.0379889955758346</v>
      </c>
      <c r="E51" s="4">
        <f t="shared" si="1"/>
        <v>201310.01159019634</v>
      </c>
      <c r="F51" s="4">
        <f>(Inputs!$B$2-SUM($G$2:G50))*(Inputs!$B$4/12)</f>
        <v>943.88359155757939</v>
      </c>
      <c r="G51" s="4">
        <f>Inputs!$B$6-F51</f>
        <v>718.80245538039276</v>
      </c>
      <c r="H51" s="4">
        <f>E51+(K51*(Inputs!$B$7-Inputs!$B$8))-Inputs!$B$9-Inputs!$B$3-(K51*Inputs!$B$6)</f>
        <v>71388.395290235712</v>
      </c>
      <c r="J51" s="4">
        <f>J50+Inputs!$B$11</f>
        <v>166471.61629996079</v>
      </c>
      <c r="K51">
        <v>49</v>
      </c>
      <c r="L51">
        <v>3.0000000000000001E-3</v>
      </c>
    </row>
    <row r="52" spans="1:12" x14ac:dyDescent="0.2">
      <c r="A52" s="1">
        <v>37500</v>
      </c>
      <c r="C52" s="4">
        <v>151089.0036</v>
      </c>
      <c r="D52" s="14">
        <f t="shared" si="0"/>
        <v>1.0080023828108575</v>
      </c>
      <c r="E52" s="4">
        <f t="shared" si="1"/>
        <v>203647.94113635231</v>
      </c>
      <c r="F52" s="4">
        <f>(Inputs!$B$2-SUM($G$2:G51))*(Inputs!$B$4/12)</f>
        <v>941.48758337297818</v>
      </c>
      <c r="G52" s="4">
        <f>Inputs!$B$6-F52</f>
        <v>721.19846356499397</v>
      </c>
      <c r="H52" s="4">
        <f>E52+(K52*(Inputs!$B$7-Inputs!$B$8))-Inputs!$B$9-Inputs!$B$3-(K52*Inputs!$B$6)</f>
        <v>73013.638789453704</v>
      </c>
      <c r="J52" s="4">
        <f>J51+Inputs!$B$11</f>
        <v>168134.30234689877</v>
      </c>
      <c r="K52">
        <v>50</v>
      </c>
      <c r="L52">
        <v>6.9999999999999993E-3</v>
      </c>
    </row>
    <row r="53" spans="1:12" x14ac:dyDescent="0.2">
      <c r="A53" s="1">
        <v>37530</v>
      </c>
      <c r="C53" s="4">
        <v>152425.0907</v>
      </c>
      <c r="D53" s="14">
        <f t="shared" si="0"/>
        <v>1.0088430466027642</v>
      </c>
      <c r="E53" s="4">
        <f t="shared" si="1"/>
        <v>206178.81067908352</v>
      </c>
      <c r="F53" s="4">
        <f>(Inputs!$B$2-SUM($G$2:G52))*(Inputs!$B$4/12)</f>
        <v>939.083588494428</v>
      </c>
      <c r="G53" s="4">
        <f>Inputs!$B$6-F53</f>
        <v>723.60245844354415</v>
      </c>
      <c r="H53" s="4">
        <f>E53+(K53*(Inputs!$B$7-Inputs!$B$8))-Inputs!$B$9-Inputs!$B$3-(K53*Inputs!$B$6)</f>
        <v>74831.822285246933</v>
      </c>
      <c r="J53" s="4">
        <f>J52+Inputs!$B$11</f>
        <v>169796.98839383674</v>
      </c>
      <c r="K53">
        <v>51</v>
      </c>
      <c r="L53">
        <v>2E-3</v>
      </c>
    </row>
    <row r="54" spans="1:12" x14ac:dyDescent="0.2">
      <c r="A54" s="1">
        <v>37561</v>
      </c>
      <c r="C54" s="4">
        <v>152547.54680000001</v>
      </c>
      <c r="D54" s="14">
        <f t="shared" si="0"/>
        <v>1.0008033854494536</v>
      </c>
      <c r="E54" s="4">
        <f t="shared" si="1"/>
        <v>207071.04947166567</v>
      </c>
      <c r="F54" s="4">
        <f>(Inputs!$B$2-SUM($G$2:G53))*(Inputs!$B$4/12)</f>
        <v>936.67158029961615</v>
      </c>
      <c r="G54" s="4">
        <f>Inputs!$B$6-F54</f>
        <v>726.014466638356</v>
      </c>
      <c r="H54" s="4">
        <f>E54+(K54*(Inputs!$B$7-Inputs!$B$8))-Inputs!$B$9-Inputs!$B$3-(K54*Inputs!$B$6)</f>
        <v>75011.375030891111</v>
      </c>
      <c r="J54" s="4">
        <f>J53+Inputs!$B$11</f>
        <v>171459.67444077472</v>
      </c>
      <c r="K54">
        <v>52</v>
      </c>
      <c r="L54">
        <v>2E-3</v>
      </c>
    </row>
    <row r="55" spans="1:12" x14ac:dyDescent="0.2">
      <c r="A55" s="1">
        <v>37591</v>
      </c>
      <c r="C55" s="4">
        <v>155280.76490000001</v>
      </c>
      <c r="D55" s="14">
        <f t="shared" si="0"/>
        <v>1.0179171553875161</v>
      </c>
      <c r="E55" s="4">
        <f t="shared" si="1"/>
        <v>211522.6596305584</v>
      </c>
      <c r="F55" s="4">
        <f>(Inputs!$B$2-SUM($G$2:G54))*(Inputs!$B$4/12)</f>
        <v>934.25153207748838</v>
      </c>
      <c r="G55" s="4">
        <f>Inputs!$B$6-F55</f>
        <v>728.43451486048377</v>
      </c>
      <c r="H55" s="4">
        <f>E55+(K55*(Inputs!$B$7-Inputs!$B$8))-Inputs!$B$9-Inputs!$B$3-(K55*Inputs!$B$6)</f>
        <v>78750.299142845877</v>
      </c>
      <c r="J55" s="4">
        <f>J54+Inputs!$B$11</f>
        <v>173122.36048771269</v>
      </c>
      <c r="K55">
        <v>53</v>
      </c>
      <c r="L55">
        <v>2E-3</v>
      </c>
    </row>
    <row r="56" spans="1:12" x14ac:dyDescent="0.2">
      <c r="A56" s="1">
        <v>37622</v>
      </c>
      <c r="C56" s="4">
        <v>158227.88759999999</v>
      </c>
      <c r="D56" s="14">
        <f t="shared" si="0"/>
        <v>1.0189793159629135</v>
      </c>
      <c r="E56" s="4">
        <f t="shared" si="1"/>
        <v>216281.94892369115</v>
      </c>
      <c r="F56" s="4">
        <f>(Inputs!$B$2-SUM($G$2:G55))*(Inputs!$B$4/12)</f>
        <v>931.82341702795338</v>
      </c>
      <c r="G56" s="4">
        <f>Inputs!$B$6-F56</f>
        <v>730.86262991001877</v>
      </c>
      <c r="H56" s="4">
        <f>E56+(K56*(Inputs!$B$7-Inputs!$B$8))-Inputs!$B$9-Inputs!$B$3-(K56*Inputs!$B$6)</f>
        <v>82796.902389040682</v>
      </c>
      <c r="J56" s="4">
        <f>J55+Inputs!$B$11</f>
        <v>174785.04653465067</v>
      </c>
      <c r="K56">
        <v>54</v>
      </c>
      <c r="L56">
        <v>-1E-3</v>
      </c>
    </row>
    <row r="57" spans="1:12" x14ac:dyDescent="0.2">
      <c r="A57" s="1">
        <v>37653</v>
      </c>
      <c r="C57" s="4">
        <v>160290.40669999999</v>
      </c>
      <c r="D57" s="14">
        <f t="shared" si="0"/>
        <v>1.0130351174580177</v>
      </c>
      <c r="E57" s="4">
        <f t="shared" si="1"/>
        <v>219844.0670071308</v>
      </c>
      <c r="F57" s="4">
        <f>(Inputs!$B$2-SUM($G$2:G56))*(Inputs!$B$4/12)</f>
        <v>929.38720826158669</v>
      </c>
      <c r="G57" s="4">
        <f>Inputs!$B$6-F57</f>
        <v>733.29883867638546</v>
      </c>
      <c r="H57" s="4">
        <f>E57+(K57*(Inputs!$B$7-Inputs!$B$8))-Inputs!$B$9-Inputs!$B$3-(K57*Inputs!$B$6)</f>
        <v>85646.334425542358</v>
      </c>
      <c r="J57" s="4">
        <f>J56+Inputs!$B$11</f>
        <v>176447.73258158864</v>
      </c>
      <c r="K57">
        <v>55</v>
      </c>
      <c r="L57">
        <v>5.0000000000000001E-3</v>
      </c>
    </row>
    <row r="58" spans="1:12" x14ac:dyDescent="0.2">
      <c r="A58" s="1">
        <v>37681</v>
      </c>
      <c r="C58" s="4">
        <v>162360.82180000001</v>
      </c>
      <c r="D58" s="14">
        <f t="shared" si="0"/>
        <v>1.0129166501141582</v>
      </c>
      <c r="E58" s="4">
        <f t="shared" si="1"/>
        <v>223428.96240555082</v>
      </c>
      <c r="F58" s="4">
        <f>(Inputs!$B$2-SUM($G$2:G57))*(Inputs!$B$4/12)</f>
        <v>926.94287879933199</v>
      </c>
      <c r="G58" s="4">
        <f>Inputs!$B$6-F58</f>
        <v>735.74316813864016</v>
      </c>
      <c r="H58" s="4">
        <f>E58+(K58*(Inputs!$B$7-Inputs!$B$8))-Inputs!$B$9-Inputs!$B$3-(K58*Inputs!$B$6)</f>
        <v>88518.543777024373</v>
      </c>
      <c r="J58" s="4">
        <f>J57+Inputs!$B$11</f>
        <v>178110.41862852662</v>
      </c>
      <c r="K58">
        <v>56</v>
      </c>
      <c r="L58">
        <v>3.0000000000000001E-3</v>
      </c>
    </row>
    <row r="59" spans="1:12" x14ac:dyDescent="0.2">
      <c r="A59" s="1">
        <v>37712</v>
      </c>
      <c r="C59" s="4">
        <v>162342.65090000001</v>
      </c>
      <c r="D59" s="14">
        <f t="shared" si="0"/>
        <v>0.9998880832223036</v>
      </c>
      <c r="E59" s="4">
        <f t="shared" si="1"/>
        <v>224142.06998492219</v>
      </c>
      <c r="F59" s="4">
        <f>(Inputs!$B$2-SUM($G$2:G58))*(Inputs!$B$4/12)</f>
        <v>924.49040157220327</v>
      </c>
      <c r="G59" s="4">
        <f>Inputs!$B$6-F59</f>
        <v>738.19564536576888</v>
      </c>
      <c r="H59" s="4">
        <f>E59+(K59*(Inputs!$B$7-Inputs!$B$8))-Inputs!$B$9-Inputs!$B$3-(K59*Inputs!$B$6)</f>
        <v>88518.965309457766</v>
      </c>
      <c r="J59" s="4">
        <f>J58+Inputs!$B$11</f>
        <v>179773.10467546459</v>
      </c>
      <c r="K59">
        <v>57</v>
      </c>
      <c r="L59">
        <v>6.9999999999999993E-3</v>
      </c>
    </row>
    <row r="60" spans="1:12" x14ac:dyDescent="0.2">
      <c r="A60" s="1">
        <v>37742</v>
      </c>
      <c r="C60" s="4">
        <v>164470.63680000001</v>
      </c>
      <c r="D60" s="14">
        <f t="shared" si="0"/>
        <v>1.013107990341434</v>
      </c>
      <c r="E60" s="4">
        <f t="shared" si="1"/>
        <v>227830.48688650472</v>
      </c>
      <c r="F60" s="4">
        <f>(Inputs!$B$2-SUM($G$2:G59))*(Inputs!$B$4/12)</f>
        <v>922.02974942098422</v>
      </c>
      <c r="G60" s="4">
        <f>Inputs!$B$6-F60</f>
        <v>740.65629751698793</v>
      </c>
      <c r="H60" s="4">
        <f>E60+(K60*(Inputs!$B$7-Inputs!$B$8))-Inputs!$B$9-Inputs!$B$3-(K60*Inputs!$B$6)</f>
        <v>91494.696164102308</v>
      </c>
      <c r="J60" s="4">
        <f>J59+Inputs!$B$11</f>
        <v>181435.79072240257</v>
      </c>
      <c r="K60">
        <v>58</v>
      </c>
      <c r="L60">
        <v>2E-3</v>
      </c>
    </row>
    <row r="61" spans="1:12" x14ac:dyDescent="0.2">
      <c r="A61" s="1">
        <v>37773</v>
      </c>
      <c r="C61" s="4">
        <v>165086.0258</v>
      </c>
      <c r="D61" s="14">
        <f t="shared" si="0"/>
        <v>1.0037416344459609</v>
      </c>
      <c r="E61" s="4">
        <f t="shared" si="1"/>
        <v>229428.85093858713</v>
      </c>
      <c r="F61" s="4">
        <f>(Inputs!$B$2-SUM($G$2:G60))*(Inputs!$B$4/12)</f>
        <v>919.56089509592744</v>
      </c>
      <c r="G61" s="4">
        <f>Inputs!$B$6-F61</f>
        <v>743.12515184204472</v>
      </c>
      <c r="H61" s="4">
        <f>E61+(K61*(Inputs!$B$7-Inputs!$B$8))-Inputs!$B$9-Inputs!$B$3-(K61*Inputs!$B$6)</f>
        <v>92380.374169246745</v>
      </c>
      <c r="J61" s="4">
        <f>J60+Inputs!$B$11</f>
        <v>183098.47676934054</v>
      </c>
      <c r="K61">
        <v>59</v>
      </c>
      <c r="L61" s="17">
        <v>-1E-3</v>
      </c>
    </row>
    <row r="62" spans="1:12" x14ac:dyDescent="0.2">
      <c r="A62" s="1">
        <v>37803</v>
      </c>
      <c r="C62" s="4">
        <v>166782.47870000001</v>
      </c>
      <c r="D62" s="14">
        <f t="shared" si="0"/>
        <v>1.010276175053455</v>
      </c>
      <c r="E62" s="4">
        <f t="shared" si="1"/>
        <v>232539.76614792072</v>
      </c>
      <c r="F62" s="4">
        <f>(Inputs!$B$2-SUM($G$2:G61))*(Inputs!$B$4/12)</f>
        <v>917.08381125645383</v>
      </c>
      <c r="G62" s="4">
        <f>Inputs!$B$6-F62</f>
        <v>745.60223568151832</v>
      </c>
      <c r="H62" s="4">
        <f>E62+(K62*(Inputs!$B$7-Inputs!$B$8))-Inputs!$B$9-Inputs!$B$3-(K62*Inputs!$B$6)</f>
        <v>94778.603331642415</v>
      </c>
      <c r="J62" s="4">
        <f>J61+Inputs!$B$11</f>
        <v>184761.16281627852</v>
      </c>
      <c r="K62">
        <v>60</v>
      </c>
    </row>
    <row r="63" spans="1:12" x14ac:dyDescent="0.2">
      <c r="A63" s="1">
        <v>37834</v>
      </c>
      <c r="C63" s="4">
        <v>168103.9179</v>
      </c>
      <c r="D63" s="14">
        <f t="shared" si="0"/>
        <v>1.007923129637478</v>
      </c>
      <c r="E63" s="4">
        <f t="shared" si="1"/>
        <v>235136.22363229518</v>
      </c>
      <c r="F63" s="4">
        <f>(Inputs!$B$2-SUM($G$2:G62))*(Inputs!$B$4/12)</f>
        <v>914.59847047084895</v>
      </c>
      <c r="G63" s="4">
        <f>Inputs!$B$6-F63</f>
        <v>748.0875764671232</v>
      </c>
      <c r="H63" s="4">
        <f>E63+(K63*(Inputs!$B$7-Inputs!$B$8))-Inputs!$B$9-Inputs!$B$3-(K63*Inputs!$B$6)</f>
        <v>96662.374769078844</v>
      </c>
      <c r="J63" s="4">
        <f>J62+Inputs!$B$11</f>
        <v>186423.8488632165</v>
      </c>
      <c r="K63">
        <v>61</v>
      </c>
      <c r="L63">
        <v>2E-3</v>
      </c>
    </row>
    <row r="64" spans="1:12" x14ac:dyDescent="0.2">
      <c r="A64" s="1">
        <v>37865</v>
      </c>
      <c r="C64" s="4">
        <v>171017.6188</v>
      </c>
      <c r="D64" s="14">
        <f t="shared" si="0"/>
        <v>1.0173327364192266</v>
      </c>
      <c r="E64" s="4">
        <f t="shared" si="1"/>
        <v>239975.36864697875</v>
      </c>
      <c r="F64" s="4">
        <f>(Inputs!$B$2-SUM($G$2:G63))*(Inputs!$B$4/12)</f>
        <v>912.10484521595845</v>
      </c>
      <c r="G64" s="4">
        <f>Inputs!$B$6-F64</f>
        <v>750.5812017220137</v>
      </c>
      <c r="H64" s="4">
        <f>E64+(K64*(Inputs!$B$7-Inputs!$B$8))-Inputs!$B$9-Inputs!$B$3-(K64*Inputs!$B$6)</f>
        <v>100788.83373682448</v>
      </c>
      <c r="J64" s="4">
        <f>J63+Inputs!$B$11</f>
        <v>188086.53491015447</v>
      </c>
      <c r="K64">
        <v>62</v>
      </c>
      <c r="L64">
        <v>5.0000000000000001E-3</v>
      </c>
    </row>
    <row r="65" spans="1:12" x14ac:dyDescent="0.2">
      <c r="A65" s="1">
        <v>37895</v>
      </c>
      <c r="C65" s="4">
        <v>172991.5091</v>
      </c>
      <c r="D65" s="14">
        <f t="shared" si="0"/>
        <v>1.0115420289081933</v>
      </c>
      <c r="E65" s="4">
        <f t="shared" si="1"/>
        <v>243506.94653557893</v>
      </c>
      <c r="F65" s="4">
        <f>(Inputs!$B$2-SUM($G$2:G64))*(Inputs!$B$4/12)</f>
        <v>909.60290787688496</v>
      </c>
      <c r="G65" s="4">
        <f>Inputs!$B$6-F65</f>
        <v>753.08313906108719</v>
      </c>
      <c r="H65" s="4">
        <f>E65+(K65*(Inputs!$B$7-Inputs!$B$8))-Inputs!$B$9-Inputs!$B$3-(K65*Inputs!$B$6)</f>
        <v>103607.72557848669</v>
      </c>
      <c r="J65" s="4">
        <f>J64+Inputs!$B$11</f>
        <v>189749.22095709245</v>
      </c>
      <c r="K65">
        <v>63</v>
      </c>
      <c r="L65">
        <v>1E-3</v>
      </c>
    </row>
    <row r="66" spans="1:12" x14ac:dyDescent="0.2">
      <c r="A66" s="1">
        <v>37926</v>
      </c>
      <c r="C66" s="4">
        <v>173074.18119999999</v>
      </c>
      <c r="D66" s="14">
        <f t="shared" si="0"/>
        <v>1.0004778968657486</v>
      </c>
      <c r="E66" s="4">
        <f t="shared" si="1"/>
        <v>244379.27225403296</v>
      </c>
      <c r="F66" s="4">
        <f>(Inputs!$B$2-SUM($G$2:G65))*(Inputs!$B$4/12)</f>
        <v>907.09263074668149</v>
      </c>
      <c r="G66" s="4">
        <f>Inputs!$B$6-F66</f>
        <v>755.59341619129066</v>
      </c>
      <c r="H66" s="4">
        <f>E66+(K66*(Inputs!$B$7-Inputs!$B$8))-Inputs!$B$9-Inputs!$B$3-(K66*Inputs!$B$6)</f>
        <v>103767.36525000274</v>
      </c>
      <c r="J66" s="4">
        <f>J65+Inputs!$B$11</f>
        <v>191411.90700403042</v>
      </c>
      <c r="K66">
        <v>64</v>
      </c>
      <c r="L66">
        <v>1E-3</v>
      </c>
    </row>
    <row r="67" spans="1:12" x14ac:dyDescent="0.2">
      <c r="A67" s="1">
        <v>37956</v>
      </c>
      <c r="C67" s="4">
        <v>172155.6716</v>
      </c>
      <c r="D67" s="14">
        <f t="shared" ref="D67:D130" si="2">C67/C66</f>
        <v>0.994692971570736</v>
      </c>
      <c r="E67" s="4">
        <f t="shared" si="1"/>
        <v>243836.43324731005</v>
      </c>
      <c r="F67" s="4">
        <f>(Inputs!$B$2-SUM($G$2:G66))*(Inputs!$B$4/12)</f>
        <v>904.57398602604383</v>
      </c>
      <c r="G67" s="4">
        <f>Inputs!$B$6-F67</f>
        <v>758.11206091192832</v>
      </c>
      <c r="H67" s="4">
        <f>E67+(K67*(Inputs!$B$7-Inputs!$B$8))-Inputs!$B$9-Inputs!$B$3-(K67*Inputs!$B$6)</f>
        <v>102511.84019634186</v>
      </c>
      <c r="J67" s="4">
        <f>J66+Inputs!$B$11</f>
        <v>193074.5930509684</v>
      </c>
      <c r="K67">
        <v>65</v>
      </c>
      <c r="L67">
        <v>4.0000000000000001E-3</v>
      </c>
    </row>
    <row r="68" spans="1:12" x14ac:dyDescent="0.2">
      <c r="A68" s="1">
        <v>37987</v>
      </c>
      <c r="C68" s="4">
        <v>173094.75510000001</v>
      </c>
      <c r="D68" s="14">
        <f t="shared" si="2"/>
        <v>1.005454850782854</v>
      </c>
      <c r="E68" s="4">
        <f t="shared" ref="E68:E131" si="3">(E67+G68)*D68</f>
        <v>245931.31288000863</v>
      </c>
      <c r="F68" s="4">
        <f>(Inputs!$B$2-SUM($G$2:G67))*(Inputs!$B$4/12)</f>
        <v>902.04694582300397</v>
      </c>
      <c r="G68" s="4">
        <f>Inputs!$B$6-F68</f>
        <v>760.63910111496818</v>
      </c>
      <c r="H68" s="4">
        <f>E68+(K68*(Inputs!$B$7-Inputs!$B$8))-Inputs!$B$9-Inputs!$B$3-(K68*Inputs!$B$6)</f>
        <v>103894.03378210243</v>
      </c>
      <c r="J68" s="4">
        <f>J67+Inputs!$B$11</f>
        <v>194737.27909790637</v>
      </c>
      <c r="K68">
        <v>66</v>
      </c>
      <c r="L68">
        <v>-2E-3</v>
      </c>
    </row>
    <row r="69" spans="1:12" x14ac:dyDescent="0.2">
      <c r="A69" s="1">
        <v>38018</v>
      </c>
      <c r="C69" s="4">
        <v>174367.467</v>
      </c>
      <c r="D69" s="14">
        <f t="shared" si="2"/>
        <v>1.0073526889897082</v>
      </c>
      <c r="E69" s="4">
        <f t="shared" si="3"/>
        <v>248508.35528645103</v>
      </c>
      <c r="F69" s="4">
        <f>(Inputs!$B$2-SUM($G$2:G68))*(Inputs!$B$4/12)</f>
        <v>899.51148215262094</v>
      </c>
      <c r="G69" s="4">
        <f>Inputs!$B$6-F69</f>
        <v>763.17456478535121</v>
      </c>
      <c r="H69" s="4">
        <f>E69+(K69*(Inputs!$B$7-Inputs!$B$8))-Inputs!$B$9-Inputs!$B$3-(K69*Inputs!$B$6)</f>
        <v>105758.39014160693</v>
      </c>
      <c r="J69" s="4">
        <f>J68+Inputs!$B$11</f>
        <v>196399.96514484435</v>
      </c>
      <c r="K69">
        <v>67</v>
      </c>
      <c r="L69">
        <v>4.0000000000000001E-3</v>
      </c>
    </row>
    <row r="70" spans="1:12" x14ac:dyDescent="0.2">
      <c r="A70" s="1">
        <v>38047</v>
      </c>
      <c r="C70" s="4">
        <v>176641.35709999999</v>
      </c>
      <c r="D70" s="14">
        <f t="shared" si="2"/>
        <v>1.0130407933264294</v>
      </c>
      <c r="E70" s="4">
        <f t="shared" si="3"/>
        <v>252524.80544407773</v>
      </c>
      <c r="F70" s="4">
        <f>(Inputs!$B$2-SUM($G$2:G69))*(Inputs!$B$4/12)</f>
        <v>896.96756693666964</v>
      </c>
      <c r="G70" s="4">
        <f>Inputs!$B$6-F70</f>
        <v>765.71848000130251</v>
      </c>
      <c r="H70" s="4">
        <f>E70+(K70*(Inputs!$B$7-Inputs!$B$8))-Inputs!$B$9-Inputs!$B$3-(K70*Inputs!$B$6)</f>
        <v>109062.1542522956</v>
      </c>
      <c r="J70" s="4">
        <f>J69+Inputs!$B$11</f>
        <v>198062.65119178232</v>
      </c>
      <c r="K70">
        <v>68</v>
      </c>
      <c r="L70">
        <v>4.0000000000000001E-3</v>
      </c>
    </row>
    <row r="71" spans="1:12" x14ac:dyDescent="0.2">
      <c r="A71" s="1">
        <v>38078</v>
      </c>
      <c r="C71" s="4">
        <v>178628.49960000001</v>
      </c>
      <c r="D71" s="14">
        <f t="shared" si="2"/>
        <v>1.0112495880501815</v>
      </c>
      <c r="E71" s="4">
        <f t="shared" si="3"/>
        <v>256142.51908356446</v>
      </c>
      <c r="F71" s="4">
        <f>(Inputs!$B$2-SUM($G$2:G70))*(Inputs!$B$4/12)</f>
        <v>894.41517200333203</v>
      </c>
      <c r="G71" s="4">
        <f>Inputs!$B$6-F71</f>
        <v>768.27087493464012</v>
      </c>
      <c r="H71" s="4">
        <f>E71+(K71*(Inputs!$B$7-Inputs!$B$8))-Inputs!$B$9-Inputs!$B$3-(K71*Inputs!$B$6)</f>
        <v>111967.18184484438</v>
      </c>
      <c r="J71" s="4">
        <f>J70+Inputs!$B$11</f>
        <v>199725.3372387203</v>
      </c>
      <c r="K71">
        <v>69</v>
      </c>
      <c r="L71">
        <v>6.0000000000000001E-3</v>
      </c>
    </row>
    <row r="72" spans="1:12" x14ac:dyDescent="0.2">
      <c r="A72" s="1">
        <v>38108</v>
      </c>
      <c r="C72" s="4">
        <v>181000.7506</v>
      </c>
      <c r="D72" s="14">
        <f t="shared" si="2"/>
        <v>1.0132803612262999</v>
      </c>
      <c r="E72" s="4">
        <f t="shared" si="3"/>
        <v>260325.25296471428</v>
      </c>
      <c r="F72" s="4">
        <f>(Inputs!$B$2-SUM($G$2:G71))*(Inputs!$B$4/12)</f>
        <v>891.85426908688316</v>
      </c>
      <c r="G72" s="4">
        <f>Inputs!$B$6-F72</f>
        <v>770.83177785108899</v>
      </c>
      <c r="H72" s="4">
        <f>E72+(K72*(Inputs!$B$7-Inputs!$B$8))-Inputs!$B$9-Inputs!$B$3-(K72*Inputs!$B$6)</f>
        <v>115437.22967905625</v>
      </c>
      <c r="J72" s="4">
        <f>J71+Inputs!$B$11</f>
        <v>201388.02328565827</v>
      </c>
      <c r="K72">
        <v>70</v>
      </c>
      <c r="L72">
        <v>4.0000000000000001E-3</v>
      </c>
    </row>
    <row r="73" spans="1:12" x14ac:dyDescent="0.2">
      <c r="A73" s="1">
        <v>38139</v>
      </c>
      <c r="C73" s="4">
        <v>184042.65960000001</v>
      </c>
      <c r="D73" s="14">
        <f t="shared" si="2"/>
        <v>1.0168060573777533</v>
      </c>
      <c r="E73" s="4">
        <f t="shared" si="3"/>
        <v>265486.69314525882</v>
      </c>
      <c r="F73" s="4">
        <f>(Inputs!$B$2-SUM($G$2:G72))*(Inputs!$B$4/12)</f>
        <v>889.28482982737944</v>
      </c>
      <c r="G73" s="4">
        <f>Inputs!$B$6-F73</f>
        <v>773.40121711059271</v>
      </c>
      <c r="H73" s="4">
        <f>E73+(K73*(Inputs!$B$7-Inputs!$B$8))-Inputs!$B$9-Inputs!$B$3-(K73*Inputs!$B$6)</f>
        <v>119885.9838126628</v>
      </c>
      <c r="J73" s="4">
        <f>J72+Inputs!$B$11</f>
        <v>203050.70933259625</v>
      </c>
      <c r="K73">
        <v>71</v>
      </c>
      <c r="L73" s="17">
        <v>2E-3</v>
      </c>
    </row>
    <row r="74" spans="1:12" x14ac:dyDescent="0.2">
      <c r="A74" s="1">
        <v>38169</v>
      </c>
      <c r="C74" s="4">
        <v>187725.5092</v>
      </c>
      <c r="D74" s="14">
        <f t="shared" si="2"/>
        <v>1.0200108475285259</v>
      </c>
      <c r="E74" s="4">
        <f t="shared" si="3"/>
        <v>271590.81410568883</v>
      </c>
      <c r="F74" s="4">
        <f>(Inputs!$B$2-SUM($G$2:G73))*(Inputs!$B$4/12)</f>
        <v>886.70682577034427</v>
      </c>
      <c r="G74" s="4">
        <f>Inputs!$B$6-F74</f>
        <v>775.97922116762788</v>
      </c>
      <c r="H74" s="4">
        <f>E74+(K74*(Inputs!$B$7-Inputs!$B$8))-Inputs!$B$9-Inputs!$B$3-(K74*Inputs!$B$6)</f>
        <v>125277.41872615484</v>
      </c>
      <c r="J74" s="4">
        <f>J73+Inputs!$B$11</f>
        <v>204713.39537953422</v>
      </c>
      <c r="K74">
        <v>72</v>
      </c>
    </row>
    <row r="75" spans="1:12" x14ac:dyDescent="0.2">
      <c r="A75" s="1">
        <v>38200</v>
      </c>
      <c r="C75" s="4">
        <v>191460.6446</v>
      </c>
      <c r="D75" s="14">
        <f t="shared" si="2"/>
        <v>1.0198967919486139</v>
      </c>
      <c r="E75" s="4">
        <f t="shared" si="3"/>
        <v>277788.65680978639</v>
      </c>
      <c r="F75" s="4">
        <f>(Inputs!$B$2-SUM($G$2:G74))*(Inputs!$B$4/12)</f>
        <v>884.12022836645212</v>
      </c>
      <c r="G75" s="4">
        <f>Inputs!$B$6-F75</f>
        <v>778.56581857152003</v>
      </c>
      <c r="H75" s="4">
        <f>E75+(K75*(Inputs!$B$7-Inputs!$B$8))-Inputs!$B$9-Inputs!$B$3-(K75*Inputs!$B$6)</f>
        <v>130762.57538331443</v>
      </c>
      <c r="J75" s="4">
        <f>J74+Inputs!$B$11</f>
        <v>206376.0814264722</v>
      </c>
      <c r="K75">
        <v>73</v>
      </c>
      <c r="L75">
        <v>3.0000000000000001E-3</v>
      </c>
    </row>
    <row r="76" spans="1:12" x14ac:dyDescent="0.2">
      <c r="A76" s="1">
        <v>38231</v>
      </c>
      <c r="C76" s="4">
        <v>194022.981</v>
      </c>
      <c r="D76" s="14">
        <f t="shared" si="2"/>
        <v>1.0133830971130033</v>
      </c>
      <c r="E76" s="4">
        <f t="shared" si="3"/>
        <v>282297.94477276132</v>
      </c>
      <c r="F76" s="4">
        <f>(Inputs!$B$2-SUM($G$2:G75))*(Inputs!$B$4/12)</f>
        <v>881.52500897121365</v>
      </c>
      <c r="G76" s="4">
        <f>Inputs!$B$6-F76</f>
        <v>781.1610379667585</v>
      </c>
      <c r="H76" s="4">
        <f>E76+(K76*(Inputs!$B$7-Inputs!$B$8))-Inputs!$B$9-Inputs!$B$3-(K76*Inputs!$B$6)</f>
        <v>134559.17729935137</v>
      </c>
      <c r="J76" s="4">
        <f>J75+Inputs!$B$11</f>
        <v>208038.76747341017</v>
      </c>
      <c r="K76">
        <v>74</v>
      </c>
      <c r="L76">
        <v>4.0000000000000001E-3</v>
      </c>
    </row>
    <row r="77" spans="1:12" x14ac:dyDescent="0.2">
      <c r="A77" s="1">
        <v>38261</v>
      </c>
      <c r="C77" s="4">
        <v>196058.6826</v>
      </c>
      <c r="D77" s="14">
        <f t="shared" si="2"/>
        <v>1.010492064339533</v>
      </c>
      <c r="E77" s="4">
        <f t="shared" si="3"/>
        <v>286051.82119217113</v>
      </c>
      <c r="F77" s="4">
        <f>(Inputs!$B$2-SUM($G$2:G76))*(Inputs!$B$4/12)</f>
        <v>878.92113884465789</v>
      </c>
      <c r="G77" s="4">
        <f>Inputs!$B$6-F77</f>
        <v>783.76490809331426</v>
      </c>
      <c r="H77" s="4">
        <f>E77+(K77*(Inputs!$B$7-Inputs!$B$8))-Inputs!$B$9-Inputs!$B$3-(K77*Inputs!$B$6)</f>
        <v>137600.36767182322</v>
      </c>
      <c r="J77" s="4">
        <f>J76+Inputs!$B$11</f>
        <v>209701.45352034815</v>
      </c>
      <c r="K77">
        <v>75</v>
      </c>
      <c r="L77">
        <v>3.0000000000000001E-3</v>
      </c>
    </row>
    <row r="78" spans="1:12" x14ac:dyDescent="0.2">
      <c r="A78" s="1">
        <v>38292</v>
      </c>
      <c r="C78" s="4">
        <v>197559.21789999999</v>
      </c>
      <c r="D78" s="14">
        <f t="shared" si="2"/>
        <v>1.0076535008809653</v>
      </c>
      <c r="E78" s="4">
        <f t="shared" si="3"/>
        <v>289033.51505602</v>
      </c>
      <c r="F78" s="4">
        <f>(Inputs!$B$2-SUM($G$2:G77))*(Inputs!$B$4/12)</f>
        <v>876.30858915101351</v>
      </c>
      <c r="G78" s="4">
        <f>Inputs!$B$6-F78</f>
        <v>786.37745778695864</v>
      </c>
      <c r="H78" s="4">
        <f>E78+(K78*(Inputs!$B$7-Inputs!$B$8))-Inputs!$B$9-Inputs!$B$3-(K78*Inputs!$B$6)</f>
        <v>139869.37548873411</v>
      </c>
      <c r="J78" s="4">
        <f>J77+Inputs!$B$11</f>
        <v>211364.13956728613</v>
      </c>
      <c r="K78">
        <v>76</v>
      </c>
      <c r="L78">
        <v>2E-3</v>
      </c>
    </row>
    <row r="79" spans="1:12" x14ac:dyDescent="0.2">
      <c r="A79" s="1">
        <v>38322</v>
      </c>
      <c r="C79" s="4">
        <v>195928.61850000001</v>
      </c>
      <c r="D79" s="14">
        <f t="shared" si="2"/>
        <v>0.99174627528225312</v>
      </c>
      <c r="E79" s="4">
        <f t="shared" si="3"/>
        <v>287430.39852632006</v>
      </c>
      <c r="F79" s="4">
        <f>(Inputs!$B$2-SUM($G$2:G78))*(Inputs!$B$4/12)</f>
        <v>873.68733095839036</v>
      </c>
      <c r="G79" s="4">
        <f>Inputs!$B$6-F79</f>
        <v>788.99871597958179</v>
      </c>
      <c r="H79" s="4">
        <f>E79+(K79*(Inputs!$B$7-Inputs!$B$8))-Inputs!$B$9-Inputs!$B$3-(K79*Inputs!$B$6)</f>
        <v>137553.57291209622</v>
      </c>
      <c r="J79" s="4">
        <f>J78+Inputs!$B$11</f>
        <v>213026.8256142241</v>
      </c>
      <c r="K79">
        <v>77</v>
      </c>
      <c r="L79">
        <v>5.0000000000000001E-3</v>
      </c>
    </row>
    <row r="80" spans="1:12" x14ac:dyDescent="0.2">
      <c r="A80" s="1">
        <v>38353</v>
      </c>
      <c r="C80" s="4">
        <v>193116.55100000001</v>
      </c>
      <c r="D80" s="14">
        <f t="shared" si="2"/>
        <v>0.98564748977699757</v>
      </c>
      <c r="E80" s="4">
        <f t="shared" si="3"/>
        <v>284085.31764559139</v>
      </c>
      <c r="F80" s="4">
        <f>(Inputs!$B$2-SUM($G$2:G79))*(Inputs!$B$4/12)</f>
        <v>871.05733523845845</v>
      </c>
      <c r="G80" s="4">
        <f>Inputs!$B$6-F80</f>
        <v>791.6287116995137</v>
      </c>
      <c r="H80" s="4">
        <f>E80+(K80*(Inputs!$B$7-Inputs!$B$8))-Inputs!$B$9-Inputs!$B$3-(K80*Inputs!$B$6)</f>
        <v>133495.80598442955</v>
      </c>
      <c r="J80" s="4">
        <f>J79+Inputs!$B$11</f>
        <v>214689.51166116208</v>
      </c>
      <c r="K80">
        <v>78</v>
      </c>
      <c r="L80">
        <v>-5.0000000000000001E-3</v>
      </c>
    </row>
    <row r="81" spans="1:12" x14ac:dyDescent="0.2">
      <c r="A81" s="1">
        <v>38384</v>
      </c>
      <c r="C81" s="4">
        <v>190732.57490000001</v>
      </c>
      <c r="D81" s="14">
        <f t="shared" si="2"/>
        <v>0.98765524711551</v>
      </c>
      <c r="E81" s="4">
        <f t="shared" si="3"/>
        <v>281362.81703952496</v>
      </c>
      <c r="F81" s="4">
        <f>(Inputs!$B$2-SUM($G$2:G80))*(Inputs!$B$4/12)</f>
        <v>868.41857286612662</v>
      </c>
      <c r="G81" s="4">
        <f>Inputs!$B$6-F81</f>
        <v>794.26747407184553</v>
      </c>
      <c r="H81" s="4">
        <f>E81+(K81*(Inputs!$B$7-Inputs!$B$8))-Inputs!$B$9-Inputs!$B$3-(K81*Inputs!$B$6)</f>
        <v>130060.61933142517</v>
      </c>
      <c r="J81" s="4">
        <f>J80+Inputs!$B$11</f>
        <v>216352.19770810005</v>
      </c>
      <c r="K81">
        <v>79</v>
      </c>
      <c r="L81">
        <v>4.0000000000000001E-3</v>
      </c>
    </row>
    <row r="82" spans="1:12" x14ac:dyDescent="0.2">
      <c r="A82" s="1">
        <v>38412</v>
      </c>
      <c r="C82" s="4">
        <v>189240.46960000001</v>
      </c>
      <c r="D82" s="14">
        <f t="shared" si="2"/>
        <v>0.99217697710638941</v>
      </c>
      <c r="E82" s="4">
        <f t="shared" si="3"/>
        <v>279952.39002819062</v>
      </c>
      <c r="F82" s="4">
        <f>(Inputs!$B$2-SUM($G$2:G81))*(Inputs!$B$4/12)</f>
        <v>865.77101461922052</v>
      </c>
      <c r="G82" s="4">
        <f>Inputs!$B$6-F82</f>
        <v>796.91503231875163</v>
      </c>
      <c r="H82" s="4">
        <f>E82+(K82*(Inputs!$B$7-Inputs!$B$8))-Inputs!$B$9-Inputs!$B$3-(K82*Inputs!$B$6)</f>
        <v>127937.50627315286</v>
      </c>
      <c r="J82" s="4">
        <f>J81+Inputs!$B$11</f>
        <v>218014.88375503803</v>
      </c>
      <c r="K82">
        <v>80</v>
      </c>
      <c r="L82">
        <v>5.0000000000000001E-3</v>
      </c>
    </row>
    <row r="83" spans="1:12" x14ac:dyDescent="0.2">
      <c r="A83" s="1">
        <v>38443</v>
      </c>
      <c r="C83" s="4">
        <v>189419.51439999999</v>
      </c>
      <c r="D83" s="14">
        <f t="shared" si="2"/>
        <v>1.0009461232070413</v>
      </c>
      <c r="E83" s="4">
        <f t="shared" si="3"/>
        <v>281017.58739009494</v>
      </c>
      <c r="F83" s="4">
        <f>(Inputs!$B$2-SUM($G$2:G82))*(Inputs!$B$4/12)</f>
        <v>863.11463117815799</v>
      </c>
      <c r="G83" s="4">
        <f>Inputs!$B$6-F83</f>
        <v>799.57141575981416</v>
      </c>
      <c r="H83" s="4">
        <f>E83+(K83*(Inputs!$B$7-Inputs!$B$8))-Inputs!$B$9-Inputs!$B$3-(K83*Inputs!$B$6)</f>
        <v>128290.0175881192</v>
      </c>
      <c r="J83" s="4">
        <f>J82+Inputs!$B$11</f>
        <v>219677.569801976</v>
      </c>
      <c r="K83">
        <v>81</v>
      </c>
      <c r="L83">
        <v>6.0000000000000001E-3</v>
      </c>
    </row>
    <row r="84" spans="1:12" x14ac:dyDescent="0.2">
      <c r="A84" s="1">
        <v>38473</v>
      </c>
      <c r="C84" s="4">
        <v>189651.95939999999</v>
      </c>
      <c r="D84" s="14">
        <f t="shared" si="2"/>
        <v>1.0012271438913583</v>
      </c>
      <c r="E84" s="4">
        <f t="shared" si="3"/>
        <v>282165.65751944639</v>
      </c>
      <c r="F84" s="4">
        <f>(Inputs!$B$2-SUM($G$2:G83))*(Inputs!$B$4/12)</f>
        <v>860.44939312562531</v>
      </c>
      <c r="G84" s="4">
        <f>Inputs!$B$6-F84</f>
        <v>802.23665381234684</v>
      </c>
      <c r="H84" s="4">
        <f>E84+(K84*(Inputs!$B$7-Inputs!$B$8))-Inputs!$B$9-Inputs!$B$3-(K84*Inputs!$B$6)</f>
        <v>128725.40167053268</v>
      </c>
      <c r="J84" s="4">
        <f>J83+Inputs!$B$11</f>
        <v>221340.25584891398</v>
      </c>
      <c r="K84">
        <v>82</v>
      </c>
      <c r="L84">
        <v>2E-3</v>
      </c>
    </row>
    <row r="85" spans="1:12" x14ac:dyDescent="0.2">
      <c r="A85" s="1">
        <v>38504</v>
      </c>
      <c r="C85" s="4">
        <v>192115.9278</v>
      </c>
      <c r="D85" s="14">
        <f t="shared" si="2"/>
        <v>1.0129920534846846</v>
      </c>
      <c r="E85" s="4">
        <f t="shared" si="3"/>
        <v>286646.93705332407</v>
      </c>
      <c r="F85" s="4">
        <f>(Inputs!$B$2-SUM($G$2:G84))*(Inputs!$B$4/12)</f>
        <v>857.77527094625088</v>
      </c>
      <c r="G85" s="4">
        <f>Inputs!$B$6-F85</f>
        <v>804.91077599172127</v>
      </c>
      <c r="H85" s="4">
        <f>E85+(K85*(Inputs!$B$7-Inputs!$B$8))-Inputs!$B$9-Inputs!$B$3-(K85*Inputs!$B$6)</f>
        <v>132493.99515747238</v>
      </c>
      <c r="J85" s="4">
        <f>J84+Inputs!$B$11</f>
        <v>223002.94189585195</v>
      </c>
      <c r="K85">
        <v>83</v>
      </c>
      <c r="L85" s="17">
        <v>1E-3</v>
      </c>
    </row>
    <row r="86" spans="1:12" x14ac:dyDescent="0.2">
      <c r="A86" s="1">
        <v>38534</v>
      </c>
      <c r="C86" s="4">
        <v>193234.62400000001</v>
      </c>
      <c r="D86" s="14">
        <f t="shared" si="2"/>
        <v>1.0058230268193307</v>
      </c>
      <c r="E86" s="4">
        <f t="shared" si="3"/>
        <v>289128.38630780217</v>
      </c>
      <c r="F86" s="4">
        <f>(Inputs!$B$2-SUM($G$2:G85))*(Inputs!$B$4/12)</f>
        <v>855.09223502627844</v>
      </c>
      <c r="G86" s="4">
        <f>Inputs!$B$6-F86</f>
        <v>807.59381191169371</v>
      </c>
      <c r="H86" s="4">
        <f>E86+(K86*(Inputs!$B$7-Inputs!$B$8))-Inputs!$B$9-Inputs!$B$3-(K86*Inputs!$B$6)</f>
        <v>134262.7583650125</v>
      </c>
      <c r="J86" s="4">
        <f>J85+Inputs!$B$11</f>
        <v>224665.62794278993</v>
      </c>
      <c r="K86">
        <v>84</v>
      </c>
    </row>
    <row r="87" spans="1:12" x14ac:dyDescent="0.2">
      <c r="A87" s="1">
        <v>38565</v>
      </c>
      <c r="C87" s="4">
        <v>194674.4969</v>
      </c>
      <c r="D87" s="14">
        <f t="shared" si="2"/>
        <v>1.0074514228878568</v>
      </c>
      <c r="E87" s="4">
        <f t="shared" si="3"/>
        <v>292099.1277564409</v>
      </c>
      <c r="F87" s="4">
        <f>(Inputs!$B$2-SUM($G$2:G86))*(Inputs!$B$4/12)</f>
        <v>852.40025565323947</v>
      </c>
      <c r="G87" s="4">
        <f>Inputs!$B$6-F87</f>
        <v>810.28579128473268</v>
      </c>
      <c r="H87" s="4">
        <f>E87+(K87*(Inputs!$B$7-Inputs!$B$8))-Inputs!$B$9-Inputs!$B$3-(K87*Inputs!$B$6)</f>
        <v>136520.81376671325</v>
      </c>
      <c r="J87" s="4">
        <f>J86+Inputs!$B$11</f>
        <v>226328.3139897279</v>
      </c>
      <c r="K87">
        <v>85</v>
      </c>
      <c r="L87">
        <v>2E-3</v>
      </c>
    </row>
    <row r="88" spans="1:12" x14ac:dyDescent="0.2">
      <c r="A88" s="1">
        <v>38596</v>
      </c>
      <c r="C88" s="4">
        <v>195353.7862</v>
      </c>
      <c r="D88" s="14">
        <f t="shared" si="2"/>
        <v>1.0034893594734648</v>
      </c>
      <c r="E88" s="4">
        <f t="shared" si="3"/>
        <v>293934.19016198773</v>
      </c>
      <c r="F88" s="4">
        <f>(Inputs!$B$2-SUM($G$2:G87))*(Inputs!$B$4/12)</f>
        <v>849.69930301562363</v>
      </c>
      <c r="G88" s="4">
        <f>Inputs!$B$6-F88</f>
        <v>812.98674392234852</v>
      </c>
      <c r="H88" s="4">
        <f>E88+(K88*(Inputs!$B$7-Inputs!$B$8))-Inputs!$B$9-Inputs!$B$3-(K88*Inputs!$B$6)</f>
        <v>137643.19012532211</v>
      </c>
      <c r="J88" s="4">
        <f>J87+Inputs!$B$11</f>
        <v>227991.00003666588</v>
      </c>
      <c r="K88">
        <v>86</v>
      </c>
      <c r="L88">
        <v>3.0000000000000001E-3</v>
      </c>
    </row>
    <row r="89" spans="1:12" x14ac:dyDescent="0.2">
      <c r="A89" s="1">
        <v>38626</v>
      </c>
      <c r="C89" s="4">
        <v>195952.51190000001</v>
      </c>
      <c r="D89" s="14">
        <f t="shared" si="2"/>
        <v>1.0030648277243372</v>
      </c>
      <c r="E89" s="4">
        <f t="shared" si="3"/>
        <v>295653.24448672222</v>
      </c>
      <c r="F89" s="4">
        <f>(Inputs!$B$2-SUM($G$2:G88))*(Inputs!$B$4/12)</f>
        <v>846.9893472025492</v>
      </c>
      <c r="G89" s="4">
        <f>Inputs!$B$6-F89</f>
        <v>815.69669973542295</v>
      </c>
      <c r="H89" s="4">
        <f>E89+(K89*(Inputs!$B$7-Inputs!$B$8))-Inputs!$B$9-Inputs!$B$3-(K89*Inputs!$B$6)</f>
        <v>138649.55840311866</v>
      </c>
      <c r="J89" s="4">
        <f>J88+Inputs!$B$11</f>
        <v>229653.68608360385</v>
      </c>
      <c r="K89">
        <v>87</v>
      </c>
      <c r="L89">
        <v>1E-3</v>
      </c>
    </row>
    <row r="90" spans="1:12" x14ac:dyDescent="0.2">
      <c r="A90" s="1">
        <v>38657</v>
      </c>
      <c r="C90" s="4">
        <v>195890.12100000001</v>
      </c>
      <c r="D90" s="14">
        <f t="shared" si="2"/>
        <v>0.99968160193816835</v>
      </c>
      <c r="E90" s="4">
        <f t="shared" si="3"/>
        <v>296377.26417346892</v>
      </c>
      <c r="F90" s="4">
        <f>(Inputs!$B$2-SUM($G$2:G89))*(Inputs!$B$4/12)</f>
        <v>844.2703582034311</v>
      </c>
      <c r="G90" s="4">
        <f>Inputs!$B$6-F90</f>
        <v>818.41568873454105</v>
      </c>
      <c r="H90" s="4">
        <f>E90+(K90*(Inputs!$B$7-Inputs!$B$8))-Inputs!$B$9-Inputs!$B$3-(K90*Inputs!$B$6)</f>
        <v>138660.89204292739</v>
      </c>
      <c r="J90" s="4">
        <f>J89+Inputs!$B$11</f>
        <v>231316.37213054183</v>
      </c>
      <c r="K90">
        <v>88</v>
      </c>
      <c r="L90">
        <v>2E-3</v>
      </c>
    </row>
    <row r="91" spans="1:12" x14ac:dyDescent="0.2">
      <c r="A91" s="1">
        <v>38687</v>
      </c>
      <c r="C91" s="4">
        <v>196006.77359999999</v>
      </c>
      <c r="D91" s="14">
        <f t="shared" si="2"/>
        <v>1.0005955001681783</v>
      </c>
      <c r="E91" s="4">
        <f t="shared" si="3"/>
        <v>297375.38961639465</v>
      </c>
      <c r="F91" s="4">
        <f>(Inputs!$B$2-SUM($G$2:G90))*(Inputs!$B$4/12)</f>
        <v>841.54230590764928</v>
      </c>
      <c r="G91" s="4">
        <f>Inputs!$B$6-F91</f>
        <v>821.14374103032287</v>
      </c>
      <c r="H91" s="4">
        <f>E91+(K91*(Inputs!$B$7-Inputs!$B$8))-Inputs!$B$9-Inputs!$B$3-(K91*Inputs!$B$6)</f>
        <v>138946.33143891513</v>
      </c>
      <c r="J91" s="4">
        <f>J90+Inputs!$B$11</f>
        <v>232979.0581774798</v>
      </c>
      <c r="K91">
        <v>89</v>
      </c>
      <c r="L91">
        <v>3.0000000000000001E-3</v>
      </c>
    </row>
    <row r="92" spans="1:12" x14ac:dyDescent="0.2">
      <c r="A92" s="1">
        <v>38718</v>
      </c>
      <c r="C92" s="4">
        <v>196913.95170000001</v>
      </c>
      <c r="D92" s="14">
        <f t="shared" si="2"/>
        <v>1.0046282997436167</v>
      </c>
      <c r="E92" s="4">
        <f t="shared" si="3"/>
        <v>299579.42611044517</v>
      </c>
      <c r="F92" s="4">
        <f>(Inputs!$B$2-SUM($G$2:G91))*(Inputs!$B$4/12)</f>
        <v>838.80516010421491</v>
      </c>
      <c r="G92" s="4">
        <f>Inputs!$B$6-F92</f>
        <v>823.88088683375724</v>
      </c>
      <c r="H92" s="4">
        <f>E92+(K92*(Inputs!$B$7-Inputs!$B$8))-Inputs!$B$9-Inputs!$B$3-(K92*Inputs!$B$6)</f>
        <v>140437.68188602768</v>
      </c>
      <c r="J92" s="4">
        <f>J91+Inputs!$B$11</f>
        <v>234641.74422441778</v>
      </c>
      <c r="K92">
        <v>90</v>
      </c>
      <c r="L92">
        <v>-4.0000000000000001E-3</v>
      </c>
    </row>
    <row r="93" spans="1:12" x14ac:dyDescent="0.2">
      <c r="A93" s="1">
        <v>38749</v>
      </c>
      <c r="C93" s="4">
        <v>196409.29870000001</v>
      </c>
      <c r="D93" s="14">
        <f t="shared" si="2"/>
        <v>0.99743719022627286</v>
      </c>
      <c r="E93" s="4">
        <f t="shared" si="3"/>
        <v>299636.16969750251</v>
      </c>
      <c r="F93" s="4">
        <f>(Inputs!$B$2-SUM($G$2:G92))*(Inputs!$B$4/12)</f>
        <v>836.0588904814357</v>
      </c>
      <c r="G93" s="4">
        <f>Inputs!$B$6-F93</f>
        <v>826.62715645653645</v>
      </c>
      <c r="H93" s="4">
        <f>E93+(K93*(Inputs!$B$7-Inputs!$B$8))-Inputs!$B$9-Inputs!$B$3-(K93*Inputs!$B$6)</f>
        <v>139781.73942614705</v>
      </c>
      <c r="J93" s="4">
        <f>J92+Inputs!$B$11</f>
        <v>236304.43027135576</v>
      </c>
      <c r="K93">
        <v>91</v>
      </c>
      <c r="L93">
        <v>4.0000000000000001E-3</v>
      </c>
    </row>
    <row r="94" spans="1:12" x14ac:dyDescent="0.2">
      <c r="A94" s="1">
        <v>38777</v>
      </c>
      <c r="C94" s="4">
        <v>197160.76579999999</v>
      </c>
      <c r="D94" s="14">
        <f t="shared" si="2"/>
        <v>1.0038260260841712</v>
      </c>
      <c r="E94" s="4">
        <f t="shared" si="3"/>
        <v>301615.14131822373</v>
      </c>
      <c r="F94" s="4">
        <f>(Inputs!$B$2-SUM($G$2:G93))*(Inputs!$B$4/12)</f>
        <v>833.30346662658053</v>
      </c>
      <c r="G94" s="4">
        <f>Inputs!$B$6-F94</f>
        <v>829.38258031139162</v>
      </c>
      <c r="H94" s="4">
        <f>E94+(K94*(Inputs!$B$7-Inputs!$B$8))-Inputs!$B$9-Inputs!$B$3-(K94*Inputs!$B$6)</f>
        <v>141048.02499993029</v>
      </c>
      <c r="J94" s="4">
        <f>J93+Inputs!$B$11</f>
        <v>237967.11631829373</v>
      </c>
      <c r="K94">
        <v>92</v>
      </c>
      <c r="L94">
        <v>4.0000000000000001E-3</v>
      </c>
    </row>
    <row r="95" spans="1:12" x14ac:dyDescent="0.2">
      <c r="A95" s="1">
        <v>38808</v>
      </c>
      <c r="C95" s="4">
        <v>198177.51879999999</v>
      </c>
      <c r="D95" s="14">
        <f t="shared" si="2"/>
        <v>1.0051569742888471</v>
      </c>
      <c r="E95" s="4">
        <f t="shared" si="3"/>
        <v>304007.001397699</v>
      </c>
      <c r="F95" s="4">
        <f>(Inputs!$B$2-SUM($G$2:G94))*(Inputs!$B$4/12)</f>
        <v>830.53885802554259</v>
      </c>
      <c r="G95" s="4">
        <f>Inputs!$B$6-F95</f>
        <v>832.14718891242956</v>
      </c>
      <c r="H95" s="4">
        <f>E95+(K95*(Inputs!$B$7-Inputs!$B$8))-Inputs!$B$9-Inputs!$B$3-(K95*Inputs!$B$6)</f>
        <v>142727.19903246759</v>
      </c>
      <c r="J95" s="4">
        <f>J94+Inputs!$B$11</f>
        <v>239629.80236523171</v>
      </c>
      <c r="K95">
        <v>93</v>
      </c>
      <c r="L95">
        <v>8.0000000000000002E-3</v>
      </c>
    </row>
    <row r="96" spans="1:12" x14ac:dyDescent="0.2">
      <c r="A96" s="1">
        <v>38838</v>
      </c>
      <c r="C96" s="4">
        <v>200336.56580000001</v>
      </c>
      <c r="D96" s="14">
        <f t="shared" si="2"/>
        <v>1.0108945102001148</v>
      </c>
      <c r="E96" s="4">
        <f t="shared" si="3"/>
        <v>308163.02584369906</v>
      </c>
      <c r="F96" s="4">
        <f>(Inputs!$B$2-SUM($G$2:G95))*(Inputs!$B$4/12)</f>
        <v>827.76503406250117</v>
      </c>
      <c r="G96" s="4">
        <f>Inputs!$B$6-F96</f>
        <v>834.92101287547098</v>
      </c>
      <c r="H96" s="4">
        <f>E96+(K96*(Inputs!$B$7-Inputs!$B$8))-Inputs!$B$9-Inputs!$B$3-(K96*Inputs!$B$6)</f>
        <v>146170.53743152966</v>
      </c>
      <c r="J96" s="4">
        <f>J95+Inputs!$B$11</f>
        <v>241292.48841216968</v>
      </c>
      <c r="K96">
        <v>94</v>
      </c>
      <c r="L96">
        <v>6.0000000000000001E-3</v>
      </c>
    </row>
    <row r="97" spans="1:12" x14ac:dyDescent="0.2">
      <c r="A97" s="1">
        <v>38869</v>
      </c>
      <c r="C97" s="4">
        <v>203260.89300000001</v>
      </c>
      <c r="D97" s="14">
        <f t="shared" si="2"/>
        <v>1.0145970716245551</v>
      </c>
      <c r="E97" s="4">
        <f t="shared" si="3"/>
        <v>313511.2357133961</v>
      </c>
      <c r="F97" s="4">
        <f>(Inputs!$B$2-SUM($G$2:G96))*(Inputs!$B$4/12)</f>
        <v>824.98196401958296</v>
      </c>
      <c r="G97" s="4">
        <f>Inputs!$B$6-F97</f>
        <v>837.70408291838919</v>
      </c>
      <c r="H97" s="4">
        <f>E97+(K97*(Inputs!$B$7-Inputs!$B$8))-Inputs!$B$9-Inputs!$B$3-(K97*Inputs!$B$6)</f>
        <v>150806.06125428874</v>
      </c>
      <c r="J97" s="4">
        <f>J96+Inputs!$B$11</f>
        <v>242955.17445910766</v>
      </c>
      <c r="K97">
        <v>95</v>
      </c>
      <c r="L97" s="17">
        <v>4.0000000000000001E-3</v>
      </c>
    </row>
    <row r="98" spans="1:12" x14ac:dyDescent="0.2">
      <c r="A98" s="1">
        <v>38899</v>
      </c>
      <c r="C98" s="4">
        <v>205736.6568</v>
      </c>
      <c r="D98" s="14">
        <f t="shared" si="2"/>
        <v>1.012180226916547</v>
      </c>
      <c r="E98" s="4">
        <f t="shared" si="3"/>
        <v>318180.60757237201</v>
      </c>
      <c r="F98" s="4">
        <f>(Inputs!$B$2-SUM($G$2:G97))*(Inputs!$B$4/12)</f>
        <v>822.18961707652159</v>
      </c>
      <c r="G98" s="4">
        <f>Inputs!$B$6-F98</f>
        <v>840.49642986145057</v>
      </c>
      <c r="H98" s="4">
        <f>E98+(K98*(Inputs!$B$7-Inputs!$B$8))-Inputs!$B$9-Inputs!$B$3-(K98*Inputs!$B$6)</f>
        <v>154762.74706632667</v>
      </c>
      <c r="J98" s="4">
        <f>J97+Inputs!$B$11</f>
        <v>244617.86050604563</v>
      </c>
      <c r="K98">
        <v>96</v>
      </c>
    </row>
    <row r="99" spans="1:12" x14ac:dyDescent="0.2">
      <c r="A99" s="1">
        <v>38930</v>
      </c>
      <c r="C99" s="4">
        <v>210110.7089</v>
      </c>
      <c r="D99" s="14">
        <f t="shared" si="2"/>
        <v>1.0212604412263395</v>
      </c>
      <c r="E99" s="4">
        <f t="shared" si="3"/>
        <v>325806.49465301761</v>
      </c>
      <c r="F99" s="4">
        <f>(Inputs!$B$2-SUM($G$2:G98))*(Inputs!$B$4/12)</f>
        <v>819.38796231031688</v>
      </c>
      <c r="G99" s="4">
        <f>Inputs!$B$6-F99</f>
        <v>843.29808462765527</v>
      </c>
      <c r="H99" s="4">
        <f>E99+(K99*(Inputs!$B$7-Inputs!$B$8))-Inputs!$B$9-Inputs!$B$3-(K99*Inputs!$B$6)</f>
        <v>161675.94810003432</v>
      </c>
      <c r="J99" s="4">
        <f>J98+Inputs!$B$11</f>
        <v>246280.54655298361</v>
      </c>
      <c r="K99">
        <v>97</v>
      </c>
      <c r="L99">
        <v>4.0000000000000001E-3</v>
      </c>
    </row>
    <row r="100" spans="1:12" x14ac:dyDescent="0.2">
      <c r="A100" s="1">
        <v>38961</v>
      </c>
      <c r="C100" s="4">
        <v>209986.13519999999</v>
      </c>
      <c r="D100" s="14">
        <f t="shared" si="2"/>
        <v>0.99940710447053271</v>
      </c>
      <c r="E100" s="4">
        <f t="shared" si="3"/>
        <v>326458.93286281958</v>
      </c>
      <c r="F100" s="4">
        <f>(Inputs!$B$2-SUM($G$2:G99))*(Inputs!$B$4/12)</f>
        <v>816.57696869489132</v>
      </c>
      <c r="G100" s="4">
        <f>Inputs!$B$6-F100</f>
        <v>846.10907824308083</v>
      </c>
      <c r="H100" s="4">
        <f>E100+(K100*(Inputs!$B$7-Inputs!$B$8))-Inputs!$B$9-Inputs!$B$3-(K100*Inputs!$B$6)</f>
        <v>161615.70026289832</v>
      </c>
      <c r="J100" s="4">
        <f>J99+Inputs!$B$11</f>
        <v>247943.23259992158</v>
      </c>
      <c r="K100">
        <v>98</v>
      </c>
      <c r="L100">
        <v>5.0000000000000001E-3</v>
      </c>
    </row>
    <row r="101" spans="1:12" x14ac:dyDescent="0.2">
      <c r="A101" s="1">
        <v>38991</v>
      </c>
      <c r="C101" s="4">
        <v>212234.43770000001</v>
      </c>
      <c r="D101" s="14">
        <f t="shared" si="2"/>
        <v>1.0107069092816945</v>
      </c>
      <c r="E101" s="4">
        <f t="shared" si="3"/>
        <v>330812.31789353816</v>
      </c>
      <c r="F101" s="4">
        <f>(Inputs!$B$2-SUM($G$2:G100))*(Inputs!$B$4/12)</f>
        <v>813.75660510074772</v>
      </c>
      <c r="G101" s="4">
        <f>Inputs!$B$6-F101</f>
        <v>848.92944183722443</v>
      </c>
      <c r="H101" s="4">
        <f>E101+(K101*(Inputs!$B$7-Inputs!$B$8))-Inputs!$B$9-Inputs!$B$3-(K101*Inputs!$B$6)</f>
        <v>165256.39924667892</v>
      </c>
      <c r="J101" s="4">
        <f>J100+Inputs!$B$11</f>
        <v>249605.91864685956</v>
      </c>
      <c r="K101">
        <v>99</v>
      </c>
      <c r="L101">
        <v>1E-3</v>
      </c>
    </row>
    <row r="102" spans="1:12" x14ac:dyDescent="0.2">
      <c r="A102" s="1">
        <v>39022</v>
      </c>
      <c r="C102" s="4">
        <v>210903.35699999999</v>
      </c>
      <c r="D102" s="14">
        <f t="shared" si="2"/>
        <v>0.99372825299030154</v>
      </c>
      <c r="E102" s="4">
        <f t="shared" si="3"/>
        <v>329583.963916404</v>
      </c>
      <c r="F102" s="4">
        <f>(Inputs!$B$2-SUM($G$2:G101))*(Inputs!$B$4/12)</f>
        <v>810.92684029462362</v>
      </c>
      <c r="G102" s="4">
        <f>Inputs!$B$6-F102</f>
        <v>851.75920664334853</v>
      </c>
      <c r="H102" s="4">
        <f>E102+(K102*(Inputs!$B$7-Inputs!$B$8))-Inputs!$B$9-Inputs!$B$3-(K102*Inputs!$B$6)</f>
        <v>163315.35922260678</v>
      </c>
      <c r="J102" s="4">
        <f>J101+Inputs!$B$11</f>
        <v>251268.60469379753</v>
      </c>
      <c r="K102">
        <v>100</v>
      </c>
      <c r="L102">
        <v>3.0000000000000001E-3</v>
      </c>
    </row>
    <row r="103" spans="1:12" x14ac:dyDescent="0.2">
      <c r="A103" s="1">
        <v>39052</v>
      </c>
      <c r="C103" s="4">
        <v>213137.4523</v>
      </c>
      <c r="D103" s="14">
        <f t="shared" si="2"/>
        <v>1.0105929812203038</v>
      </c>
      <c r="E103" s="4">
        <f t="shared" si="3"/>
        <v>333938.89180552703</v>
      </c>
      <c r="F103" s="4">
        <f>(Inputs!$B$2-SUM($G$2:G102))*(Inputs!$B$4/12)</f>
        <v>808.08764293914578</v>
      </c>
      <c r="G103" s="4">
        <f>Inputs!$B$6-F103</f>
        <v>854.59840399882637</v>
      </c>
      <c r="H103" s="4">
        <f>E103+(K103*(Inputs!$B$7-Inputs!$B$8))-Inputs!$B$9-Inputs!$B$3-(K103*Inputs!$B$6)</f>
        <v>166957.60106479184</v>
      </c>
      <c r="J103" s="4">
        <f>J102+Inputs!$B$11</f>
        <v>252931.29074073551</v>
      </c>
      <c r="K103">
        <v>101</v>
      </c>
      <c r="L103">
        <v>8.0000000000000002E-3</v>
      </c>
    </row>
    <row r="104" spans="1:12" x14ac:dyDescent="0.2">
      <c r="A104" s="1">
        <v>39083</v>
      </c>
      <c r="C104" s="4">
        <v>213614.9516</v>
      </c>
      <c r="D104" s="14">
        <f t="shared" si="2"/>
        <v>1.0022403350272193</v>
      </c>
      <c r="E104" s="4">
        <f t="shared" si="3"/>
        <v>335546.39483582973</v>
      </c>
      <c r="F104" s="4">
        <f>(Inputs!$B$2-SUM($G$2:G103))*(Inputs!$B$4/12)</f>
        <v>805.23898159248301</v>
      </c>
      <c r="G104" s="4">
        <f>Inputs!$B$6-F104</f>
        <v>857.44706534548914</v>
      </c>
      <c r="H104" s="4">
        <f>E104+(K104*(Inputs!$B$7-Inputs!$B$8))-Inputs!$B$9-Inputs!$B$3-(K104*Inputs!$B$6)</f>
        <v>167852.41804815657</v>
      </c>
      <c r="J104" s="4">
        <f>J103+Inputs!$B$11</f>
        <v>254593.97678767348</v>
      </c>
      <c r="K104">
        <v>102</v>
      </c>
      <c r="L104">
        <v>-5.0000000000000001E-3</v>
      </c>
    </row>
    <row r="105" spans="1:12" x14ac:dyDescent="0.2">
      <c r="A105" s="1">
        <v>39114</v>
      </c>
      <c r="C105" s="4">
        <v>214322.8891</v>
      </c>
      <c r="D105" s="14">
        <f t="shared" si="2"/>
        <v>1.0033140821590318</v>
      </c>
      <c r="E105" s="4">
        <f t="shared" si="3"/>
        <v>337521.57950090087</v>
      </c>
      <c r="F105" s="4">
        <f>(Inputs!$B$2-SUM($G$2:G104))*(Inputs!$B$4/12)</f>
        <v>802.38082470799804</v>
      </c>
      <c r="G105" s="4">
        <f>Inputs!$B$6-F105</f>
        <v>860.30522222997411</v>
      </c>
      <c r="H105" s="4">
        <f>E105+(K105*(Inputs!$B$7-Inputs!$B$8))-Inputs!$B$9-Inputs!$B$3-(K105*Inputs!$B$6)</f>
        <v>169114.91666628973</v>
      </c>
      <c r="J105" s="4">
        <f>J104+Inputs!$B$11</f>
        <v>256256.66283461146</v>
      </c>
      <c r="K105">
        <v>103</v>
      </c>
      <c r="L105">
        <v>6.9999999999999993E-3</v>
      </c>
    </row>
    <row r="106" spans="1:12" x14ac:dyDescent="0.2">
      <c r="A106" s="1">
        <v>39142</v>
      </c>
      <c r="C106" s="4">
        <v>214990.75169999999</v>
      </c>
      <c r="D106" s="14">
        <f t="shared" si="2"/>
        <v>1.0031161515356783</v>
      </c>
      <c r="E106" s="4">
        <f t="shared" si="3"/>
        <v>339439.21057306876</v>
      </c>
      <c r="F106" s="4">
        <f>(Inputs!$B$2-SUM($G$2:G105))*(Inputs!$B$4/12)</f>
        <v>799.51314063389805</v>
      </c>
      <c r="G106" s="4">
        <f>Inputs!$B$6-F106</f>
        <v>863.1729063040741</v>
      </c>
      <c r="H106" s="4">
        <f>E106+(K106*(Inputs!$B$7-Inputs!$B$8))-Inputs!$B$9-Inputs!$B$3-(K106*Inputs!$B$6)</f>
        <v>170319.86169151965</v>
      </c>
      <c r="J106" s="4">
        <f>J105+Inputs!$B$11</f>
        <v>257919.34888154943</v>
      </c>
      <c r="K106">
        <v>104</v>
      </c>
      <c r="L106">
        <v>6.0000000000000001E-3</v>
      </c>
    </row>
    <row r="107" spans="1:12" x14ac:dyDescent="0.2">
      <c r="A107" s="1">
        <v>39173</v>
      </c>
      <c r="C107" s="4">
        <v>214889.29749999999</v>
      </c>
      <c r="D107" s="14">
        <f t="shared" si="2"/>
        <v>0.99952809970104395</v>
      </c>
      <c r="E107" s="4">
        <f t="shared" si="3"/>
        <v>340144.67056812264</v>
      </c>
      <c r="F107" s="4">
        <f>(Inputs!$B$2-SUM($G$2:G106))*(Inputs!$B$4/12)</f>
        <v>796.63589761288449</v>
      </c>
      <c r="G107" s="4">
        <f>Inputs!$B$6-F107</f>
        <v>866.05014932508766</v>
      </c>
      <c r="H107" s="4">
        <f>E107+(K107*(Inputs!$B$7-Inputs!$B$8))-Inputs!$B$9-Inputs!$B$3-(K107*Inputs!$B$6)</f>
        <v>170312.63563963555</v>
      </c>
      <c r="J107" s="4">
        <f>J106+Inputs!$B$11</f>
        <v>259582.03492848741</v>
      </c>
      <c r="K107">
        <v>105</v>
      </c>
      <c r="L107">
        <v>5.0000000000000001E-3</v>
      </c>
    </row>
    <row r="108" spans="1:12" x14ac:dyDescent="0.2">
      <c r="A108" s="1">
        <v>39203</v>
      </c>
      <c r="C108" s="4">
        <v>217379.3156</v>
      </c>
      <c r="D108" s="14">
        <f t="shared" si="2"/>
        <v>1.0115874458568603</v>
      </c>
      <c r="E108" s="4">
        <f t="shared" si="3"/>
        <v>344965.08426523191</v>
      </c>
      <c r="F108" s="4">
        <f>(Inputs!$B$2-SUM($G$2:G107))*(Inputs!$B$4/12)</f>
        <v>793.74906378180094</v>
      </c>
      <c r="G108" s="4">
        <f>Inputs!$B$6-F108</f>
        <v>868.93698315617121</v>
      </c>
      <c r="H108" s="4">
        <f>E108+(K108*(Inputs!$B$7-Inputs!$B$8))-Inputs!$B$9-Inputs!$B$3-(K108*Inputs!$B$6)</f>
        <v>174420.36328980688</v>
      </c>
      <c r="J108" s="4">
        <f>J107+Inputs!$B$11</f>
        <v>261244.72097542539</v>
      </c>
      <c r="K108">
        <v>106</v>
      </c>
      <c r="L108">
        <v>4.0000000000000001E-3</v>
      </c>
    </row>
    <row r="109" spans="1:12" x14ac:dyDescent="0.2">
      <c r="A109" s="1">
        <v>39234</v>
      </c>
      <c r="C109" s="4">
        <v>219268.12830000001</v>
      </c>
      <c r="D109" s="14">
        <f t="shared" si="2"/>
        <v>1.0086890176040282</v>
      </c>
      <c r="E109" s="4">
        <f t="shared" si="3"/>
        <v>348841.9007710602</v>
      </c>
      <c r="F109" s="4">
        <f>(Inputs!$B$2-SUM($G$2:G108))*(Inputs!$B$4/12)</f>
        <v>790.8526071712804</v>
      </c>
      <c r="G109" s="4">
        <f>Inputs!$B$6-F109</f>
        <v>871.83343976669175</v>
      </c>
      <c r="H109" s="4">
        <f>E109+(K109*(Inputs!$B$7-Inputs!$B$8))-Inputs!$B$9-Inputs!$B$3-(K109*Inputs!$B$6)</f>
        <v>177584.49374869719</v>
      </c>
      <c r="J109" s="4">
        <f>J108+Inputs!$B$11</f>
        <v>262907.40702236333</v>
      </c>
      <c r="K109">
        <v>107</v>
      </c>
      <c r="L109">
        <v>5.0000000000000001E-3</v>
      </c>
    </row>
    <row r="110" spans="1:12" x14ac:dyDescent="0.2">
      <c r="A110" s="1">
        <v>39264</v>
      </c>
      <c r="C110" s="4">
        <v>221817.64920000001</v>
      </c>
      <c r="D110" s="14">
        <f t="shared" si="2"/>
        <v>1.01162741215409</v>
      </c>
      <c r="E110" s="4">
        <f t="shared" si="3"/>
        <v>353782.93983646377</v>
      </c>
      <c r="F110" s="4">
        <f>(Inputs!$B$2-SUM($G$2:G109))*(Inputs!$B$4/12)</f>
        <v>787.94649570539138</v>
      </c>
      <c r="G110" s="4">
        <f>Inputs!$B$6-F110</f>
        <v>874.73955123258077</v>
      </c>
      <c r="H110" s="4">
        <f>E110+(K110*(Inputs!$B$7-Inputs!$B$8))-Inputs!$B$9-Inputs!$B$3-(K110*Inputs!$B$6)</f>
        <v>181812.84676716279</v>
      </c>
      <c r="J110" s="4">
        <f>J109+Inputs!$B$11</f>
        <v>264570.09306930128</v>
      </c>
      <c r="K110">
        <v>108</v>
      </c>
      <c r="L110">
        <v>-6.0000000000000001E-3</v>
      </c>
    </row>
    <row r="111" spans="1:12" x14ac:dyDescent="0.2">
      <c r="A111" s="1">
        <v>39295</v>
      </c>
      <c r="C111" s="4">
        <v>225874.8021</v>
      </c>
      <c r="D111" s="14">
        <f t="shared" si="2"/>
        <v>1.018290487319798</v>
      </c>
      <c r="E111" s="4">
        <f t="shared" si="3"/>
        <v>361147.51030528569</v>
      </c>
      <c r="F111" s="4">
        <f>(Inputs!$B$2-SUM($G$2:G110))*(Inputs!$B$4/12)</f>
        <v>785.03069720128281</v>
      </c>
      <c r="G111" s="4">
        <f>Inputs!$B$6-F111</f>
        <v>877.65534973668935</v>
      </c>
      <c r="H111" s="4">
        <f>E111+(K111*(Inputs!$B$7-Inputs!$B$8))-Inputs!$B$9-Inputs!$B$3-(K111*Inputs!$B$6)</f>
        <v>188464.73118904672</v>
      </c>
      <c r="J111" s="4">
        <f>J110+Inputs!$B$11</f>
        <v>266232.77911623922</v>
      </c>
      <c r="K111">
        <v>109</v>
      </c>
      <c r="L111">
        <v>6.0000000000000001E-3</v>
      </c>
    </row>
    <row r="112" spans="1:12" x14ac:dyDescent="0.2">
      <c r="A112" s="1">
        <v>39326</v>
      </c>
      <c r="C112" s="4">
        <v>227133.14189999999</v>
      </c>
      <c r="D112" s="14">
        <f t="shared" si="2"/>
        <v>1.0055709613834787</v>
      </c>
      <c r="E112" s="4">
        <f t="shared" si="3"/>
        <v>364044.93568851327</v>
      </c>
      <c r="F112" s="4">
        <f>(Inputs!$B$2-SUM($G$2:G111))*(Inputs!$B$4/12)</f>
        <v>782.10517936882718</v>
      </c>
      <c r="G112" s="4">
        <f>Inputs!$B$6-F112</f>
        <v>880.58086756914497</v>
      </c>
      <c r="H112" s="4">
        <f>E112+(K112*(Inputs!$B$7-Inputs!$B$8))-Inputs!$B$9-Inputs!$B$3-(K112*Inputs!$B$6)</f>
        <v>190649.47052533634</v>
      </c>
      <c r="J112" s="4">
        <f>J111+Inputs!$B$11</f>
        <v>267895.46516317717</v>
      </c>
      <c r="K112">
        <v>110</v>
      </c>
      <c r="L112">
        <v>3.0000000000000001E-3</v>
      </c>
    </row>
    <row r="113" spans="1:12" x14ac:dyDescent="0.2">
      <c r="A113" s="1">
        <v>39356</v>
      </c>
      <c r="C113" s="4">
        <v>226828.56830000001</v>
      </c>
      <c r="D113" s="14">
        <f t="shared" si="2"/>
        <v>0.99865905258276189</v>
      </c>
      <c r="E113" s="4">
        <f t="shared" si="3"/>
        <v>364439.10196068865</v>
      </c>
      <c r="F113" s="4">
        <f>(Inputs!$B$2-SUM($G$2:G112))*(Inputs!$B$4/12)</f>
        <v>779.16990981026333</v>
      </c>
      <c r="G113" s="4">
        <f>Inputs!$B$6-F113</f>
        <v>883.51613712770882</v>
      </c>
      <c r="H113" s="4">
        <f>E113+(K113*(Inputs!$B$7-Inputs!$B$8))-Inputs!$B$9-Inputs!$B$3-(K113*Inputs!$B$6)</f>
        <v>190330.95075057374</v>
      </c>
      <c r="J113" s="4">
        <f>J112+Inputs!$B$11</f>
        <v>269558.15121011512</v>
      </c>
      <c r="K113">
        <v>111</v>
      </c>
      <c r="L113">
        <v>4.0000000000000001E-3</v>
      </c>
    </row>
    <row r="114" spans="1:12" x14ac:dyDescent="0.2">
      <c r="A114" s="1">
        <v>39387</v>
      </c>
      <c r="C114" s="4">
        <v>225525.9405</v>
      </c>
      <c r="D114" s="14">
        <f t="shared" si="2"/>
        <v>0.99425721455739569</v>
      </c>
      <c r="E114" s="4">
        <f t="shared" si="3"/>
        <v>363227.57682572852</v>
      </c>
      <c r="F114" s="4">
        <f>(Inputs!$B$2-SUM($G$2:G113))*(Inputs!$B$4/12)</f>
        <v>776.2248560198376</v>
      </c>
      <c r="G114" s="4">
        <f>Inputs!$B$6-F114</f>
        <v>886.46119091813455</v>
      </c>
      <c r="H114" s="4">
        <f>E114+(K114*(Inputs!$B$7-Inputs!$B$8))-Inputs!$B$9-Inputs!$B$3-(K114*Inputs!$B$6)</f>
        <v>188406.73956867564</v>
      </c>
      <c r="J114" s="4">
        <f>J113+Inputs!$B$11</f>
        <v>271220.83725705306</v>
      </c>
      <c r="K114">
        <v>112</v>
      </c>
      <c r="L114">
        <v>4.0000000000000001E-3</v>
      </c>
    </row>
    <row r="115" spans="1:12" x14ac:dyDescent="0.2">
      <c r="A115" s="1">
        <v>39417</v>
      </c>
      <c r="C115" s="4">
        <v>224216.79029999999</v>
      </c>
      <c r="D115" s="14">
        <f t="shared" si="2"/>
        <v>0.99419512364255058</v>
      </c>
      <c r="E115" s="4">
        <f t="shared" si="3"/>
        <v>362003.33876392606</v>
      </c>
      <c r="F115" s="4">
        <f>(Inputs!$B$2-SUM($G$2:G114))*(Inputs!$B$4/12)</f>
        <v>773.2699853834439</v>
      </c>
      <c r="G115" s="4">
        <f>Inputs!$B$6-F115</f>
        <v>889.41606155452826</v>
      </c>
      <c r="H115" s="4">
        <f>E115+(K115*(Inputs!$B$7-Inputs!$B$8))-Inputs!$B$9-Inputs!$B$3-(K115*Inputs!$B$6)</f>
        <v>186469.8154599352</v>
      </c>
      <c r="J115" s="4">
        <f>J114+Inputs!$B$11</f>
        <v>272883.52330399101</v>
      </c>
      <c r="K115">
        <v>113</v>
      </c>
      <c r="L115">
        <v>6.0000000000000001E-3</v>
      </c>
    </row>
    <row r="116" spans="1:12" x14ac:dyDescent="0.2">
      <c r="A116" s="1">
        <v>39448</v>
      </c>
      <c r="C116" s="4">
        <v>223143.9644</v>
      </c>
      <c r="D116" s="14">
        <f t="shared" si="2"/>
        <v>0.99521522942789176</v>
      </c>
      <c r="E116" s="4">
        <f t="shared" si="3"/>
        <v>361159.3467860595</v>
      </c>
      <c r="F116" s="4">
        <f>(Inputs!$B$2-SUM($G$2:G115))*(Inputs!$B$4/12)</f>
        <v>770.30526517826218</v>
      </c>
      <c r="G116" s="4">
        <f>Inputs!$B$6-F116</f>
        <v>892.38078175970998</v>
      </c>
      <c r="H116" s="4">
        <f>E116+(K116*(Inputs!$B$7-Inputs!$B$8))-Inputs!$B$9-Inputs!$B$3-(K116*Inputs!$B$6)</f>
        <v>184913.13743513066</v>
      </c>
      <c r="J116" s="4">
        <f>J115+Inputs!$B$11</f>
        <v>274546.20935092896</v>
      </c>
      <c r="K116">
        <v>114</v>
      </c>
      <c r="L116">
        <v>-5.0000000000000001E-3</v>
      </c>
    </row>
    <row r="117" spans="1:12" x14ac:dyDescent="0.2">
      <c r="A117" s="1">
        <v>39479</v>
      </c>
      <c r="C117" s="4">
        <v>219338.7206</v>
      </c>
      <c r="D117" s="14">
        <f t="shared" si="2"/>
        <v>0.98294713545028334</v>
      </c>
      <c r="E117" s="4">
        <f t="shared" si="3"/>
        <v>355880.63237472484</v>
      </c>
      <c r="F117" s="4">
        <f>(Inputs!$B$2-SUM($G$2:G116))*(Inputs!$B$4/12)</f>
        <v>767.33066257239636</v>
      </c>
      <c r="G117" s="4">
        <f>Inputs!$B$6-F117</f>
        <v>895.35538436557579</v>
      </c>
      <c r="H117" s="4">
        <f>E117+(K117*(Inputs!$B$7-Inputs!$B$8))-Inputs!$B$9-Inputs!$B$3-(K117*Inputs!$B$6)</f>
        <v>178921.73697685805</v>
      </c>
      <c r="J117" s="4">
        <f>J116+Inputs!$B$11</f>
        <v>276208.8953978669</v>
      </c>
      <c r="K117">
        <v>115</v>
      </c>
      <c r="L117">
        <v>8.0000000000000002E-3</v>
      </c>
    </row>
    <row r="118" spans="1:12" x14ac:dyDescent="0.2">
      <c r="A118" s="1">
        <v>39508</v>
      </c>
      <c r="C118" s="4">
        <v>217285.63579999999</v>
      </c>
      <c r="D118" s="14">
        <f t="shared" si="2"/>
        <v>0.99063966091174505</v>
      </c>
      <c r="E118" s="4">
        <f t="shared" si="3"/>
        <v>353439.40011696611</v>
      </c>
      <c r="F118" s="4">
        <f>(Inputs!$B$2-SUM($G$2:G117))*(Inputs!$B$4/12)</f>
        <v>764.34614462451111</v>
      </c>
      <c r="G118" s="4">
        <f>Inputs!$B$6-F118</f>
        <v>898.33990231346104</v>
      </c>
      <c r="H118" s="4">
        <f>E118+(K118*(Inputs!$B$7-Inputs!$B$8))-Inputs!$B$9-Inputs!$B$3-(K118*Inputs!$B$6)</f>
        <v>175767.81867216135</v>
      </c>
      <c r="J118" s="4">
        <f>J117+Inputs!$B$11</f>
        <v>277871.58144480485</v>
      </c>
      <c r="K118">
        <v>116</v>
      </c>
      <c r="L118">
        <v>3.0000000000000001E-3</v>
      </c>
    </row>
    <row r="119" spans="1:12" x14ac:dyDescent="0.2">
      <c r="A119" s="1">
        <v>39539</v>
      </c>
      <c r="C119" s="4">
        <v>217052.31400000001</v>
      </c>
      <c r="D119" s="14">
        <f t="shared" si="2"/>
        <v>0.99892619777123814</v>
      </c>
      <c r="E119" s="4">
        <f t="shared" si="3"/>
        <v>353960.24261518888</v>
      </c>
      <c r="F119" s="4">
        <f>(Inputs!$B$2-SUM($G$2:G118))*(Inputs!$B$4/12)</f>
        <v>761.3516782834663</v>
      </c>
      <c r="G119" s="4">
        <f>Inputs!$B$6-F119</f>
        <v>901.33436865450585</v>
      </c>
      <c r="H119" s="4">
        <f>E119+(K119*(Inputs!$B$7-Inputs!$B$8))-Inputs!$B$9-Inputs!$B$3-(K119*Inputs!$B$6)</f>
        <v>175575.97512344614</v>
      </c>
      <c r="J119" s="4">
        <f>J118+Inputs!$B$11</f>
        <v>279534.26749174279</v>
      </c>
      <c r="K119">
        <v>117</v>
      </c>
      <c r="L119">
        <v>9.0000000000000011E-3</v>
      </c>
    </row>
    <row r="120" spans="1:12" x14ac:dyDescent="0.2">
      <c r="A120" s="1">
        <v>39569</v>
      </c>
      <c r="C120" s="4">
        <v>217657.85690000001</v>
      </c>
      <c r="D120" s="14">
        <f t="shared" si="2"/>
        <v>1.0027898477046413</v>
      </c>
      <c r="E120" s="4">
        <f t="shared" si="3"/>
        <v>355854.59956970473</v>
      </c>
      <c r="F120" s="4">
        <f>(Inputs!$B$2-SUM($G$2:G119))*(Inputs!$B$4/12)</f>
        <v>758.34723038795119</v>
      </c>
      <c r="G120" s="4">
        <f>Inputs!$B$6-F120</f>
        <v>904.33881655002097</v>
      </c>
      <c r="H120" s="4">
        <f>E120+(K120*(Inputs!$B$7-Inputs!$B$8))-Inputs!$B$9-Inputs!$B$3-(K120*Inputs!$B$6)</f>
        <v>176757.64603102402</v>
      </c>
      <c r="J120" s="4">
        <f>J119+Inputs!$B$11</f>
        <v>281196.95353868074</v>
      </c>
      <c r="K120">
        <v>118</v>
      </c>
      <c r="L120">
        <v>5.0000000000000001E-3</v>
      </c>
    </row>
    <row r="121" spans="1:12" x14ac:dyDescent="0.2">
      <c r="A121" s="1">
        <v>39600</v>
      </c>
      <c r="C121" s="4">
        <v>216749.2691</v>
      </c>
      <c r="D121" s="14">
        <f t="shared" si="2"/>
        <v>0.99582561450829021</v>
      </c>
      <c r="E121" s="4">
        <f t="shared" si="3"/>
        <v>355272.69092900975</v>
      </c>
      <c r="F121" s="4">
        <f>(Inputs!$B$2-SUM($G$2:G120))*(Inputs!$B$4/12)</f>
        <v>755.33276766611777</v>
      </c>
      <c r="G121" s="4">
        <f>Inputs!$B$6-F121</f>
        <v>907.35327927185438</v>
      </c>
      <c r="H121" s="4">
        <f>E121+(K121*(Inputs!$B$7-Inputs!$B$8))-Inputs!$B$9-Inputs!$B$3-(K121*Inputs!$B$6)</f>
        <v>175463.05134339107</v>
      </c>
      <c r="J121" s="4">
        <f>J120+Inputs!$B$11</f>
        <v>282859.63958561869</v>
      </c>
      <c r="K121">
        <v>119</v>
      </c>
      <c r="L121">
        <v>8.0000000000000002E-3</v>
      </c>
    </row>
    <row r="122" spans="1:12" x14ac:dyDescent="0.2">
      <c r="A122" s="1">
        <v>39630</v>
      </c>
      <c r="C122" s="4">
        <v>215191.7591</v>
      </c>
      <c r="D122" s="14">
        <f t="shared" si="2"/>
        <v>0.99281423182432305</v>
      </c>
      <c r="E122" s="4">
        <f t="shared" si="3"/>
        <v>353623.61975929502</v>
      </c>
      <c r="F122" s="4">
        <f>(Inputs!$B$2-SUM($G$2:G121))*(Inputs!$B$4/12)</f>
        <v>752.30825673521167</v>
      </c>
      <c r="G122" s="4">
        <f>Inputs!$B$6-F122</f>
        <v>910.37779020276048</v>
      </c>
      <c r="H122" s="4">
        <f>E122+(K122*(Inputs!$B$7-Inputs!$B$8))-Inputs!$B$9-Inputs!$B$3-(K122*Inputs!$B$6)</f>
        <v>173101.29412673836</v>
      </c>
      <c r="J122" s="4">
        <f>J121+Inputs!$B$11</f>
        <v>284522.32563255663</v>
      </c>
      <c r="K122">
        <v>120</v>
      </c>
      <c r="L122">
        <v>-1E-3</v>
      </c>
    </row>
    <row r="123" spans="1:12" x14ac:dyDescent="0.2">
      <c r="A123" s="1">
        <v>39661</v>
      </c>
      <c r="C123" s="4">
        <v>211930.85320000001</v>
      </c>
      <c r="D123" s="14">
        <f t="shared" si="2"/>
        <v>0.98484651125285594</v>
      </c>
      <c r="E123" s="4">
        <f t="shared" si="3"/>
        <v>349164.5592151201</v>
      </c>
      <c r="F123" s="4">
        <f>(Inputs!$B$2-SUM($G$2:G122))*(Inputs!$B$4/12)</f>
        <v>749.27366410120237</v>
      </c>
      <c r="G123" s="4">
        <f>Inputs!$B$6-F123</f>
        <v>913.41238283676978</v>
      </c>
      <c r="H123" s="4">
        <f>E123+(K123*(Inputs!$B$7-Inputs!$B$8))-Inputs!$B$9-Inputs!$B$3-(K123*Inputs!$B$6)</f>
        <v>167929.54753562546</v>
      </c>
      <c r="J123" s="4">
        <f>J122+Inputs!$B$11</f>
        <v>286185.01167949458</v>
      </c>
      <c r="K123">
        <v>121</v>
      </c>
      <c r="L123">
        <v>3.0000000000000001E-3</v>
      </c>
    </row>
    <row r="124" spans="1:12" x14ac:dyDescent="0.2">
      <c r="A124" s="1">
        <v>39692</v>
      </c>
      <c r="C124" s="4">
        <v>212334.71609999999</v>
      </c>
      <c r="D124" s="14">
        <f t="shared" si="2"/>
        <v>1.0019056352291418</v>
      </c>
      <c r="E124" s="4">
        <f t="shared" si="3"/>
        <v>350748.14302362595</v>
      </c>
      <c r="F124" s="4">
        <f>(Inputs!$B$2-SUM($G$2:G123))*(Inputs!$B$4/12)</f>
        <v>746.2289561584131</v>
      </c>
      <c r="G124" s="4">
        <f>Inputs!$B$6-F124</f>
        <v>916.45709077955905</v>
      </c>
      <c r="H124" s="4">
        <f>E124+(K124*(Inputs!$B$7-Inputs!$B$8))-Inputs!$B$9-Inputs!$B$3-(K124*Inputs!$B$6)</f>
        <v>168800.44529719334</v>
      </c>
      <c r="J124" s="4">
        <f>J123+Inputs!$B$11</f>
        <v>287847.69772643253</v>
      </c>
      <c r="K124">
        <v>122</v>
      </c>
      <c r="L124">
        <v>6.0000000000000001E-3</v>
      </c>
    </row>
    <row r="125" spans="1:12" x14ac:dyDescent="0.2">
      <c r="A125" s="1">
        <v>39722</v>
      </c>
      <c r="C125" s="4">
        <v>206025.19080000001</v>
      </c>
      <c r="D125" s="14">
        <f t="shared" si="2"/>
        <v>0.97028500371541471</v>
      </c>
      <c r="E125" s="4">
        <f t="shared" si="3"/>
        <v>341217.85191049153</v>
      </c>
      <c r="F125" s="4">
        <f>(Inputs!$B$2-SUM($G$2:G124))*(Inputs!$B$4/12)</f>
        <v>743.17409918914791</v>
      </c>
      <c r="G125" s="4">
        <f>Inputs!$B$6-F125</f>
        <v>919.51194774882424</v>
      </c>
      <c r="H125" s="4">
        <f>E125+(K125*(Inputs!$B$7-Inputs!$B$8))-Inputs!$B$9-Inputs!$B$3-(K125*Inputs!$B$6)</f>
        <v>158557.46813712094</v>
      </c>
      <c r="J125" s="4">
        <f>J124+Inputs!$B$11</f>
        <v>289510.38377337047</v>
      </c>
      <c r="K125">
        <v>123</v>
      </c>
      <c r="L125">
        <v>-3.0000000000000001E-3</v>
      </c>
    </row>
    <row r="126" spans="1:12" x14ac:dyDescent="0.2">
      <c r="A126" s="1">
        <v>39753</v>
      </c>
      <c r="C126" s="4">
        <v>201734.0068</v>
      </c>
      <c r="D126" s="14">
        <f t="shared" si="2"/>
        <v>0.97917155672402367</v>
      </c>
      <c r="E126" s="4">
        <f t="shared" si="3"/>
        <v>335014.17638234457</v>
      </c>
      <c r="F126" s="4">
        <f>(Inputs!$B$2-SUM($G$2:G125))*(Inputs!$B$4/12)</f>
        <v>740.10905936331858</v>
      </c>
      <c r="G126" s="4">
        <f>Inputs!$B$6-F126</f>
        <v>922.57698757465357</v>
      </c>
      <c r="H126" s="4">
        <f>E126+(K126*(Inputs!$B$7-Inputs!$B$8))-Inputs!$B$9-Inputs!$B$3-(K126*Inputs!$B$6)</f>
        <v>151641.10656203603</v>
      </c>
      <c r="J126" s="4">
        <f>J125+Inputs!$B$11</f>
        <v>291173.06982030842</v>
      </c>
      <c r="K126">
        <v>124</v>
      </c>
      <c r="L126">
        <v>-8.0000000000000002E-3</v>
      </c>
    </row>
    <row r="127" spans="1:12" x14ac:dyDescent="0.2">
      <c r="A127" s="1">
        <v>39783</v>
      </c>
      <c r="C127" s="4">
        <v>194960.29430000001</v>
      </c>
      <c r="D127" s="14">
        <f t="shared" si="2"/>
        <v>0.96642255508901143</v>
      </c>
      <c r="E127" s="4">
        <f t="shared" si="3"/>
        <v>324659.82753742969</v>
      </c>
      <c r="F127" s="4">
        <f>(Inputs!$B$2-SUM($G$2:G126))*(Inputs!$B$4/12)</f>
        <v>737.03380273806977</v>
      </c>
      <c r="G127" s="4">
        <f>Inputs!$B$6-F127</f>
        <v>925.65224419990238</v>
      </c>
      <c r="H127" s="4">
        <f>E127+(K127*(Inputs!$B$7-Inputs!$B$8))-Inputs!$B$9-Inputs!$B$3-(K127*Inputs!$B$6)</f>
        <v>140574.07167018318</v>
      </c>
      <c r="J127" s="4">
        <f>J126+Inputs!$B$11</f>
        <v>292835.75586724636</v>
      </c>
      <c r="K127">
        <v>125</v>
      </c>
      <c r="L127">
        <v>-1.3999999999999999E-2</v>
      </c>
    </row>
    <row r="128" spans="1:12" x14ac:dyDescent="0.2">
      <c r="A128" s="1">
        <v>39814</v>
      </c>
      <c r="C128" s="4">
        <v>193510.49309999999</v>
      </c>
      <c r="D128" s="14">
        <f t="shared" si="2"/>
        <v>0.9925636078607416</v>
      </c>
      <c r="E128" s="4">
        <f t="shared" si="3"/>
        <v>323167.36104156188</v>
      </c>
      <c r="F128" s="4">
        <f>(Inputs!$B$2-SUM($G$2:G127))*(Inputs!$B$4/12)</f>
        <v>733.9482952574034</v>
      </c>
      <c r="G128" s="4">
        <f>Inputs!$B$6-F128</f>
        <v>928.73775168056875</v>
      </c>
      <c r="H128" s="4">
        <f>E128+(K128*(Inputs!$B$7-Inputs!$B$8))-Inputs!$B$9-Inputs!$B$3-(K128*Inputs!$B$6)</f>
        <v>138368.91912737739</v>
      </c>
      <c r="J128" s="4">
        <f>J127+Inputs!$B$11</f>
        <v>294498.44191418431</v>
      </c>
      <c r="K128">
        <v>126</v>
      </c>
      <c r="L128">
        <v>-1.3000000000000001E-2</v>
      </c>
    </row>
    <row r="129" spans="1:12" x14ac:dyDescent="0.2">
      <c r="A129" s="1">
        <v>39845</v>
      </c>
      <c r="C129" s="4">
        <v>189961.00899999999</v>
      </c>
      <c r="D129" s="14">
        <f t="shared" si="2"/>
        <v>0.98165740760029097</v>
      </c>
      <c r="E129" s="4">
        <f t="shared" si="3"/>
        <v>318154.37516238767</v>
      </c>
      <c r="F129" s="4">
        <f>(Inputs!$B$2-SUM($G$2:G128))*(Inputs!$B$4/12)</f>
        <v>730.85250275180158</v>
      </c>
      <c r="G129" s="4">
        <f>Inputs!$B$6-F129</f>
        <v>931.83354418617057</v>
      </c>
      <c r="H129" s="4">
        <f>E129+(K129*(Inputs!$B$7-Inputs!$B$8))-Inputs!$B$9-Inputs!$B$3-(K129*Inputs!$B$6)</f>
        <v>132643.24720126521</v>
      </c>
      <c r="J129" s="4">
        <f>J128+Inputs!$B$11</f>
        <v>296161.12796112226</v>
      </c>
      <c r="K129">
        <v>127</v>
      </c>
      <c r="L129" s="17">
        <v>6.0000000000000001E-3</v>
      </c>
    </row>
    <row r="130" spans="1:12" x14ac:dyDescent="0.2">
      <c r="A130" s="1">
        <v>39873</v>
      </c>
      <c r="C130" s="4">
        <v>188433.27619999999</v>
      </c>
      <c r="D130" s="14">
        <f t="shared" si="2"/>
        <v>0.99195765063555752</v>
      </c>
      <c r="E130" s="4">
        <f t="shared" si="3"/>
        <v>316523.08707015775</v>
      </c>
      <c r="F130" s="4">
        <f>(Inputs!$B$2-SUM($G$2:G129))*(Inputs!$B$4/12)</f>
        <v>727.74639093784754</v>
      </c>
      <c r="G130" s="4">
        <f>Inputs!$B$6-F130</f>
        <v>934.93965600012461</v>
      </c>
      <c r="H130" s="4">
        <f>E130+(K130*(Inputs!$B$7-Inputs!$B$8))-Inputs!$B$9-Inputs!$B$3-(K130*Inputs!$B$6)</f>
        <v>130299.27306209732</v>
      </c>
      <c r="J130" s="4">
        <f>J129+Inputs!$B$11</f>
        <v>297823.8140080602</v>
      </c>
      <c r="K130">
        <v>128</v>
      </c>
    </row>
    <row r="131" spans="1:12" x14ac:dyDescent="0.2">
      <c r="A131" s="1">
        <v>39904</v>
      </c>
      <c r="C131" s="4">
        <v>185838.32800000001</v>
      </c>
      <c r="D131" s="14">
        <f t="shared" ref="D131:D194" si="4">C131/C130</f>
        <v>0.98622882193458361</v>
      </c>
      <c r="E131" s="4">
        <f t="shared" si="3"/>
        <v>313089.3292599346</v>
      </c>
      <c r="F131" s="4">
        <f>(Inputs!$B$2-SUM($G$2:G130))*(Inputs!$B$4/12)</f>
        <v>724.62992541784718</v>
      </c>
      <c r="G131" s="4">
        <f>Inputs!$B$6-F131</f>
        <v>938.05612152012498</v>
      </c>
      <c r="H131" s="4">
        <f>E131+(K131*(Inputs!$B$7-Inputs!$B$8))-Inputs!$B$9-Inputs!$B$3-(K131*Inputs!$B$6)</f>
        <v>126152.82920493619</v>
      </c>
      <c r="J131" s="4">
        <f>J130+Inputs!$B$11</f>
        <v>299486.50005499815</v>
      </c>
      <c r="K131">
        <v>129</v>
      </c>
      <c r="L131">
        <v>1E-3</v>
      </c>
    </row>
    <row r="132" spans="1:12" x14ac:dyDescent="0.2">
      <c r="A132" s="1">
        <v>39934</v>
      </c>
      <c r="C132" s="4">
        <v>186772.91880000001</v>
      </c>
      <c r="D132" s="14">
        <f t="shared" si="4"/>
        <v>1.0050290529949237</v>
      </c>
      <c r="E132" s="4">
        <f t="shared" ref="E132:E195" si="5">(E131+G132)*D132</f>
        <v>315609.78832324693</v>
      </c>
      <c r="F132" s="4">
        <f>(Inputs!$B$2-SUM($G$2:G131))*(Inputs!$B$4/12)</f>
        <v>721.50307167944675</v>
      </c>
      <c r="G132" s="4">
        <f>Inputs!$B$6-F132</f>
        <v>941.1829752585254</v>
      </c>
      <c r="H132" s="4">
        <f>E132+(K132*(Inputs!$B$7-Inputs!$B$8))-Inputs!$B$9-Inputs!$B$3-(K132*Inputs!$B$6)</f>
        <v>127960.60222131055</v>
      </c>
      <c r="J132" s="4">
        <f>J131+Inputs!$B$11</f>
        <v>301149.18610193609</v>
      </c>
      <c r="K132">
        <v>130</v>
      </c>
      <c r="L132">
        <v>6.0000000000000001E-3</v>
      </c>
    </row>
    <row r="133" spans="1:12" x14ac:dyDescent="0.2">
      <c r="A133" s="1">
        <v>39965</v>
      </c>
      <c r="C133" s="4">
        <v>186841.92790000001</v>
      </c>
      <c r="D133" s="14">
        <f t="shared" si="4"/>
        <v>1.0003694812954864</v>
      </c>
      <c r="E133" s="4">
        <f t="shared" si="5"/>
        <v>316671.06939721754</v>
      </c>
      <c r="F133" s="4">
        <f>(Inputs!$B$2-SUM($G$2:G132))*(Inputs!$B$4/12)</f>
        <v>718.36579509525166</v>
      </c>
      <c r="G133" s="4">
        <f>Inputs!$B$6-F133</f>
        <v>944.3202518427205</v>
      </c>
      <c r="H133" s="4">
        <f>E133+(K133*(Inputs!$B$7-Inputs!$B$8))-Inputs!$B$9-Inputs!$B$3-(K133*Inputs!$B$6)</f>
        <v>128309.19724834317</v>
      </c>
      <c r="J133" s="4">
        <f>J132+Inputs!$B$11</f>
        <v>302811.87214887404</v>
      </c>
      <c r="K133">
        <v>131</v>
      </c>
      <c r="L133" s="17">
        <v>3.0000000000000001E-3</v>
      </c>
    </row>
    <row r="134" spans="1:12" x14ac:dyDescent="0.2">
      <c r="A134" s="1">
        <v>39995</v>
      </c>
      <c r="C134" s="4">
        <v>189132.6415</v>
      </c>
      <c r="D134" s="14">
        <f t="shared" si="4"/>
        <v>1.0122601689339559</v>
      </c>
      <c r="E134" s="4">
        <f t="shared" si="5"/>
        <v>321512.59430810751</v>
      </c>
      <c r="F134" s="4">
        <f>(Inputs!$B$2-SUM($G$2:G133))*(Inputs!$B$4/12)</f>
        <v>715.21806092244265</v>
      </c>
      <c r="G134" s="4">
        <f>Inputs!$B$6-F134</f>
        <v>947.4679860155295</v>
      </c>
      <c r="H134" s="4">
        <f>E134+(K134*(Inputs!$B$7-Inputs!$B$8))-Inputs!$B$9-Inputs!$B$3-(K134*Inputs!$B$6)</f>
        <v>132438.03611229517</v>
      </c>
      <c r="J134" s="4">
        <f>J133+Inputs!$B$11</f>
        <v>304474.55819581199</v>
      </c>
      <c r="K134">
        <v>132</v>
      </c>
    </row>
    <row r="135" spans="1:12" x14ac:dyDescent="0.2">
      <c r="A135" s="1">
        <v>40026</v>
      </c>
      <c r="C135" s="4">
        <v>192102.48490000001</v>
      </c>
      <c r="D135" s="14">
        <f t="shared" si="4"/>
        <v>1.0157024370645191</v>
      </c>
      <c r="E135" s="4">
        <f t="shared" si="5"/>
        <v>327526.6789465922</v>
      </c>
      <c r="F135" s="4">
        <f>(Inputs!$B$2-SUM($G$2:G134))*(Inputs!$B$4/12)</f>
        <v>712.05983430239087</v>
      </c>
      <c r="G135" s="4">
        <f>Inputs!$B$6-F135</f>
        <v>950.62621263558128</v>
      </c>
      <c r="H135" s="4">
        <f>E135+(K135*(Inputs!$B$7-Inputs!$B$8))-Inputs!$B$9-Inputs!$B$3-(K135*Inputs!$B$6)</f>
        <v>137739.43470384192</v>
      </c>
      <c r="J135" s="4">
        <f>J134+Inputs!$B$11</f>
        <v>306137.24424274993</v>
      </c>
      <c r="K135">
        <v>133</v>
      </c>
      <c r="L135">
        <v>5.0000000000000001E-3</v>
      </c>
    </row>
    <row r="136" spans="1:12" x14ac:dyDescent="0.2">
      <c r="A136" s="1">
        <v>40057</v>
      </c>
      <c r="C136" s="4">
        <v>195848.60939999999</v>
      </c>
      <c r="D136" s="14">
        <f t="shared" si="4"/>
        <v>1.0195006561312834</v>
      </c>
      <c r="E136" s="4">
        <f t="shared" si="5"/>
        <v>334886.05868089362</v>
      </c>
      <c r="F136" s="4">
        <f>(Inputs!$B$2-SUM($G$2:G135))*(Inputs!$B$4/12)</f>
        <v>708.89108026027213</v>
      </c>
      <c r="G136" s="4">
        <f>Inputs!$B$6-F136</f>
        <v>953.79496667770002</v>
      </c>
      <c r="H136" s="4">
        <f>E136+(K136*(Inputs!$B$7-Inputs!$B$8))-Inputs!$B$9-Inputs!$B$3-(K136*Inputs!$B$6)</f>
        <v>144386.12839120536</v>
      </c>
      <c r="J136" s="4">
        <f>J135+Inputs!$B$11</f>
        <v>307799.93028968788</v>
      </c>
      <c r="K136">
        <v>134</v>
      </c>
      <c r="L136">
        <v>4.0000000000000001E-3</v>
      </c>
    </row>
    <row r="137" spans="1:12" x14ac:dyDescent="0.2">
      <c r="A137" s="1">
        <v>40087</v>
      </c>
      <c r="C137" s="4">
        <v>197501.3695</v>
      </c>
      <c r="D137" s="14">
        <f t="shared" si="4"/>
        <v>1.0084389677571028</v>
      </c>
      <c r="E137" s="4">
        <f t="shared" si="5"/>
        <v>338677.2014907588</v>
      </c>
      <c r="F137" s="4">
        <f>(Inputs!$B$2-SUM($G$2:G136))*(Inputs!$B$4/12)</f>
        <v>705.71176370467992</v>
      </c>
      <c r="G137" s="4">
        <f>Inputs!$B$6-F137</f>
        <v>956.97428323329223</v>
      </c>
      <c r="H137" s="4">
        <f>E137+(K137*(Inputs!$B$7-Inputs!$B$8))-Inputs!$B$9-Inputs!$B$3-(K137*Inputs!$B$6)</f>
        <v>147464.58515413257</v>
      </c>
      <c r="J137" s="4">
        <f>J136+Inputs!$B$11</f>
        <v>309462.61633662583</v>
      </c>
      <c r="K137">
        <v>135</v>
      </c>
      <c r="L137">
        <v>3.0000000000000001E-3</v>
      </c>
    </row>
    <row r="138" spans="1:12" x14ac:dyDescent="0.2">
      <c r="A138" s="1">
        <v>40118</v>
      </c>
      <c r="C138" s="4">
        <v>200863.14910000001</v>
      </c>
      <c r="D138" s="14">
        <f t="shared" si="4"/>
        <v>1.0170215508303095</v>
      </c>
      <c r="E138" s="4">
        <f t="shared" si="5"/>
        <v>345418.52037220483</v>
      </c>
      <c r="F138" s="4">
        <f>(Inputs!$B$2-SUM($G$2:G137))*(Inputs!$B$4/12)</f>
        <v>702.52184942723557</v>
      </c>
      <c r="G138" s="4">
        <f>Inputs!$B$6-F138</f>
        <v>960.16419751073659</v>
      </c>
      <c r="H138" s="4">
        <f>E138+(K138*(Inputs!$B$7-Inputs!$B$8))-Inputs!$B$9-Inputs!$B$3-(K138*Inputs!$B$6)</f>
        <v>153493.21798864062</v>
      </c>
      <c r="J138" s="4">
        <f>J137+Inputs!$B$11</f>
        <v>311125.30238356377</v>
      </c>
      <c r="K138">
        <v>136</v>
      </c>
      <c r="L138">
        <v>3.0000000000000001E-3</v>
      </c>
    </row>
    <row r="139" spans="1:12" x14ac:dyDescent="0.2">
      <c r="A139" s="1">
        <v>40148</v>
      </c>
      <c r="C139" s="4">
        <v>200994.49220000001</v>
      </c>
      <c r="D139" s="14">
        <f t="shared" si="4"/>
        <v>1.0006538934622329</v>
      </c>
      <c r="E139" s="4">
        <f t="shared" si="5"/>
        <v>346608.38196715451</v>
      </c>
      <c r="F139" s="4">
        <f>(Inputs!$B$2-SUM($G$2:G138))*(Inputs!$B$4/12)</f>
        <v>699.32130210219987</v>
      </c>
      <c r="G139" s="4">
        <f>Inputs!$B$6-F139</f>
        <v>963.36474483577229</v>
      </c>
      <c r="H139" s="4">
        <f>E139+(K139*(Inputs!$B$7-Inputs!$B$8))-Inputs!$B$9-Inputs!$B$3-(K139*Inputs!$B$6)</f>
        <v>153970.39353665232</v>
      </c>
      <c r="J139" s="4">
        <f>J138+Inputs!$B$11</f>
        <v>312787.98843050172</v>
      </c>
      <c r="K139">
        <v>137</v>
      </c>
      <c r="L139" s="17">
        <v>6.0000000000000001E-3</v>
      </c>
    </row>
    <row r="140" spans="1:12" x14ac:dyDescent="0.2">
      <c r="A140" s="1">
        <v>40179</v>
      </c>
      <c r="C140" s="4">
        <v>206882.19570000001</v>
      </c>
      <c r="D140" s="14">
        <f t="shared" si="4"/>
        <v>1.0292928598965858</v>
      </c>
      <c r="E140" s="4">
        <f t="shared" si="5"/>
        <v>357756.42247394734</v>
      </c>
      <c r="F140" s="4">
        <f>(Inputs!$B$2-SUM($G$2:G139))*(Inputs!$B$4/12)</f>
        <v>696.11008628608067</v>
      </c>
      <c r="G140" s="4">
        <f>Inputs!$B$6-F140</f>
        <v>966.57596065189148</v>
      </c>
      <c r="H140" s="4">
        <f>E140+(K140*(Inputs!$B$7-Inputs!$B$8))-Inputs!$B$9-Inputs!$B$3-(K140*Inputs!$B$6)</f>
        <v>164405.74799650718</v>
      </c>
      <c r="J140" s="4">
        <f>J139+Inputs!$B$11</f>
        <v>314450.67447743966</v>
      </c>
      <c r="K140">
        <v>138</v>
      </c>
    </row>
    <row r="141" spans="1:12" x14ac:dyDescent="0.2">
      <c r="A141" s="1">
        <v>40210</v>
      </c>
      <c r="C141" s="4">
        <v>205412.3793</v>
      </c>
      <c r="D141" s="14">
        <f t="shared" si="4"/>
        <v>0.99289539442953612</v>
      </c>
      <c r="E141" s="4">
        <f t="shared" si="5"/>
        <v>356177.6120510663</v>
      </c>
      <c r="F141" s="4">
        <f>(Inputs!$B$2-SUM($G$2:G140))*(Inputs!$B$4/12)</f>
        <v>692.88816641724088</v>
      </c>
      <c r="G141" s="4">
        <f>Inputs!$B$6-F141</f>
        <v>969.79788052073127</v>
      </c>
      <c r="H141" s="4">
        <f>E141+(K141*(Inputs!$B$7-Inputs!$B$8))-Inputs!$B$9-Inputs!$B$3-(K141*Inputs!$B$6)</f>
        <v>162114.25152668817</v>
      </c>
      <c r="J141" s="4">
        <f>J140+Inputs!$B$11</f>
        <v>316113.36052437761</v>
      </c>
      <c r="K141">
        <v>139</v>
      </c>
      <c r="L141">
        <v>6.0000000000000001E-3</v>
      </c>
    </row>
    <row r="142" spans="1:12" x14ac:dyDescent="0.2">
      <c r="A142" s="1">
        <v>40238</v>
      </c>
      <c r="C142" s="4">
        <v>205754.7898</v>
      </c>
      <c r="D142" s="14">
        <f t="shared" si="4"/>
        <v>1.0016669418910722</v>
      </c>
      <c r="E142" s="4">
        <f t="shared" si="5"/>
        <v>357745.99195874739</v>
      </c>
      <c r="F142" s="4">
        <f>(Inputs!$B$2-SUM($G$2:G141))*(Inputs!$B$4/12)</f>
        <v>689.65550681550519</v>
      </c>
      <c r="G142" s="4">
        <f>Inputs!$B$6-F142</f>
        <v>973.03054012246696</v>
      </c>
      <c r="H142" s="4">
        <f>E142+(K142*(Inputs!$B$7-Inputs!$B$8))-Inputs!$B$9-Inputs!$B$3-(K142*Inputs!$B$6)</f>
        <v>162969.94538743127</v>
      </c>
      <c r="J142" s="4">
        <f>J141+Inputs!$B$11</f>
        <v>317776.04657131556</v>
      </c>
      <c r="K142">
        <v>140</v>
      </c>
      <c r="L142" s="19">
        <v>6.9999999999999993E-3</v>
      </c>
    </row>
    <row r="143" spans="1:12" x14ac:dyDescent="0.2">
      <c r="A143" s="1">
        <v>40269</v>
      </c>
      <c r="C143" s="4">
        <v>204596.30960000001</v>
      </c>
      <c r="D143" s="14">
        <f t="shared" si="4"/>
        <v>0.99436960762310289</v>
      </c>
      <c r="E143" s="4">
        <f t="shared" si="5"/>
        <v>356702.5188224655</v>
      </c>
      <c r="F143" s="4">
        <f>(Inputs!$B$2-SUM($G$2:G142))*(Inputs!$B$4/12)</f>
        <v>686.41207168176368</v>
      </c>
      <c r="G143" s="4">
        <f>Inputs!$B$6-F143</f>
        <v>976.27397525620847</v>
      </c>
      <c r="H143" s="4">
        <f>E143+(K143*(Inputs!$B$7-Inputs!$B$8))-Inputs!$B$9-Inputs!$B$3-(K143*Inputs!$B$6)</f>
        <v>161213.78620421141</v>
      </c>
      <c r="J143" s="4">
        <f>J142+Inputs!$B$11</f>
        <v>319438.7326182535</v>
      </c>
      <c r="K143">
        <v>141</v>
      </c>
      <c r="L143">
        <v>0.01</v>
      </c>
    </row>
    <row r="144" spans="1:12" x14ac:dyDescent="0.2">
      <c r="A144" s="1">
        <v>40299</v>
      </c>
      <c r="C144" s="4">
        <v>206812.87940000001</v>
      </c>
      <c r="D144" s="14">
        <f t="shared" si="4"/>
        <v>1.0108338698988928</v>
      </c>
      <c r="E144" s="4">
        <f t="shared" si="5"/>
        <v>361557.12780715356</v>
      </c>
      <c r="F144" s="4">
        <f>(Inputs!$B$2-SUM($G$2:G143))*(Inputs!$B$4/12)</f>
        <v>683.15782509757628</v>
      </c>
      <c r="G144" s="4">
        <f>Inputs!$B$6-F144</f>
        <v>979.52822184039587</v>
      </c>
      <c r="H144" s="4">
        <f>E144+(K144*(Inputs!$B$7-Inputs!$B$8))-Inputs!$B$9-Inputs!$B$3-(K144*Inputs!$B$6)</f>
        <v>165355.70914196153</v>
      </c>
      <c r="J144" s="4">
        <f>J143+Inputs!$B$11</f>
        <v>321101.41866519145</v>
      </c>
      <c r="K144">
        <v>142</v>
      </c>
      <c r="L144">
        <v>4.0000000000000001E-3</v>
      </c>
    </row>
    <row r="145" spans="1:12" x14ac:dyDescent="0.2">
      <c r="A145" s="1">
        <v>40330</v>
      </c>
      <c r="C145" s="4">
        <v>208543.9546</v>
      </c>
      <c r="D145" s="14">
        <f t="shared" si="4"/>
        <v>1.0083702485310497</v>
      </c>
      <c r="E145" s="4">
        <f t="shared" si="5"/>
        <v>365574.47036529396</v>
      </c>
      <c r="F145" s="4">
        <f>(Inputs!$B$2-SUM($G$2:G144))*(Inputs!$B$4/12)</f>
        <v>679.89273102477489</v>
      </c>
      <c r="G145" s="4">
        <f>Inputs!$B$6-F145</f>
        <v>982.79331591319726</v>
      </c>
      <c r="H145" s="4">
        <f>E145+(K145*(Inputs!$B$7-Inputs!$B$8))-Inputs!$B$9-Inputs!$B$3-(K145*Inputs!$B$6)</f>
        <v>168660.36565316396</v>
      </c>
      <c r="J145" s="4">
        <f>J144+Inputs!$B$11</f>
        <v>322764.1047121294</v>
      </c>
      <c r="K145">
        <v>143</v>
      </c>
      <c r="L145">
        <v>2E-3</v>
      </c>
    </row>
    <row r="146" spans="1:12" x14ac:dyDescent="0.2">
      <c r="A146" s="1">
        <v>40360</v>
      </c>
      <c r="C146" s="4">
        <v>207732.41709999999</v>
      </c>
      <c r="D146" s="14">
        <f t="shared" si="4"/>
        <v>0.99610855418198729</v>
      </c>
      <c r="E146" s="4">
        <f t="shared" si="5"/>
        <v>365134.08917982271</v>
      </c>
      <c r="F146" s="4">
        <f>(Inputs!$B$2-SUM($G$2:G145))*(Inputs!$B$4/12)</f>
        <v>676.61675330506432</v>
      </c>
      <c r="G146" s="4">
        <f>Inputs!$B$6-F146</f>
        <v>986.06929363290783</v>
      </c>
      <c r="H146" s="4">
        <f>E146+(K146*(Inputs!$B$7-Inputs!$B$8))-Inputs!$B$9-Inputs!$B$3-(K146*Inputs!$B$6)</f>
        <v>167507.29842075473</v>
      </c>
      <c r="J146" s="4">
        <f>J145+Inputs!$B$11</f>
        <v>324426.79075906734</v>
      </c>
      <c r="K146">
        <v>144</v>
      </c>
      <c r="L146">
        <v>-2E-3</v>
      </c>
    </row>
    <row r="147" spans="1:12" x14ac:dyDescent="0.2">
      <c r="A147" s="1">
        <v>40391</v>
      </c>
      <c r="C147" s="4">
        <v>208149.59830000001</v>
      </c>
      <c r="D147" s="14">
        <f t="shared" si="4"/>
        <v>1.0020082623878543</v>
      </c>
      <c r="E147" s="4">
        <f t="shared" si="5"/>
        <v>366858.71731575154</v>
      </c>
      <c r="F147" s="4">
        <f>(Inputs!$B$2-SUM($G$2:G146))*(Inputs!$B$4/12)</f>
        <v>673.32985565962122</v>
      </c>
      <c r="G147" s="4">
        <f>Inputs!$B$6-F147</f>
        <v>989.35619127835093</v>
      </c>
      <c r="H147" s="4">
        <f>E147+(K147*(Inputs!$B$7-Inputs!$B$8))-Inputs!$B$9-Inputs!$B$3-(K147*Inputs!$B$6)</f>
        <v>168519.24050974558</v>
      </c>
      <c r="J147" s="4">
        <f>J146+Inputs!$B$11</f>
        <v>326089.47680600529</v>
      </c>
      <c r="K147">
        <v>145</v>
      </c>
      <c r="L147">
        <v>4.0000000000000001E-3</v>
      </c>
    </row>
    <row r="148" spans="1:12" x14ac:dyDescent="0.2">
      <c r="A148" s="1">
        <v>40422</v>
      </c>
      <c r="C148" s="4">
        <v>212138.64230000001</v>
      </c>
      <c r="D148" s="14">
        <f t="shared" si="4"/>
        <v>1.0191643127470786</v>
      </c>
      <c r="E148" s="4">
        <f t="shared" si="5"/>
        <v>374900.99008620478</v>
      </c>
      <c r="F148" s="4">
        <f>(Inputs!$B$2-SUM($G$2:G147))*(Inputs!$B$4/12)</f>
        <v>670.03200168869341</v>
      </c>
      <c r="G148" s="4">
        <f>Inputs!$B$6-F148</f>
        <v>992.65404524927874</v>
      </c>
      <c r="H148" s="4">
        <f>E148+(K148*(Inputs!$B$7-Inputs!$B$8))-Inputs!$B$9-Inputs!$B$3-(K148*Inputs!$B$6)</f>
        <v>175848.82723326085</v>
      </c>
      <c r="J148" s="4">
        <f>J147+Inputs!$B$11</f>
        <v>327752.16285294323</v>
      </c>
      <c r="K148">
        <v>146</v>
      </c>
      <c r="L148">
        <v>4.0000000000000001E-3</v>
      </c>
    </row>
    <row r="149" spans="1:12" x14ac:dyDescent="0.2">
      <c r="A149" s="1">
        <v>40452</v>
      </c>
      <c r="C149" s="4">
        <v>212108.60490000001</v>
      </c>
      <c r="D149" s="14">
        <f t="shared" si="4"/>
        <v>0.99985840674912252</v>
      </c>
      <c r="E149" s="4">
        <f t="shared" si="5"/>
        <v>375843.72850670444</v>
      </c>
      <c r="F149" s="4">
        <f>(Inputs!$B$2-SUM($G$2:G148))*(Inputs!$B$4/12)</f>
        <v>666.7231548711959</v>
      </c>
      <c r="G149" s="4">
        <f>Inputs!$B$6-F149</f>
        <v>995.96289206677625</v>
      </c>
      <c r="H149" s="4">
        <f>E149+(K149*(Inputs!$B$7-Inputs!$B$8))-Inputs!$B$9-Inputs!$B$3-(K149*Inputs!$B$6)</f>
        <v>176078.87960682253</v>
      </c>
      <c r="J149" s="4">
        <f>J148+Inputs!$B$11</f>
        <v>329414.84889988118</v>
      </c>
      <c r="K149">
        <v>147</v>
      </c>
      <c r="L149">
        <v>2E-3</v>
      </c>
    </row>
    <row r="150" spans="1:12" x14ac:dyDescent="0.2">
      <c r="A150" s="1">
        <v>40483</v>
      </c>
      <c r="C150" s="4">
        <v>211826.6949</v>
      </c>
      <c r="D150" s="14">
        <f t="shared" si="4"/>
        <v>0.99867091672149311</v>
      </c>
      <c r="E150" s="4">
        <f t="shared" si="5"/>
        <v>376342.15553017025</v>
      </c>
      <c r="F150" s="4">
        <f>(Inputs!$B$2-SUM($G$2:G149))*(Inputs!$B$4/12)</f>
        <v>663.40327856430656</v>
      </c>
      <c r="G150" s="4">
        <f>Inputs!$B$6-F150</f>
        <v>999.28276837366559</v>
      </c>
      <c r="H150" s="4">
        <f>E150+(K150*(Inputs!$B$7-Inputs!$B$8))-Inputs!$B$9-Inputs!$B$3-(K150*Inputs!$B$6)</f>
        <v>175864.62058335036</v>
      </c>
      <c r="J150" s="4">
        <f>J149+Inputs!$B$11</f>
        <v>331077.53494681913</v>
      </c>
      <c r="K150">
        <v>148</v>
      </c>
      <c r="L150">
        <v>4.0000000000000001E-3</v>
      </c>
    </row>
    <row r="151" spans="1:12" x14ac:dyDescent="0.2">
      <c r="A151" s="1">
        <v>40513</v>
      </c>
      <c r="C151" s="4">
        <v>207963.88680000001</v>
      </c>
      <c r="D151" s="14">
        <f t="shared" si="4"/>
        <v>0.9817642998120536</v>
      </c>
      <c r="E151" s="4">
        <f t="shared" si="5"/>
        <v>370463.62316173455</v>
      </c>
      <c r="F151" s="4">
        <f>(Inputs!$B$2-SUM($G$2:G150))*(Inputs!$B$4/12)</f>
        <v>660.07233600306097</v>
      </c>
      <c r="G151" s="4">
        <f>Inputs!$B$6-F151</f>
        <v>1002.6137109349112</v>
      </c>
      <c r="H151" s="4">
        <f>E151+(K151*(Inputs!$B$7-Inputs!$B$8))-Inputs!$B$9-Inputs!$B$3-(K151*Inputs!$B$6)</f>
        <v>169273.40216797669</v>
      </c>
      <c r="J151" s="4">
        <f>J150+Inputs!$B$11</f>
        <v>332740.22099375707</v>
      </c>
      <c r="K151">
        <v>149</v>
      </c>
      <c r="L151" s="20">
        <v>6.9999999999999993E-3</v>
      </c>
    </row>
    <row r="152" spans="1:12" x14ac:dyDescent="0.2">
      <c r="A152" s="1">
        <v>40544</v>
      </c>
      <c r="C152" s="4">
        <v>210975.28020000001</v>
      </c>
      <c r="D152" s="14">
        <f t="shared" si="4"/>
        <v>1.014480366982639</v>
      </c>
      <c r="E152" s="4">
        <f t="shared" si="5"/>
        <v>376848.59474399698</v>
      </c>
      <c r="F152" s="4">
        <f>(Inputs!$B$2-SUM($G$2:G151))*(Inputs!$B$4/12)</f>
        <v>656.73029029994473</v>
      </c>
      <c r="G152" s="4">
        <f>Inputs!$B$6-F152</f>
        <v>1005.9557566380274</v>
      </c>
      <c r="H152" s="4">
        <f>E152+(K152*(Inputs!$B$7-Inputs!$B$8))-Inputs!$B$9-Inputs!$B$3-(K152*Inputs!$B$6)</f>
        <v>174945.68770330114</v>
      </c>
      <c r="J152" s="4">
        <f>J151+Inputs!$B$11</f>
        <v>334402.90704069502</v>
      </c>
      <c r="K152">
        <v>150</v>
      </c>
      <c r="L152" s="19">
        <v>3.0000000000000001E-3</v>
      </c>
    </row>
    <row r="153" spans="1:12" x14ac:dyDescent="0.2">
      <c r="A153" s="1">
        <v>40575</v>
      </c>
      <c r="C153" s="4">
        <v>209572.48749999999</v>
      </c>
      <c r="D153" s="14">
        <f t="shared" si="4"/>
        <v>0.99335091438831036</v>
      </c>
      <c r="E153" s="4">
        <f t="shared" si="5"/>
        <v>375345.49413582537</v>
      </c>
      <c r="F153" s="4">
        <f>(Inputs!$B$2-SUM($G$2:G152))*(Inputs!$B$4/12)</f>
        <v>653.37710444448464</v>
      </c>
      <c r="G153" s="4">
        <f>Inputs!$B$6-F153</f>
        <v>1009.3089424934875</v>
      </c>
      <c r="H153" s="4">
        <f>E153+(K153*(Inputs!$B$7-Inputs!$B$8))-Inputs!$B$9-Inputs!$B$3-(K153*Inputs!$B$6)</f>
        <v>172729.90104819159</v>
      </c>
      <c r="J153" s="4">
        <f>J152+Inputs!$B$11</f>
        <v>336065.59308763297</v>
      </c>
      <c r="K153">
        <v>151</v>
      </c>
      <c r="L153">
        <v>0.01</v>
      </c>
    </row>
    <row r="154" spans="1:12" x14ac:dyDescent="0.2">
      <c r="A154" s="1">
        <v>40603</v>
      </c>
      <c r="C154" s="4">
        <v>208178.9019</v>
      </c>
      <c r="D154" s="14">
        <f t="shared" si="4"/>
        <v>0.99335034089338659</v>
      </c>
      <c r="E154" s="4">
        <f t="shared" si="5"/>
        <v>373855.51392598503</v>
      </c>
      <c r="F154" s="4">
        <f>(Inputs!$B$2-SUM($G$2:G153))*(Inputs!$B$4/12)</f>
        <v>650.01274130283957</v>
      </c>
      <c r="G154" s="4">
        <f>Inputs!$B$6-F154</f>
        <v>1012.6733056351326</v>
      </c>
      <c r="H154" s="4">
        <f>E154+(K154*(Inputs!$B$7-Inputs!$B$8))-Inputs!$B$9-Inputs!$B$3-(K154*Inputs!$B$6)</f>
        <v>170527.23479141327</v>
      </c>
      <c r="J154" s="4">
        <f>J153+Inputs!$B$11</f>
        <v>337728.27913457091</v>
      </c>
      <c r="K154">
        <v>152</v>
      </c>
      <c r="L154">
        <v>5.0000000000000001E-3</v>
      </c>
    </row>
    <row r="155" spans="1:12" x14ac:dyDescent="0.2">
      <c r="A155" s="1">
        <v>40634</v>
      </c>
      <c r="C155" s="4">
        <v>203550.82500000001</v>
      </c>
      <c r="D155" s="14">
        <f t="shared" si="4"/>
        <v>0.97776875150286313</v>
      </c>
      <c r="E155" s="4">
        <f t="shared" si="5"/>
        <v>366537.69994198187</v>
      </c>
      <c r="F155" s="4">
        <f>(Inputs!$B$2-SUM($G$2:G154))*(Inputs!$B$4/12)</f>
        <v>646.63716361738921</v>
      </c>
      <c r="G155" s="4">
        <f>Inputs!$B$6-F155</f>
        <v>1016.0488833205829</v>
      </c>
      <c r="H155" s="4">
        <f>E155+(K155*(Inputs!$B$7-Inputs!$B$8))-Inputs!$B$9-Inputs!$B$3-(K155*Inputs!$B$6)</f>
        <v>162496.73476047214</v>
      </c>
      <c r="J155" s="4">
        <f>J154+Inputs!$B$11</f>
        <v>339390.96518150886</v>
      </c>
      <c r="K155">
        <v>153</v>
      </c>
      <c r="L155">
        <v>8.0000000000000002E-3</v>
      </c>
    </row>
    <row r="156" spans="1:12" x14ac:dyDescent="0.2">
      <c r="A156" s="1">
        <v>40664</v>
      </c>
      <c r="C156" s="4">
        <v>202851.5857</v>
      </c>
      <c r="D156" s="14">
        <f t="shared" si="4"/>
        <v>0.99656479260155284</v>
      </c>
      <c r="E156" s="4">
        <f t="shared" si="5"/>
        <v>366294.50066315976</v>
      </c>
      <c r="F156" s="4">
        <f>(Inputs!$B$2-SUM($G$2:G155))*(Inputs!$B$4/12)</f>
        <v>643.2503340063206</v>
      </c>
      <c r="G156" s="4">
        <f>Inputs!$B$6-F156</f>
        <v>1019.4357129316516</v>
      </c>
      <c r="H156" s="4">
        <f>E156+(K156*(Inputs!$B$7-Inputs!$B$8))-Inputs!$B$9-Inputs!$B$3-(K156*Inputs!$B$6)</f>
        <v>161540.84943471206</v>
      </c>
      <c r="J156" s="4">
        <f>J155+Inputs!$B$11</f>
        <v>341053.6512284468</v>
      </c>
      <c r="K156">
        <v>154</v>
      </c>
      <c r="L156" s="17">
        <v>3.0000000000000001E-3</v>
      </c>
    </row>
    <row r="157" spans="1:12" x14ac:dyDescent="0.2">
      <c r="A157" s="1">
        <v>40695</v>
      </c>
      <c r="C157" s="4">
        <v>203783.2402</v>
      </c>
      <c r="D157" s="14">
        <f t="shared" si="4"/>
        <v>1.0045927888450319</v>
      </c>
      <c r="E157" s="4">
        <f t="shared" si="5"/>
        <v>369004.34545159066</v>
      </c>
      <c r="F157" s="4">
        <f>(Inputs!$B$2-SUM($G$2:G156))*(Inputs!$B$4/12)</f>
        <v>639.85221496321503</v>
      </c>
      <c r="G157" s="4">
        <f>Inputs!$B$6-F157</f>
        <v>1022.8338319747571</v>
      </c>
      <c r="H157" s="4">
        <f>E157+(K157*(Inputs!$B$7-Inputs!$B$8))-Inputs!$B$9-Inputs!$B$3-(K157*Inputs!$B$6)</f>
        <v>163538.00817620498</v>
      </c>
      <c r="J157" s="4">
        <f>J156+Inputs!$B$11</f>
        <v>342716.33727538475</v>
      </c>
      <c r="K157">
        <v>155</v>
      </c>
    </row>
    <row r="158" spans="1:12" x14ac:dyDescent="0.2">
      <c r="A158" s="1">
        <v>40725</v>
      </c>
      <c r="C158" s="4">
        <v>205841.7769</v>
      </c>
      <c r="D158" s="14">
        <f t="shared" si="4"/>
        <v>1.0101015996113305</v>
      </c>
      <c r="E158" s="4">
        <f t="shared" si="5"/>
        <v>373768.48958096409</v>
      </c>
      <c r="F158" s="4">
        <f>(Inputs!$B$2-SUM($G$2:G157))*(Inputs!$B$4/12)</f>
        <v>636.44276885663248</v>
      </c>
      <c r="G158" s="4">
        <f>Inputs!$B$6-F158</f>
        <v>1026.2432780813397</v>
      </c>
      <c r="H158" s="4">
        <f>E158+(K158*(Inputs!$B$7-Inputs!$B$8))-Inputs!$B$9-Inputs!$B$3-(K158*Inputs!$B$6)</f>
        <v>167589.46625864043</v>
      </c>
      <c r="J158" s="4">
        <f>J157+Inputs!$B$11</f>
        <v>344379.0233223227</v>
      </c>
      <c r="K158">
        <v>156</v>
      </c>
      <c r="L158">
        <v>-2E-3</v>
      </c>
    </row>
    <row r="159" spans="1:12" x14ac:dyDescent="0.2">
      <c r="A159" s="1">
        <v>40756</v>
      </c>
      <c r="C159" s="4">
        <v>209161.46530000001</v>
      </c>
      <c r="D159" s="14">
        <f t="shared" si="4"/>
        <v>1.0161273792424206</v>
      </c>
      <c r="E159" s="4">
        <f t="shared" si="5"/>
        <v>380842.66563356703</v>
      </c>
      <c r="F159" s="4">
        <f>(Inputs!$B$2-SUM($G$2:G158))*(Inputs!$B$4/12)</f>
        <v>633.02195792969474</v>
      </c>
      <c r="G159" s="4">
        <f>Inputs!$B$6-F159</f>
        <v>1029.6640890082774</v>
      </c>
      <c r="H159" s="4">
        <f>E159+(K159*(Inputs!$B$7-Inputs!$B$8))-Inputs!$B$9-Inputs!$B$3-(K159*Inputs!$B$6)</f>
        <v>173950.95626430539</v>
      </c>
      <c r="J159" s="4">
        <f>J158+Inputs!$B$11</f>
        <v>346041.70936926064</v>
      </c>
      <c r="K159">
        <v>157</v>
      </c>
      <c r="L159">
        <v>6.0000000000000001E-3</v>
      </c>
    </row>
    <row r="160" spans="1:12" x14ac:dyDescent="0.2">
      <c r="A160" s="1">
        <v>40787</v>
      </c>
      <c r="C160" s="4">
        <v>209481.704</v>
      </c>
      <c r="D160" s="14">
        <f t="shared" si="4"/>
        <v>1.0015310597463096</v>
      </c>
      <c r="E160" s="4">
        <f t="shared" si="5"/>
        <v>382460.43654339714</v>
      </c>
      <c r="F160" s="4">
        <f>(Inputs!$B$2-SUM($G$2:G159))*(Inputs!$B$4/12)</f>
        <v>629.58974429966713</v>
      </c>
      <c r="G160" s="4">
        <f>Inputs!$B$6-F160</f>
        <v>1033.0963026383051</v>
      </c>
      <c r="H160" s="4">
        <f>E160+(K160*(Inputs!$B$7-Inputs!$B$8))-Inputs!$B$9-Inputs!$B$3-(K160*Inputs!$B$6)</f>
        <v>174856.04112719756</v>
      </c>
      <c r="J160" s="4">
        <f>J159+Inputs!$B$11</f>
        <v>347704.39541619859</v>
      </c>
      <c r="K160">
        <v>158</v>
      </c>
      <c r="L160" s="17">
        <v>8.0000000000000002E-3</v>
      </c>
    </row>
    <row r="161" spans="1:12" x14ac:dyDescent="0.2">
      <c r="A161" s="1">
        <v>40817</v>
      </c>
      <c r="C161" s="4">
        <v>209554.84539999999</v>
      </c>
      <c r="D161" s="14">
        <f t="shared" si="4"/>
        <v>1.0003491541199225</v>
      </c>
      <c r="E161" s="4">
        <f t="shared" si="5"/>
        <v>383630.87604970054</v>
      </c>
      <c r="F161" s="4">
        <f>(Inputs!$B$2-SUM($G$2:G160))*(Inputs!$B$4/12)</f>
        <v>626.14608995753952</v>
      </c>
      <c r="G161" s="4">
        <f>Inputs!$B$6-F161</f>
        <v>1036.5399569804326</v>
      </c>
      <c r="H161" s="4">
        <f>E161+(K161*(Inputs!$B$7-Inputs!$B$8))-Inputs!$B$9-Inputs!$B$3-(K161*Inputs!$B$6)</f>
        <v>175313.79458656296</v>
      </c>
      <c r="J161" s="4">
        <f>J160+Inputs!$B$11</f>
        <v>349367.08146313654</v>
      </c>
      <c r="K161">
        <v>159</v>
      </c>
    </row>
    <row r="162" spans="1:12" x14ac:dyDescent="0.2">
      <c r="A162" s="1">
        <v>40848</v>
      </c>
      <c r="C162" s="4">
        <v>208060.79610000001</v>
      </c>
      <c r="D162" s="14">
        <f t="shared" si="4"/>
        <v>0.99287036624160074</v>
      </c>
      <c r="E162" s="4">
        <f t="shared" si="5"/>
        <v>381928.30871111923</v>
      </c>
      <c r="F162" s="4">
        <f>(Inputs!$B$2-SUM($G$2:G161))*(Inputs!$B$4/12)</f>
        <v>622.69095676760469</v>
      </c>
      <c r="G162" s="4">
        <f>Inputs!$B$6-F162</f>
        <v>1039.9950901703673</v>
      </c>
      <c r="H162" s="4">
        <f>E162+(K162*(Inputs!$B$7-Inputs!$B$8))-Inputs!$B$9-Inputs!$B$3-(K162*Inputs!$B$6)</f>
        <v>172898.5412010437</v>
      </c>
      <c r="J162" s="4">
        <f>J161+Inputs!$B$11</f>
        <v>351029.76751007448</v>
      </c>
      <c r="K162">
        <v>160</v>
      </c>
      <c r="L162">
        <v>2E-3</v>
      </c>
    </row>
    <row r="163" spans="1:12" x14ac:dyDescent="0.2">
      <c r="A163" s="1">
        <v>40878</v>
      </c>
      <c r="C163" s="4">
        <v>206378.29810000001</v>
      </c>
      <c r="D163" s="14">
        <f t="shared" si="4"/>
        <v>0.99191343092241491</v>
      </c>
      <c r="E163" s="4">
        <f t="shared" si="5"/>
        <v>379874.84277506836</v>
      </c>
      <c r="F163" s="4">
        <f>(Inputs!$B$2-SUM($G$2:G162))*(Inputs!$B$4/12)</f>
        <v>619.22430646703674</v>
      </c>
      <c r="G163" s="4">
        <f>Inputs!$B$6-F163</f>
        <v>1043.4617404709354</v>
      </c>
      <c r="H163" s="4">
        <f>E163+(K163*(Inputs!$B$7-Inputs!$B$8))-Inputs!$B$9-Inputs!$B$3-(K163*Inputs!$B$6)</f>
        <v>170132.38921805483</v>
      </c>
      <c r="J163" s="4">
        <f>J162+Inputs!$B$11</f>
        <v>352692.45355701243</v>
      </c>
      <c r="K163">
        <v>161</v>
      </c>
      <c r="L163">
        <v>4.0000000000000001E-3</v>
      </c>
    </row>
    <row r="164" spans="1:12" x14ac:dyDescent="0.2">
      <c r="A164" s="1">
        <v>40909</v>
      </c>
      <c r="C164" s="4">
        <v>206077.11489999999</v>
      </c>
      <c r="D164" s="14">
        <f t="shared" si="4"/>
        <v>0.99854062562404655</v>
      </c>
      <c r="E164" s="4">
        <f t="shared" si="5"/>
        <v>380365.87523239484</v>
      </c>
      <c r="F164" s="4">
        <f>(Inputs!$B$2-SUM($G$2:G163))*(Inputs!$B$4/12)</f>
        <v>615.74610066546688</v>
      </c>
      <c r="G164" s="4">
        <f>Inputs!$B$6-F164</f>
        <v>1046.9399462725053</v>
      </c>
      <c r="H164" s="4">
        <f>E164+(K164*(Inputs!$B$7-Inputs!$B$8))-Inputs!$B$9-Inputs!$B$3-(K164*Inputs!$B$6)</f>
        <v>169910.7356284433</v>
      </c>
      <c r="J164" s="4">
        <f>J163+Inputs!$B$11</f>
        <v>354355.13960395037</v>
      </c>
      <c r="K164">
        <v>162</v>
      </c>
      <c r="L164" s="20">
        <v>-6.0000000000000001E-3</v>
      </c>
    </row>
    <row r="165" spans="1:12" x14ac:dyDescent="0.2">
      <c r="A165" s="1">
        <v>40940</v>
      </c>
      <c r="C165" s="4">
        <v>206508.88070000001</v>
      </c>
      <c r="D165" s="14">
        <f t="shared" si="4"/>
        <v>1.0020951661721853</v>
      </c>
      <c r="E165" s="4">
        <f t="shared" si="5"/>
        <v>382215.43551819911</v>
      </c>
      <c r="F165" s="4">
        <f>(Inputs!$B$2-SUM($G$2:G164))*(Inputs!$B$4/12)</f>
        <v>612.25630084455861</v>
      </c>
      <c r="G165" s="4">
        <f>Inputs!$B$6-F165</f>
        <v>1050.4297460934135</v>
      </c>
      <c r="H165" s="4">
        <f>E165+(K165*(Inputs!$B$7-Inputs!$B$8))-Inputs!$B$9-Inputs!$B$3-(K165*Inputs!$B$6)</f>
        <v>171047.60986730963</v>
      </c>
      <c r="J165" s="4">
        <f>J164+Inputs!$B$11</f>
        <v>356017.82565088832</v>
      </c>
      <c r="K165">
        <v>163</v>
      </c>
      <c r="L165" s="20">
        <v>8.0000000000000002E-3</v>
      </c>
    </row>
    <row r="166" spans="1:12" x14ac:dyDescent="0.2">
      <c r="A166" s="1">
        <v>40969</v>
      </c>
      <c r="C166" s="4">
        <v>207752.72289999999</v>
      </c>
      <c r="D166" s="14">
        <f t="shared" si="4"/>
        <v>1.0060231898782452</v>
      </c>
      <c r="E166" s="4">
        <f t="shared" si="5"/>
        <v>385577.87086690898</v>
      </c>
      <c r="F166" s="4">
        <f>(Inputs!$B$2-SUM($G$2:G165))*(Inputs!$B$4/12)</f>
        <v>608.75486835758056</v>
      </c>
      <c r="G166" s="4">
        <f>Inputs!$B$6-F166</f>
        <v>1053.9311785803916</v>
      </c>
      <c r="H166" s="4">
        <f>E166+(K166*(Inputs!$B$7-Inputs!$B$8))-Inputs!$B$9-Inputs!$B$3-(K166*Inputs!$B$6)</f>
        <v>173697.35916908149</v>
      </c>
      <c r="J166" s="4">
        <f>J165+Inputs!$B$11</f>
        <v>357680.51169782627</v>
      </c>
      <c r="K166">
        <v>164</v>
      </c>
      <c r="L166" s="20">
        <v>4.0000000000000001E-3</v>
      </c>
    </row>
    <row r="167" spans="1:12" x14ac:dyDescent="0.2">
      <c r="A167" s="1">
        <v>41000</v>
      </c>
      <c r="C167" s="4">
        <v>209221.2898</v>
      </c>
      <c r="D167" s="14">
        <f t="shared" si="4"/>
        <v>1.0070688214310763</v>
      </c>
      <c r="E167" s="4">
        <f t="shared" si="5"/>
        <v>389368.37115115713</v>
      </c>
      <c r="F167" s="4">
        <f>(Inputs!$B$2-SUM($G$2:G166))*(Inputs!$B$4/12)</f>
        <v>605.24176442897931</v>
      </c>
      <c r="G167" s="4">
        <f>Inputs!$B$6-F167</f>
        <v>1057.4442825089927</v>
      </c>
      <c r="H167" s="4">
        <f>E167+(K167*(Inputs!$B$7-Inputs!$B$8))-Inputs!$B$9-Inputs!$B$3-(K167*Inputs!$B$6)</f>
        <v>176775.17340639181</v>
      </c>
      <c r="J167" s="4">
        <f>J166+Inputs!$B$11</f>
        <v>359343.19774476421</v>
      </c>
      <c r="K167">
        <v>165</v>
      </c>
      <c r="L167" s="17">
        <v>6.9999999999999993E-3</v>
      </c>
    </row>
    <row r="168" spans="1:12" x14ac:dyDescent="0.2">
      <c r="A168" s="1">
        <v>41030</v>
      </c>
      <c r="C168" s="4">
        <v>207996.48800000001</v>
      </c>
      <c r="D168" s="14">
        <f t="shared" si="4"/>
        <v>0.99414590264130953</v>
      </c>
      <c r="E168" s="4">
        <f t="shared" si="5"/>
        <v>388143.72887844039</v>
      </c>
      <c r="F168" s="4">
        <f>(Inputs!$B$2-SUM($G$2:G167))*(Inputs!$B$4/12)</f>
        <v>601.71695015394937</v>
      </c>
      <c r="G168" s="4">
        <f>Inputs!$B$6-F168</f>
        <v>1060.9690967840229</v>
      </c>
      <c r="H168" s="4">
        <f>E168+(K168*(Inputs!$B$7-Inputs!$B$8))-Inputs!$B$9-Inputs!$B$3-(K168*Inputs!$B$6)</f>
        <v>174837.84508673695</v>
      </c>
      <c r="J168" s="4">
        <f>J167+Inputs!$B$11</f>
        <v>361005.88379170216</v>
      </c>
      <c r="K168">
        <v>166</v>
      </c>
      <c r="L168" s="20"/>
    </row>
    <row r="169" spans="1:12" x14ac:dyDescent="0.2">
      <c r="A169" s="1">
        <v>41061</v>
      </c>
      <c r="C169" s="4">
        <v>208917.21309999999</v>
      </c>
      <c r="D169" s="14">
        <f t="shared" si="4"/>
        <v>1.0044266377228446</v>
      </c>
      <c r="E169" s="4">
        <f t="shared" si="5"/>
        <v>390931.11839193187</v>
      </c>
      <c r="F169" s="4">
        <f>(Inputs!$B$2-SUM($G$2:G168))*(Inputs!$B$4/12)</f>
        <v>598.18038649800269</v>
      </c>
      <c r="G169" s="4">
        <f>Inputs!$B$6-F169</f>
        <v>1064.5056604399695</v>
      </c>
      <c r="H169" s="4">
        <f>E169+(K169*(Inputs!$B$7-Inputs!$B$8))-Inputs!$B$9-Inputs!$B$3-(K169*Inputs!$B$6)</f>
        <v>176912.54855329054</v>
      </c>
      <c r="J169" s="4">
        <f>J168+Inputs!$B$11</f>
        <v>362668.56983864011</v>
      </c>
      <c r="K169">
        <v>167</v>
      </c>
      <c r="L169" s="20">
        <v>-2E-3</v>
      </c>
    </row>
    <row r="170" spans="1:12" x14ac:dyDescent="0.2">
      <c r="A170" s="1">
        <v>41091</v>
      </c>
      <c r="C170" s="4">
        <v>206782.9846</v>
      </c>
      <c r="D170" s="14">
        <f t="shared" si="4"/>
        <v>0.98978433385965936</v>
      </c>
      <c r="E170" s="4">
        <f t="shared" si="5"/>
        <v>387994.63973199832</v>
      </c>
      <c r="F170" s="4">
        <f>(Inputs!$B$2-SUM($G$2:G169))*(Inputs!$B$4/12)</f>
        <v>594.63203429653618</v>
      </c>
      <c r="G170" s="4">
        <f>Inputs!$B$6-F170</f>
        <v>1068.054012641436</v>
      </c>
      <c r="H170" s="4">
        <f>E170+(K170*(Inputs!$B$7-Inputs!$B$8))-Inputs!$B$9-Inputs!$B$3-(K170*Inputs!$B$6)</f>
        <v>173263.38384641899</v>
      </c>
      <c r="J170" s="4">
        <f>J169+Inputs!$B$11</f>
        <v>364331.25588557805</v>
      </c>
      <c r="K170">
        <v>168</v>
      </c>
      <c r="L170" s="20">
        <v>1E-3</v>
      </c>
    </row>
    <row r="171" spans="1:12" x14ac:dyDescent="0.2">
      <c r="A171" s="1">
        <v>41122</v>
      </c>
      <c r="C171" s="4">
        <v>210401.41510000001</v>
      </c>
      <c r="D171" s="14">
        <f t="shared" si="4"/>
        <v>1.0174986859146051</v>
      </c>
      <c r="E171" s="4">
        <f t="shared" si="5"/>
        <v>395874.40210208192</v>
      </c>
      <c r="F171" s="4">
        <f>(Inputs!$B$2-SUM($G$2:G170))*(Inputs!$B$4/12)</f>
        <v>591.07185425439809</v>
      </c>
      <c r="G171" s="4">
        <f>Inputs!$B$6-F171</f>
        <v>1071.6141926835739</v>
      </c>
      <c r="H171" s="4">
        <f>E171+(K171*(Inputs!$B$7-Inputs!$B$8))-Inputs!$B$9-Inputs!$B$3-(K171*Inputs!$B$6)</f>
        <v>180430.46016956464</v>
      </c>
      <c r="J171" s="4">
        <f>J170+Inputs!$B$11</f>
        <v>365993.941932516</v>
      </c>
      <c r="K171">
        <v>169</v>
      </c>
      <c r="L171" s="20">
        <v>4.0000000000000001E-3</v>
      </c>
    </row>
    <row r="172" spans="1:12" x14ac:dyDescent="0.2">
      <c r="A172" s="1">
        <v>41153</v>
      </c>
      <c r="C172" s="4">
        <v>211291.77590000001</v>
      </c>
      <c r="D172" s="14">
        <f t="shared" si="4"/>
        <v>1.0042317243901464</v>
      </c>
      <c r="E172" s="4">
        <f t="shared" si="5"/>
        <v>398629.36959672015</v>
      </c>
      <c r="F172" s="4">
        <f>(Inputs!$B$2-SUM($G$2:G171))*(Inputs!$B$4/12)</f>
        <v>587.49980694545286</v>
      </c>
      <c r="G172" s="4">
        <f>Inputs!$B$6-F172</f>
        <v>1075.1862399925194</v>
      </c>
      <c r="H172" s="4">
        <f>E172+(K172*(Inputs!$B$7-Inputs!$B$8))-Inputs!$B$9-Inputs!$B$3-(K172*Inputs!$B$6)</f>
        <v>182472.74161726492</v>
      </c>
      <c r="J172" s="4">
        <f>J171+Inputs!$B$11</f>
        <v>367656.62797945394</v>
      </c>
      <c r="K172">
        <v>170</v>
      </c>
      <c r="L172" s="20">
        <v>5.0000000000000001E-3</v>
      </c>
    </row>
    <row r="173" spans="1:12" x14ac:dyDescent="0.2">
      <c r="A173" s="1">
        <v>41183</v>
      </c>
      <c r="C173" s="4">
        <v>212376.93299999999</v>
      </c>
      <c r="D173" s="14">
        <f t="shared" si="4"/>
        <v>1.0051358227047775</v>
      </c>
      <c r="E173" s="4">
        <f t="shared" si="5"/>
        <v>401760.96993046819</v>
      </c>
      <c r="F173" s="4">
        <f>(Inputs!$B$2-SUM($G$2:G172))*(Inputs!$B$4/12)</f>
        <v>583.91585281214441</v>
      </c>
      <c r="G173" s="4">
        <f>Inputs!$B$6-F173</f>
        <v>1078.7701941258279</v>
      </c>
      <c r="H173" s="4">
        <f>E173+(K173*(Inputs!$B$7-Inputs!$B$8))-Inputs!$B$9-Inputs!$B$3-(K173*Inputs!$B$6)</f>
        <v>184891.6559040749</v>
      </c>
      <c r="J173" s="4">
        <f>J172+Inputs!$B$11</f>
        <v>369319.31402639189</v>
      </c>
      <c r="K173">
        <v>171</v>
      </c>
      <c r="L173" s="17">
        <v>6.0000000000000001E-3</v>
      </c>
    </row>
    <row r="174" spans="1:12" x14ac:dyDescent="0.2">
      <c r="A174" s="1">
        <v>41214</v>
      </c>
      <c r="C174" s="4">
        <v>209453.1661</v>
      </c>
      <c r="D174" s="14">
        <f t="shared" si="4"/>
        <v>0.98623312400881136</v>
      </c>
      <c r="E174" s="4">
        <f t="shared" si="5"/>
        <v>397297.4417743049</v>
      </c>
      <c r="F174" s="4">
        <f>(Inputs!$B$2-SUM($G$2:G173))*(Inputs!$B$4/12)</f>
        <v>580.31995216505834</v>
      </c>
      <c r="G174" s="4">
        <f>Inputs!$B$6-F174</f>
        <v>1082.3660947729138</v>
      </c>
      <c r="H174" s="4">
        <f>E174+(K174*(Inputs!$B$7-Inputs!$B$8))-Inputs!$B$9-Inputs!$B$3-(K174*Inputs!$B$6)</f>
        <v>179715.44170097372</v>
      </c>
      <c r="J174" s="4">
        <f>J173+Inputs!$B$11</f>
        <v>370982.00007332984</v>
      </c>
      <c r="K174">
        <v>172</v>
      </c>
      <c r="L174" s="20"/>
    </row>
    <row r="175" spans="1:12" x14ac:dyDescent="0.2">
      <c r="A175" s="1">
        <v>41244</v>
      </c>
      <c r="C175" s="4">
        <v>207221.09469999999</v>
      </c>
      <c r="D175" s="14">
        <f t="shared" si="4"/>
        <v>0.98934333893556736</v>
      </c>
      <c r="E175" s="4">
        <f t="shared" si="5"/>
        <v>394137.97872065712</v>
      </c>
      <c r="F175" s="4">
        <f>(Inputs!$B$2-SUM($G$2:G174))*(Inputs!$B$4/12)</f>
        <v>576.71206518248198</v>
      </c>
      <c r="G175" s="4">
        <f>Inputs!$B$6-F175</f>
        <v>1085.9739817554901</v>
      </c>
      <c r="H175" s="4">
        <f>E175+(K175*(Inputs!$B$7-Inputs!$B$8))-Inputs!$B$9-Inputs!$B$3-(K175*Inputs!$B$6)</f>
        <v>175843.29260038788</v>
      </c>
      <c r="J175" s="4">
        <f>J174+Inputs!$B$11</f>
        <v>372644.68612026778</v>
      </c>
      <c r="K175">
        <v>173</v>
      </c>
      <c r="L175" s="20">
        <v>5.0000000000000001E-3</v>
      </c>
    </row>
    <row r="176" spans="1:12" x14ac:dyDescent="0.2">
      <c r="A176" s="1">
        <v>41275</v>
      </c>
      <c r="C176" s="4">
        <v>205169.5116</v>
      </c>
      <c r="D176" s="14">
        <f t="shared" si="4"/>
        <v>0.99009954511161069</v>
      </c>
      <c r="E176" s="4">
        <f t="shared" si="5"/>
        <v>391314.63986235589</v>
      </c>
      <c r="F176" s="4">
        <f>(Inputs!$B$2-SUM($G$2:G175))*(Inputs!$B$4/12)</f>
        <v>573.0921519099636</v>
      </c>
      <c r="G176" s="4">
        <f>Inputs!$B$6-F176</f>
        <v>1089.5938950280085</v>
      </c>
      <c r="H176" s="4">
        <f>E176+(K176*(Inputs!$B$7-Inputs!$B$8))-Inputs!$B$9-Inputs!$B$3-(K176*Inputs!$B$6)</f>
        <v>172307.26769514877</v>
      </c>
      <c r="J176" s="4">
        <f>J175+Inputs!$B$11</f>
        <v>374307.37216720573</v>
      </c>
      <c r="K176">
        <v>174</v>
      </c>
      <c r="L176" s="20">
        <v>-4.0000000000000001E-3</v>
      </c>
    </row>
    <row r="177" spans="1:12" x14ac:dyDescent="0.2">
      <c r="A177" s="1">
        <v>41306</v>
      </c>
      <c r="C177" s="4">
        <v>203875.24650000001</v>
      </c>
      <c r="D177" s="14">
        <f t="shared" si="4"/>
        <v>0.99369172792825433</v>
      </c>
      <c r="E177" s="4">
        <f t="shared" si="5"/>
        <v>389932.45015687175</v>
      </c>
      <c r="F177" s="4">
        <f>(Inputs!$B$2-SUM($G$2:G176))*(Inputs!$B$4/12)</f>
        <v>569.46017225987032</v>
      </c>
      <c r="G177" s="4">
        <f>Inputs!$B$6-F177</f>
        <v>1093.2258746781017</v>
      </c>
      <c r="H177" s="4">
        <f>E177+(K177*(Inputs!$B$7-Inputs!$B$8))-Inputs!$B$9-Inputs!$B$3-(K177*Inputs!$B$6)</f>
        <v>170212.39194272656</v>
      </c>
      <c r="J177" s="4">
        <f>J176+Inputs!$B$11</f>
        <v>375970.05821414368</v>
      </c>
      <c r="K177">
        <v>175</v>
      </c>
      <c r="L177" s="20">
        <v>6.9999999999999993E-3</v>
      </c>
    </row>
    <row r="178" spans="1:12" x14ac:dyDescent="0.2">
      <c r="A178" s="1">
        <v>41334</v>
      </c>
      <c r="C178" s="4">
        <v>205696.49739999999</v>
      </c>
      <c r="D178" s="14">
        <f t="shared" si="4"/>
        <v>1.0089331634480696</v>
      </c>
      <c r="E178" s="4">
        <f t="shared" si="5"/>
        <v>394522.44894739863</v>
      </c>
      <c r="F178" s="4">
        <f>(Inputs!$B$2-SUM($G$2:G177))*(Inputs!$B$4/12)</f>
        <v>565.8160860109432</v>
      </c>
      <c r="G178" s="4">
        <f>Inputs!$B$6-F178</f>
        <v>1096.8699609270288</v>
      </c>
      <c r="H178" s="4">
        <f>E178+(K178*(Inputs!$B$7-Inputs!$B$8))-Inputs!$B$9-Inputs!$B$3-(K178*Inputs!$B$6)</f>
        <v>174089.70468631561</v>
      </c>
      <c r="J178" s="4">
        <f>J177+Inputs!$B$11</f>
        <v>377632.74426108162</v>
      </c>
      <c r="K178">
        <v>176</v>
      </c>
      <c r="L178" s="20">
        <v>4.0000000000000001E-3</v>
      </c>
    </row>
    <row r="179" spans="1:12" x14ac:dyDescent="0.2">
      <c r="A179" s="1">
        <v>41365</v>
      </c>
      <c r="C179" s="4">
        <v>209615.6874</v>
      </c>
      <c r="D179" s="14">
        <f t="shared" si="4"/>
        <v>1.0190532656099569</v>
      </c>
      <c r="E179" s="4">
        <f t="shared" si="5"/>
        <v>403160.88476830168</v>
      </c>
      <c r="F179" s="4">
        <f>(Inputs!$B$2-SUM($G$2:G178))*(Inputs!$B$4/12)</f>
        <v>562.1598528078531</v>
      </c>
      <c r="G179" s="4">
        <f>Inputs!$B$6-F179</f>
        <v>1100.5261941301192</v>
      </c>
      <c r="H179" s="4">
        <f>E179+(K179*(Inputs!$B$7-Inputs!$B$8))-Inputs!$B$9-Inputs!$B$3-(K179*Inputs!$B$6)</f>
        <v>182015.45446028054</v>
      </c>
      <c r="J179" s="4">
        <f>J178+Inputs!$B$11</f>
        <v>379295.43030801957</v>
      </c>
      <c r="K179">
        <v>177</v>
      </c>
      <c r="L179" s="20">
        <v>3.0000000000000001E-3</v>
      </c>
    </row>
    <row r="180" spans="1:12" x14ac:dyDescent="0.2">
      <c r="A180" s="1">
        <v>41395</v>
      </c>
      <c r="C180" s="4">
        <v>209781.60029999999</v>
      </c>
      <c r="D180" s="14">
        <f t="shared" si="4"/>
        <v>1.0007915099392508</v>
      </c>
      <c r="E180" s="4">
        <f t="shared" si="5"/>
        <v>404585.05921150261</v>
      </c>
      <c r="F180" s="4">
        <f>(Inputs!$B$2-SUM($G$2:G179))*(Inputs!$B$4/12)</f>
        <v>558.49143216075277</v>
      </c>
      <c r="G180" s="4">
        <f>Inputs!$B$6-F180</f>
        <v>1104.1946147772194</v>
      </c>
      <c r="H180" s="4">
        <f>E180+(K180*(Inputs!$B$7-Inputs!$B$8))-Inputs!$B$9-Inputs!$B$3-(K180*Inputs!$B$6)</f>
        <v>182726.94285654352</v>
      </c>
      <c r="J180" s="4">
        <f>J179+Inputs!$B$11</f>
        <v>380958.11635495751</v>
      </c>
      <c r="K180">
        <v>178</v>
      </c>
      <c r="L180" s="20">
        <v>2E-3</v>
      </c>
    </row>
    <row r="181" spans="1:12" x14ac:dyDescent="0.2">
      <c r="A181" s="1">
        <v>41426</v>
      </c>
      <c r="C181" s="4">
        <v>208707.26680000001</v>
      </c>
      <c r="D181" s="14">
        <f t="shared" si="4"/>
        <v>0.99487880014994823</v>
      </c>
      <c r="E181" s="4">
        <f t="shared" si="5"/>
        <v>403615.29987979535</v>
      </c>
      <c r="F181" s="4">
        <f>(Inputs!$B$2-SUM($G$2:G180))*(Inputs!$B$4/12)</f>
        <v>554.81078344482864</v>
      </c>
      <c r="G181" s="4">
        <f>Inputs!$B$6-F181</f>
        <v>1107.8752634931434</v>
      </c>
      <c r="H181" s="4">
        <f>E181+(K181*(Inputs!$B$7-Inputs!$B$8))-Inputs!$B$9-Inputs!$B$3-(K181*Inputs!$B$6)</f>
        <v>181044.49747789837</v>
      </c>
      <c r="J181" s="4">
        <f>J180+Inputs!$B$11</f>
        <v>382620.80240189546</v>
      </c>
      <c r="K181">
        <v>179</v>
      </c>
      <c r="L181" s="17">
        <v>-1E-3</v>
      </c>
    </row>
    <row r="182" spans="1:12" x14ac:dyDescent="0.2">
      <c r="A182" s="1">
        <v>41456</v>
      </c>
      <c r="C182" s="4">
        <v>205892.38399999999</v>
      </c>
      <c r="D182" s="14">
        <f t="shared" si="4"/>
        <v>0.98651277052706809</v>
      </c>
      <c r="E182" s="4">
        <f t="shared" si="5"/>
        <v>399268.22391743597</v>
      </c>
      <c r="F182" s="4">
        <f>(Inputs!$B$2-SUM($G$2:G181))*(Inputs!$B$4/12)</f>
        <v>551.11786589985149</v>
      </c>
      <c r="G182" s="4">
        <f>Inputs!$B$6-F182</f>
        <v>1111.5681810381207</v>
      </c>
      <c r="H182" s="4">
        <f>E182+(K182*(Inputs!$B$7-Inputs!$B$8))-Inputs!$B$9-Inputs!$B$3-(K182*Inputs!$B$6)</f>
        <v>175984.73546860099</v>
      </c>
      <c r="J182" s="4">
        <f>J181+Inputs!$B$11</f>
        <v>384283.48844883341</v>
      </c>
      <c r="K182">
        <v>180</v>
      </c>
      <c r="L182" s="20"/>
    </row>
    <row r="183" spans="1:12" x14ac:dyDescent="0.2">
      <c r="A183" s="1">
        <v>41487</v>
      </c>
      <c r="C183" s="4">
        <v>209132.20759999999</v>
      </c>
      <c r="D183" s="14">
        <f t="shared" si="4"/>
        <v>1.0157355193866715</v>
      </c>
      <c r="E183" s="4">
        <f t="shared" si="5"/>
        <v>406683.73961001681</v>
      </c>
      <c r="F183" s="4">
        <f>(Inputs!$B$2-SUM($G$2:G182))*(Inputs!$B$4/12)</f>
        <v>547.41263862972448</v>
      </c>
      <c r="G183" s="4">
        <f>Inputs!$B$6-F183</f>
        <v>1115.2734083082478</v>
      </c>
      <c r="H183" s="4">
        <f>E183+(K183*(Inputs!$B$7-Inputs!$B$8))-Inputs!$B$9-Inputs!$B$3-(K183*Inputs!$B$6)</f>
        <v>182687.56511424383</v>
      </c>
      <c r="J183" s="4">
        <f>J182+Inputs!$B$11</f>
        <v>385946.17449577135</v>
      </c>
      <c r="K183">
        <v>181</v>
      </c>
      <c r="L183" s="20">
        <v>5.0000000000000001E-3</v>
      </c>
    </row>
    <row r="184" spans="1:12" x14ac:dyDescent="0.2">
      <c r="A184" s="1">
        <v>41518</v>
      </c>
      <c r="C184" s="4">
        <v>213629.56469999999</v>
      </c>
      <c r="D184" s="14">
        <f t="shared" si="4"/>
        <v>1.0215048516515539</v>
      </c>
      <c r="E184" s="4">
        <f t="shared" si="5"/>
        <v>416572.46782092593</v>
      </c>
      <c r="F184" s="4">
        <f>(Inputs!$B$2-SUM($G$2:G183))*(Inputs!$B$4/12)</f>
        <v>543.69506060203037</v>
      </c>
      <c r="G184" s="4">
        <f>Inputs!$B$6-F184</f>
        <v>1118.9909863359417</v>
      </c>
      <c r="H184" s="4">
        <f>E184+(K184*(Inputs!$B$7-Inputs!$B$8))-Inputs!$B$9-Inputs!$B$3-(K184*Inputs!$B$6)</f>
        <v>191863.60727821494</v>
      </c>
      <c r="J184" s="4">
        <f>J183+Inputs!$B$11</f>
        <v>387608.8605427093</v>
      </c>
      <c r="K184">
        <v>182</v>
      </c>
      <c r="L184" s="17">
        <v>4.0000000000000001E-3</v>
      </c>
    </row>
    <row r="185" spans="1:12" x14ac:dyDescent="0.2">
      <c r="A185" s="1">
        <v>41548</v>
      </c>
      <c r="C185" s="4">
        <v>216798.33059999999</v>
      </c>
      <c r="D185" s="14">
        <f t="shared" si="4"/>
        <v>1.0148329932912137</v>
      </c>
      <c r="E185" s="4">
        <f t="shared" si="5"/>
        <v>423890.85871012096</v>
      </c>
      <c r="F185" s="4">
        <f>(Inputs!$B$2-SUM($G$2:G184))*(Inputs!$B$4/12)</f>
        <v>539.9650906475772</v>
      </c>
      <c r="G185" s="4">
        <f>Inputs!$B$6-F185</f>
        <v>1122.720956290395</v>
      </c>
      <c r="H185" s="4">
        <f>E185+(K185*(Inputs!$B$7-Inputs!$B$8))-Inputs!$B$9-Inputs!$B$3-(K185*Inputs!$B$6)</f>
        <v>198469.31212047202</v>
      </c>
      <c r="J185" s="4">
        <f>J184+Inputs!$B$11</f>
        <v>389271.54658964725</v>
      </c>
      <c r="K185">
        <v>183</v>
      </c>
      <c r="L185" s="20"/>
    </row>
    <row r="186" spans="1:12" x14ac:dyDescent="0.2">
      <c r="A186" s="1">
        <v>41579</v>
      </c>
      <c r="C186" s="4">
        <v>216293.3959</v>
      </c>
      <c r="D186" s="14">
        <f t="shared" si="4"/>
        <v>0.99767094747176999</v>
      </c>
      <c r="E186" s="4">
        <f t="shared" si="5"/>
        <v>424027.43440109125</v>
      </c>
      <c r="F186" s="4">
        <f>(Inputs!$B$2-SUM($G$2:G185))*(Inputs!$B$4/12)</f>
        <v>536.22268745994256</v>
      </c>
      <c r="G186" s="4">
        <f>Inputs!$B$6-F186</f>
        <v>1126.4633594780296</v>
      </c>
      <c r="H186" s="4">
        <f>E186+(K186*(Inputs!$B$7-Inputs!$B$8))-Inputs!$B$9-Inputs!$B$3-(K186*Inputs!$B$6)</f>
        <v>197893.20176450431</v>
      </c>
      <c r="J186" s="4">
        <f>J185+Inputs!$B$11</f>
        <v>390934.23263658519</v>
      </c>
      <c r="K186">
        <v>184</v>
      </c>
      <c r="L186" s="20">
        <v>1E-3</v>
      </c>
    </row>
    <row r="187" spans="1:12" x14ac:dyDescent="0.2">
      <c r="A187" s="1">
        <v>41609</v>
      </c>
      <c r="C187" s="4">
        <v>214667.9951</v>
      </c>
      <c r="D187" s="14">
        <f t="shared" si="4"/>
        <v>0.99248520375189131</v>
      </c>
      <c r="E187" s="4">
        <f t="shared" si="5"/>
        <v>421962.6795055322</v>
      </c>
      <c r="F187" s="4">
        <f>(Inputs!$B$2-SUM($G$2:G186))*(Inputs!$B$4/12)</f>
        <v>532.46780959501586</v>
      </c>
      <c r="G187" s="4">
        <f>Inputs!$B$6-F187</f>
        <v>1130.2182373429564</v>
      </c>
      <c r="H187" s="4">
        <f>E187+(K187*(Inputs!$B$7-Inputs!$B$8))-Inputs!$B$9-Inputs!$B$3-(K187*Inputs!$B$6)</f>
        <v>195115.76082200732</v>
      </c>
      <c r="J187" s="4">
        <f>J186+Inputs!$B$11</f>
        <v>392596.91868352314</v>
      </c>
      <c r="K187">
        <v>185</v>
      </c>
      <c r="L187">
        <v>5.0000000000000001E-3</v>
      </c>
    </row>
    <row r="188" spans="1:12" x14ac:dyDescent="0.2">
      <c r="A188" s="1">
        <v>41640</v>
      </c>
      <c r="C188" s="4">
        <v>213818.90359999999</v>
      </c>
      <c r="D188" s="14">
        <f t="shared" si="4"/>
        <v>0.99604462929089888</v>
      </c>
      <c r="E188" s="4">
        <f t="shared" si="5"/>
        <v>421423.16098059836</v>
      </c>
      <c r="F188" s="4">
        <f>(Inputs!$B$2-SUM($G$2:G187))*(Inputs!$B$4/12)</f>
        <v>528.70041547053938</v>
      </c>
      <c r="G188" s="4">
        <f>Inputs!$B$6-F188</f>
        <v>1133.9856314674328</v>
      </c>
      <c r="H188" s="4">
        <f>E188+(K188*(Inputs!$B$7-Inputs!$B$8))-Inputs!$B$9-Inputs!$B$3-(K188*Inputs!$B$6)</f>
        <v>193863.55625013547</v>
      </c>
      <c r="J188" s="4">
        <f>J187+Inputs!$B$11</f>
        <v>394259.60473046108</v>
      </c>
      <c r="K188">
        <v>186</v>
      </c>
      <c r="L188" s="20">
        <v>-3.0000000000000001E-3</v>
      </c>
    </row>
    <row r="189" spans="1:12" x14ac:dyDescent="0.2">
      <c r="A189" s="1">
        <v>41671</v>
      </c>
      <c r="C189" s="4">
        <v>212466.76329999999</v>
      </c>
      <c r="D189" s="14">
        <f t="shared" si="4"/>
        <v>0.99367623593033894</v>
      </c>
      <c r="E189" s="4">
        <f t="shared" si="5"/>
        <v>419888.75095952151</v>
      </c>
      <c r="F189" s="4">
        <f>(Inputs!$B$2-SUM($G$2:G188))*(Inputs!$B$4/12)</f>
        <v>524.92046336564795</v>
      </c>
      <c r="G189" s="4">
        <f>Inputs!$B$6-F189</f>
        <v>1137.7655835723242</v>
      </c>
      <c r="H189" s="4">
        <f>E189+(K189*(Inputs!$B$7-Inputs!$B$8))-Inputs!$B$9-Inputs!$B$3-(K189*Inputs!$B$6)</f>
        <v>191616.46018212073</v>
      </c>
      <c r="J189" s="4">
        <f>J188+Inputs!$B$11</f>
        <v>395922.29077739903</v>
      </c>
      <c r="K189">
        <v>187</v>
      </c>
      <c r="L189" s="20">
        <v>6.0000000000000001E-3</v>
      </c>
    </row>
    <row r="190" spans="1:12" x14ac:dyDescent="0.2">
      <c r="A190" s="1">
        <v>41699</v>
      </c>
      <c r="C190" s="4">
        <v>212193.8749</v>
      </c>
      <c r="D190" s="14">
        <f t="shared" si="4"/>
        <v>0.99871561840656142</v>
      </c>
      <c r="E190" s="4">
        <f t="shared" si="5"/>
        <v>420489.54551575769</v>
      </c>
      <c r="F190" s="4">
        <f>(Inputs!$B$2-SUM($G$2:G189))*(Inputs!$B$4/12)</f>
        <v>521.1279114204068</v>
      </c>
      <c r="G190" s="4">
        <f>Inputs!$B$6-F190</f>
        <v>1141.5581355175655</v>
      </c>
      <c r="H190" s="4">
        <f>E190+(K190*(Inputs!$B$7-Inputs!$B$8))-Inputs!$B$9-Inputs!$B$3-(K190*Inputs!$B$6)</f>
        <v>191504.56869141897</v>
      </c>
      <c r="J190" s="4">
        <f>J189+Inputs!$B$11</f>
        <v>397584.97682433698</v>
      </c>
      <c r="K190">
        <v>188</v>
      </c>
      <c r="L190" s="20">
        <v>2E-3</v>
      </c>
    </row>
    <row r="191" spans="1:12" x14ac:dyDescent="0.2">
      <c r="A191" s="1">
        <v>41730</v>
      </c>
      <c r="C191" s="4">
        <v>212735.90700000001</v>
      </c>
      <c r="D191" s="14">
        <f t="shared" si="4"/>
        <v>1.0025544191615119</v>
      </c>
      <c r="E191" s="4">
        <f t="shared" si="5"/>
        <v>422711.94113537646</v>
      </c>
      <c r="F191" s="4">
        <f>(Inputs!$B$2-SUM($G$2:G190))*(Inputs!$B$4/12)</f>
        <v>517.32271763534834</v>
      </c>
      <c r="G191" s="4">
        <f>Inputs!$B$6-F191</f>
        <v>1145.3633293026237</v>
      </c>
      <c r="H191" s="4">
        <f>E191+(K191*(Inputs!$B$7-Inputs!$B$8))-Inputs!$B$9-Inputs!$B$3-(K191*Inputs!$B$6)</f>
        <v>193014.27826409973</v>
      </c>
      <c r="J191" s="4">
        <f>J190+Inputs!$B$11</f>
        <v>399247.66287127492</v>
      </c>
      <c r="K191">
        <v>189</v>
      </c>
      <c r="L191" s="20">
        <v>4.0000000000000001E-3</v>
      </c>
    </row>
    <row r="192" spans="1:12" x14ac:dyDescent="0.2">
      <c r="A192" s="1">
        <v>41760</v>
      </c>
      <c r="C192" s="4">
        <v>214516.2941</v>
      </c>
      <c r="D192" s="14">
        <f t="shared" si="4"/>
        <v>1.0083690013834852</v>
      </c>
      <c r="E192" s="4">
        <f t="shared" si="5"/>
        <v>427408.41666173295</v>
      </c>
      <c r="F192" s="4">
        <f>(Inputs!$B$2-SUM($G$2:G191))*(Inputs!$B$4/12)</f>
        <v>513.5048398710062</v>
      </c>
      <c r="G192" s="4">
        <f>Inputs!$B$6-F192</f>
        <v>1149.181207066966</v>
      </c>
      <c r="H192" s="4">
        <f>E192+(K192*(Inputs!$B$7-Inputs!$B$8))-Inputs!$B$9-Inputs!$B$3-(K192*Inputs!$B$6)</f>
        <v>196998.06774351822</v>
      </c>
      <c r="J192" s="4">
        <f>J191+Inputs!$B$11</f>
        <v>400910.34891821287</v>
      </c>
      <c r="K192">
        <v>190</v>
      </c>
      <c r="L192" s="20">
        <v>1E-3</v>
      </c>
    </row>
    <row r="193" spans="1:12" x14ac:dyDescent="0.2">
      <c r="A193" s="1">
        <v>41791</v>
      </c>
      <c r="C193" s="4">
        <v>214684.12760000001</v>
      </c>
      <c r="D193" s="14">
        <f t="shared" si="4"/>
        <v>1.0007823811272898</v>
      </c>
      <c r="E193" s="4">
        <f t="shared" si="5"/>
        <v>428896.72684634494</v>
      </c>
      <c r="F193" s="4">
        <f>(Inputs!$B$2-SUM($G$2:G192))*(Inputs!$B$4/12)</f>
        <v>509.67423584744967</v>
      </c>
      <c r="G193" s="4">
        <f>Inputs!$B$6-F193</f>
        <v>1153.0118110905225</v>
      </c>
      <c r="H193" s="4">
        <f>E193+(K193*(Inputs!$B$7-Inputs!$B$8))-Inputs!$B$9-Inputs!$B$3-(K193*Inputs!$B$6)</f>
        <v>197773.69188119232</v>
      </c>
      <c r="J193" s="4">
        <f>J192+Inputs!$B$11</f>
        <v>402573.03496515081</v>
      </c>
      <c r="K193">
        <v>191</v>
      </c>
      <c r="L193" s="20">
        <v>2E-3</v>
      </c>
    </row>
    <row r="194" spans="1:12" x14ac:dyDescent="0.2">
      <c r="A194" s="1">
        <v>41821</v>
      </c>
      <c r="C194" s="4">
        <v>216975.0318</v>
      </c>
      <c r="D194" s="14">
        <f t="shared" si="4"/>
        <v>1.0106710459949253</v>
      </c>
      <c r="E194" s="4">
        <f t="shared" si="5"/>
        <v>434642.70358426508</v>
      </c>
      <c r="F194" s="4">
        <f>(Inputs!$B$2-SUM($G$2:G193))*(Inputs!$B$4/12)</f>
        <v>505.83086314381461</v>
      </c>
      <c r="G194" s="4">
        <f>Inputs!$B$6-F194</f>
        <v>1156.8551837941575</v>
      </c>
      <c r="H194" s="4">
        <f>E194+(K194*(Inputs!$B$7-Inputs!$B$8))-Inputs!$B$9-Inputs!$B$3-(K194*Inputs!$B$6)</f>
        <v>202806.9825721744</v>
      </c>
      <c r="J194" s="4">
        <f>J193+Inputs!$B$11</f>
        <v>404235.72101208876</v>
      </c>
      <c r="K194">
        <v>192</v>
      </c>
      <c r="L194" s="20">
        <v>-1E-3</v>
      </c>
    </row>
    <row r="195" spans="1:12" x14ac:dyDescent="0.2">
      <c r="A195" s="1">
        <v>41852</v>
      </c>
      <c r="C195" s="4">
        <v>221809.5907</v>
      </c>
      <c r="D195" s="14">
        <f t="shared" ref="D195:D258" si="6">C195/C194</f>
        <v>1.022281637015527</v>
      </c>
      <c r="E195" s="4">
        <f t="shared" si="5"/>
        <v>445513.82845409284</v>
      </c>
      <c r="F195" s="4">
        <f>(Inputs!$B$2-SUM($G$2:G194))*(Inputs!$B$4/12)</f>
        <v>501.97467919783406</v>
      </c>
      <c r="G195" s="4">
        <f>Inputs!$B$6-F195</f>
        <v>1160.711367740138</v>
      </c>
      <c r="H195" s="4">
        <f>E195+(K195*(Inputs!$B$7-Inputs!$B$8))-Inputs!$B$9-Inputs!$B$3-(K195*Inputs!$B$6)</f>
        <v>212965.42139506422</v>
      </c>
      <c r="J195" s="4">
        <f>J194+Inputs!$B$11</f>
        <v>405898.40705902671</v>
      </c>
      <c r="K195">
        <v>193</v>
      </c>
      <c r="L195" s="20">
        <v>4.0000000000000001E-3</v>
      </c>
    </row>
    <row r="196" spans="1:12" x14ac:dyDescent="0.2">
      <c r="A196" s="1">
        <v>41883</v>
      </c>
      <c r="C196" s="4">
        <v>227099.1544</v>
      </c>
      <c r="D196" s="14">
        <f t="shared" si="6"/>
        <v>1.0238473173468599</v>
      </c>
      <c r="E196" s="4">
        <f t="shared" ref="E196:E259" si="7">(E195+G196)*D196</f>
        <v>457330.49062779377</v>
      </c>
      <c r="F196" s="4">
        <f>(Inputs!$B$2-SUM($G$2:G195))*(Inputs!$B$4/12)</f>
        <v>498.10564130536693</v>
      </c>
      <c r="G196" s="4">
        <f>Inputs!$B$6-F196</f>
        <v>1164.5804056326051</v>
      </c>
      <c r="H196" s="4">
        <f>E196+(K196*(Inputs!$B$7-Inputs!$B$8))-Inputs!$B$9-Inputs!$B$3-(K196*Inputs!$B$6)</f>
        <v>224069.39752182725</v>
      </c>
      <c r="J196" s="4">
        <f>J195+Inputs!$B$11</f>
        <v>407561.09310596465</v>
      </c>
      <c r="K196">
        <v>194</v>
      </c>
      <c r="L196" s="17">
        <v>2E-3</v>
      </c>
    </row>
    <row r="197" spans="1:12" x14ac:dyDescent="0.2">
      <c r="A197" s="1">
        <v>41913</v>
      </c>
      <c r="C197" s="4">
        <v>227780.43040000001</v>
      </c>
      <c r="D197" s="14">
        <f t="shared" si="6"/>
        <v>1.0029999054897407</v>
      </c>
      <c r="E197" s="4">
        <f t="shared" si="7"/>
        <v>459874.40649416123</v>
      </c>
      <c r="F197" s="4">
        <f>(Inputs!$B$2-SUM($G$2:G196))*(Inputs!$B$4/12)</f>
        <v>494.22370661992488</v>
      </c>
      <c r="G197" s="4">
        <f>Inputs!$B$6-F197</f>
        <v>1168.4623403180472</v>
      </c>
      <c r="H197" s="4">
        <f>E197+(K197*(Inputs!$B$7-Inputs!$B$8))-Inputs!$B$9-Inputs!$B$3-(K197*Inputs!$B$6)</f>
        <v>225900.62734125665</v>
      </c>
      <c r="J197" s="4">
        <f>J196+Inputs!$B$11</f>
        <v>409223.7791529026</v>
      </c>
      <c r="K197">
        <v>195</v>
      </c>
      <c r="L197" s="20"/>
    </row>
    <row r="198" spans="1:12" x14ac:dyDescent="0.2">
      <c r="A198" s="1">
        <v>41944</v>
      </c>
      <c r="C198" s="4">
        <v>227047.6795</v>
      </c>
      <c r="D198" s="14">
        <f t="shared" si="6"/>
        <v>0.99678308229239343</v>
      </c>
      <c r="E198" s="4">
        <f t="shared" si="7"/>
        <v>459563.614210737</v>
      </c>
      <c r="F198" s="4">
        <f>(Inputs!$B$2-SUM($G$2:G197))*(Inputs!$B$4/12)</f>
        <v>490.32883215219806</v>
      </c>
      <c r="G198" s="4">
        <f>Inputs!$B$6-F198</f>
        <v>1172.357214785774</v>
      </c>
      <c r="H198" s="4">
        <f>E198+(K198*(Inputs!$B$7-Inputs!$B$8))-Inputs!$B$9-Inputs!$B$3-(K198*Inputs!$B$6)</f>
        <v>224877.14901089441</v>
      </c>
      <c r="J198" s="4">
        <f>J197+Inputs!$B$11</f>
        <v>410886.46519984055</v>
      </c>
      <c r="K198">
        <v>196</v>
      </c>
      <c r="L198" s="20">
        <v>-2E-3</v>
      </c>
    </row>
    <row r="199" spans="1:12" x14ac:dyDescent="0.2">
      <c r="A199" s="1">
        <v>41974</v>
      </c>
      <c r="C199" s="4">
        <v>224266.8726</v>
      </c>
      <c r="D199" s="14">
        <f t="shared" si="6"/>
        <v>0.9877523218641836</v>
      </c>
      <c r="E199" s="4">
        <f t="shared" si="7"/>
        <v>455096.88553711347</v>
      </c>
      <c r="F199" s="4">
        <f>(Inputs!$B$2-SUM($G$2:G198))*(Inputs!$B$4/12)</f>
        <v>486.42097476957883</v>
      </c>
      <c r="G199" s="4">
        <f>Inputs!$B$6-F199</f>
        <v>1176.2650721683933</v>
      </c>
      <c r="H199" s="4">
        <f>E199+(K199*(Inputs!$B$7-Inputs!$B$8))-Inputs!$B$9-Inputs!$B$3-(K199*Inputs!$B$6)</f>
        <v>219697.734290333</v>
      </c>
      <c r="J199" s="4">
        <f>J198+Inputs!$B$11</f>
        <v>412549.15124677849</v>
      </c>
      <c r="K199">
        <v>197</v>
      </c>
      <c r="L199" s="20">
        <v>2E-3</v>
      </c>
    </row>
    <row r="200" spans="1:12" x14ac:dyDescent="0.2">
      <c r="A200" s="1">
        <v>42005</v>
      </c>
      <c r="C200" s="4">
        <v>225480.42670000001</v>
      </c>
      <c r="D200" s="14">
        <f t="shared" si="6"/>
        <v>1.0054112053462505</v>
      </c>
      <c r="E200" s="4">
        <f t="shared" si="7"/>
        <v>458746.08042148943</v>
      </c>
      <c r="F200" s="4">
        <f>(Inputs!$B$2-SUM($G$2:G199))*(Inputs!$B$4/12)</f>
        <v>482.50009119568415</v>
      </c>
      <c r="G200" s="4">
        <f>Inputs!$B$6-F200</f>
        <v>1180.1859557422881</v>
      </c>
      <c r="H200" s="4">
        <f>E200+(K200*(Inputs!$B$7-Inputs!$B$8))-Inputs!$B$9-Inputs!$B$3-(K200*Inputs!$B$6)</f>
        <v>222634.24312777095</v>
      </c>
      <c r="J200" s="4">
        <f>J199+Inputs!$B$11</f>
        <v>414211.83729371644</v>
      </c>
      <c r="K200">
        <v>198</v>
      </c>
      <c r="L200" s="20">
        <v>-8.0000000000000002E-3</v>
      </c>
    </row>
    <row r="201" spans="1:12" x14ac:dyDescent="0.2">
      <c r="A201" s="1">
        <v>42036</v>
      </c>
      <c r="C201" s="4">
        <v>224342.7408</v>
      </c>
      <c r="D201" s="14">
        <f t="shared" si="6"/>
        <v>0.99495439175519351</v>
      </c>
      <c r="E201" s="4">
        <f t="shared" si="7"/>
        <v>457609.57271959487</v>
      </c>
      <c r="F201" s="4">
        <f>(Inputs!$B$2-SUM($G$2:G200))*(Inputs!$B$4/12)</f>
        <v>478.56613800987651</v>
      </c>
      <c r="G201" s="4">
        <f>Inputs!$B$6-F201</f>
        <v>1184.1199089280956</v>
      </c>
      <c r="H201" s="4">
        <f>E201+(K201*(Inputs!$B$7-Inputs!$B$8))-Inputs!$B$9-Inputs!$B$3-(K201*Inputs!$B$6)</f>
        <v>220785.04937893845</v>
      </c>
      <c r="J201" s="4">
        <f>J200+Inputs!$B$11</f>
        <v>415874.52334065438</v>
      </c>
      <c r="K201">
        <v>199</v>
      </c>
      <c r="L201" s="20">
        <v>5.0000000000000001E-3</v>
      </c>
    </row>
    <row r="202" spans="1:12" x14ac:dyDescent="0.2">
      <c r="A202" s="1">
        <v>42064</v>
      </c>
      <c r="C202" s="4">
        <v>225777.1341</v>
      </c>
      <c r="D202" s="14">
        <f t="shared" si="6"/>
        <v>1.0063937584736862</v>
      </c>
      <c r="E202" s="4">
        <f t="shared" si="7"/>
        <v>461731.08099139243</v>
      </c>
      <c r="F202" s="4">
        <f>(Inputs!$B$2-SUM($G$2:G201))*(Inputs!$B$4/12)</f>
        <v>474.61907164678291</v>
      </c>
      <c r="G202" s="4">
        <f>Inputs!$B$6-F202</f>
        <v>1188.0669752911892</v>
      </c>
      <c r="H202" s="4">
        <f>E202+(K202*(Inputs!$B$7-Inputs!$B$8))-Inputs!$B$9-Inputs!$B$3-(K202*Inputs!$B$6)</f>
        <v>224193.87160379806</v>
      </c>
      <c r="J202" s="4">
        <f>J201+Inputs!$B$11</f>
        <v>417537.20938759233</v>
      </c>
      <c r="K202">
        <v>200</v>
      </c>
      <c r="L202" s="20">
        <v>2E-3</v>
      </c>
    </row>
    <row r="203" spans="1:12" x14ac:dyDescent="0.2">
      <c r="A203" s="1">
        <v>42095</v>
      </c>
      <c r="C203" s="4">
        <v>225781.6054</v>
      </c>
      <c r="D203" s="14">
        <f t="shared" si="6"/>
        <v>1.0000198040426804</v>
      </c>
      <c r="E203" s="4">
        <f t="shared" si="7"/>
        <v>462932.2759389269</v>
      </c>
      <c r="F203" s="4">
        <f>(Inputs!$B$2-SUM($G$2:G202))*(Inputs!$B$4/12)</f>
        <v>470.6588483958123</v>
      </c>
      <c r="G203" s="4">
        <f>Inputs!$B$6-F203</f>
        <v>1192.0271985421598</v>
      </c>
      <c r="H203" s="4">
        <f>E203+(K203*(Inputs!$B$7-Inputs!$B$8))-Inputs!$B$9-Inputs!$B$3-(K203*Inputs!$B$6)</f>
        <v>224682.38050439453</v>
      </c>
      <c r="J203" s="4">
        <f>J202+Inputs!$B$11</f>
        <v>419199.89543453028</v>
      </c>
      <c r="K203">
        <v>201</v>
      </c>
      <c r="L203" s="20">
        <v>4.0000000000000001E-3</v>
      </c>
    </row>
    <row r="204" spans="1:12" x14ac:dyDescent="0.2">
      <c r="A204" s="1">
        <v>42125</v>
      </c>
      <c r="C204" s="4">
        <v>228103.0802</v>
      </c>
      <c r="D204" s="14">
        <f t="shared" si="6"/>
        <v>1.010281948327399</v>
      </c>
      <c r="E204" s="4">
        <f t="shared" si="7"/>
        <v>468900.41951835394</v>
      </c>
      <c r="F204" s="4">
        <f>(Inputs!$B$2-SUM($G$2:G203))*(Inputs!$B$4/12)</f>
        <v>466.68542440067176</v>
      </c>
      <c r="G204" s="4">
        <f>Inputs!$B$6-F204</f>
        <v>1196.0006225373004</v>
      </c>
      <c r="H204" s="4">
        <f>E204+(K204*(Inputs!$B$7-Inputs!$B$8))-Inputs!$B$9-Inputs!$B$3-(K204*Inputs!$B$6)</f>
        <v>229937.83803688351</v>
      </c>
      <c r="J204" s="4">
        <f>J203+Inputs!$B$11</f>
        <v>420862.58148146822</v>
      </c>
      <c r="K204">
        <v>202</v>
      </c>
      <c r="L204" s="20">
        <v>2E-3</v>
      </c>
    </row>
    <row r="205" spans="1:12" x14ac:dyDescent="0.2">
      <c r="A205" s="1">
        <v>42156</v>
      </c>
      <c r="C205" s="4">
        <v>230414.21400000001</v>
      </c>
      <c r="D205" s="14">
        <f t="shared" si="6"/>
        <v>1.0101319710280703</v>
      </c>
      <c r="E205" s="4">
        <f t="shared" si="7"/>
        <v>474863.45051171229</v>
      </c>
      <c r="F205" s="4">
        <f>(Inputs!$B$2-SUM($G$2:G204))*(Inputs!$B$4/12)</f>
        <v>462.69875565888071</v>
      </c>
      <c r="G205" s="4">
        <f>Inputs!$B$6-F205</f>
        <v>1199.9872912790916</v>
      </c>
      <c r="H205" s="4">
        <f>E205+(K205*(Inputs!$B$7-Inputs!$B$8))-Inputs!$B$9-Inputs!$B$3-(K205*Inputs!$B$6)</f>
        <v>235188.18298330402</v>
      </c>
      <c r="J205" s="4">
        <f>J204+Inputs!$B$11</f>
        <v>422525.26752840617</v>
      </c>
      <c r="K205">
        <v>203</v>
      </c>
      <c r="L205" s="20">
        <v>2E-3</v>
      </c>
    </row>
    <row r="206" spans="1:12" x14ac:dyDescent="0.2">
      <c r="A206" s="1">
        <v>42186</v>
      </c>
      <c r="C206" s="4">
        <v>233590.67319999999</v>
      </c>
      <c r="D206" s="14">
        <f t="shared" si="6"/>
        <v>1.0137858647904421</v>
      </c>
      <c r="E206" s="4">
        <f t="shared" si="7"/>
        <v>482630.43908872921</v>
      </c>
      <c r="F206" s="4">
        <f>(Inputs!$B$2-SUM($G$2:G205))*(Inputs!$B$4/12)</f>
        <v>458.69879802128372</v>
      </c>
      <c r="G206" s="4">
        <f>Inputs!$B$6-F206</f>
        <v>1203.9872489166885</v>
      </c>
      <c r="H206" s="4">
        <f>E206+(K206*(Inputs!$B$7-Inputs!$B$8))-Inputs!$B$9-Inputs!$B$3-(K206*Inputs!$B$6)</f>
        <v>242242.48551338288</v>
      </c>
      <c r="J206" s="4">
        <f>J205+Inputs!$B$11</f>
        <v>424187.95357534412</v>
      </c>
      <c r="K206">
        <v>204</v>
      </c>
      <c r="L206" s="20">
        <v>-1E-3</v>
      </c>
    </row>
    <row r="207" spans="1:12" x14ac:dyDescent="0.2">
      <c r="A207" s="1">
        <v>42217</v>
      </c>
      <c r="C207" s="4">
        <v>238176.74979999999</v>
      </c>
      <c r="D207" s="14">
        <f t="shared" si="6"/>
        <v>1.0196329610988937</v>
      </c>
      <c r="E207" s="4">
        <f t="shared" si="7"/>
        <v>493337.62089185091</v>
      </c>
      <c r="F207" s="4">
        <f>(Inputs!$B$2-SUM($G$2:G206))*(Inputs!$B$4/12)</f>
        <v>454.68550719156138</v>
      </c>
      <c r="G207" s="4">
        <f>Inputs!$B$6-F207</f>
        <v>1208.0005397464108</v>
      </c>
      <c r="H207" s="4">
        <f>E207+(K207*(Inputs!$B$7-Inputs!$B$8))-Inputs!$B$9-Inputs!$B$3-(K207*Inputs!$B$6)</f>
        <v>252236.98126956663</v>
      </c>
      <c r="J207" s="4">
        <f>J206+Inputs!$B$11</f>
        <v>425850.63962228206</v>
      </c>
      <c r="K207">
        <v>205</v>
      </c>
      <c r="L207" s="20">
        <v>5.0000000000000001E-3</v>
      </c>
    </row>
    <row r="208" spans="1:12" x14ac:dyDescent="0.2">
      <c r="A208" s="1">
        <v>42248</v>
      </c>
      <c r="C208" s="4">
        <v>242000.3316</v>
      </c>
      <c r="D208" s="14">
        <f t="shared" si="6"/>
        <v>1.0160535476414501</v>
      </c>
      <c r="E208" s="4">
        <f t="shared" si="7"/>
        <v>502488.92443689989</v>
      </c>
      <c r="F208" s="4">
        <f>(Inputs!$B$2-SUM($G$2:G207))*(Inputs!$B$4/12)</f>
        <v>450.65883872574005</v>
      </c>
      <c r="G208" s="4">
        <f>Inputs!$B$6-F208</f>
        <v>1212.0272082122322</v>
      </c>
      <c r="H208" s="4">
        <f>E208+(K208*(Inputs!$B$7-Inputs!$B$8))-Inputs!$B$9-Inputs!$B$3-(K208*Inputs!$B$6)</f>
        <v>260675.59876767755</v>
      </c>
      <c r="J208" s="4">
        <f>J207+Inputs!$B$11</f>
        <v>427513.32566922001</v>
      </c>
      <c r="K208">
        <v>206</v>
      </c>
      <c r="L208" s="17">
        <v>-1E-3</v>
      </c>
    </row>
    <row r="209" spans="1:15" x14ac:dyDescent="0.2">
      <c r="A209" s="1">
        <v>42278</v>
      </c>
      <c r="C209" s="4">
        <v>242725.37340000001</v>
      </c>
      <c r="D209" s="14">
        <f t="shared" si="6"/>
        <v>1.002996036390555</v>
      </c>
      <c r="E209" s="4">
        <f t="shared" si="7"/>
        <v>505214.11022115086</v>
      </c>
      <c r="F209" s="4">
        <f>(Inputs!$B$2-SUM($G$2:G208))*(Inputs!$B$4/12)</f>
        <v>446.61874803169923</v>
      </c>
      <c r="G209" s="4">
        <f>Inputs!$B$6-F209</f>
        <v>1216.067298906273</v>
      </c>
      <c r="H209" s="4">
        <f>E209+(K209*(Inputs!$B$7-Inputs!$B$8))-Inputs!$B$9-Inputs!$B$3-(K209*Inputs!$B$6)</f>
        <v>262688.09850499057</v>
      </c>
      <c r="J209" s="4">
        <f>J208+Inputs!$B$11</f>
        <v>429176.01171615795</v>
      </c>
      <c r="K209">
        <v>207</v>
      </c>
      <c r="L209" s="20"/>
    </row>
    <row r="210" spans="1:15" x14ac:dyDescent="0.2">
      <c r="A210" s="1">
        <v>42309</v>
      </c>
      <c r="C210" s="4">
        <v>242968.353</v>
      </c>
      <c r="D210" s="14">
        <f t="shared" si="6"/>
        <v>1.0010010473837012</v>
      </c>
      <c r="E210" s="4">
        <f t="shared" si="7"/>
        <v>506941.19573975721</v>
      </c>
      <c r="F210" s="4">
        <f>(Inputs!$B$2-SUM($G$2:G209))*(Inputs!$B$4/12)</f>
        <v>442.56519036867832</v>
      </c>
      <c r="G210" s="4">
        <f>Inputs!$B$6-F210</f>
        <v>1220.1208565692939</v>
      </c>
      <c r="H210" s="4">
        <f>E210+(K210*(Inputs!$B$7-Inputs!$B$8))-Inputs!$B$9-Inputs!$B$3-(K210*Inputs!$B$6)</f>
        <v>263702.49797665904</v>
      </c>
      <c r="J210" s="4">
        <f>J209+Inputs!$B$11</f>
        <v>430838.6977630959</v>
      </c>
      <c r="K210">
        <v>208</v>
      </c>
      <c r="L210" s="20">
        <v>1E-3</v>
      </c>
    </row>
    <row r="211" spans="1:15" x14ac:dyDescent="0.2">
      <c r="A211" s="1">
        <v>42339</v>
      </c>
      <c r="C211" s="4">
        <v>243576.2213</v>
      </c>
      <c r="D211" s="14">
        <f t="shared" si="6"/>
        <v>1.002501841464102</v>
      </c>
      <c r="E211" s="4">
        <f t="shared" si="7"/>
        <v>509436.73289332492</v>
      </c>
      <c r="F211" s="4">
        <f>(Inputs!$B$2-SUM($G$2:G210))*(Inputs!$B$4/12)</f>
        <v>438.49812084678069</v>
      </c>
      <c r="G211" s="4">
        <f>Inputs!$B$6-F211</f>
        <v>1224.1879260911915</v>
      </c>
      <c r="H211" s="4">
        <f>E211+(K211*(Inputs!$B$7-Inputs!$B$8))-Inputs!$B$9-Inputs!$B$3-(K211*Inputs!$B$6)</f>
        <v>265485.34908328875</v>
      </c>
      <c r="J211" s="4">
        <f>J210+Inputs!$B$11</f>
        <v>432501.38381003385</v>
      </c>
      <c r="K211">
        <v>209</v>
      </c>
      <c r="L211">
        <v>3.0000000000000001E-3</v>
      </c>
    </row>
    <row r="212" spans="1:15" x14ac:dyDescent="0.2">
      <c r="A212" s="1">
        <v>42370</v>
      </c>
      <c r="C212" s="4">
        <v>245012.97289999999</v>
      </c>
      <c r="D212" s="14">
        <f t="shared" si="6"/>
        <v>1.0058985708552823</v>
      </c>
      <c r="E212" s="4">
        <f t="shared" si="7"/>
        <v>513677.19514017756</v>
      </c>
      <c r="F212" s="4">
        <f>(Inputs!$B$2-SUM($G$2:G211))*(Inputs!$B$4/12)</f>
        <v>434.41749442647671</v>
      </c>
      <c r="G212" s="4">
        <f>Inputs!$B$6-F212</f>
        <v>1228.2685525114955</v>
      </c>
      <c r="H212" s="4">
        <f>E212+(K212*(Inputs!$B$7-Inputs!$B$8))-Inputs!$B$9-Inputs!$B$3-(K212*Inputs!$B$6)</f>
        <v>269013.12528320344</v>
      </c>
      <c r="J212" s="4">
        <f>J211+Inputs!$B$11</f>
        <v>434164.06985697179</v>
      </c>
      <c r="K212">
        <v>210</v>
      </c>
      <c r="L212" s="20">
        <v>-6.9999999999999993E-3</v>
      </c>
    </row>
    <row r="213" spans="1:15" x14ac:dyDescent="0.2">
      <c r="A213" s="1">
        <v>42401</v>
      </c>
      <c r="C213" s="4">
        <v>247051.92660000001</v>
      </c>
      <c r="D213" s="14">
        <f t="shared" si="6"/>
        <v>1.0083218193545702</v>
      </c>
      <c r="E213" s="4">
        <f t="shared" si="7"/>
        <v>519194.54224615928</v>
      </c>
      <c r="F213" s="4">
        <f>(Inputs!$B$2-SUM($G$2:G212))*(Inputs!$B$4/12)</f>
        <v>430.32326591810505</v>
      </c>
      <c r="G213" s="4">
        <f>Inputs!$B$6-F213</f>
        <v>1232.362781019867</v>
      </c>
      <c r="H213" s="4">
        <f>E213+(K213*(Inputs!$B$7-Inputs!$B$8))-Inputs!$B$9-Inputs!$B$3-(K213*Inputs!$B$6)</f>
        <v>273817.78634224716</v>
      </c>
      <c r="J213" s="4">
        <f>J212+Inputs!$B$11</f>
        <v>435826.75590390974</v>
      </c>
      <c r="K213">
        <v>211</v>
      </c>
      <c r="L213" s="20">
        <v>5.0000000000000001E-3</v>
      </c>
    </row>
    <row r="214" spans="1:15" x14ac:dyDescent="0.2">
      <c r="A214" s="1">
        <v>42430</v>
      </c>
      <c r="C214" s="4">
        <v>249346.41089999999</v>
      </c>
      <c r="D214" s="14">
        <f t="shared" si="6"/>
        <v>1.0092874576271367</v>
      </c>
      <c r="E214" s="4">
        <f t="shared" si="7"/>
        <v>525264.49388330139</v>
      </c>
      <c r="F214" s="4">
        <f>(Inputs!$B$2-SUM($G$2:G213))*(Inputs!$B$4/12)</f>
        <v>426.21538998137214</v>
      </c>
      <c r="G214" s="4">
        <f>Inputs!$B$6-F214</f>
        <v>1236.4706569566001</v>
      </c>
      <c r="H214" s="4">
        <f>E214+(K214*(Inputs!$B$7-Inputs!$B$8))-Inputs!$B$9-Inputs!$B$3-(K214*Inputs!$B$6)</f>
        <v>279175.05193245132</v>
      </c>
      <c r="J214" s="4">
        <f>J213+Inputs!$B$11</f>
        <v>437489.44195084769</v>
      </c>
      <c r="K214">
        <v>212</v>
      </c>
      <c r="L214" s="20">
        <v>4.0000000000000001E-3</v>
      </c>
    </row>
    <row r="215" spans="1:15" x14ac:dyDescent="0.2">
      <c r="A215" s="1">
        <v>42461</v>
      </c>
      <c r="C215" s="4">
        <v>251459.58319999999</v>
      </c>
      <c r="D215" s="14">
        <f t="shared" si="6"/>
        <v>1.0084748454664842</v>
      </c>
      <c r="E215" s="4">
        <f t="shared" si="7"/>
        <v>530967.13535120722</v>
      </c>
      <c r="F215" s="4">
        <f>(Inputs!$B$2-SUM($G$2:G214))*(Inputs!$B$4/12)</f>
        <v>422.09382112485008</v>
      </c>
      <c r="G215" s="4">
        <f>Inputs!$B$6-F215</f>
        <v>1240.592225813122</v>
      </c>
      <c r="H215" s="4">
        <f>E215+(K215*(Inputs!$B$7-Inputs!$B$8))-Inputs!$B$9-Inputs!$B$3-(K215*Inputs!$B$6)</f>
        <v>284165.00735341915</v>
      </c>
      <c r="J215" s="4">
        <f>J214+Inputs!$B$11</f>
        <v>439152.12799778563</v>
      </c>
      <c r="K215">
        <v>213</v>
      </c>
      <c r="L215" s="20">
        <v>1E-3</v>
      </c>
    </row>
    <row r="216" spans="1:15" x14ac:dyDescent="0.2">
      <c r="A216" s="1">
        <v>42491</v>
      </c>
      <c r="C216" s="4">
        <v>251384.61429999999</v>
      </c>
      <c r="D216" s="14">
        <f t="shared" si="6"/>
        <v>0.99970186501128344</v>
      </c>
      <c r="E216" s="4">
        <f t="shared" si="7"/>
        <v>532053.19190670387</v>
      </c>
      <c r="F216" s="4">
        <f>(Inputs!$B$2-SUM($G$2:G215))*(Inputs!$B$4/12)</f>
        <v>417.95851370547297</v>
      </c>
      <c r="G216" s="4">
        <f>Inputs!$B$6-F216</f>
        <v>1244.7275332324991</v>
      </c>
      <c r="H216" s="4">
        <f>E216+(K216*(Inputs!$B$7-Inputs!$B$8))-Inputs!$B$9-Inputs!$B$3-(K216*Inputs!$B$6)</f>
        <v>284538.37786197785</v>
      </c>
      <c r="J216" s="4">
        <f>J215+Inputs!$B$11</f>
        <v>440814.81404472358</v>
      </c>
      <c r="K216">
        <v>214</v>
      </c>
      <c r="L216" s="20">
        <v>3.0000000000000001E-3</v>
      </c>
    </row>
    <row r="217" spans="1:15" x14ac:dyDescent="0.2">
      <c r="A217" s="1">
        <v>42522</v>
      </c>
      <c r="C217" s="4">
        <v>251376.1911</v>
      </c>
      <c r="D217" s="14">
        <f t="shared" si="6"/>
        <v>0.99996649277831329</v>
      </c>
      <c r="E217" s="4">
        <f t="shared" si="7"/>
        <v>533284.19906107755</v>
      </c>
      <c r="F217" s="4">
        <f>(Inputs!$B$2-SUM($G$2:G216))*(Inputs!$B$4/12)</f>
        <v>413.80942192803133</v>
      </c>
      <c r="G217" s="4">
        <f>Inputs!$B$6-F217</f>
        <v>1248.8766250099409</v>
      </c>
      <c r="H217" s="4">
        <f>E217+(K217*(Inputs!$B$7-Inputs!$B$8))-Inputs!$B$9-Inputs!$B$3-(K217*Inputs!$B$6)</f>
        <v>285056.69896941353</v>
      </c>
      <c r="J217" s="4">
        <f>J216+Inputs!$B$11</f>
        <v>442477.50009166152</v>
      </c>
      <c r="K217">
        <v>215</v>
      </c>
      <c r="L217" s="20">
        <v>4.0000000000000001E-3</v>
      </c>
    </row>
    <row r="218" spans="1:15" x14ac:dyDescent="0.2">
      <c r="A218" s="1">
        <v>42552</v>
      </c>
      <c r="C218" s="4">
        <v>254726.2384</v>
      </c>
      <c r="D218" s="14">
        <f t="shared" si="6"/>
        <v>1.0133268281508303</v>
      </c>
      <c r="E218" s="4">
        <f t="shared" si="7"/>
        <v>541660.92452732136</v>
      </c>
      <c r="F218" s="4">
        <f>(Inputs!$B$2-SUM($G$2:G217))*(Inputs!$B$4/12)</f>
        <v>409.64649984466485</v>
      </c>
      <c r="G218" s="4">
        <f>Inputs!$B$6-F218</f>
        <v>1253.0395470933072</v>
      </c>
      <c r="H218" s="4">
        <f>E218+(K218*(Inputs!$B$7-Inputs!$B$8))-Inputs!$B$9-Inputs!$B$3-(K218*Inputs!$B$6)</f>
        <v>292720.73838871939</v>
      </c>
      <c r="J218" s="4">
        <f>J217+Inputs!$B$11</f>
        <v>444140.18613859947</v>
      </c>
      <c r="K218">
        <v>216</v>
      </c>
      <c r="L218" s="20">
        <v>1E-3</v>
      </c>
      <c r="O218" s="3"/>
    </row>
    <row r="219" spans="1:15" x14ac:dyDescent="0.2">
      <c r="A219" s="1">
        <v>42583</v>
      </c>
      <c r="C219" s="4">
        <v>258517.08730000001</v>
      </c>
      <c r="D219" s="14">
        <f t="shared" si="6"/>
        <v>1.0148820511142129</v>
      </c>
      <c r="E219" s="4">
        <f t="shared" si="7"/>
        <v>550997.876396209</v>
      </c>
      <c r="F219" s="4">
        <f>(Inputs!$B$2-SUM($G$2:G218))*(Inputs!$B$4/12)</f>
        <v>405.46970135435384</v>
      </c>
      <c r="G219" s="4">
        <f>Inputs!$B$6-F219</f>
        <v>1257.2163455836182</v>
      </c>
      <c r="H219" s="4">
        <f>E219+(K219*(Inputs!$B$7-Inputs!$B$8))-Inputs!$B$9-Inputs!$B$3-(K219*Inputs!$B$6)</f>
        <v>301345.00421066902</v>
      </c>
      <c r="J219" s="4">
        <f>J218+Inputs!$B$11</f>
        <v>445802.87218553742</v>
      </c>
      <c r="K219">
        <v>217</v>
      </c>
      <c r="L219" s="20">
        <v>4.0000000000000001E-3</v>
      </c>
      <c r="O219" s="3"/>
    </row>
    <row r="220" spans="1:15" x14ac:dyDescent="0.2">
      <c r="A220" s="1">
        <v>42614</v>
      </c>
      <c r="C220" s="4">
        <v>261623.39069999999</v>
      </c>
      <c r="D220" s="14">
        <f t="shared" si="6"/>
        <v>1.0120158533133836</v>
      </c>
      <c r="E220" s="4">
        <f t="shared" si="7"/>
        <v>558895.15000398969</v>
      </c>
      <c r="F220" s="4">
        <f>(Inputs!$B$2-SUM($G$2:G219))*(Inputs!$B$4/12)</f>
        <v>401.27898020240849</v>
      </c>
      <c r="G220" s="4">
        <f>Inputs!$B$6-F220</f>
        <v>1261.4070667355636</v>
      </c>
      <c r="H220" s="4">
        <f>E220+(K220*(Inputs!$B$7-Inputs!$B$8))-Inputs!$B$9-Inputs!$B$3-(K220*Inputs!$B$6)</f>
        <v>308529.59177151177</v>
      </c>
      <c r="J220" s="4">
        <f>J219+Inputs!$B$11</f>
        <v>447465.55823247536</v>
      </c>
      <c r="K220">
        <v>218</v>
      </c>
      <c r="L220" s="17">
        <v>2E-3</v>
      </c>
      <c r="O220" s="3"/>
    </row>
    <row r="221" spans="1:15" x14ac:dyDescent="0.2">
      <c r="A221" s="1">
        <v>42644</v>
      </c>
      <c r="C221" s="4">
        <v>259129.00829999999</v>
      </c>
      <c r="D221" s="14">
        <f t="shared" si="6"/>
        <v>0.99046575157776973</v>
      </c>
      <c r="E221" s="4">
        <f t="shared" si="7"/>
        <v>554820.04990193318</v>
      </c>
      <c r="F221" s="4">
        <f>(Inputs!$B$2-SUM($G$2:G220))*(Inputs!$B$4/12)</f>
        <v>397.07428997995663</v>
      </c>
      <c r="G221" s="4">
        <f>Inputs!$B$6-F221</f>
        <v>1265.6117569580156</v>
      </c>
      <c r="H221" s="4">
        <f>E221+(K221*(Inputs!$B$7-Inputs!$B$8))-Inputs!$B$9-Inputs!$B$3-(K221*Inputs!$B$6)</f>
        <v>303741.80562251725</v>
      </c>
      <c r="J221" s="4">
        <f>J220+Inputs!$B$11</f>
        <v>449128.24427941331</v>
      </c>
      <c r="K221">
        <v>219</v>
      </c>
      <c r="L221" s="20"/>
      <c r="O221" s="3"/>
    </row>
    <row r="222" spans="1:15" x14ac:dyDescent="0.2">
      <c r="A222" s="1">
        <v>42675</v>
      </c>
      <c r="C222" s="4">
        <v>256668.91209999999</v>
      </c>
      <c r="D222" s="14">
        <f t="shared" si="6"/>
        <v>0.99050628790601514</v>
      </c>
      <c r="E222" s="4">
        <f t="shared" si="7"/>
        <v>550810.52314218634</v>
      </c>
      <c r="F222" s="4">
        <f>(Inputs!$B$2-SUM($G$2:G221))*(Inputs!$B$4/12)</f>
        <v>392.85558412342994</v>
      </c>
      <c r="G222" s="4">
        <f>Inputs!$B$6-F222</f>
        <v>1269.8304628145422</v>
      </c>
      <c r="H222" s="4">
        <f>E222+(K222*(Inputs!$B$7-Inputs!$B$8))-Inputs!$B$9-Inputs!$B$3-(K222*Inputs!$B$6)</f>
        <v>299019.59281583247</v>
      </c>
      <c r="J222" s="4">
        <f>J221+Inputs!$B$11</f>
        <v>450790.93032635126</v>
      </c>
      <c r="K222">
        <v>220</v>
      </c>
      <c r="L222" s="20">
        <v>3.0000000000000001E-3</v>
      </c>
      <c r="O222" s="3"/>
    </row>
    <row r="223" spans="1:15" x14ac:dyDescent="0.2">
      <c r="A223" s="1">
        <v>42705</v>
      </c>
      <c r="C223" s="4">
        <v>255464.6183</v>
      </c>
      <c r="D223" s="14">
        <f t="shared" si="6"/>
        <v>0.99530798728156533</v>
      </c>
      <c r="E223" s="4">
        <f t="shared" si="7"/>
        <v>549494.19847229542</v>
      </c>
      <c r="F223" s="4">
        <f>(Inputs!$B$2-SUM($G$2:G222))*(Inputs!$B$4/12)</f>
        <v>388.62281591404815</v>
      </c>
      <c r="G223" s="4">
        <f>Inputs!$B$6-F223</f>
        <v>1274.0632310239239</v>
      </c>
      <c r="H223" s="4">
        <f>E223+(K223*(Inputs!$B$7-Inputs!$B$8))-Inputs!$B$9-Inputs!$B$3-(K223*Inputs!$B$6)</f>
        <v>296990.5820990036</v>
      </c>
      <c r="J223" s="4">
        <f>J222+Inputs!$B$11</f>
        <v>452453.6163732892</v>
      </c>
      <c r="K223">
        <v>221</v>
      </c>
      <c r="L223" s="20">
        <v>6.0000000000000001E-3</v>
      </c>
      <c r="O223" s="3"/>
    </row>
    <row r="224" spans="1:15" x14ac:dyDescent="0.2">
      <c r="A224" s="1">
        <v>42736</v>
      </c>
      <c r="C224" s="4">
        <v>259756.97899999999</v>
      </c>
      <c r="D224" s="14">
        <f t="shared" si="6"/>
        <v>1.0168021729528092</v>
      </c>
      <c r="E224" s="4">
        <f t="shared" si="7"/>
        <v>560026.68352758256</v>
      </c>
      <c r="F224" s="4">
        <f>(Inputs!$B$2-SUM($G$2:G223))*(Inputs!$B$4/12)</f>
        <v>384.3759384773017</v>
      </c>
      <c r="G224" s="4">
        <f>Inputs!$B$6-F224</f>
        <v>1278.3101084606706</v>
      </c>
      <c r="H224" s="4">
        <f>E224+(K224*(Inputs!$B$7-Inputs!$B$8))-Inputs!$B$9-Inputs!$B$3-(K224*Inputs!$B$6)</f>
        <v>306810.38110735273</v>
      </c>
      <c r="J224" s="4">
        <f>J223+Inputs!$B$11</f>
        <v>454116.30242022715</v>
      </c>
      <c r="K224">
        <v>222</v>
      </c>
      <c r="L224" s="20">
        <v>-6.0000000000000001E-3</v>
      </c>
      <c r="O224" s="3"/>
    </row>
    <row r="225" spans="1:17" x14ac:dyDescent="0.2">
      <c r="A225" s="1">
        <v>42767</v>
      </c>
      <c r="C225" s="4">
        <v>262221.01020000002</v>
      </c>
      <c r="D225" s="14">
        <f t="shared" si="6"/>
        <v>1.0094859095200672</v>
      </c>
      <c r="E225" s="4">
        <f t="shared" si="7"/>
        <v>566633.78347231168</v>
      </c>
      <c r="F225" s="4">
        <f>(Inputs!$B$2-SUM($G$2:G224))*(Inputs!$B$4/12)</f>
        <v>380.11490478243286</v>
      </c>
      <c r="G225" s="4">
        <f>Inputs!$B$6-F225</f>
        <v>1282.5711421555393</v>
      </c>
      <c r="H225" s="4">
        <f>E225+(K225*(Inputs!$B$7-Inputs!$B$8))-Inputs!$B$9-Inputs!$B$3-(K225*Inputs!$B$6)</f>
        <v>312704.79500514391</v>
      </c>
      <c r="J225" s="4">
        <f>J224+Inputs!$B$11</f>
        <v>455778.98846716509</v>
      </c>
      <c r="K225">
        <v>223</v>
      </c>
      <c r="L225" s="20">
        <v>1.1000000000000001E-2</v>
      </c>
      <c r="O225" s="3"/>
    </row>
    <row r="226" spans="1:17" x14ac:dyDescent="0.2">
      <c r="A226" s="1">
        <v>42795</v>
      </c>
      <c r="C226" s="4">
        <v>261194.83900000001</v>
      </c>
      <c r="D226" s="14">
        <f t="shared" si="6"/>
        <v>0.99608661716611746</v>
      </c>
      <c r="E226" s="4">
        <f t="shared" si="7"/>
        <v>565698.13900773867</v>
      </c>
      <c r="F226" s="4">
        <f>(Inputs!$B$2-SUM($G$2:G225))*(Inputs!$B$4/12)</f>
        <v>375.83966764191439</v>
      </c>
      <c r="G226" s="4">
        <f>Inputs!$B$6-F226</f>
        <v>1286.8463792960579</v>
      </c>
      <c r="H226" s="4">
        <f>E226+(K226*(Inputs!$B$7-Inputs!$B$8))-Inputs!$B$9-Inputs!$B$3-(K226*Inputs!$B$6)</f>
        <v>311056.4644936329</v>
      </c>
      <c r="J226" s="4">
        <f>J225+Inputs!$B$11</f>
        <v>457441.67451410304</v>
      </c>
      <c r="K226">
        <v>224</v>
      </c>
      <c r="L226" s="20">
        <v>3.0000000000000001E-3</v>
      </c>
      <c r="O226" s="3"/>
    </row>
    <row r="227" spans="1:17" x14ac:dyDescent="0.2">
      <c r="A227" s="1">
        <v>42826</v>
      </c>
      <c r="C227" s="4">
        <v>260175.64499999999</v>
      </c>
      <c r="D227" s="14">
        <f t="shared" si="6"/>
        <v>0.99609795505951781</v>
      </c>
      <c r="E227" s="4">
        <f t="shared" si="7"/>
        <v>564776.8572436322</v>
      </c>
      <c r="F227" s="4">
        <f>(Inputs!$B$2-SUM($G$2:G226))*(Inputs!$B$4/12)</f>
        <v>371.55017971092752</v>
      </c>
      <c r="G227" s="4">
        <f>Inputs!$B$6-F227</f>
        <v>1291.1358672270446</v>
      </c>
      <c r="H227" s="4">
        <f>E227+(K227*(Inputs!$B$7-Inputs!$B$8))-Inputs!$B$9-Inputs!$B$3-(K227*Inputs!$B$6)</f>
        <v>309422.49668258848</v>
      </c>
      <c r="J227" s="4">
        <f>J226+Inputs!$B$11</f>
        <v>459104.36056104099</v>
      </c>
      <c r="K227">
        <v>225</v>
      </c>
      <c r="L227" s="20">
        <v>5.0000000000000001E-3</v>
      </c>
      <c r="O227" s="3"/>
    </row>
    <row r="228" spans="1:17" x14ac:dyDescent="0.2">
      <c r="A228" s="1">
        <v>42856</v>
      </c>
      <c r="C228" s="4">
        <v>259697.96410000001</v>
      </c>
      <c r="D228" s="14">
        <f t="shared" si="6"/>
        <v>0.99816400608904043</v>
      </c>
      <c r="E228" s="4">
        <f t="shared" si="7"/>
        <v>565032.99160681735</v>
      </c>
      <c r="F228" s="4">
        <f>(Inputs!$B$2-SUM($G$2:G227))*(Inputs!$B$4/12)</f>
        <v>367.24639348683735</v>
      </c>
      <c r="G228" s="4">
        <f>Inputs!$B$6-F228</f>
        <v>1295.4396534511347</v>
      </c>
      <c r="H228" s="4">
        <f>E228+(K228*(Inputs!$B$7-Inputs!$B$8))-Inputs!$B$9-Inputs!$B$3-(K228*Inputs!$B$6)</f>
        <v>308965.94499883562</v>
      </c>
      <c r="J228" s="4">
        <f>J227+Inputs!$B$11</f>
        <v>460767.04660797893</v>
      </c>
      <c r="K228">
        <v>226</v>
      </c>
      <c r="L228" s="20">
        <v>4.0000000000000001E-3</v>
      </c>
      <c r="O228" s="3"/>
    </row>
    <row r="229" spans="1:17" x14ac:dyDescent="0.2">
      <c r="A229" s="1">
        <v>42887</v>
      </c>
      <c r="C229" s="4">
        <v>266774.30410000001</v>
      </c>
      <c r="D229" s="14">
        <f t="shared" si="6"/>
        <v>1.0272483460720361</v>
      </c>
      <c r="E229" s="4">
        <f t="shared" si="7"/>
        <v>581764.3801398197</v>
      </c>
      <c r="F229" s="4">
        <f>(Inputs!$B$2-SUM($G$2:G228))*(Inputs!$B$4/12)</f>
        <v>362.92826130866689</v>
      </c>
      <c r="G229" s="4">
        <f>Inputs!$B$6-F229</f>
        <v>1299.7577856293053</v>
      </c>
      <c r="H229" s="4">
        <f>E229+(K229*(Inputs!$B$7-Inputs!$B$8))-Inputs!$B$9-Inputs!$B$3-(K229*Inputs!$B$6)</f>
        <v>324984.64748490002</v>
      </c>
      <c r="J229" s="4">
        <f>J228+Inputs!$B$11</f>
        <v>462429.73265491688</v>
      </c>
      <c r="K229">
        <v>227</v>
      </c>
      <c r="L229" s="20">
        <v>2E-3</v>
      </c>
      <c r="O229" s="3"/>
    </row>
    <row r="230" spans="1:17" x14ac:dyDescent="0.2">
      <c r="A230" s="1">
        <v>42917</v>
      </c>
      <c r="C230" s="4">
        <v>270597.03570000001</v>
      </c>
      <c r="D230" s="14">
        <f t="shared" si="6"/>
        <v>1.0143294595515731</v>
      </c>
      <c r="E230" s="4">
        <f t="shared" si="7"/>
        <v>591423.52651453204</v>
      </c>
      <c r="F230" s="4">
        <f>(Inputs!$B$2-SUM($G$2:G229))*(Inputs!$B$4/12)</f>
        <v>358.59573535656915</v>
      </c>
      <c r="G230" s="4">
        <f>Inputs!$B$6-F230</f>
        <v>1304.0903115814031</v>
      </c>
      <c r="H230" s="4">
        <f>E230+(K230*(Inputs!$B$7-Inputs!$B$8))-Inputs!$B$9-Inputs!$B$3-(K230*Inputs!$B$6)</f>
        <v>333931.10781267437</v>
      </c>
      <c r="J230" s="4">
        <f>J229+Inputs!$B$11</f>
        <v>464092.41870185483</v>
      </c>
      <c r="K230">
        <v>228</v>
      </c>
      <c r="L230" s="20">
        <v>2E-3</v>
      </c>
      <c r="O230" s="3"/>
    </row>
    <row r="231" spans="1:17" x14ac:dyDescent="0.2">
      <c r="A231" s="1">
        <v>42948</v>
      </c>
      <c r="C231" s="4">
        <v>275880.97470000002</v>
      </c>
      <c r="D231" s="14">
        <f t="shared" si="6"/>
        <v>1.0195269655720032</v>
      </c>
      <c r="E231" s="4">
        <f t="shared" si="7"/>
        <v>604306.22044424643</v>
      </c>
      <c r="F231" s="4">
        <f>(Inputs!$B$2-SUM($G$2:G230))*(Inputs!$B$4/12)</f>
        <v>354.24876765129778</v>
      </c>
      <c r="G231" s="4">
        <f>Inputs!$B$6-F231</f>
        <v>1308.4372792866743</v>
      </c>
      <c r="H231" s="4">
        <f>E231+(K231*(Inputs!$B$7-Inputs!$B$8))-Inputs!$B$9-Inputs!$B$3-(K231*Inputs!$B$6)</f>
        <v>346101.1156954508</v>
      </c>
      <c r="J231" s="4">
        <f>J230+Inputs!$B$11</f>
        <v>465755.10474879277</v>
      </c>
      <c r="K231">
        <v>229</v>
      </c>
      <c r="L231" s="20">
        <v>6.9999999999999993E-3</v>
      </c>
    </row>
    <row r="232" spans="1:17" x14ac:dyDescent="0.2">
      <c r="A232" s="1">
        <v>42979</v>
      </c>
      <c r="C232" s="4">
        <v>273999.40820000001</v>
      </c>
      <c r="D232" s="14">
        <f t="shared" si="6"/>
        <v>0.99317978884899161</v>
      </c>
      <c r="E232" s="4">
        <f t="shared" si="7"/>
        <v>601488.56959324877</v>
      </c>
      <c r="F232" s="4">
        <f>(Inputs!$B$2-SUM($G$2:G231))*(Inputs!$B$4/12)</f>
        <v>349.88731005367555</v>
      </c>
      <c r="G232" s="4">
        <f>Inputs!$B$6-F232</f>
        <v>1312.7987368842967</v>
      </c>
      <c r="H232" s="4">
        <f>E232+(K232*(Inputs!$B$7-Inputs!$B$8))-Inputs!$B$9-Inputs!$B$3-(K232*Inputs!$B$6)</f>
        <v>342570.7787975152</v>
      </c>
      <c r="J232" s="4">
        <f>J231+Inputs!$B$11</f>
        <v>467417.79079573072</v>
      </c>
      <c r="K232">
        <v>230</v>
      </c>
      <c r="L232" s="20">
        <v>1E-3</v>
      </c>
    </row>
    <row r="233" spans="1:17" x14ac:dyDescent="0.2">
      <c r="A233" s="1">
        <v>43009</v>
      </c>
      <c r="C233" s="4">
        <v>274332.47210000001</v>
      </c>
      <c r="D233" s="14">
        <f t="shared" si="6"/>
        <v>1.0012155643042735</v>
      </c>
      <c r="E233" s="4">
        <f t="shared" si="7"/>
        <v>603538.49347113632</v>
      </c>
      <c r="F233" s="4">
        <f>(Inputs!$B$2-SUM($G$2:G232))*(Inputs!$B$4/12)</f>
        <v>345.51131426406124</v>
      </c>
      <c r="G233" s="4">
        <f>Inputs!$B$6-F233</f>
        <v>1317.174732673911</v>
      </c>
      <c r="H233" s="4">
        <f>E233+(K233*(Inputs!$B$7-Inputs!$B$8))-Inputs!$B$9-Inputs!$B$3-(K233*Inputs!$B$6)</f>
        <v>343908.01662846474</v>
      </c>
      <c r="J233" s="4">
        <f>J232+Inputs!$B$11</f>
        <v>469080.47684266866</v>
      </c>
      <c r="K233">
        <v>231</v>
      </c>
      <c r="L233" s="20">
        <v>1E-3</v>
      </c>
    </row>
    <row r="234" spans="1:17" x14ac:dyDescent="0.2">
      <c r="A234" s="1">
        <v>43040</v>
      </c>
      <c r="C234" s="4">
        <v>272774.29560000001</v>
      </c>
      <c r="D234" s="14">
        <f t="shared" si="6"/>
        <v>0.99432011643363893</v>
      </c>
      <c r="E234" s="4">
        <f t="shared" si="7"/>
        <v>601424.5240784043</v>
      </c>
      <c r="F234" s="4">
        <f>(Inputs!$B$2-SUM($G$2:G233))*(Inputs!$B$4/12)</f>
        <v>341.12073182181484</v>
      </c>
      <c r="G234" s="4">
        <f>Inputs!$B$6-F234</f>
        <v>1321.5653151161573</v>
      </c>
      <c r="H234" s="4">
        <f>E234+(K234*(Inputs!$B$7-Inputs!$B$8))-Inputs!$B$9-Inputs!$B$3-(K234*Inputs!$B$6)</f>
        <v>341081.36118879478</v>
      </c>
      <c r="J234" s="4">
        <f>J233+Inputs!$B$11</f>
        <v>470743.16288960661</v>
      </c>
      <c r="K234">
        <v>232</v>
      </c>
      <c r="L234" s="20">
        <v>2E-3</v>
      </c>
    </row>
    <row r="235" spans="1:17" x14ac:dyDescent="0.2">
      <c r="A235" s="1">
        <v>43070</v>
      </c>
      <c r="C235" s="4">
        <v>271980.64279999997</v>
      </c>
      <c r="D235" s="14">
        <f t="shared" si="6"/>
        <v>0.99709044139128178</v>
      </c>
      <c r="E235" s="4">
        <f t="shared" si="7"/>
        <v>600996.7567207322</v>
      </c>
      <c r="F235" s="4">
        <f>(Inputs!$B$2-SUM($G$2:G234))*(Inputs!$B$4/12)</f>
        <v>336.71551410476098</v>
      </c>
      <c r="G235" s="4">
        <f>Inputs!$B$6-F235</f>
        <v>1325.9705328332111</v>
      </c>
      <c r="H235" s="4">
        <f>E235+(K235*(Inputs!$B$7-Inputs!$B$8))-Inputs!$B$9-Inputs!$B$3-(K235*Inputs!$B$6)</f>
        <v>339940.90778418467</v>
      </c>
      <c r="J235" s="4">
        <f>J234+Inputs!$B$11</f>
        <v>472405.84893654456</v>
      </c>
      <c r="K235">
        <v>233</v>
      </c>
      <c r="L235" s="20">
        <v>8.0000000000000002E-3</v>
      </c>
    </row>
    <row r="236" spans="1:17" x14ac:dyDescent="0.2">
      <c r="A236" s="1">
        <v>43101</v>
      </c>
      <c r="C236" s="4">
        <v>272340.78049999999</v>
      </c>
      <c r="D236" s="14">
        <f t="shared" si="6"/>
        <v>1.0013241298950266</v>
      </c>
      <c r="E236" s="4">
        <f t="shared" si="7"/>
        <v>603124.70653747604</v>
      </c>
      <c r="F236" s="4">
        <f>(Inputs!$B$2-SUM($G$2:G235))*(Inputs!$B$4/12)</f>
        <v>332.29561232865024</v>
      </c>
      <c r="G236" s="4">
        <f>Inputs!$B$6-F236</f>
        <v>1330.3904346093218</v>
      </c>
      <c r="H236" s="4">
        <f>E236+(K236*(Inputs!$B$7-Inputs!$B$8))-Inputs!$B$9-Inputs!$B$3-(K236*Inputs!$B$6)</f>
        <v>341356.17155399057</v>
      </c>
      <c r="J236" s="4">
        <f>J235+Inputs!$B$11</f>
        <v>474068.5349834825</v>
      </c>
      <c r="K236">
        <v>234</v>
      </c>
      <c r="L236" s="20">
        <v>-8.0000000000000002E-3</v>
      </c>
      <c r="O236" s="3"/>
      <c r="P236" s="3"/>
      <c r="Q236" s="3"/>
    </row>
    <row r="237" spans="1:17" x14ac:dyDescent="0.2">
      <c r="A237" s="1">
        <v>43132</v>
      </c>
      <c r="C237" s="4">
        <v>271867.74959999998</v>
      </c>
      <c r="D237" s="14">
        <f t="shared" si="6"/>
        <v>0.99826309192794571</v>
      </c>
      <c r="E237" s="4">
        <f t="shared" si="7"/>
        <v>603409.64096718933</v>
      </c>
      <c r="F237" s="4">
        <f>(Inputs!$B$2-SUM($G$2:G236))*(Inputs!$B$4/12)</f>
        <v>327.86097754661915</v>
      </c>
      <c r="G237" s="4">
        <f>Inputs!$B$6-F237</f>
        <v>1334.8250693913531</v>
      </c>
      <c r="H237" s="4">
        <f>E237+(K237*(Inputs!$B$7-Inputs!$B$8))-Inputs!$B$9-Inputs!$B$3-(K237*Inputs!$B$6)</f>
        <v>340928.41993676586</v>
      </c>
      <c r="J237" s="4">
        <f>J236+Inputs!$B$11</f>
        <v>475731.22103042045</v>
      </c>
      <c r="K237">
        <v>235</v>
      </c>
      <c r="L237" s="22">
        <v>8.0000000000000002E-3</v>
      </c>
      <c r="O237" s="3"/>
      <c r="P237" s="3"/>
      <c r="Q237" s="3"/>
    </row>
    <row r="238" spans="1:17" x14ac:dyDescent="0.2">
      <c r="A238" s="1">
        <v>43160</v>
      </c>
      <c r="C238" s="4">
        <v>273381.81270000001</v>
      </c>
      <c r="D238" s="14">
        <f t="shared" si="6"/>
        <v>1.0055691162420981</v>
      </c>
      <c r="E238" s="4">
        <f t="shared" si="7"/>
        <v>608116.83246092184</v>
      </c>
      <c r="F238" s="4">
        <f>(Inputs!$B$2-SUM($G$2:G237))*(Inputs!$B$4/12)</f>
        <v>323.41156064864805</v>
      </c>
      <c r="G238" s="4">
        <f>Inputs!$B$6-F238</f>
        <v>1339.2744862893242</v>
      </c>
      <c r="H238" s="4">
        <f>E238+(K238*(Inputs!$B$7-Inputs!$B$8))-Inputs!$B$9-Inputs!$B$3-(K238*Inputs!$B$6)</f>
        <v>344922.92538356042</v>
      </c>
      <c r="J238" s="4">
        <f>J237+Inputs!$B$11</f>
        <v>477393.9070773584</v>
      </c>
      <c r="K238">
        <v>236</v>
      </c>
      <c r="L238" s="22">
        <v>1E-3</v>
      </c>
      <c r="O238" s="3"/>
      <c r="P238" s="3"/>
      <c r="Q238" s="3"/>
    </row>
    <row r="239" spans="1:17" x14ac:dyDescent="0.2">
      <c r="A239" s="1">
        <v>43191</v>
      </c>
      <c r="C239" s="4">
        <v>273863.19880000001</v>
      </c>
      <c r="D239" s="14">
        <f t="shared" si="6"/>
        <v>1.0017608563468274</v>
      </c>
      <c r="E239" s="4">
        <f t="shared" si="7"/>
        <v>610533.74371042952</v>
      </c>
      <c r="F239" s="4">
        <f>(Inputs!$B$2-SUM($G$2:G238))*(Inputs!$B$4/12)</f>
        <v>318.94731236101694</v>
      </c>
      <c r="G239" s="4">
        <f>Inputs!$B$6-F239</f>
        <v>1343.7387345769553</v>
      </c>
      <c r="H239" s="4">
        <f>E239+(K239*(Inputs!$B$7-Inputs!$B$8))-Inputs!$B$9-Inputs!$B$3-(K239*Inputs!$B$6)</f>
        <v>346627.1505861301</v>
      </c>
      <c r="J239" s="4">
        <f>J238+Inputs!$B$11</f>
        <v>479056.59312429634</v>
      </c>
      <c r="K239">
        <v>237</v>
      </c>
      <c r="L239" s="22">
        <v>5.0000000000000001E-3</v>
      </c>
      <c r="O239" s="3"/>
      <c r="P239" s="3"/>
      <c r="Q239" s="3"/>
    </row>
    <row r="240" spans="1:17" x14ac:dyDescent="0.2">
      <c r="A240" s="1">
        <v>43221</v>
      </c>
      <c r="C240" s="4">
        <v>275766.55369999999</v>
      </c>
      <c r="D240" s="14">
        <f t="shared" si="6"/>
        <v>1.006950020697706</v>
      </c>
      <c r="E240" s="4">
        <f t="shared" si="7"/>
        <v>616134.55387161486</v>
      </c>
      <c r="F240" s="4">
        <f>(Inputs!$B$2-SUM($G$2:G239))*(Inputs!$B$4/12)</f>
        <v>314.46818324576037</v>
      </c>
      <c r="G240" s="4">
        <f>Inputs!$B$6-F240</f>
        <v>1348.2178636922117</v>
      </c>
      <c r="H240" s="4">
        <f>E240+(K240*(Inputs!$B$7-Inputs!$B$8))-Inputs!$B$9-Inputs!$B$3-(K240*Inputs!$B$6)</f>
        <v>351515.27470037749</v>
      </c>
      <c r="J240" s="4">
        <f>J239+Inputs!$B$11</f>
        <v>480719.27917123429</v>
      </c>
      <c r="K240">
        <v>238</v>
      </c>
      <c r="L240" s="22">
        <v>4.0000000000000001E-3</v>
      </c>
      <c r="O240" s="3"/>
      <c r="P240" s="3"/>
      <c r="Q240" s="3"/>
    </row>
    <row r="241" spans="1:17" x14ac:dyDescent="0.2">
      <c r="A241" s="1">
        <v>43252</v>
      </c>
      <c r="C241" s="4">
        <v>276589.63770000002</v>
      </c>
      <c r="D241" s="14">
        <f t="shared" si="6"/>
        <v>1.0029847129354761</v>
      </c>
      <c r="E241" s="4">
        <f t="shared" si="7"/>
        <v>619330.28802456241</v>
      </c>
      <c r="F241" s="4">
        <f>(Inputs!$B$2-SUM($G$2:G240))*(Inputs!$B$4/12)</f>
        <v>309.97412370011972</v>
      </c>
      <c r="G241" s="4">
        <f>Inputs!$B$6-F241</f>
        <v>1352.7119232378525</v>
      </c>
      <c r="H241" s="4">
        <f>E241+(K241*(Inputs!$B$7-Inputs!$B$8))-Inputs!$B$9-Inputs!$B$3-(K241*Inputs!$B$6)</f>
        <v>353998.32280638709</v>
      </c>
      <c r="J241" s="4">
        <f>J240+Inputs!$B$11</f>
        <v>482381.96521817223</v>
      </c>
      <c r="K241">
        <v>239</v>
      </c>
      <c r="L241" s="22">
        <v>3.0000000000000001E-3</v>
      </c>
      <c r="O241" s="3"/>
      <c r="P241" s="3"/>
      <c r="Q241" s="3"/>
    </row>
    <row r="242" spans="1:17" x14ac:dyDescent="0.2">
      <c r="A242" s="1">
        <v>43282</v>
      </c>
      <c r="C242" s="4">
        <v>276178.79340000002</v>
      </c>
      <c r="D242" s="14">
        <f t="shared" si="6"/>
        <v>0.99851460704234474</v>
      </c>
      <c r="E242" s="4">
        <f t="shared" si="7"/>
        <v>619765.5441327896</v>
      </c>
      <c r="F242" s="4">
        <f>(Inputs!$B$2-SUM($G$2:G241))*(Inputs!$B$4/12)</f>
        <v>305.46508395599346</v>
      </c>
      <c r="G242" s="4">
        <f>Inputs!$B$6-F242</f>
        <v>1357.2209629819786</v>
      </c>
      <c r="H242" s="4">
        <f>E242+(K242*(Inputs!$B$7-Inputs!$B$8))-Inputs!$B$9-Inputs!$B$3-(K242*Inputs!$B$6)</f>
        <v>353720.89286767627</v>
      </c>
      <c r="J242" s="4">
        <f>J241+Inputs!$B$11</f>
        <v>484044.65126511018</v>
      </c>
      <c r="K242">
        <v>240</v>
      </c>
      <c r="L242" s="22">
        <v>1E-3</v>
      </c>
      <c r="O242" s="3"/>
      <c r="P242" s="3"/>
      <c r="Q242" s="3"/>
    </row>
    <row r="243" spans="1:17" x14ac:dyDescent="0.2">
      <c r="A243" s="1">
        <v>43313</v>
      </c>
      <c r="C243" s="4">
        <v>278315.97440000001</v>
      </c>
      <c r="D243" s="14">
        <f t="shared" si="6"/>
        <v>1.0077383964702338</v>
      </c>
      <c r="E243" s="4">
        <f t="shared" si="7"/>
        <v>625933.81838769349</v>
      </c>
      <c r="F243" s="4">
        <f>(Inputs!$B$2-SUM($G$2:G242))*(Inputs!$B$4/12)</f>
        <v>300.94101407938689</v>
      </c>
      <c r="G243" s="4">
        <f>Inputs!$B$6-F243</f>
        <v>1361.7450328585853</v>
      </c>
      <c r="H243" s="4">
        <f>E243+(K243*(Inputs!$B$7-Inputs!$B$8))-Inputs!$B$9-Inputs!$B$3-(K243*Inputs!$B$6)</f>
        <v>359176.48107564222</v>
      </c>
      <c r="J243" s="4">
        <f>J242+Inputs!$B$11</f>
        <v>485707.33731204813</v>
      </c>
      <c r="K243">
        <v>241</v>
      </c>
      <c r="L243" s="17">
        <v>9.0000000000000011E-3</v>
      </c>
      <c r="O243" s="3"/>
      <c r="P243" s="3"/>
      <c r="Q243" s="3"/>
    </row>
    <row r="244" spans="1:17" x14ac:dyDescent="0.2">
      <c r="A244" s="1">
        <v>43344</v>
      </c>
      <c r="C244" s="4">
        <v>278602.04729999998</v>
      </c>
      <c r="D244" s="14">
        <f t="shared" si="6"/>
        <v>1.0010278709320106</v>
      </c>
      <c r="E244" s="4">
        <f t="shared" si="7"/>
        <v>627944.88611174119</v>
      </c>
      <c r="F244" s="4">
        <f>(Inputs!$B$2-SUM($G$2:G243))*(Inputs!$B$4/12)</f>
        <v>296.4018639698582</v>
      </c>
      <c r="G244" s="4">
        <f>Inputs!$B$6-F244</f>
        <v>1366.284182968114</v>
      </c>
      <c r="H244" s="4">
        <f>E244+(K244*(Inputs!$B$7-Inputs!$B$8))-Inputs!$B$9-Inputs!$B$3-(K244*Inputs!$B$6)</f>
        <v>360474.86275275191</v>
      </c>
      <c r="J244" s="4">
        <f>J243+Inputs!$B$11</f>
        <v>487370.02335898607</v>
      </c>
      <c r="K244">
        <v>242</v>
      </c>
      <c r="L244" s="22"/>
      <c r="O244" s="3"/>
      <c r="P244" s="3"/>
      <c r="Q244" s="3"/>
    </row>
    <row r="245" spans="1:17" x14ac:dyDescent="0.2">
      <c r="A245" s="1">
        <v>43374</v>
      </c>
      <c r="C245" s="4">
        <v>280839.85889999999</v>
      </c>
      <c r="D245" s="14">
        <f t="shared" si="6"/>
        <v>1.0080322869903047</v>
      </c>
      <c r="E245" s="4">
        <f t="shared" si="7"/>
        <v>634370.56908261974</v>
      </c>
      <c r="F245" s="4">
        <f>(Inputs!$B$2-SUM($G$2:G244))*(Inputs!$B$4/12)</f>
        <v>291.84758335996452</v>
      </c>
      <c r="G245" s="4">
        <f>Inputs!$B$6-F245</f>
        <v>1370.8384635780076</v>
      </c>
      <c r="H245" s="4">
        <f>E245+(K245*(Inputs!$B$7-Inputs!$B$8))-Inputs!$B$9-Inputs!$B$3-(K245*Inputs!$B$6)</f>
        <v>366187.85967669252</v>
      </c>
      <c r="J245" s="4">
        <f>J244+Inputs!$B$11</f>
        <v>489032.70940592402</v>
      </c>
      <c r="K245">
        <v>243</v>
      </c>
      <c r="L245" s="17">
        <v>1E-3</v>
      </c>
      <c r="O245" s="3"/>
      <c r="P245" s="3"/>
      <c r="Q245" s="3"/>
    </row>
    <row r="246" spans="1:17" x14ac:dyDescent="0.2">
      <c r="A246" s="1">
        <v>43405</v>
      </c>
      <c r="C246" s="4">
        <v>278691.53869999998</v>
      </c>
      <c r="D246" s="14">
        <f t="shared" si="6"/>
        <v>0.99235037288362626</v>
      </c>
      <c r="E246" s="4">
        <f t="shared" si="7"/>
        <v>630882.75734289899</v>
      </c>
      <c r="F246" s="4">
        <f>(Inputs!$B$2-SUM($G$2:G245))*(Inputs!$B$4/12)</f>
        <v>287.27812181470449</v>
      </c>
      <c r="G246" s="4">
        <f>Inputs!$B$6-F246</f>
        <v>1375.4079251232677</v>
      </c>
      <c r="H246" s="4">
        <f>E246+(K246*(Inputs!$B$7-Inputs!$B$8))-Inputs!$B$9-Inputs!$B$3-(K246*Inputs!$B$6)</f>
        <v>361987.36189003376</v>
      </c>
      <c r="J246" s="4">
        <f>J245+Inputs!$B$11</f>
        <v>490695.39545286197</v>
      </c>
      <c r="K246">
        <v>244</v>
      </c>
      <c r="L246" s="22"/>
      <c r="O246" s="3"/>
      <c r="P246" s="3"/>
      <c r="Q246" s="3"/>
    </row>
    <row r="247" spans="1:17" x14ac:dyDescent="0.2">
      <c r="A247" s="1">
        <v>43435</v>
      </c>
      <c r="C247" s="4">
        <v>280601.13270000002</v>
      </c>
      <c r="D247" s="14">
        <f t="shared" si="6"/>
        <v>1.0068519984815745</v>
      </c>
      <c r="E247" s="4">
        <f t="shared" si="7"/>
        <v>636595.01336379559</v>
      </c>
      <c r="F247" s="4">
        <f>(Inputs!$B$2-SUM($G$2:G246))*(Inputs!$B$4/12)</f>
        <v>282.69342873096031</v>
      </c>
      <c r="G247" s="4">
        <f>Inputs!$B$6-F247</f>
        <v>1379.9926182070119</v>
      </c>
      <c r="H247" s="4">
        <f>E247+(K247*(Inputs!$B$7-Inputs!$B$8))-Inputs!$B$9-Inputs!$B$3-(K247*Inputs!$B$6)</f>
        <v>366986.93186399242</v>
      </c>
      <c r="J247" s="4">
        <f>J246+Inputs!$B$11</f>
        <v>492358.08149979991</v>
      </c>
      <c r="K247">
        <v>245</v>
      </c>
      <c r="L247" s="20">
        <v>4.0000000000000001E-3</v>
      </c>
      <c r="O247" s="3"/>
      <c r="P247" s="3"/>
      <c r="Q247" s="3"/>
    </row>
    <row r="248" spans="1:17" x14ac:dyDescent="0.2">
      <c r="A248" s="1">
        <v>43466</v>
      </c>
      <c r="C248" s="4">
        <v>277869.10470000003</v>
      </c>
      <c r="D248" s="14">
        <f t="shared" si="6"/>
        <v>0.99026366011529654</v>
      </c>
      <c r="E248" s="4">
        <f t="shared" si="7"/>
        <v>631768.01967428625</v>
      </c>
      <c r="F248" s="4">
        <f>(Inputs!$B$2-SUM($G$2:G247))*(Inputs!$B$4/12)</f>
        <v>278.09345333693699</v>
      </c>
      <c r="G248" s="4">
        <f>Inputs!$B$6-F248</f>
        <v>1384.5925936010351</v>
      </c>
      <c r="H248" s="4">
        <f>E248+(K248*(Inputs!$B$7-Inputs!$B$8))-Inputs!$B$9-Inputs!$B$3-(K248*Inputs!$B$6)</f>
        <v>361447.25212754507</v>
      </c>
      <c r="J248" s="4">
        <f>J247+Inputs!$B$11</f>
        <v>494020.76754673786</v>
      </c>
      <c r="K248">
        <v>246</v>
      </c>
      <c r="L248" s="20">
        <v>-9.0000000000000011E-3</v>
      </c>
      <c r="O248" s="3"/>
      <c r="P248" s="3"/>
      <c r="Q248" s="3"/>
    </row>
    <row r="249" spans="1:17" x14ac:dyDescent="0.2">
      <c r="A249" s="1">
        <v>43497</v>
      </c>
      <c r="C249" s="4">
        <v>275786.5343</v>
      </c>
      <c r="D249" s="14">
        <f t="shared" si="6"/>
        <v>0.99250521067375064</v>
      </c>
      <c r="E249" s="4">
        <f t="shared" si="7"/>
        <v>628411.8475454544</v>
      </c>
      <c r="F249" s="4">
        <f>(Inputs!$B$2-SUM($G$2:G248))*(Inputs!$B$4/12)</f>
        <v>273.47814469160016</v>
      </c>
      <c r="G249" s="4">
        <f>Inputs!$B$6-F249</f>
        <v>1389.207902246372</v>
      </c>
      <c r="H249" s="4">
        <f>E249+(K249*(Inputs!$B$7-Inputs!$B$8))-Inputs!$B$9-Inputs!$B$3-(K249*Inputs!$B$6)</f>
        <v>357378.39395177527</v>
      </c>
      <c r="J249" s="4">
        <f>J248+Inputs!$B$11</f>
        <v>495683.4535936758</v>
      </c>
      <c r="K249">
        <v>247</v>
      </c>
      <c r="L249" s="20">
        <v>6.9999999999999993E-3</v>
      </c>
    </row>
    <row r="250" spans="1:17" x14ac:dyDescent="0.2">
      <c r="A250" s="1">
        <v>43525</v>
      </c>
      <c r="C250" s="4">
        <v>272427.35389999999</v>
      </c>
      <c r="D250" s="14">
        <f t="shared" si="6"/>
        <v>0.98781963590598698</v>
      </c>
      <c r="E250" s="4">
        <f t="shared" si="7"/>
        <v>622134.42357503471</v>
      </c>
      <c r="F250" s="4">
        <f>(Inputs!$B$2-SUM($G$2:G249))*(Inputs!$B$4/12)</f>
        <v>268.84745168411234</v>
      </c>
      <c r="G250" s="4">
        <f>Inputs!$B$6-F250</f>
        <v>1393.8385952538597</v>
      </c>
      <c r="H250" s="4">
        <f>E250+(K250*(Inputs!$B$7-Inputs!$B$8))-Inputs!$B$9-Inputs!$B$3-(K250*Inputs!$B$6)</f>
        <v>350388.28393441765</v>
      </c>
      <c r="J250" s="4">
        <f>J249+Inputs!$B$11</f>
        <v>497346.13964061375</v>
      </c>
      <c r="K250">
        <v>248</v>
      </c>
      <c r="L250" s="20"/>
    </row>
    <row r="251" spans="1:17" x14ac:dyDescent="0.2">
      <c r="A251" s="1">
        <v>43556</v>
      </c>
      <c r="C251" s="4">
        <v>270098.15460000001</v>
      </c>
      <c r="D251" s="14">
        <f t="shared" si="6"/>
        <v>0.99145020033173703</v>
      </c>
      <c r="E251" s="4">
        <f t="shared" si="7"/>
        <v>618201.82684641413</v>
      </c>
      <c r="F251" s="4">
        <f>(Inputs!$B$2-SUM($G$2:G250))*(Inputs!$B$4/12)</f>
        <v>264.20132303326614</v>
      </c>
      <c r="G251" s="4">
        <f>Inputs!$B$6-F251</f>
        <v>1398.484723904706</v>
      </c>
      <c r="H251" s="4">
        <f>E251+(K251*(Inputs!$B$7-Inputs!$B$8))-Inputs!$B$9-Inputs!$B$3-(K251*Inputs!$B$6)</f>
        <v>345743.00115885906</v>
      </c>
      <c r="J251" s="4">
        <f>J250+Inputs!$B$11</f>
        <v>499008.8256875517</v>
      </c>
      <c r="K251">
        <v>249</v>
      </c>
      <c r="L251" s="20">
        <v>1.1000000000000001E-2</v>
      </c>
    </row>
    <row r="252" spans="1:17" x14ac:dyDescent="0.2">
      <c r="A252" s="1">
        <v>43586</v>
      </c>
      <c r="C252" s="4">
        <v>269420.73489999998</v>
      </c>
      <c r="D252" s="14">
        <f t="shared" si="6"/>
        <v>0.99749194991352963</v>
      </c>
      <c r="E252" s="4">
        <f t="shared" si="7"/>
        <v>618050.97287948837</v>
      </c>
      <c r="F252" s="4">
        <f>(Inputs!$B$2-SUM($G$2:G251))*(Inputs!$B$4/12)</f>
        <v>259.53970728691718</v>
      </c>
      <c r="G252" s="4">
        <f>Inputs!$B$6-F252</f>
        <v>1403.1463396510549</v>
      </c>
      <c r="H252" s="4">
        <f>E252+(K252*(Inputs!$B$7-Inputs!$B$8))-Inputs!$B$9-Inputs!$B$3-(K252*Inputs!$B$6)</f>
        <v>344879.46114499535</v>
      </c>
      <c r="J252" s="4">
        <f>J251+Inputs!$B$11</f>
        <v>500671.51173448964</v>
      </c>
      <c r="K252">
        <v>250</v>
      </c>
      <c r="L252" s="20">
        <v>3.0000000000000001E-3</v>
      </c>
    </row>
    <row r="253" spans="1:17" x14ac:dyDescent="0.2">
      <c r="A253" s="1">
        <v>43617</v>
      </c>
      <c r="C253" s="4">
        <v>268689.13620000001</v>
      </c>
      <c r="D253" s="14">
        <f t="shared" si="6"/>
        <v>0.99728454938603184</v>
      </c>
      <c r="E253" s="4">
        <f t="shared" si="7"/>
        <v>617776.6866046642</v>
      </c>
      <c r="F253" s="4">
        <f>(Inputs!$B$2-SUM($G$2:G252))*(Inputs!$B$4/12)</f>
        <v>254.86255282141366</v>
      </c>
      <c r="G253" s="4">
        <f>Inputs!$B$6-F253</f>
        <v>1407.8234941165585</v>
      </c>
      <c r="H253" s="4">
        <f>E253+(K253*(Inputs!$B$7-Inputs!$B$8))-Inputs!$B$9-Inputs!$B$3-(K253*Inputs!$B$6)</f>
        <v>343892.48882323317</v>
      </c>
      <c r="J253" s="4">
        <f>J252+Inputs!$B$11</f>
        <v>502334.19778142759</v>
      </c>
      <c r="K253">
        <v>251</v>
      </c>
      <c r="L253" s="20">
        <v>1E-3</v>
      </c>
    </row>
    <row r="254" spans="1:17" x14ac:dyDescent="0.2">
      <c r="A254" s="1">
        <v>43647</v>
      </c>
      <c r="C254" s="4">
        <v>271208.8885</v>
      </c>
      <c r="D254" s="14">
        <f t="shared" si="6"/>
        <v>1.0093779463346981</v>
      </c>
      <c r="E254" s="4">
        <f t="shared" si="7"/>
        <v>624995.9259590545</v>
      </c>
      <c r="F254" s="4">
        <f>(Inputs!$B$2-SUM($G$2:G253))*(Inputs!$B$4/12)</f>
        <v>250.16980784102509</v>
      </c>
      <c r="G254" s="4">
        <f>Inputs!$B$6-F254</f>
        <v>1412.5162390969472</v>
      </c>
      <c r="H254" s="4">
        <f>E254+(K254*(Inputs!$B$7-Inputs!$B$8))-Inputs!$B$9-Inputs!$B$3-(K254*Inputs!$B$6)</f>
        <v>350399.04213068553</v>
      </c>
      <c r="J254" s="4">
        <f>J253+Inputs!$B$11</f>
        <v>503996.88382836554</v>
      </c>
      <c r="K254">
        <v>252</v>
      </c>
      <c r="L254" s="20"/>
      <c r="P254" s="3"/>
      <c r="Q254" s="3"/>
    </row>
    <row r="255" spans="1:17" x14ac:dyDescent="0.2">
      <c r="A255" s="1">
        <v>43678</v>
      </c>
      <c r="C255" s="4">
        <v>273732.31959999999</v>
      </c>
      <c r="D255" s="14">
        <f t="shared" si="6"/>
        <v>1.0093043819985272</v>
      </c>
      <c r="E255" s="4">
        <f t="shared" si="7"/>
        <v>632241.53782756464</v>
      </c>
      <c r="F255" s="4">
        <f>(Inputs!$B$2-SUM($G$2:G254))*(Inputs!$B$4/12)</f>
        <v>245.46142037736865</v>
      </c>
      <c r="G255" s="4">
        <f>Inputs!$B$6-F255</f>
        <v>1417.2246265606036</v>
      </c>
      <c r="H255" s="4">
        <f>E255+(K255*(Inputs!$B$7-Inputs!$B$8))-Inputs!$B$9-Inputs!$B$3-(K255*Inputs!$B$6)</f>
        <v>356931.96795225766</v>
      </c>
      <c r="J255" s="4">
        <f>J254+Inputs!$B$11</f>
        <v>505659.56987530348</v>
      </c>
      <c r="K255">
        <v>253</v>
      </c>
      <c r="L255" s="20">
        <v>8.0000000000000002E-3</v>
      </c>
      <c r="P255" s="3"/>
      <c r="Q255" s="3"/>
    </row>
    <row r="256" spans="1:17" x14ac:dyDescent="0.2">
      <c r="A256" s="1">
        <v>43709</v>
      </c>
      <c r="C256" s="4">
        <v>276216.01120000001</v>
      </c>
      <c r="D256" s="14">
        <f t="shared" si="6"/>
        <v>1.0090734320434993</v>
      </c>
      <c r="E256" s="4">
        <f t="shared" si="7"/>
        <v>639412.98911974696</v>
      </c>
      <c r="F256" s="4">
        <f>(Inputs!$B$2-SUM($G$2:G255))*(Inputs!$B$4/12)</f>
        <v>240.73733828883329</v>
      </c>
      <c r="G256" s="4">
        <f>Inputs!$B$6-F256</f>
        <v>1421.9487086491388</v>
      </c>
      <c r="H256" s="4">
        <f>E256+(K256*(Inputs!$B$7-Inputs!$B$8))-Inputs!$B$9-Inputs!$B$3-(K256*Inputs!$B$6)</f>
        <v>363390.73319750204</v>
      </c>
      <c r="J256" s="4">
        <f>J255+Inputs!$B$11</f>
        <v>507322.25592224143</v>
      </c>
      <c r="K256">
        <v>254</v>
      </c>
      <c r="L256" s="20">
        <v>-2E-3</v>
      </c>
      <c r="P256" s="3"/>
      <c r="Q256" s="3"/>
    </row>
    <row r="257" spans="1:17" x14ac:dyDescent="0.2">
      <c r="A257" s="1">
        <v>43739</v>
      </c>
      <c r="C257" s="4">
        <v>276288.51579999999</v>
      </c>
      <c r="D257" s="14">
        <f t="shared" si="6"/>
        <v>1.0002624923866108</v>
      </c>
      <c r="E257" s="4">
        <f t="shared" si="7"/>
        <v>641007.89319384808</v>
      </c>
      <c r="F257" s="4">
        <f>(Inputs!$B$2-SUM($G$2:G256))*(Inputs!$B$4/12)</f>
        <v>235.9975092600028</v>
      </c>
      <c r="G257" s="4">
        <f>Inputs!$B$6-F257</f>
        <v>1426.6885376779694</v>
      </c>
      <c r="H257" s="4">
        <f>E257+(K257*(Inputs!$B$7-Inputs!$B$8))-Inputs!$B$9-Inputs!$B$3-(K257*Inputs!$B$6)</f>
        <v>364272.95122466516</v>
      </c>
      <c r="J257" s="4">
        <f>J256+Inputs!$B$11</f>
        <v>508984.94196917937</v>
      </c>
      <c r="K257">
        <v>255</v>
      </c>
      <c r="L257" s="20">
        <v>-2E-3</v>
      </c>
      <c r="P257" s="3"/>
      <c r="Q257" s="3"/>
    </row>
    <row r="258" spans="1:17" x14ac:dyDescent="0.2">
      <c r="A258" s="1">
        <v>43770</v>
      </c>
      <c r="C258" s="4">
        <v>274515.6605</v>
      </c>
      <c r="D258" s="14">
        <f t="shared" si="6"/>
        <v>0.99358331889088236</v>
      </c>
      <c r="E258" s="4">
        <f t="shared" si="7"/>
        <v>638317.00900019309</v>
      </c>
      <c r="F258" s="4">
        <f>(Inputs!$B$2-SUM($G$2:G257))*(Inputs!$B$4/12)</f>
        <v>231.24188080107621</v>
      </c>
      <c r="G258" s="4">
        <f>Inputs!$B$6-F258</f>
        <v>1431.444166136896</v>
      </c>
      <c r="H258" s="4">
        <f>E258+(K258*(Inputs!$B$7-Inputs!$B$8))-Inputs!$B$9-Inputs!$B$3-(K258*Inputs!$B$6)</f>
        <v>360869.38098407222</v>
      </c>
      <c r="J258" s="4">
        <f>J257+Inputs!$B$11</f>
        <v>510647.62801611732</v>
      </c>
      <c r="K258">
        <v>256</v>
      </c>
      <c r="L258" s="20">
        <v>2E-3</v>
      </c>
      <c r="P258" s="3"/>
      <c r="Q258" s="3"/>
    </row>
    <row r="259" spans="1:17" x14ac:dyDescent="0.2">
      <c r="A259" s="1">
        <v>43800</v>
      </c>
      <c r="C259" s="4">
        <v>272245.54869999998</v>
      </c>
      <c r="D259" s="14">
        <f t="shared" ref="D259:D302" si="8">C259/C258</f>
        <v>0.9917304834417634</v>
      </c>
      <c r="E259" s="4">
        <f t="shared" si="7"/>
        <v>634462.7747624811</v>
      </c>
      <c r="F259" s="4">
        <f>(Inputs!$B$2-SUM($G$2:G258))*(Inputs!$B$4/12)</f>
        <v>226.47040024728651</v>
      </c>
      <c r="G259" s="4">
        <f>Inputs!$B$6-F259</f>
        <v>1436.2156466906856</v>
      </c>
      <c r="H259" s="4">
        <f>E259+(K259*(Inputs!$B$7-Inputs!$B$8))-Inputs!$B$9-Inputs!$B$3-(K259*Inputs!$B$6)</f>
        <v>356302.46069942228</v>
      </c>
      <c r="J259" s="4">
        <f>J258+Inputs!$B$11</f>
        <v>512310.31406305527</v>
      </c>
      <c r="K259">
        <v>257</v>
      </c>
      <c r="L259" s="20">
        <v>3.0000000000000001E-3</v>
      </c>
      <c r="P259" s="3"/>
      <c r="Q259" s="3"/>
    </row>
    <row r="260" spans="1:17" x14ac:dyDescent="0.2">
      <c r="A260" s="1">
        <v>43831</v>
      </c>
      <c r="C260" s="4">
        <v>270287.255</v>
      </c>
      <c r="D260" s="14">
        <f t="shared" si="8"/>
        <v>0.99280688441243192</v>
      </c>
      <c r="E260" s="4">
        <f t="shared" ref="E260:E302" si="9">(E259+G260)*D260</f>
        <v>631329.64841841254</v>
      </c>
      <c r="F260" s="4">
        <f>(Inputs!$B$2-SUM($G$2:G259))*(Inputs!$B$4/12)</f>
        <v>221.68301475831754</v>
      </c>
      <c r="G260" s="4">
        <f>Inputs!$B$6-F260</f>
        <v>1441.0030321796546</v>
      </c>
      <c r="H260" s="4">
        <f>E260+(K260*(Inputs!$B$7-Inputs!$B$8))-Inputs!$B$9-Inputs!$B$3-(K260*Inputs!$B$6)</f>
        <v>352456.64830841572</v>
      </c>
      <c r="J260" s="4">
        <f>J259+Inputs!$B$11</f>
        <v>513973.00010999321</v>
      </c>
      <c r="K260">
        <v>258</v>
      </c>
      <c r="L260" s="20">
        <v>-4.0000000000000001E-3</v>
      </c>
      <c r="P260" s="3"/>
      <c r="Q260" s="3"/>
    </row>
    <row r="261" spans="1:17" x14ac:dyDescent="0.2">
      <c r="A261" s="1">
        <v>43862</v>
      </c>
      <c r="C261" s="4">
        <v>269764.87239999999</v>
      </c>
      <c r="D261" s="14">
        <f t="shared" si="8"/>
        <v>0.99806730583726555</v>
      </c>
      <c r="E261" s="4">
        <f t="shared" si="9"/>
        <v>631552.49336623074</v>
      </c>
      <c r="F261" s="4">
        <f>(Inputs!$B$2-SUM($G$2:G260))*(Inputs!$B$4/12)</f>
        <v>216.87967131771867</v>
      </c>
      <c r="G261" s="4">
        <f>Inputs!$B$6-F261</f>
        <v>1445.8063756202534</v>
      </c>
      <c r="H261" s="4">
        <f>E261+(K261*(Inputs!$B$7-Inputs!$B$8))-Inputs!$B$9-Inputs!$B$3-(K261*Inputs!$B$6)</f>
        <v>351966.80720929598</v>
      </c>
      <c r="J261" s="4">
        <f>J260+Inputs!$B$11</f>
        <v>515635.68615693116</v>
      </c>
      <c r="K261">
        <v>259</v>
      </c>
      <c r="L261" s="20">
        <v>5.0000000000000001E-3</v>
      </c>
      <c r="P261" s="3"/>
      <c r="Q261" s="3"/>
    </row>
    <row r="262" spans="1:17" x14ac:dyDescent="0.2">
      <c r="A262" s="1">
        <v>43891</v>
      </c>
      <c r="C262" s="4">
        <v>269788.7794</v>
      </c>
      <c r="D262" s="14">
        <f t="shared" si="8"/>
        <v>1.0000886216199585</v>
      </c>
      <c r="E262" s="4">
        <f t="shared" si="9"/>
        <v>633059.21685828955</v>
      </c>
      <c r="F262" s="4">
        <f>(Inputs!$B$2-SUM($G$2:G261))*(Inputs!$B$4/12)</f>
        <v>212.06031673231783</v>
      </c>
      <c r="G262" s="4">
        <f>Inputs!$B$6-F262</f>
        <v>1450.6257302056542</v>
      </c>
      <c r="H262" s="4">
        <f>E262+(K262*(Inputs!$B$7-Inputs!$B$8))-Inputs!$B$9-Inputs!$B$3-(K262*Inputs!$B$6)</f>
        <v>352760.84465441678</v>
      </c>
      <c r="J262" s="4">
        <f>J261+Inputs!$B$11</f>
        <v>517298.3722038691</v>
      </c>
      <c r="K262">
        <v>260</v>
      </c>
      <c r="L262" s="20">
        <v>2E-3</v>
      </c>
      <c r="P262" s="3"/>
      <c r="Q262" s="3"/>
    </row>
    <row r="263" spans="1:17" x14ac:dyDescent="0.2">
      <c r="A263" s="1">
        <v>43922</v>
      </c>
      <c r="C263" s="4">
        <v>272417.05310000002</v>
      </c>
      <c r="D263" s="14">
        <f t="shared" si="8"/>
        <v>1.0097419681642994</v>
      </c>
      <c r="E263" s="4">
        <f t="shared" si="9"/>
        <v>640696.09980052663</v>
      </c>
      <c r="F263" s="4">
        <f>(Inputs!$B$2-SUM($G$2:G262))*(Inputs!$B$4/12)</f>
        <v>207.22489763163236</v>
      </c>
      <c r="G263" s="4">
        <f>Inputs!$B$6-F263</f>
        <v>1455.4611493063398</v>
      </c>
      <c r="H263" s="4">
        <f>E263+(K263*(Inputs!$B$7-Inputs!$B$8))-Inputs!$B$9-Inputs!$B$3-(K263*Inputs!$B$6)</f>
        <v>359685.04154971591</v>
      </c>
      <c r="J263" s="4">
        <f>J262+Inputs!$B$11</f>
        <v>518961.05825080705</v>
      </c>
      <c r="K263">
        <v>261</v>
      </c>
      <c r="L263" s="20"/>
      <c r="P263" s="3"/>
      <c r="Q263" s="3"/>
    </row>
    <row r="264" spans="1:17" x14ac:dyDescent="0.2">
      <c r="A264" s="1">
        <v>43952</v>
      </c>
      <c r="C264" s="4">
        <v>273455.9866</v>
      </c>
      <c r="D264" s="14">
        <f t="shared" si="8"/>
        <v>1.0038137608794211</v>
      </c>
      <c r="E264" s="4">
        <f t="shared" si="9"/>
        <v>644605.44349140965</v>
      </c>
      <c r="F264" s="4">
        <f>(Inputs!$B$2-SUM($G$2:G263))*(Inputs!$B$4/12)</f>
        <v>202.37336046727793</v>
      </c>
      <c r="G264" s="4">
        <f>Inputs!$B$6-F264</f>
        <v>1460.3126864706942</v>
      </c>
      <c r="H264" s="4">
        <f>E264+(K264*(Inputs!$B$7-Inputs!$B$8))-Inputs!$B$9-Inputs!$B$3-(K264*Inputs!$B$6)</f>
        <v>362881.69919366093</v>
      </c>
      <c r="J264" s="4">
        <f>J263+Inputs!$B$11</f>
        <v>520623.744297745</v>
      </c>
      <c r="K264">
        <v>262</v>
      </c>
      <c r="L264" s="20">
        <v>-1E-3</v>
      </c>
      <c r="P264" s="3"/>
      <c r="Q264" s="3"/>
    </row>
    <row r="265" spans="1:17" x14ac:dyDescent="0.2">
      <c r="A265" s="1">
        <v>43983</v>
      </c>
      <c r="C265" s="4">
        <v>275132.44530000002</v>
      </c>
      <c r="D265" s="14">
        <f t="shared" si="8"/>
        <v>1.0061306344792234</v>
      </c>
      <c r="E265" s="4">
        <f t="shared" si="9"/>
        <v>650031.44672964932</v>
      </c>
      <c r="F265" s="4">
        <f>(Inputs!$B$2-SUM($G$2:G264))*(Inputs!$B$4/12)</f>
        <v>197.50565151237564</v>
      </c>
      <c r="G265" s="4">
        <f>Inputs!$B$6-F265</f>
        <v>1465.1803954255965</v>
      </c>
      <c r="H265" s="4">
        <f>E265+(K265*(Inputs!$B$7-Inputs!$B$8))-Inputs!$B$9-Inputs!$B$3-(K265*Inputs!$B$6)</f>
        <v>367595.01638496266</v>
      </c>
      <c r="J265" s="4">
        <f>J264+Inputs!$B$11</f>
        <v>522286.43034468294</v>
      </c>
      <c r="K265">
        <v>263</v>
      </c>
      <c r="L265" s="20">
        <v>2E-3</v>
      </c>
      <c r="P265" s="3"/>
      <c r="Q265" s="3"/>
    </row>
    <row r="266" spans="1:17" x14ac:dyDescent="0.2">
      <c r="A266" s="1">
        <v>44013</v>
      </c>
      <c r="C266" s="4">
        <v>275270.63939999999</v>
      </c>
      <c r="D266" s="14">
        <f t="shared" si="8"/>
        <v>1.0005022820912643</v>
      </c>
      <c r="E266" s="4">
        <f t="shared" si="9"/>
        <v>651828.74860116327</v>
      </c>
      <c r="F266" s="4">
        <f>(Inputs!$B$2-SUM($G$2:G265))*(Inputs!$B$4/12)</f>
        <v>192.62171686095701</v>
      </c>
      <c r="G266" s="4">
        <f>Inputs!$B$6-F266</f>
        <v>1470.0643300770153</v>
      </c>
      <c r="H266" s="4">
        <f>E266+(K266*(Inputs!$B$7-Inputs!$B$8))-Inputs!$B$9-Inputs!$B$3-(K266*Inputs!$B$6)</f>
        <v>368679.6322095386</v>
      </c>
      <c r="J266" s="4">
        <f>J265+Inputs!$B$11</f>
        <v>523949.11639162089</v>
      </c>
      <c r="K266">
        <v>264</v>
      </c>
      <c r="L266" s="20">
        <v>5.0000000000000001E-3</v>
      </c>
      <c r="P266" s="3"/>
      <c r="Q266" s="3"/>
    </row>
    <row r="267" spans="1:17" x14ac:dyDescent="0.2">
      <c r="A267" s="1">
        <v>44044</v>
      </c>
      <c r="C267" s="4">
        <v>276448.14199999999</v>
      </c>
      <c r="D267" s="14">
        <f t="shared" si="8"/>
        <v>1.0042776178475357</v>
      </c>
      <c r="E267" s="4">
        <f t="shared" si="9"/>
        <v>656098.29676888708</v>
      </c>
      <c r="F267" s="4">
        <f>(Inputs!$B$2-SUM($G$2:G266))*(Inputs!$B$4/12)</f>
        <v>187.721502427367</v>
      </c>
      <c r="G267" s="4">
        <f>Inputs!$B$6-F267</f>
        <v>1474.9645445106053</v>
      </c>
      <c r="H267" s="4">
        <f>E267+(K267*(Inputs!$B$7-Inputs!$B$8))-Inputs!$B$9-Inputs!$B$3-(K267*Inputs!$B$6)</f>
        <v>372236.49433032447</v>
      </c>
      <c r="J267" s="4">
        <f>J266+Inputs!$B$11</f>
        <v>525611.80243855889</v>
      </c>
      <c r="K267">
        <v>265</v>
      </c>
      <c r="L267" s="20">
        <v>-3.0000000000000001E-3</v>
      </c>
    </row>
    <row r="268" spans="1:17" x14ac:dyDescent="0.2">
      <c r="A268" s="1">
        <v>44075</v>
      </c>
      <c r="C268" s="4">
        <v>279995.99770000001</v>
      </c>
      <c r="D268" s="14">
        <f t="shared" si="8"/>
        <v>1.0128337115031145</v>
      </c>
      <c r="E268" s="4">
        <f t="shared" si="9"/>
        <v>666017.34648730245</v>
      </c>
      <c r="F268" s="4">
        <f>(Inputs!$B$2-SUM($G$2:G267))*(Inputs!$B$4/12)</f>
        <v>182.80495394566495</v>
      </c>
      <c r="G268" s="4">
        <f>Inputs!$B$6-F268</f>
        <v>1479.8810929923072</v>
      </c>
      <c r="H268" s="4">
        <f>E268+(K268*(Inputs!$B$7-Inputs!$B$8))-Inputs!$B$9-Inputs!$B$3-(K268*Inputs!$B$6)</f>
        <v>381442.85800180188</v>
      </c>
      <c r="J268" s="4">
        <f>J267+Inputs!$B$11</f>
        <v>527274.48848549684</v>
      </c>
      <c r="K268">
        <v>266</v>
      </c>
      <c r="L268" s="20">
        <v>3.0000000000000001E-3</v>
      </c>
    </row>
    <row r="269" spans="1:17" x14ac:dyDescent="0.2">
      <c r="A269" s="1">
        <v>44105</v>
      </c>
      <c r="C269" s="4">
        <v>281809.74469999998</v>
      </c>
      <c r="D269" s="14">
        <f t="shared" si="8"/>
        <v>1.0064777604497879</v>
      </c>
      <c r="E269" s="4">
        <f t="shared" si="9"/>
        <v>671826.07961281808</v>
      </c>
      <c r="F269" s="4">
        <f>(Inputs!$B$2-SUM($G$2:G268))*(Inputs!$B$4/12)</f>
        <v>177.87201696902389</v>
      </c>
      <c r="G269" s="4">
        <f>Inputs!$B$6-F269</f>
        <v>1484.8140299689483</v>
      </c>
      <c r="H269" s="4">
        <f>E269+(K269*(Inputs!$B$7-Inputs!$B$8))-Inputs!$B$9-Inputs!$B$3-(K269*Inputs!$B$6)</f>
        <v>386538.90508037951</v>
      </c>
      <c r="J269" s="4">
        <f>J268+Inputs!$B$11</f>
        <v>528937.17453243479</v>
      </c>
      <c r="K269">
        <v>267</v>
      </c>
      <c r="L269" s="20"/>
    </row>
    <row r="270" spans="1:17" x14ac:dyDescent="0.2">
      <c r="A270" s="1">
        <v>44136</v>
      </c>
      <c r="C270" s="4">
        <v>287098.88150000002</v>
      </c>
      <c r="D270" s="14">
        <f t="shared" si="8"/>
        <v>1.018768466667576</v>
      </c>
      <c r="E270" s="4">
        <f t="shared" si="9"/>
        <v>685952.94897941279</v>
      </c>
      <c r="F270" s="4">
        <f>(Inputs!$B$2-SUM($G$2:G269))*(Inputs!$B$4/12)</f>
        <v>172.92263686912736</v>
      </c>
      <c r="G270" s="4">
        <f>Inputs!$B$6-F270</f>
        <v>1489.7634100688447</v>
      </c>
      <c r="H270" s="4">
        <f>E270+(K270*(Inputs!$B$7-Inputs!$B$8))-Inputs!$B$9-Inputs!$B$3-(K270*Inputs!$B$6)</f>
        <v>399953.08840003627</v>
      </c>
      <c r="J270" s="4">
        <f>J269+Inputs!$B$11</f>
        <v>530599.86057937273</v>
      </c>
      <c r="K270">
        <v>268</v>
      </c>
      <c r="L270" s="20">
        <v>-3.0000000000000001E-3</v>
      </c>
    </row>
    <row r="271" spans="1:17" x14ac:dyDescent="0.2">
      <c r="A271" s="1">
        <v>44166</v>
      </c>
      <c r="C271" s="4">
        <v>288829.89659999998</v>
      </c>
      <c r="D271" s="14">
        <f t="shared" si="8"/>
        <v>1.0060293341825506</v>
      </c>
      <c r="E271" s="4">
        <f t="shared" si="9"/>
        <v>691592.53005280846</v>
      </c>
      <c r="F271" s="4">
        <f>(Inputs!$B$2-SUM($G$2:G270))*(Inputs!$B$4/12)</f>
        <v>167.95675883556444</v>
      </c>
      <c r="G271" s="4">
        <f>Inputs!$B$6-F271</f>
        <v>1494.7292881024077</v>
      </c>
      <c r="H271" s="4">
        <f>E271+(K271*(Inputs!$B$7-Inputs!$B$8))-Inputs!$B$9-Inputs!$B$3-(K271*Inputs!$B$6)</f>
        <v>404879.98342649394</v>
      </c>
      <c r="J271" s="4">
        <f>J270+Inputs!$B$11</f>
        <v>532262.54662631068</v>
      </c>
      <c r="K271">
        <v>269</v>
      </c>
      <c r="L271" s="20">
        <v>6.0000000000000001E-3</v>
      </c>
    </row>
    <row r="272" spans="1:17" x14ac:dyDescent="0.2">
      <c r="A272" s="1">
        <v>44197</v>
      </c>
      <c r="C272" s="4">
        <v>293734.29670000001</v>
      </c>
      <c r="D272" s="14">
        <f t="shared" si="8"/>
        <v>1.0169802370105478</v>
      </c>
      <c r="E272" s="4">
        <f t="shared" si="9"/>
        <v>704861.11230732955</v>
      </c>
      <c r="F272" s="4">
        <f>(Inputs!$B$2-SUM($G$2:G271))*(Inputs!$B$4/12)</f>
        <v>162.97432787522305</v>
      </c>
      <c r="G272" s="4">
        <f>Inputs!$B$6-F272</f>
        <v>1499.7117190627491</v>
      </c>
      <c r="H272" s="4">
        <f>E272+(K272*(Inputs!$B$7-Inputs!$B$8))-Inputs!$B$9-Inputs!$B$3-(K272*Inputs!$B$6)</f>
        <v>417435.87963407708</v>
      </c>
      <c r="J272" s="4">
        <f>J271+Inputs!$B$11</f>
        <v>533925.23267324863</v>
      </c>
      <c r="K272">
        <v>270</v>
      </c>
      <c r="L272" s="20">
        <v>-3.0000000000000001E-3</v>
      </c>
    </row>
    <row r="273" spans="1:12" x14ac:dyDescent="0.2">
      <c r="A273" s="1">
        <v>44228</v>
      </c>
      <c r="C273" s="4">
        <v>292830.46620000002</v>
      </c>
      <c r="D273" s="14">
        <f t="shared" si="8"/>
        <v>0.99692296572053662</v>
      </c>
      <c r="E273" s="4">
        <f t="shared" si="9"/>
        <v>704192.31121404213</v>
      </c>
      <c r="F273" s="4">
        <f>(Inputs!$B$2-SUM($G$2:G272))*(Inputs!$B$4/12)</f>
        <v>157.97528881168051</v>
      </c>
      <c r="G273" s="4">
        <f>Inputs!$B$6-F273</f>
        <v>1504.7107581262917</v>
      </c>
      <c r="H273" s="4">
        <f>E273+(K273*(Inputs!$B$7-Inputs!$B$8))-Inputs!$B$9-Inputs!$B$3-(K273*Inputs!$B$6)</f>
        <v>416054.39249385166</v>
      </c>
      <c r="J273" s="4">
        <f>J272+Inputs!$B$11</f>
        <v>535587.91872018657</v>
      </c>
      <c r="K273">
        <v>271</v>
      </c>
      <c r="L273" s="20">
        <v>5.0000000000000001E-3</v>
      </c>
    </row>
    <row r="274" spans="1:12" x14ac:dyDescent="0.2">
      <c r="A274" s="1">
        <v>44256</v>
      </c>
      <c r="C274" s="4">
        <v>294441.62709999998</v>
      </c>
      <c r="D274" s="14">
        <f t="shared" si="8"/>
        <v>1.0055020262095937</v>
      </c>
      <c r="E274" s="4">
        <f t="shared" si="9"/>
        <v>709584.8287821454</v>
      </c>
      <c r="F274" s="4">
        <f>(Inputs!$B$2-SUM($G$2:G273))*(Inputs!$B$4/12)</f>
        <v>152.95958628459292</v>
      </c>
      <c r="G274" s="4">
        <f>Inputs!$B$6-F274</f>
        <v>1509.7264606533793</v>
      </c>
      <c r="H274" s="4">
        <f>E274+(K274*(Inputs!$B$7-Inputs!$B$8))-Inputs!$B$9-Inputs!$B$3-(K274*Inputs!$B$6)</f>
        <v>420734.22401501698</v>
      </c>
      <c r="J274" s="4">
        <f>J273+Inputs!$B$11</f>
        <v>537250.60476712452</v>
      </c>
      <c r="K274">
        <v>272</v>
      </c>
      <c r="L274" s="20">
        <v>3.0000000000000001E-3</v>
      </c>
    </row>
    <row r="275" spans="1:12" x14ac:dyDescent="0.2">
      <c r="A275" s="1">
        <v>44287</v>
      </c>
      <c r="C275" s="4">
        <v>292226.10690000001</v>
      </c>
      <c r="D275" s="14">
        <f t="shared" si="8"/>
        <v>0.99247551977680271</v>
      </c>
      <c r="E275" s="4">
        <f t="shared" si="9"/>
        <v>705748.93288023025</v>
      </c>
      <c r="F275" s="4">
        <f>(Inputs!$B$2-SUM($G$2:G274))*(Inputs!$B$4/12)</f>
        <v>147.92716474908173</v>
      </c>
      <c r="G275" s="4">
        <f>Inputs!$B$6-F275</f>
        <v>1514.7588821888903</v>
      </c>
      <c r="H275" s="4">
        <f>E275+(K275*(Inputs!$B$7-Inputs!$B$8))-Inputs!$B$9-Inputs!$B$3-(K275*Inputs!$B$6)</f>
        <v>416185.64206616383</v>
      </c>
      <c r="J275" s="4">
        <f>J274+Inputs!$B$11</f>
        <v>538913.29081406246</v>
      </c>
      <c r="K275">
        <v>273</v>
      </c>
      <c r="L275" s="20">
        <v>1.3999999999999999E-2</v>
      </c>
    </row>
    <row r="276" spans="1:12" x14ac:dyDescent="0.2">
      <c r="A276" s="1">
        <v>44317</v>
      </c>
      <c r="C276" s="4">
        <v>294234.95549999998</v>
      </c>
      <c r="D276" s="14">
        <f t="shared" si="8"/>
        <v>1.0068742954601499</v>
      </c>
      <c r="E276" s="4">
        <f t="shared" si="9"/>
        <v>712130.7152537714</v>
      </c>
      <c r="F276" s="4">
        <f>(Inputs!$B$2-SUM($G$2:G275))*(Inputs!$B$4/12)</f>
        <v>142.87796847511879</v>
      </c>
      <c r="G276" s="4">
        <f>Inputs!$B$6-F276</f>
        <v>1519.8080784628532</v>
      </c>
      <c r="H276" s="4">
        <f>E276+(K276*(Inputs!$B$7-Inputs!$B$8))-Inputs!$B$9-Inputs!$B$3-(K276*Inputs!$B$6)</f>
        <v>421854.73839276703</v>
      </c>
      <c r="J276" s="4">
        <f>J275+Inputs!$B$11</f>
        <v>540575.97686100041</v>
      </c>
      <c r="K276">
        <v>274</v>
      </c>
      <c r="L276" s="20">
        <v>3.0000000000000001E-3</v>
      </c>
    </row>
    <row r="277" spans="1:12" x14ac:dyDescent="0.2">
      <c r="A277" s="1">
        <v>44348</v>
      </c>
      <c r="C277" s="4">
        <v>299117.83270000003</v>
      </c>
      <c r="D277" s="14">
        <f t="shared" si="8"/>
        <v>1.0165951635206036</v>
      </c>
      <c r="E277" s="4">
        <f t="shared" si="9"/>
        <v>725498.82056197058</v>
      </c>
      <c r="F277" s="4">
        <f>(Inputs!$B$2-SUM($G$2:G276))*(Inputs!$B$4/12)</f>
        <v>137.81194154690934</v>
      </c>
      <c r="G277" s="4">
        <f>Inputs!$B$6-F277</f>
        <v>1524.8741053910628</v>
      </c>
      <c r="H277" s="4">
        <f>E277+(K277*(Inputs!$B$7-Inputs!$B$8))-Inputs!$B$9-Inputs!$B$3-(K277*Inputs!$B$6)</f>
        <v>434510.15765402827</v>
      </c>
      <c r="J277" s="4">
        <f>J276+Inputs!$B$11</f>
        <v>542238.66290793836</v>
      </c>
      <c r="K277">
        <v>275</v>
      </c>
      <c r="L277" s="20">
        <v>6.9999999999999993E-3</v>
      </c>
    </row>
    <row r="278" spans="1:12" x14ac:dyDescent="0.2">
      <c r="A278" s="1">
        <v>44378</v>
      </c>
      <c r="C278" s="4">
        <v>296237.81968000002</v>
      </c>
      <c r="D278" s="14">
        <f t="shared" si="8"/>
        <v>0.99037164386354548</v>
      </c>
      <c r="E278" s="4">
        <f t="shared" si="9"/>
        <v>720028.68558904482</v>
      </c>
      <c r="F278" s="4">
        <f>(Inputs!$B$2-SUM($G$2:G277))*(Inputs!$B$4/12)</f>
        <v>132.72902786227255</v>
      </c>
      <c r="G278" s="4">
        <f>Inputs!$B$6-F278</f>
        <v>1529.9570190756997</v>
      </c>
      <c r="H278" s="4">
        <f>E278+(K278*(Inputs!$B$7-Inputs!$B$8))-Inputs!$B$9-Inputs!$B$3-(K278*Inputs!$B$6)</f>
        <v>428327.3366341645</v>
      </c>
      <c r="J278" s="4">
        <f>J277+Inputs!$B$11</f>
        <v>543901.3489548763</v>
      </c>
      <c r="K278">
        <v>276</v>
      </c>
      <c r="L278" s="20">
        <v>5.0000000000000001E-3</v>
      </c>
    </row>
    <row r="279" spans="1:12" x14ac:dyDescent="0.2">
      <c r="A279" s="1">
        <v>44409</v>
      </c>
      <c r="C279" s="4">
        <v>298011.43017000001</v>
      </c>
      <c r="D279" s="14">
        <f t="shared" si="8"/>
        <v>1.005987117012662</v>
      </c>
      <c r="E279" s="4">
        <f t="shared" si="9"/>
        <v>725883.82902308216</v>
      </c>
      <c r="F279" s="4">
        <f>(Inputs!$B$2-SUM($G$2:G278))*(Inputs!$B$4/12)</f>
        <v>127.62917113202023</v>
      </c>
      <c r="G279" s="4">
        <f>Inputs!$B$6-F279</f>
        <v>1535.0568758059519</v>
      </c>
      <c r="H279" s="4">
        <f>E279+(K279*(Inputs!$B$7-Inputs!$B$8))-Inputs!$B$9-Inputs!$B$3-(K279*Inputs!$B$6)</f>
        <v>433469.79402126389</v>
      </c>
      <c r="J279" s="4">
        <f>J278+Inputs!$B$11</f>
        <v>545564.03500181425</v>
      </c>
      <c r="K279">
        <v>277</v>
      </c>
      <c r="L279" s="20">
        <v>6.0000000000000001E-3</v>
      </c>
    </row>
    <row r="280" spans="1:12" x14ac:dyDescent="0.2">
      <c r="A280" s="1">
        <v>44440</v>
      </c>
      <c r="C280" s="4">
        <v>298466.37287000002</v>
      </c>
      <c r="D280" s="14">
        <f t="shared" si="8"/>
        <v>1.0015265948012144</v>
      </c>
      <c r="E280" s="4">
        <f t="shared" si="9"/>
        <v>728534.4844560253</v>
      </c>
      <c r="F280" s="4">
        <f>(Inputs!$B$2-SUM($G$2:G279))*(Inputs!$B$4/12)</f>
        <v>122.51231487933373</v>
      </c>
      <c r="G280" s="4">
        <f>Inputs!$B$6-F280</f>
        <v>1540.1737320586385</v>
      </c>
      <c r="H280" s="4">
        <f>E280+(K280*(Inputs!$B$7-Inputs!$B$8))-Inputs!$B$9-Inputs!$B$3-(K280*Inputs!$B$6)</f>
        <v>435407.76340726903</v>
      </c>
      <c r="J280" s="4">
        <f>J279+Inputs!$B$11</f>
        <v>547226.7210487522</v>
      </c>
      <c r="K280">
        <v>278</v>
      </c>
      <c r="L280" s="20">
        <v>4.0000000000000001E-3</v>
      </c>
    </row>
    <row r="281" spans="1:12" x14ac:dyDescent="0.2">
      <c r="A281" s="1">
        <v>44470</v>
      </c>
      <c r="C281" s="4">
        <v>309044.32711000001</v>
      </c>
      <c r="D281" s="14">
        <f t="shared" si="8"/>
        <v>1.0354410251925008</v>
      </c>
      <c r="E281" s="4">
        <f t="shared" si="9"/>
        <v>755954.56840489455</v>
      </c>
      <c r="F281" s="4">
        <f>(Inputs!$B$2-SUM($G$2:G280))*(Inputs!$B$4/12)</f>
        <v>117.37840243913836</v>
      </c>
      <c r="G281" s="4">
        <f>Inputs!$B$6-F281</f>
        <v>1545.3076444988337</v>
      </c>
      <c r="H281" s="4">
        <f>E281+(K281*(Inputs!$B$7-Inputs!$B$8))-Inputs!$B$9-Inputs!$B$3-(K281*Inputs!$B$6)</f>
        <v>462115.16130920034</v>
      </c>
      <c r="J281" s="4">
        <f>J280+Inputs!$B$11</f>
        <v>548889.40709569014</v>
      </c>
      <c r="K281">
        <v>279</v>
      </c>
      <c r="L281" s="20">
        <v>1.1000000000000001E-2</v>
      </c>
    </row>
    <row r="282" spans="1:12" x14ac:dyDescent="0.2">
      <c r="A282" s="1">
        <v>44501</v>
      </c>
      <c r="C282" s="4">
        <v>314220.47509999998</v>
      </c>
      <c r="D282" s="14">
        <f t="shared" si="8"/>
        <v>1.0167488853084743</v>
      </c>
      <c r="E282" s="4">
        <f t="shared" si="9"/>
        <v>770192.39189394482</v>
      </c>
      <c r="F282" s="4">
        <f>(Inputs!$B$2-SUM($G$2:G281))*(Inputs!$B$4/12)</f>
        <v>112.2273769574756</v>
      </c>
      <c r="G282" s="4">
        <f>Inputs!$B$6-F282</f>
        <v>1550.4586699804966</v>
      </c>
      <c r="H282" s="4">
        <f>E282+(K282*(Inputs!$B$7-Inputs!$B$8))-Inputs!$B$9-Inputs!$B$3-(K282*Inputs!$B$6)</f>
        <v>475640.2987513126</v>
      </c>
      <c r="J282" s="4">
        <f>J281+Inputs!$B$11</f>
        <v>550552.09314262809</v>
      </c>
      <c r="K282">
        <v>280</v>
      </c>
      <c r="L282" s="20">
        <v>6.9999999999999993E-3</v>
      </c>
    </row>
    <row r="283" spans="1:12" x14ac:dyDescent="0.2">
      <c r="A283" s="1">
        <v>44531</v>
      </c>
      <c r="C283" s="4">
        <v>315683.12683000002</v>
      </c>
      <c r="D283" s="14">
        <f t="shared" si="8"/>
        <v>1.0046548581200336</v>
      </c>
      <c r="E283" s="4">
        <f t="shared" si="9"/>
        <v>775340.39629123441</v>
      </c>
      <c r="F283" s="4">
        <f>(Inputs!$B$2-SUM($G$2:G282))*(Inputs!$B$4/12)</f>
        <v>107.05918139087386</v>
      </c>
      <c r="G283" s="4">
        <f>Inputs!$B$6-F283</f>
        <v>1555.6268655470983</v>
      </c>
      <c r="H283" s="4">
        <f>E283+(K283*(Inputs!$B$7-Inputs!$B$8))-Inputs!$B$9-Inputs!$B$3-(K283*Inputs!$B$6)</f>
        <v>480075.61710166425</v>
      </c>
      <c r="J283" s="4">
        <f>J282+Inputs!$B$11</f>
        <v>552214.77918956603</v>
      </c>
      <c r="K283">
        <v>281</v>
      </c>
      <c r="L283" s="20">
        <v>1.1000000000000001E-2</v>
      </c>
    </row>
    <row r="284" spans="1:12" x14ac:dyDescent="0.2">
      <c r="A284" s="1">
        <v>44562</v>
      </c>
      <c r="C284" s="4">
        <v>317243.11469000002</v>
      </c>
      <c r="D284" s="14">
        <f t="shared" si="8"/>
        <v>1.0049416257234429</v>
      </c>
      <c r="E284" s="4">
        <f t="shared" si="9"/>
        <v>780740.36357655784</v>
      </c>
      <c r="F284" s="4">
        <f>(Inputs!$B$2-SUM($G$2:G283))*(Inputs!$B$4/12)</f>
        <v>101.87375850571689</v>
      </c>
      <c r="G284" s="4">
        <f>Inputs!$B$6-F284</f>
        <v>1560.8122884322552</v>
      </c>
      <c r="H284" s="4">
        <f>E284+(K284*(Inputs!$B$7-Inputs!$B$8))-Inputs!$B$9-Inputs!$B$3-(K284*Inputs!$B$6)</f>
        <v>484762.89834004978</v>
      </c>
      <c r="J284" s="4">
        <f>J283+Inputs!$B$11</f>
        <v>553877.46523650398</v>
      </c>
      <c r="K284">
        <v>282</v>
      </c>
      <c r="L284" s="20"/>
    </row>
    <row r="285" spans="1:12" x14ac:dyDescent="0.2">
      <c r="A285" s="1">
        <v>44593</v>
      </c>
      <c r="C285" s="4">
        <v>319054.77059999999</v>
      </c>
      <c r="D285" s="14">
        <f t="shared" si="8"/>
        <v>1.0057106232605562</v>
      </c>
      <c r="E285" s="4">
        <f t="shared" si="9"/>
        <v>786773.83557497652</v>
      </c>
      <c r="F285" s="4">
        <f>(Inputs!$B$2-SUM($G$2:G284))*(Inputs!$B$4/12)</f>
        <v>96.671050877609332</v>
      </c>
      <c r="G285" s="4">
        <f>Inputs!$B$6-F285</f>
        <v>1566.0149960603628</v>
      </c>
      <c r="H285" s="4">
        <f>E285+(K285*(Inputs!$B$7-Inputs!$B$8))-Inputs!$B$9-Inputs!$B$3-(K285*Inputs!$B$6)</f>
        <v>490083.68429153052</v>
      </c>
      <c r="J285" s="4">
        <f>J284+Inputs!$B$11</f>
        <v>555540.15128344193</v>
      </c>
      <c r="K285">
        <v>283</v>
      </c>
      <c r="L285" s="17">
        <v>8.0000000000000002E-3</v>
      </c>
    </row>
    <row r="286" spans="1:12" x14ac:dyDescent="0.2">
      <c r="A286" s="1">
        <v>44621</v>
      </c>
      <c r="C286" s="4">
        <v>321840.75633</v>
      </c>
      <c r="D286" s="14">
        <f t="shared" si="8"/>
        <v>1.0087319983486247</v>
      </c>
      <c r="E286" s="4">
        <f t="shared" si="9"/>
        <v>795228.898475833</v>
      </c>
      <c r="F286" s="4">
        <f>(Inputs!$B$2-SUM($G$2:G285))*(Inputs!$B$4/12)</f>
        <v>91.451000890741525</v>
      </c>
      <c r="G286" s="4">
        <f>Inputs!$B$6-F286</f>
        <v>1571.2350460472305</v>
      </c>
      <c r="H286" s="4">
        <f>E286+(K286*(Inputs!$B$7-Inputs!$B$8))-Inputs!$B$9-Inputs!$B$3-(K286*Inputs!$B$6)</f>
        <v>497826.06114544894</v>
      </c>
      <c r="J286" s="4">
        <f>J285+Inputs!$B$11</f>
        <v>557202.83733037987</v>
      </c>
      <c r="K286">
        <v>284</v>
      </c>
      <c r="L286" s="20">
        <v>0.01</v>
      </c>
    </row>
    <row r="287" spans="1:12" x14ac:dyDescent="0.2">
      <c r="A287" s="1">
        <v>44652</v>
      </c>
      <c r="C287" s="4">
        <v>323290</v>
      </c>
      <c r="D287" s="14">
        <f t="shared" si="8"/>
        <v>1.0045029836697066</v>
      </c>
      <c r="E287" s="4">
        <f t="shared" si="9"/>
        <v>800393.37254545523</v>
      </c>
      <c r="F287" s="4">
        <f>(Inputs!$B$2-SUM($G$2:G286))*(Inputs!$B$4/12)</f>
        <v>86.213550737250685</v>
      </c>
      <c r="G287" s="4">
        <f>Inputs!$B$6-F287</f>
        <v>1576.4724962007215</v>
      </c>
      <c r="H287" s="4">
        <f>E287+(K287*(Inputs!$B$7-Inputs!$B$8))-Inputs!$B$9-Inputs!$B$3-(K287*Inputs!$B$6)</f>
        <v>502277.84916813305</v>
      </c>
      <c r="J287" s="4">
        <f>J286+Inputs!$B$11</f>
        <v>558865.52337731782</v>
      </c>
      <c r="K287">
        <v>285</v>
      </c>
      <c r="L287" s="20">
        <v>3.4000000000000002E-2</v>
      </c>
    </row>
    <row r="288" spans="1:12" x14ac:dyDescent="0.2">
      <c r="A288" s="1">
        <v>44682</v>
      </c>
      <c r="C288" s="4">
        <v>326429</v>
      </c>
      <c r="D288" s="14">
        <f t="shared" si="8"/>
        <v>1.0097095487024035</v>
      </c>
      <c r="E288" s="4">
        <f t="shared" si="9"/>
        <v>809761.91624105582</v>
      </c>
      <c r="F288" s="4">
        <f>(Inputs!$B$2-SUM($G$2:G287))*(Inputs!$B$4/12)</f>
        <v>80.958642416581668</v>
      </c>
      <c r="G288" s="4">
        <f>Inputs!$B$6-F288</f>
        <v>1581.7274045213906</v>
      </c>
      <c r="H288" s="4">
        <f>E288+(K288*(Inputs!$B$7-Inputs!$B$8))-Inputs!$B$9-Inputs!$B$3-(K288*Inputs!$B$6)</f>
        <v>510933.70681679581</v>
      </c>
      <c r="J288" s="4">
        <f>J287+Inputs!$B$11</f>
        <v>560528.20942425577</v>
      </c>
      <c r="K288">
        <v>286</v>
      </c>
      <c r="L288" s="20">
        <v>6.9999999999999993E-3</v>
      </c>
    </row>
    <row r="289" spans="1:12" x14ac:dyDescent="0.2">
      <c r="A289" s="1">
        <v>44713</v>
      </c>
      <c r="C289" s="4">
        <v>327736</v>
      </c>
      <c r="D289" s="14">
        <f t="shared" si="8"/>
        <v>1.004003933474048</v>
      </c>
      <c r="E289" s="4">
        <f t="shared" si="9"/>
        <v>814597.50315444521</v>
      </c>
      <c r="F289" s="4">
        <f>(Inputs!$B$2-SUM($G$2:G288))*(Inputs!$B$4/12)</f>
        <v>75.686217734843765</v>
      </c>
      <c r="G289" s="4">
        <f>Inputs!$B$6-F289</f>
        <v>1586.9998292031285</v>
      </c>
      <c r="H289" s="4">
        <f>E289+(K289*(Inputs!$B$7-Inputs!$B$8))-Inputs!$B$9-Inputs!$B$3-(K289*Inputs!$B$6)</f>
        <v>515056.60768324719</v>
      </c>
      <c r="J289" s="4">
        <f>J288+Inputs!$B$11</f>
        <v>562190.89547119371</v>
      </c>
      <c r="K289">
        <v>287</v>
      </c>
      <c r="L289" s="20">
        <v>9.0000000000000011E-3</v>
      </c>
    </row>
    <row r="290" spans="1:12" x14ac:dyDescent="0.2">
      <c r="A290" s="1">
        <v>44743</v>
      </c>
      <c r="C290" s="4">
        <v>331952</v>
      </c>
      <c r="D290" s="14">
        <f t="shared" si="8"/>
        <v>1.0128640124978641</v>
      </c>
      <c r="E290" s="4">
        <f t="shared" si="9"/>
        <v>826689.26868064236</v>
      </c>
      <c r="F290" s="4">
        <f>(Inputs!$B$2-SUM($G$2:G289))*(Inputs!$B$4/12)</f>
        <v>70.396218304166695</v>
      </c>
      <c r="G290" s="4">
        <f>Inputs!$B$6-F290</f>
        <v>1592.2898286338054</v>
      </c>
      <c r="H290" s="4">
        <f>E290+(K290*(Inputs!$B$7-Inputs!$B$8))-Inputs!$B$9-Inputs!$B$3-(K290*Inputs!$B$6)</f>
        <v>526435.68716250639</v>
      </c>
      <c r="J290" s="4">
        <f>J289+Inputs!$B$11</f>
        <v>563853.58151813166</v>
      </c>
      <c r="K290">
        <v>288</v>
      </c>
      <c r="L290" s="20">
        <v>9.0000000000000011E-3</v>
      </c>
    </row>
    <row r="291" spans="1:12" x14ac:dyDescent="0.2">
      <c r="A291" s="1">
        <v>44774</v>
      </c>
      <c r="C291" s="4">
        <v>337354</v>
      </c>
      <c r="D291" s="14">
        <f t="shared" si="8"/>
        <v>1.0162734371234394</v>
      </c>
      <c r="E291" s="4">
        <f t="shared" si="9"/>
        <v>841765.94037837139</v>
      </c>
      <c r="F291" s="4">
        <f>(Inputs!$B$2-SUM($G$2:G290))*(Inputs!$B$4/12)</f>
        <v>65.08858554205392</v>
      </c>
      <c r="G291" s="4">
        <f>Inputs!$B$6-F291</f>
        <v>1597.5974613959183</v>
      </c>
      <c r="H291" s="4">
        <f>E291+(K291*(Inputs!$B$7-Inputs!$B$8))-Inputs!$B$9-Inputs!$B$3-(K291*Inputs!$B$6)</f>
        <v>540799.67281329748</v>
      </c>
      <c r="J291" s="4">
        <f>J290+Inputs!$B$11</f>
        <v>565516.2675650696</v>
      </c>
      <c r="K291">
        <v>289</v>
      </c>
      <c r="L291" s="20">
        <v>6.0000000000000001E-3</v>
      </c>
    </row>
    <row r="292" spans="1:12" x14ac:dyDescent="0.2">
      <c r="A292" s="1">
        <v>44805</v>
      </c>
      <c r="C292" s="4">
        <v>342100</v>
      </c>
      <c r="D292" s="14">
        <f t="shared" si="8"/>
        <v>1.0140683080680828</v>
      </c>
      <c r="E292" s="4">
        <f t="shared" si="9"/>
        <v>855233.63614666753</v>
      </c>
      <c r="F292" s="4">
        <f>(Inputs!$B$2-SUM($G$2:G291))*(Inputs!$B$4/12)</f>
        <v>59.763260670734262</v>
      </c>
      <c r="G292" s="4">
        <f>Inputs!$B$6-F292</f>
        <v>1602.9227862672378</v>
      </c>
      <c r="H292" s="4">
        <f>E292+(K292*(Inputs!$B$7-Inputs!$B$8))-Inputs!$B$9-Inputs!$B$3-(K292*Inputs!$B$6)</f>
        <v>553554.68253465556</v>
      </c>
      <c r="J292" s="4">
        <f>J291+Inputs!$B$11</f>
        <v>567178.95361200755</v>
      </c>
      <c r="K292">
        <v>290</v>
      </c>
      <c r="L292" s="20">
        <v>6.9999999999999993E-3</v>
      </c>
    </row>
    <row r="293" spans="1:12" x14ac:dyDescent="0.2">
      <c r="A293" s="1">
        <v>44835</v>
      </c>
      <c r="C293" s="4">
        <v>345899</v>
      </c>
      <c r="D293" s="14">
        <f t="shared" si="8"/>
        <v>1.0111049400760013</v>
      </c>
      <c r="E293" s="4">
        <f t="shared" si="9"/>
        <v>866357.07998530462</v>
      </c>
      <c r="F293" s="4">
        <f>(Inputs!$B$2-SUM($G$2:G292))*(Inputs!$B$4/12)</f>
        <v>54.420184716510121</v>
      </c>
      <c r="G293" s="4">
        <f>Inputs!$B$6-F293</f>
        <v>1608.2658622214619</v>
      </c>
      <c r="H293" s="4">
        <f>E293+(K293*(Inputs!$B$7-Inputs!$B$8))-Inputs!$B$9-Inputs!$B$3-(K293*Inputs!$B$6)</f>
        <v>563965.44032635482</v>
      </c>
      <c r="J293" s="4">
        <f>J292+Inputs!$B$11</f>
        <v>568841.6396589455</v>
      </c>
      <c r="K293">
        <v>291</v>
      </c>
      <c r="L293" s="20">
        <v>2.5000000000000001E-2</v>
      </c>
    </row>
    <row r="294" spans="1:12" x14ac:dyDescent="0.2">
      <c r="A294" s="1">
        <v>44866</v>
      </c>
      <c r="C294" s="4">
        <v>343803</v>
      </c>
      <c r="D294" s="14">
        <f t="shared" si="8"/>
        <v>0.99394042769710234</v>
      </c>
      <c r="E294" s="4">
        <f t="shared" si="9"/>
        <v>862711.17547948333</v>
      </c>
      <c r="F294" s="4">
        <f>(Inputs!$B$2-SUM($G$2:G293))*(Inputs!$B$4/12)</f>
        <v>49.05929850910519</v>
      </c>
      <c r="G294" s="4">
        <f>Inputs!$B$6-F294</f>
        <v>1613.6267484288669</v>
      </c>
      <c r="H294" s="4">
        <f>E294+(K294*(Inputs!$B$7-Inputs!$B$8))-Inputs!$B$9-Inputs!$B$3-(K294*Inputs!$B$6)</f>
        <v>559606.84977359546</v>
      </c>
      <c r="J294" s="4">
        <f>J293+Inputs!$B$11</f>
        <v>570504.32570588344</v>
      </c>
      <c r="K294">
        <v>292</v>
      </c>
      <c r="L294" s="20">
        <v>6.0000000000000001E-3</v>
      </c>
    </row>
    <row r="295" spans="1:12" x14ac:dyDescent="0.2">
      <c r="A295" s="1">
        <v>44896</v>
      </c>
      <c r="C295" s="4">
        <v>341542</v>
      </c>
      <c r="D295" s="14">
        <f t="shared" si="8"/>
        <v>0.99342355942211091</v>
      </c>
      <c r="E295" s="4">
        <f t="shared" si="9"/>
        <v>858645.96490882454</v>
      </c>
      <c r="F295" s="4">
        <f>(Inputs!$B$2-SUM($G$2:G294))*(Inputs!$B$4/12)</f>
        <v>43.680542681009008</v>
      </c>
      <c r="G295" s="4">
        <f>Inputs!$B$6-F295</f>
        <v>1619.0055042569631</v>
      </c>
      <c r="H295" s="4">
        <f>E295+(K295*(Inputs!$B$7-Inputs!$B$8))-Inputs!$B$9-Inputs!$B$3-(K295*Inputs!$B$6)</f>
        <v>554828.95315599872</v>
      </c>
      <c r="J295" s="4">
        <f>J294+Inputs!$B$11</f>
        <v>572167.01175282139</v>
      </c>
      <c r="K295">
        <v>293</v>
      </c>
      <c r="L295" s="17">
        <v>6.0000000000000001E-3</v>
      </c>
    </row>
    <row r="296" spans="1:12" x14ac:dyDescent="0.2">
      <c r="A296" s="1">
        <v>44927</v>
      </c>
      <c r="C296" s="4">
        <v>341791</v>
      </c>
      <c r="D296" s="14">
        <f t="shared" si="8"/>
        <v>1.0007290465008696</v>
      </c>
      <c r="E296" s="4">
        <f t="shared" si="9"/>
        <v>860897.54419903038</v>
      </c>
      <c r="F296" s="4">
        <f>(Inputs!$B$2-SUM($G$2:G295))*(Inputs!$B$4/12)</f>
        <v>38.283857666819046</v>
      </c>
      <c r="G296" s="4">
        <f>Inputs!$B$6-F296</f>
        <v>1624.402189271153</v>
      </c>
      <c r="H296" s="4">
        <f>E296+(K296*(Inputs!$B$7-Inputs!$B$8))-Inputs!$B$9-Inputs!$B$3-(K296*Inputs!$B$6)</f>
        <v>556367.84639926651</v>
      </c>
      <c r="J296" s="4">
        <f>J295+Inputs!$B$11</f>
        <v>573829.69779975933</v>
      </c>
      <c r="K296">
        <v>294</v>
      </c>
    </row>
    <row r="297" spans="1:12" x14ac:dyDescent="0.2">
      <c r="A297" s="1">
        <v>44958</v>
      </c>
      <c r="C297" s="4">
        <v>340251</v>
      </c>
      <c r="D297" s="14">
        <f t="shared" si="8"/>
        <v>0.9954943225538414</v>
      </c>
      <c r="E297" s="4">
        <f t="shared" si="9"/>
        <v>858641.09098483284</v>
      </c>
      <c r="F297" s="4">
        <f>(Inputs!$B$2-SUM($G$2:G296))*(Inputs!$B$4/12)</f>
        <v>32.8691837025818</v>
      </c>
      <c r="G297" s="4">
        <f>Inputs!$B$6-F297</f>
        <v>1629.8168632353904</v>
      </c>
      <c r="H297" s="4">
        <f>E297+(K297*(Inputs!$B$7-Inputs!$B$8))-Inputs!$B$9-Inputs!$B$3-(K297*Inputs!$B$6)</f>
        <v>553398.70713813114</v>
      </c>
      <c r="J297" s="4">
        <f>J296+Inputs!$B$11</f>
        <v>575492.38384669728</v>
      </c>
      <c r="K297">
        <v>295</v>
      </c>
      <c r="L297">
        <v>1.2E-2</v>
      </c>
    </row>
    <row r="298" spans="1:12" x14ac:dyDescent="0.2">
      <c r="A298" s="1">
        <v>44986</v>
      </c>
      <c r="C298" s="4">
        <v>340439</v>
      </c>
      <c r="D298" s="14">
        <f t="shared" si="8"/>
        <v>1.0005525332769043</v>
      </c>
      <c r="E298" s="4">
        <f t="shared" si="9"/>
        <v>860751.6718764446</v>
      </c>
      <c r="F298" s="4">
        <f>(Inputs!$B$2-SUM($G$2:G297))*(Inputs!$B$4/12)</f>
        <v>27.436460825130538</v>
      </c>
      <c r="G298" s="4">
        <f>Inputs!$B$6-F298</f>
        <v>1635.2495861128416</v>
      </c>
      <c r="H298" s="4">
        <f>E298+(K298*(Inputs!$B$7-Inputs!$B$8))-Inputs!$B$9-Inputs!$B$3-(K298*Inputs!$B$6)</f>
        <v>554796.60198280471</v>
      </c>
      <c r="J298" s="4">
        <f>J297+Inputs!$B$11</f>
        <v>577155.06989363523</v>
      </c>
      <c r="K298">
        <v>296</v>
      </c>
      <c r="L298">
        <v>6.9999999999999993E-3</v>
      </c>
    </row>
    <row r="299" spans="1:12" x14ac:dyDescent="0.2">
      <c r="A299" s="1">
        <v>45017</v>
      </c>
      <c r="C299" s="4">
        <v>338641</v>
      </c>
      <c r="D299" s="14">
        <f t="shared" si="8"/>
        <v>0.99471858394602264</v>
      </c>
      <c r="E299" s="4">
        <f t="shared" si="9"/>
        <v>857837.71937464736</v>
      </c>
      <c r="F299" s="4">
        <f>(Inputs!$B$2-SUM($G$2:G298))*(Inputs!$B$4/12)</f>
        <v>21.985628871421021</v>
      </c>
      <c r="G299" s="4">
        <f>Inputs!$B$6-F299</f>
        <v>1640.700418066551</v>
      </c>
      <c r="H299" s="4">
        <f>E299+(K299*(Inputs!$B$7-Inputs!$B$8))-Inputs!$B$9-Inputs!$B$3-(K299*Inputs!$B$6)</f>
        <v>551169.96343406965</v>
      </c>
      <c r="J299" s="4">
        <f>J298+Inputs!$B$11</f>
        <v>578817.75594057317</v>
      </c>
      <c r="K299">
        <v>297</v>
      </c>
      <c r="L299">
        <v>1.4999999999999999E-2</v>
      </c>
    </row>
    <row r="300" spans="1:12" x14ac:dyDescent="0.2">
      <c r="A300" s="1">
        <v>45047</v>
      </c>
      <c r="C300" s="4">
        <v>336655</v>
      </c>
      <c r="D300" s="14">
        <f t="shared" si="8"/>
        <v>0.99413538230751741</v>
      </c>
      <c r="E300" s="4">
        <f t="shared" si="9"/>
        <v>854443.34437348181</v>
      </c>
      <c r="F300" s="4">
        <f>(Inputs!$B$2-SUM($G$2:G299))*(Inputs!$B$4/12)</f>
        <v>16.516627477865939</v>
      </c>
      <c r="G300" s="4">
        <f>Inputs!$B$6-F300</f>
        <v>1646.1694194601062</v>
      </c>
      <c r="H300" s="4">
        <f>E300+(K300*(Inputs!$B$7-Inputs!$B$8))-Inputs!$B$9-Inputs!$B$3-(K300*Inputs!$B$6)</f>
        <v>547062.90238596615</v>
      </c>
      <c r="J300" s="4">
        <f>J299+Inputs!$B$11</f>
        <v>580480.44198751112</v>
      </c>
      <c r="K300">
        <v>298</v>
      </c>
      <c r="L300">
        <v>6.9999999999999993E-3</v>
      </c>
    </row>
    <row r="301" spans="1:12" x14ac:dyDescent="0.2">
      <c r="A301" s="1">
        <v>45078</v>
      </c>
      <c r="C301" s="4">
        <v>337641</v>
      </c>
      <c r="D301" s="14">
        <f t="shared" si="8"/>
        <v>1.0029288143648543</v>
      </c>
      <c r="E301" s="4">
        <f t="shared" si="9"/>
        <v>858602.34436102014</v>
      </c>
      <c r="F301" s="4">
        <f>(Inputs!$B$2-SUM($G$2:G300))*(Inputs!$B$4/12)</f>
        <v>11.029396079665554</v>
      </c>
      <c r="G301" s="4">
        <f>Inputs!$B$6-F301</f>
        <v>1651.6566508583066</v>
      </c>
      <c r="H301" s="4">
        <f>E301+(K301*(Inputs!$B$7-Inputs!$B$8))-Inputs!$B$9-Inputs!$B$3-(K301*Inputs!$B$6)</f>
        <v>550509.21632656665</v>
      </c>
      <c r="J301" s="4">
        <f>J300+Inputs!$B$11</f>
        <v>582143.12803444907</v>
      </c>
      <c r="K301">
        <v>299</v>
      </c>
      <c r="L301">
        <v>3.0000000000000001E-3</v>
      </c>
    </row>
    <row r="302" spans="1:12" x14ac:dyDescent="0.2">
      <c r="A302" s="1">
        <v>45108</v>
      </c>
      <c r="C302" s="4">
        <v>332793</v>
      </c>
      <c r="D302" s="14">
        <f t="shared" si="8"/>
        <v>0.98564155419513622</v>
      </c>
      <c r="E302" s="4">
        <f t="shared" si="9"/>
        <v>847907.51703136007</v>
      </c>
      <c r="F302" s="4">
        <f>(Inputs!$B$2-SUM($G$2:G301))*(Inputs!$B$4/12)</f>
        <v>5.523873910137918</v>
      </c>
      <c r="G302" s="4">
        <f>Inputs!$B$6-F302</f>
        <v>1657.1621730278343</v>
      </c>
      <c r="H302" s="4">
        <f>E302+(K302*(Inputs!$B$7-Inputs!$B$8))-Inputs!$B$9-Inputs!$B$3-(K302*Inputs!$B$6)</f>
        <v>539101.70294996828</v>
      </c>
      <c r="J302" s="4">
        <f>J301+Inputs!$B$11</f>
        <v>583805.81408138701</v>
      </c>
      <c r="K302">
        <v>300</v>
      </c>
      <c r="L302">
        <v>-6.0000000000000001E-3</v>
      </c>
    </row>
    <row r="304" spans="1:12" x14ac:dyDescent="0.2">
      <c r="C304" t="s">
        <v>6</v>
      </c>
      <c r="E304" s="8"/>
      <c r="F304" s="4">
        <f>SUM(F3:F302)</f>
        <v>183805.81408140494</v>
      </c>
      <c r="G304" s="4">
        <f>SUM(G3:G302)</f>
        <v>314999.99999998644</v>
      </c>
      <c r="H304" s="8"/>
      <c r="I304" s="8"/>
      <c r="L304" s="21"/>
    </row>
    <row r="305" spans="3:12" x14ac:dyDescent="0.2">
      <c r="C305" s="2">
        <f>C302/C2</f>
        <v>4.0571169915654153</v>
      </c>
      <c r="G305" s="4">
        <f>SUM(F304:G304)</f>
        <v>498805.81408139138</v>
      </c>
      <c r="J305" s="4"/>
      <c r="K305" s="4"/>
      <c r="L305" s="21"/>
    </row>
    <row r="306" spans="3:12" x14ac:dyDescent="0.2">
      <c r="L306" s="18"/>
    </row>
    <row r="307" spans="3:12" x14ac:dyDescent="0.2">
      <c r="L307" s="16"/>
    </row>
    <row r="308" spans="3:12" x14ac:dyDescent="0.2">
      <c r="C308" s="4"/>
      <c r="D308" s="4"/>
      <c r="L308" s="16"/>
    </row>
    <row r="309" spans="3:12" x14ac:dyDescent="0.2">
      <c r="L309" s="16"/>
    </row>
    <row r="310" spans="3:12" x14ac:dyDescent="0.2">
      <c r="L310" s="16"/>
    </row>
    <row r="311" spans="3:12" x14ac:dyDescent="0.2">
      <c r="L311" s="16"/>
    </row>
    <row r="312" spans="3:12" x14ac:dyDescent="0.2">
      <c r="L312" s="16"/>
    </row>
    <row r="313" spans="3:12" x14ac:dyDescent="0.2">
      <c r="L313" s="16"/>
    </row>
    <row r="314" spans="3:12" x14ac:dyDescent="0.2">
      <c r="L31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AB79-6930-034F-90FC-26529AE10FD1}">
  <dimension ref="A1:Q314"/>
  <sheetViews>
    <sheetView topLeftCell="A278" workbookViewId="0">
      <selection activeCell="H1" sqref="H1"/>
    </sheetView>
  </sheetViews>
  <sheetFormatPr baseColWidth="10" defaultRowHeight="16" x14ac:dyDescent="0.2"/>
  <cols>
    <col min="2" max="2" width="4.6640625" customWidth="1"/>
    <col min="3" max="3" width="11.33203125" bestFit="1" customWidth="1"/>
    <col min="4" max="4" width="12.6640625" bestFit="1" customWidth="1"/>
    <col min="5" max="5" width="12.33203125" style="4" bestFit="1" customWidth="1"/>
    <col min="6" max="6" width="12.33203125" style="4" customWidth="1"/>
    <col min="7" max="7" width="18.6640625" style="4" bestFit="1" customWidth="1"/>
    <col min="8" max="9" width="12.33203125" style="4" customWidth="1"/>
    <col min="13" max="13" width="11.33203125" bestFit="1" customWidth="1"/>
    <col min="14" max="14" width="43.5" bestFit="1" customWidth="1"/>
    <col min="15" max="15" width="13.6640625" bestFit="1" customWidth="1"/>
    <col min="16" max="16" width="11.33203125" bestFit="1" customWidth="1"/>
    <col min="17" max="17" width="37.1640625" bestFit="1" customWidth="1"/>
  </cols>
  <sheetData>
    <row r="1" spans="1:17" x14ac:dyDescent="0.2">
      <c r="A1" t="s">
        <v>0</v>
      </c>
      <c r="C1" t="s">
        <v>1</v>
      </c>
      <c r="D1" t="s">
        <v>3</v>
      </c>
      <c r="E1" s="4" t="s">
        <v>24</v>
      </c>
      <c r="F1" s="4" t="s">
        <v>22</v>
      </c>
      <c r="G1" s="4" t="s">
        <v>21</v>
      </c>
      <c r="H1" s="4" t="s">
        <v>37</v>
      </c>
      <c r="J1" t="s">
        <v>7</v>
      </c>
      <c r="K1" t="s">
        <v>13</v>
      </c>
      <c r="L1" t="s">
        <v>26</v>
      </c>
    </row>
    <row r="2" spans="1:17" x14ac:dyDescent="0.2">
      <c r="A2" s="1">
        <v>35977</v>
      </c>
      <c r="C2" s="4">
        <v>72632.505470000004</v>
      </c>
      <c r="E2" s="4">
        <f>Inputs!$B$3+SUM($G$2:G2)</f>
        <v>85000</v>
      </c>
      <c r="J2" s="4">
        <f>Inputs!B3</f>
        <v>85000</v>
      </c>
    </row>
    <row r="3" spans="1:17" x14ac:dyDescent="0.2">
      <c r="A3" s="1">
        <v>36008</v>
      </c>
      <c r="C3" s="4">
        <v>73295.662549999994</v>
      </c>
      <c r="D3" s="14">
        <f t="shared" ref="D3:D66" si="0">C3/C2</f>
        <v>1.0091303070947195</v>
      </c>
      <c r="E3" s="4">
        <f>(E2+G3)*D3</f>
        <v>86394.356161750329</v>
      </c>
      <c r="F3" s="4">
        <f>(Inputs!$B$2-SUM($G$2:G2))*(Inputs!$B$4/12)</f>
        <v>1050</v>
      </c>
      <c r="G3" s="4">
        <f>Inputs!$B$6-F3</f>
        <v>612.68604693797215</v>
      </c>
      <c r="H3" s="4">
        <f>E3+(K3*(Inputs!$B$7-Inputs!$B$8))-Inputs!$B$9-Inputs!$B$3-(K3*Inputs!$B$6)</f>
        <v>-9318.3298851876425</v>
      </c>
      <c r="J3" s="4">
        <f>J2+Inputs!$B$11</f>
        <v>86662.686046937975</v>
      </c>
      <c r="K3">
        <v>1</v>
      </c>
      <c r="L3">
        <v>-2E-3</v>
      </c>
      <c r="M3" s="23"/>
    </row>
    <row r="4" spans="1:17" x14ac:dyDescent="0.2">
      <c r="A4" s="1">
        <v>36039</v>
      </c>
      <c r="C4" s="4">
        <v>73407.374490000002</v>
      </c>
      <c r="D4" s="14">
        <f t="shared" si="0"/>
        <v>1.0015241275692652</v>
      </c>
      <c r="E4" s="4">
        <f t="shared" ref="E4:E67" si="1">(E3+G4)*D4</f>
        <v>87141.697439967567</v>
      </c>
      <c r="F4" s="4">
        <f>(Inputs!$B$2-SUM($G$2:G3))*(Inputs!$B$4/12)</f>
        <v>1047.9577131768735</v>
      </c>
      <c r="G4" s="4">
        <f>Inputs!$B$6-F4</f>
        <v>614.72833376109861</v>
      </c>
      <c r="H4" s="4">
        <f>E4+(K4*(Inputs!$B$7-Inputs!$B$8))-Inputs!$B$9-Inputs!$B$3-(K4*Inputs!$B$6)</f>
        <v>-9283.6746539083761</v>
      </c>
      <c r="J4" s="4">
        <f>J3+Inputs!$B$11</f>
        <v>88325.372093875951</v>
      </c>
      <c r="K4">
        <v>2</v>
      </c>
      <c r="L4">
        <v>4.0000000000000001E-3</v>
      </c>
    </row>
    <row r="5" spans="1:17" x14ac:dyDescent="0.2">
      <c r="A5" s="1">
        <v>36069</v>
      </c>
      <c r="C5" s="4">
        <v>73390.434720000005</v>
      </c>
      <c r="D5" s="14">
        <f t="shared" si="0"/>
        <v>0.99976923612760049</v>
      </c>
      <c r="E5" s="4">
        <f t="shared" si="1"/>
        <v>87738.223382678087</v>
      </c>
      <c r="F5" s="4">
        <f>(Inputs!$B$2-SUM($G$2:G4))*(Inputs!$B$4/12)</f>
        <v>1045.9086187310033</v>
      </c>
      <c r="G5" s="4">
        <f>Inputs!$B$6-F5</f>
        <v>616.77742820696881</v>
      </c>
      <c r="H5" s="4">
        <f>E5+(K5*(Inputs!$B$7-Inputs!$B$8))-Inputs!$B$9-Inputs!$B$3-(K5*Inputs!$B$6)</f>
        <v>-9399.8347581358303</v>
      </c>
      <c r="J5" s="4">
        <f>J4+Inputs!$B$11</f>
        <v>89988.058140813926</v>
      </c>
      <c r="K5">
        <v>3</v>
      </c>
      <c r="L5">
        <v>4.0000000000000001E-3</v>
      </c>
    </row>
    <row r="6" spans="1:17" x14ac:dyDescent="0.2">
      <c r="A6" s="1">
        <v>36100</v>
      </c>
      <c r="C6" s="4">
        <v>73525.593460000004</v>
      </c>
      <c r="D6" s="14">
        <f t="shared" si="0"/>
        <v>1.0018416397247905</v>
      </c>
      <c r="E6" s="4">
        <f t="shared" si="1"/>
        <v>88519.778601295679</v>
      </c>
      <c r="F6" s="4">
        <f>(Inputs!$B$2-SUM($G$2:G5))*(Inputs!$B$4/12)</f>
        <v>1043.8526939703133</v>
      </c>
      <c r="G6" s="4">
        <f>Inputs!$B$6-F6</f>
        <v>618.83335296765881</v>
      </c>
      <c r="H6" s="4">
        <f>E6+(K6*(Inputs!$B$7-Inputs!$B$8))-Inputs!$B$9-Inputs!$B$3-(K6*Inputs!$B$6)</f>
        <v>-9330.9655864562101</v>
      </c>
      <c r="J6" s="4">
        <f>J5+Inputs!$B$11</f>
        <v>91650.744187751901</v>
      </c>
      <c r="K6">
        <v>4</v>
      </c>
      <c r="L6">
        <v>1E-3</v>
      </c>
    </row>
    <row r="7" spans="1:17" x14ac:dyDescent="0.2">
      <c r="A7" s="1">
        <v>36130</v>
      </c>
      <c r="C7" s="4">
        <v>73771.135739999998</v>
      </c>
      <c r="D7" s="14">
        <f t="shared" si="0"/>
        <v>1.0033395484272232</v>
      </c>
      <c r="E7" s="4">
        <f t="shared" si="1"/>
        <v>89438.364332209778</v>
      </c>
      <c r="F7" s="4">
        <f>(Inputs!$B$2-SUM($G$2:G6))*(Inputs!$B$4/12)</f>
        <v>1041.7899161270877</v>
      </c>
      <c r="G7" s="4">
        <f>Inputs!$B$6-F7</f>
        <v>620.89613081088442</v>
      </c>
      <c r="H7" s="4">
        <f>E7+(K7*(Inputs!$B$7-Inputs!$B$8))-Inputs!$B$9-Inputs!$B$3-(K7*Inputs!$B$6)</f>
        <v>-9125.0659024800825</v>
      </c>
      <c r="J7" s="4">
        <f>J6+Inputs!$B$11</f>
        <v>93313.430234689877</v>
      </c>
      <c r="K7">
        <v>5</v>
      </c>
      <c r="L7">
        <v>-1E-3</v>
      </c>
    </row>
    <row r="8" spans="1:17" x14ac:dyDescent="0.2">
      <c r="A8" s="1">
        <v>36161</v>
      </c>
      <c r="C8" s="4">
        <v>74381.054099999994</v>
      </c>
      <c r="D8" s="14">
        <f t="shared" si="0"/>
        <v>1.0082677100451538</v>
      </c>
      <c r="E8" s="4">
        <f t="shared" si="1"/>
        <v>90805.931080476526</v>
      </c>
      <c r="F8" s="4">
        <f>(Inputs!$B$2-SUM($G$2:G7))*(Inputs!$B$4/12)</f>
        <v>1039.7202623577182</v>
      </c>
      <c r="G8" s="4">
        <f>Inputs!$B$6-F8</f>
        <v>622.96578458025397</v>
      </c>
      <c r="H8" s="4">
        <f>E8+(K8*(Inputs!$B$7-Inputs!$B$8))-Inputs!$B$9-Inputs!$B$3-(K8*Inputs!$B$6)</f>
        <v>-8470.1852011513074</v>
      </c>
      <c r="J8" s="4">
        <f>J7+Inputs!$B$11</f>
        <v>94976.116281627852</v>
      </c>
      <c r="K8">
        <v>6</v>
      </c>
      <c r="L8">
        <v>-6.0000000000000001E-3</v>
      </c>
    </row>
    <row r="9" spans="1:17" x14ac:dyDescent="0.2">
      <c r="A9" s="1">
        <v>36192</v>
      </c>
      <c r="C9" s="4">
        <v>74241.360379999998</v>
      </c>
      <c r="D9" s="14">
        <f t="shared" si="0"/>
        <v>0.99812191798448857</v>
      </c>
      <c r="E9" s="4">
        <f t="shared" si="1"/>
        <v>91259.258550835613</v>
      </c>
      <c r="F9" s="4">
        <f>(Inputs!$B$2-SUM($G$2:G8))*(Inputs!$B$4/12)</f>
        <v>1037.6437097424507</v>
      </c>
      <c r="G9" s="4">
        <f>Inputs!$B$6-F9</f>
        <v>625.04233719552144</v>
      </c>
      <c r="H9" s="4">
        <f>E9+(K9*(Inputs!$B$7-Inputs!$B$8))-Inputs!$B$9-Inputs!$B$3-(K9*Inputs!$B$6)</f>
        <v>-8729.5437777301922</v>
      </c>
      <c r="J9" s="4">
        <f>J8+Inputs!$B$11</f>
        <v>96638.802328565827</v>
      </c>
      <c r="K9">
        <v>7</v>
      </c>
      <c r="L9">
        <v>2E-3</v>
      </c>
    </row>
    <row r="10" spans="1:17" x14ac:dyDescent="0.2">
      <c r="A10" s="1">
        <v>36220</v>
      </c>
      <c r="C10" s="4">
        <v>74770.311929999996</v>
      </c>
      <c r="D10" s="14">
        <f t="shared" si="0"/>
        <v>1.007124755625336</v>
      </c>
      <c r="E10" s="4">
        <f t="shared" si="1"/>
        <v>92541.052396366867</v>
      </c>
      <c r="F10" s="4">
        <f>(Inputs!$B$2-SUM($G$2:G9))*(Inputs!$B$4/12)</f>
        <v>1035.5602352851322</v>
      </c>
      <c r="G10" s="4">
        <f>Inputs!$B$6-F10</f>
        <v>627.12581165283996</v>
      </c>
      <c r="H10" s="4">
        <f>E10+(K10*(Inputs!$B$7-Inputs!$B$8))-Inputs!$B$9-Inputs!$B$3-(K10*Inputs!$B$6)</f>
        <v>-8160.4359791369097</v>
      </c>
      <c r="J10" s="4">
        <f>J9+Inputs!$B$11</f>
        <v>98301.488375503803</v>
      </c>
      <c r="K10">
        <v>8</v>
      </c>
      <c r="L10">
        <v>2E-3</v>
      </c>
      <c r="N10" s="7" t="s">
        <v>12</v>
      </c>
      <c r="O10" s="6"/>
    </row>
    <row r="11" spans="1:17" x14ac:dyDescent="0.2">
      <c r="A11" s="1">
        <v>36251</v>
      </c>
      <c r="C11" s="4">
        <v>75573.653109999999</v>
      </c>
      <c r="D11" s="14">
        <f t="shared" si="0"/>
        <v>1.0107441196815132</v>
      </c>
      <c r="E11" s="4">
        <f t="shared" si="1"/>
        <v>94171.301144283323</v>
      </c>
      <c r="F11" s="4">
        <f>(Inputs!$B$2-SUM($G$2:G10))*(Inputs!$B$4/12)</f>
        <v>1033.4698159129562</v>
      </c>
      <c r="G11" s="4">
        <f>Inputs!$B$6-F11</f>
        <v>629.21623102501599</v>
      </c>
      <c r="H11" s="4">
        <f>E11+(K11*(Inputs!$B$7-Inputs!$B$8))-Inputs!$B$9-Inputs!$B$3-(K11*Inputs!$B$6)</f>
        <v>-7242.8732781584258</v>
      </c>
      <c r="J11" s="4">
        <f>J10+Inputs!$B$11</f>
        <v>99964.174422441778</v>
      </c>
      <c r="K11">
        <v>9</v>
      </c>
      <c r="L11">
        <v>6.9999999999999993E-3</v>
      </c>
      <c r="N11" s="6" t="s">
        <v>34</v>
      </c>
      <c r="O11" s="12">
        <f>H302</f>
        <v>638895.52757870511</v>
      </c>
      <c r="Q11" s="4"/>
    </row>
    <row r="12" spans="1:17" x14ac:dyDescent="0.2">
      <c r="A12" s="1">
        <v>36281</v>
      </c>
      <c r="C12" s="4">
        <v>77087.644939999998</v>
      </c>
      <c r="D12" s="14">
        <f t="shared" si="0"/>
        <v>1.0200333286495538</v>
      </c>
      <c r="E12" s="4">
        <f t="shared" si="1"/>
        <v>96701.826701124199</v>
      </c>
      <c r="F12" s="4">
        <f>(Inputs!$B$2-SUM($G$2:G11))*(Inputs!$B$4/12)</f>
        <v>1031.3724284762059</v>
      </c>
      <c r="G12" s="4">
        <f>Inputs!$B$6-F12</f>
        <v>631.31361846176628</v>
      </c>
      <c r="H12" s="4">
        <f>E12+(K12*(Inputs!$B$7-Inputs!$B$8))-Inputs!$B$9-Inputs!$B$3-(K12*Inputs!$B$6)</f>
        <v>-5425.0337682555219</v>
      </c>
      <c r="J12" s="4">
        <f>J11+Inputs!$B$11</f>
        <v>101626.86046937975</v>
      </c>
      <c r="K12">
        <v>10</v>
      </c>
      <c r="L12" s="17">
        <v>2E-3</v>
      </c>
      <c r="N12" s="6"/>
      <c r="O12" s="12"/>
    </row>
    <row r="13" spans="1:17" x14ac:dyDescent="0.2">
      <c r="A13" s="1">
        <v>36312</v>
      </c>
      <c r="C13" s="4">
        <v>77608.682350000003</v>
      </c>
      <c r="D13" s="14">
        <f t="shared" si="0"/>
        <v>1.0067590261760564</v>
      </c>
      <c r="E13" s="4">
        <f t="shared" si="1"/>
        <v>97993.136165082935</v>
      </c>
      <c r="F13" s="4">
        <f>(Inputs!$B$2-SUM($G$2:G12))*(Inputs!$B$4/12)</f>
        <v>1029.2680497480003</v>
      </c>
      <c r="G13" s="4">
        <f>Inputs!$B$6-F13</f>
        <v>633.41799718997186</v>
      </c>
      <c r="H13" s="4">
        <f>E13+(K13*(Inputs!$B$7-Inputs!$B$8))-Inputs!$B$9-Inputs!$B$3-(K13*Inputs!$B$6)</f>
        <v>-4846.4103512347574</v>
      </c>
      <c r="J13" s="4">
        <f>J12+Inputs!$B$11</f>
        <v>103289.54651631773</v>
      </c>
      <c r="K13">
        <v>11</v>
      </c>
    </row>
    <row r="14" spans="1:17" x14ac:dyDescent="0.2">
      <c r="A14" s="1">
        <v>36342</v>
      </c>
      <c r="C14" s="4">
        <v>78754.238400000002</v>
      </c>
      <c r="D14" s="14">
        <f t="shared" si="0"/>
        <v>1.0147606687204631</v>
      </c>
      <c r="E14" s="4">
        <f t="shared" si="1"/>
        <v>100084.49061420439</v>
      </c>
      <c r="F14" s="4">
        <f>(Inputs!$B$2-SUM($G$2:G13))*(Inputs!$B$4/12)</f>
        <v>1027.1566564240336</v>
      </c>
      <c r="G14" s="4">
        <f>Inputs!$B$6-F14</f>
        <v>635.52939051393855</v>
      </c>
      <c r="H14" s="4">
        <f>E14+(K14*(Inputs!$B$7-Inputs!$B$8))-Inputs!$B$9-Inputs!$B$3-(K14*Inputs!$B$6)</f>
        <v>-3467.7419490512766</v>
      </c>
      <c r="J14" s="4">
        <f>J13+Inputs!$B$11</f>
        <v>104952.2325632557</v>
      </c>
      <c r="K14">
        <v>12</v>
      </c>
      <c r="L14">
        <v>-3.0000000000000001E-3</v>
      </c>
    </row>
    <row r="15" spans="1:17" x14ac:dyDescent="0.2">
      <c r="A15" s="1">
        <v>36373</v>
      </c>
      <c r="C15" s="4">
        <v>80322.75993</v>
      </c>
      <c r="D15" s="14">
        <f t="shared" si="0"/>
        <v>1.0199166617805804</v>
      </c>
      <c r="E15" s="4">
        <f t="shared" si="1"/>
        <v>102728.18720106705</v>
      </c>
      <c r="F15" s="4">
        <f>(Inputs!$B$2-SUM($G$2:G14))*(Inputs!$B$4/12)</f>
        <v>1025.0382251223205</v>
      </c>
      <c r="G15" s="4">
        <f>Inputs!$B$6-F15</f>
        <v>637.6478218156517</v>
      </c>
      <c r="H15" s="4">
        <f>E15+(K15*(Inputs!$B$7-Inputs!$B$8))-Inputs!$B$9-Inputs!$B$3-(K15*Inputs!$B$6)</f>
        <v>-1536.7314091265907</v>
      </c>
      <c r="J15" s="4">
        <f>J14+Inputs!$B$11</f>
        <v>106614.91861019368</v>
      </c>
      <c r="K15">
        <v>13</v>
      </c>
      <c r="L15">
        <v>2E-3</v>
      </c>
      <c r="P15" s="23"/>
    </row>
    <row r="16" spans="1:17" x14ac:dyDescent="0.2">
      <c r="A16" s="1">
        <v>36404</v>
      </c>
      <c r="C16" s="4">
        <v>82360.796839999995</v>
      </c>
      <c r="D16" s="14">
        <f t="shared" si="0"/>
        <v>1.0253730936508669</v>
      </c>
      <c r="E16" s="4">
        <f t="shared" si="1"/>
        <v>105990.72545828407</v>
      </c>
      <c r="F16" s="4">
        <f>(Inputs!$B$2-SUM($G$2:G15))*(Inputs!$B$4/12)</f>
        <v>1022.9127323829348</v>
      </c>
      <c r="G16" s="4">
        <f>Inputs!$B$6-F16</f>
        <v>639.77331455503736</v>
      </c>
      <c r="H16" s="4">
        <f>E16+(K16*(Inputs!$B$7-Inputs!$B$8))-Inputs!$B$9-Inputs!$B$3-(K16*Inputs!$B$6)</f>
        <v>1013.1208011524577</v>
      </c>
      <c r="J16" s="4">
        <f>J15+Inputs!$B$11</f>
        <v>108277.60465713165</v>
      </c>
      <c r="K16">
        <v>14</v>
      </c>
      <c r="L16">
        <v>4.0000000000000001E-3</v>
      </c>
    </row>
    <row r="17" spans="1:16" x14ac:dyDescent="0.2">
      <c r="A17" s="1">
        <v>36434</v>
      </c>
      <c r="C17" s="4">
        <v>83730.711420000007</v>
      </c>
      <c r="D17" s="14">
        <f t="shared" si="0"/>
        <v>1.0166330904090366</v>
      </c>
      <c r="E17" s="4">
        <f t="shared" si="1"/>
        <v>108406.26154836154</v>
      </c>
      <c r="F17" s="4">
        <f>(Inputs!$B$2-SUM($G$2:G16))*(Inputs!$B$4/12)</f>
        <v>1020.7801546677515</v>
      </c>
      <c r="G17" s="4">
        <f>Inputs!$B$6-F17</f>
        <v>641.90589227022065</v>
      </c>
      <c r="H17" s="4">
        <f>E17+(K17*(Inputs!$B$7-Inputs!$B$8))-Inputs!$B$9-Inputs!$B$3-(K17*Inputs!$B$6)</f>
        <v>2715.9708442919546</v>
      </c>
      <c r="J17" s="4">
        <f>J16+Inputs!$B$11</f>
        <v>109940.29070406963</v>
      </c>
      <c r="K17">
        <v>15</v>
      </c>
      <c r="L17">
        <v>2E-3</v>
      </c>
    </row>
    <row r="18" spans="1:16" x14ac:dyDescent="0.2">
      <c r="A18" s="1">
        <v>36465</v>
      </c>
      <c r="C18" s="4">
        <v>84745.083700000003</v>
      </c>
      <c r="D18" s="14">
        <f t="shared" si="0"/>
        <v>1.0121146979739826</v>
      </c>
      <c r="E18" s="4">
        <f t="shared" si="1"/>
        <v>110371.41866175224</v>
      </c>
      <c r="F18" s="4">
        <f>(Inputs!$B$2-SUM($G$2:G17))*(Inputs!$B$4/12)</f>
        <v>1018.6404683601842</v>
      </c>
      <c r="G18" s="4">
        <f>Inputs!$B$6-F18</f>
        <v>644.04557857778798</v>
      </c>
      <c r="H18" s="4">
        <f>E18+(K18*(Inputs!$B$7-Inputs!$B$8))-Inputs!$B$9-Inputs!$B$3-(K18*Inputs!$B$6)</f>
        <v>3968.4419107446811</v>
      </c>
      <c r="J18" s="4">
        <f>J17+Inputs!$B$11</f>
        <v>111602.97675100761</v>
      </c>
      <c r="K18">
        <v>16</v>
      </c>
      <c r="L18">
        <v>1E-3</v>
      </c>
    </row>
    <row r="19" spans="1:16" x14ac:dyDescent="0.2">
      <c r="A19" s="1">
        <v>36495</v>
      </c>
      <c r="C19" s="4">
        <v>85440.173819999996</v>
      </c>
      <c r="D19" s="14">
        <f t="shared" si="0"/>
        <v>1.0082021291342473</v>
      </c>
      <c r="E19" s="4">
        <f t="shared" si="1"/>
        <v>111928.19184100624</v>
      </c>
      <c r="F19" s="4">
        <f>(Inputs!$B$2-SUM($G$2:G18))*(Inputs!$B$4/12)</f>
        <v>1016.4936497649248</v>
      </c>
      <c r="G19" s="4">
        <f>Inputs!$B$6-F19</f>
        <v>646.19239717304731</v>
      </c>
      <c r="H19" s="4">
        <f>E19+(K19*(Inputs!$B$7-Inputs!$B$8))-Inputs!$B$9-Inputs!$B$3-(K19*Inputs!$B$6)</f>
        <v>4812.5290430607092</v>
      </c>
      <c r="J19" s="4">
        <f>J18+Inputs!$B$11</f>
        <v>113265.66279794558</v>
      </c>
      <c r="K19">
        <v>17</v>
      </c>
      <c r="L19">
        <v>4.0000000000000001E-3</v>
      </c>
      <c r="P19" s="23"/>
    </row>
    <row r="20" spans="1:16" x14ac:dyDescent="0.2">
      <c r="A20" s="1">
        <v>36526</v>
      </c>
      <c r="C20" s="4">
        <v>86301.445619999999</v>
      </c>
      <c r="D20" s="14">
        <f t="shared" si="0"/>
        <v>1.0100804078631029</v>
      </c>
      <c r="E20" s="4">
        <f t="shared" si="1"/>
        <v>113711.35563383812</v>
      </c>
      <c r="F20" s="4">
        <f>(Inputs!$B$2-SUM($G$2:G19))*(Inputs!$B$4/12)</f>
        <v>1014.3396751076813</v>
      </c>
      <c r="G20" s="4">
        <f>Inputs!$B$6-F20</f>
        <v>648.34637183029088</v>
      </c>
      <c r="H20" s="4">
        <f>E20+(K20*(Inputs!$B$7-Inputs!$B$8))-Inputs!$B$9-Inputs!$B$3-(K20*Inputs!$B$6)</f>
        <v>5883.006788954619</v>
      </c>
      <c r="J20" s="4">
        <f>J19+Inputs!$B$11</f>
        <v>114928.34884488356</v>
      </c>
      <c r="K20">
        <v>18</v>
      </c>
      <c r="L20">
        <v>-4.0000000000000001E-3</v>
      </c>
    </row>
    <row r="21" spans="1:16" x14ac:dyDescent="0.2">
      <c r="A21" s="1">
        <v>36557</v>
      </c>
      <c r="C21" s="4">
        <v>86800.470310000004</v>
      </c>
      <c r="D21" s="14">
        <f t="shared" si="0"/>
        <v>1.0057823445066876</v>
      </c>
      <c r="E21" s="4">
        <f t="shared" si="1"/>
        <v>115023.14285146035</v>
      </c>
      <c r="F21" s="4">
        <f>(Inputs!$B$2-SUM($G$2:G20))*(Inputs!$B$4/12)</f>
        <v>1012.1785205349137</v>
      </c>
      <c r="G21" s="4">
        <f>Inputs!$B$6-F21</f>
        <v>650.50752640305848</v>
      </c>
      <c r="H21" s="4">
        <f>E21+(K21*(Inputs!$B$7-Inputs!$B$8))-Inputs!$B$9-Inputs!$B$3-(K21*Inputs!$B$6)</f>
        <v>6482.1079596388772</v>
      </c>
      <c r="J21" s="4">
        <f>J20+Inputs!$B$11</f>
        <v>116591.03489182153</v>
      </c>
      <c r="K21">
        <v>19</v>
      </c>
      <c r="L21">
        <v>5.0000000000000001E-3</v>
      </c>
    </row>
    <row r="22" spans="1:16" x14ac:dyDescent="0.2">
      <c r="A22" s="1">
        <v>36586</v>
      </c>
      <c r="C22" s="4">
        <v>87854.71398</v>
      </c>
      <c r="D22" s="14">
        <f t="shared" si="0"/>
        <v>1.0121455985922065</v>
      </c>
      <c r="E22" s="4">
        <f t="shared" si="1"/>
        <v>117080.77079748051</v>
      </c>
      <c r="F22" s="4">
        <f>(Inputs!$B$2-SUM($G$2:G21))*(Inputs!$B$4/12)</f>
        <v>1010.0101621135701</v>
      </c>
      <c r="G22" s="4">
        <f>Inputs!$B$6-F22</f>
        <v>652.67588482440203</v>
      </c>
      <c r="H22" s="4">
        <f>E22+(K22*(Inputs!$B$7-Inputs!$B$8))-Inputs!$B$9-Inputs!$B$3-(K22*Inputs!$B$6)</f>
        <v>7827.0498587210677</v>
      </c>
      <c r="J22" s="4">
        <f>J21+Inputs!$B$11</f>
        <v>118253.72093875951</v>
      </c>
      <c r="K22">
        <v>20</v>
      </c>
      <c r="L22" s="19">
        <v>5.0000000000000001E-3</v>
      </c>
    </row>
    <row r="23" spans="1:16" x14ac:dyDescent="0.2">
      <c r="A23" s="1">
        <v>36617</v>
      </c>
      <c r="C23" s="4">
        <v>89811.399959999995</v>
      </c>
      <c r="D23" s="14">
        <f t="shared" si="0"/>
        <v>1.0222718382583937</v>
      </c>
      <c r="E23" s="4">
        <f t="shared" si="1"/>
        <v>120357.81100500499</v>
      </c>
      <c r="F23" s="4">
        <f>(Inputs!$B$2-SUM($G$2:G22))*(Inputs!$B$4/12)</f>
        <v>1007.834575830822</v>
      </c>
      <c r="G23" s="4">
        <f>Inputs!$B$6-F23</f>
        <v>654.85147110715013</v>
      </c>
      <c r="H23" s="4">
        <f>E23+(K23*(Inputs!$B$7-Inputs!$B$8))-Inputs!$B$9-Inputs!$B$3-(K23*Inputs!$B$6)</f>
        <v>10391.404019307556</v>
      </c>
      <c r="J23" s="4">
        <f>J22+Inputs!$B$11</f>
        <v>119916.40698569748</v>
      </c>
      <c r="K23">
        <v>21</v>
      </c>
      <c r="L23">
        <v>0.01</v>
      </c>
    </row>
    <row r="24" spans="1:16" x14ac:dyDescent="0.2">
      <c r="A24" s="1">
        <v>36647</v>
      </c>
      <c r="C24" s="4">
        <v>92024.98504</v>
      </c>
      <c r="D24" s="14">
        <f t="shared" si="0"/>
        <v>1.0246470390282958</v>
      </c>
      <c r="E24" s="4">
        <f t="shared" si="1"/>
        <v>123997.50292981511</v>
      </c>
      <c r="F24" s="4">
        <f>(Inputs!$B$2-SUM($G$2:G23))*(Inputs!$B$4/12)</f>
        <v>1005.6517375937982</v>
      </c>
      <c r="G24" s="4">
        <f>Inputs!$B$6-F24</f>
        <v>657.03430934417395</v>
      </c>
      <c r="H24" s="4">
        <f>E24+(K24*(Inputs!$B$7-Inputs!$B$8))-Inputs!$B$9-Inputs!$B$3-(K24*Inputs!$B$6)</f>
        <v>13318.409897179707</v>
      </c>
      <c r="J24" s="4">
        <f>J23+Inputs!$B$11</f>
        <v>121579.09303263546</v>
      </c>
      <c r="K24">
        <v>22</v>
      </c>
      <c r="L24">
        <v>4.0000000000000001E-3</v>
      </c>
    </row>
    <row r="25" spans="1:16" x14ac:dyDescent="0.2">
      <c r="A25" s="1">
        <v>36678</v>
      </c>
      <c r="C25" s="4">
        <v>93604.281289999999</v>
      </c>
      <c r="D25" s="14">
        <f t="shared" si="0"/>
        <v>1.017161602898534</v>
      </c>
      <c r="E25" s="4">
        <f t="shared" si="1"/>
        <v>126796.03660699575</v>
      </c>
      <c r="F25" s="4">
        <f>(Inputs!$B$2-SUM($G$2:G24))*(Inputs!$B$4/12)</f>
        <v>1003.4616232293178</v>
      </c>
      <c r="G25" s="4">
        <f>Inputs!$B$6-F25</f>
        <v>659.2244237086544</v>
      </c>
      <c r="H25" s="4">
        <f>E25+(K25*(Inputs!$B$7-Inputs!$B$8))-Inputs!$B$9-Inputs!$B$3-(K25*Inputs!$B$6)</f>
        <v>15404.257527422378</v>
      </c>
      <c r="J25" s="4">
        <f>J24+Inputs!$B$11</f>
        <v>123241.77907957343</v>
      </c>
      <c r="K25">
        <v>23</v>
      </c>
      <c r="L25">
        <v>2E-3</v>
      </c>
    </row>
    <row r="26" spans="1:16" x14ac:dyDescent="0.2">
      <c r="A26" s="1">
        <v>36708</v>
      </c>
      <c r="C26" s="4">
        <v>94843.140589999995</v>
      </c>
      <c r="D26" s="14">
        <f t="shared" si="0"/>
        <v>1.0132350709062317</v>
      </c>
      <c r="E26" s="4">
        <f t="shared" si="1"/>
        <v>129144.36694550372</v>
      </c>
      <c r="F26" s="4">
        <f>(Inputs!$B$2-SUM($G$2:G25))*(Inputs!$B$4/12)</f>
        <v>1001.2642084836222</v>
      </c>
      <c r="G26" s="4">
        <f>Inputs!$B$6-F26</f>
        <v>661.42183845435</v>
      </c>
      <c r="H26" s="4">
        <f>E26+(K26*(Inputs!$B$7-Inputs!$B$8))-Inputs!$B$9-Inputs!$B$3-(K26*Inputs!$B$6)</f>
        <v>17039.901818992381</v>
      </c>
      <c r="J26" s="4">
        <f>J25+Inputs!$B$11</f>
        <v>124904.46512651141</v>
      </c>
      <c r="K26">
        <v>24</v>
      </c>
      <c r="L26" s="17">
        <v>-4.0000000000000001E-3</v>
      </c>
    </row>
    <row r="27" spans="1:16" x14ac:dyDescent="0.2">
      <c r="A27" s="1">
        <v>36739</v>
      </c>
      <c r="C27" s="4">
        <v>96584.438410000002</v>
      </c>
      <c r="D27" s="14">
        <f t="shared" si="0"/>
        <v>1.0183597654945602</v>
      </c>
      <c r="E27" s="4">
        <f t="shared" si="1"/>
        <v>132191.23784382897</v>
      </c>
      <c r="F27" s="4">
        <f>(Inputs!$B$2-SUM($G$2:G26))*(Inputs!$B$4/12)</f>
        <v>999.05946902210769</v>
      </c>
      <c r="G27" s="4">
        <f>Inputs!$B$6-F27</f>
        <v>663.62657791586446</v>
      </c>
      <c r="H27" s="4">
        <f>E27+(K27*(Inputs!$B$7-Inputs!$B$8))-Inputs!$B$9-Inputs!$B$3-(K27*Inputs!$B$6)</f>
        <v>19374.086670379671</v>
      </c>
      <c r="J27" s="4">
        <f>J26+Inputs!$B$11</f>
        <v>126567.15117344938</v>
      </c>
      <c r="K27">
        <v>25</v>
      </c>
    </row>
    <row r="28" spans="1:16" x14ac:dyDescent="0.2">
      <c r="A28" s="1">
        <v>36770</v>
      </c>
      <c r="C28" s="4">
        <v>98137.430040000007</v>
      </c>
      <c r="D28" s="14">
        <f t="shared" si="0"/>
        <v>1.0160791081417027</v>
      </c>
      <c r="E28" s="4">
        <f t="shared" si="1"/>
        <v>134993.29981093807</v>
      </c>
      <c r="F28" s="4">
        <f>(Inputs!$B$2-SUM($G$2:G27))*(Inputs!$B$4/12)</f>
        <v>996.84738042905485</v>
      </c>
      <c r="G28" s="4">
        <f>Inputs!$B$6-F28</f>
        <v>665.8386665089173</v>
      </c>
      <c r="H28" s="4">
        <f>E28+(K28*(Inputs!$B$7-Inputs!$B$8))-Inputs!$B$9-Inputs!$B$3-(K28*Inputs!$B$6)</f>
        <v>21463.462590550793</v>
      </c>
      <c r="J28" s="4">
        <f>J27+Inputs!$B$11</f>
        <v>128229.83722038736</v>
      </c>
      <c r="K28">
        <v>26</v>
      </c>
      <c r="L28">
        <v>6.9999999999999993E-3</v>
      </c>
    </row>
    <row r="29" spans="1:16" x14ac:dyDescent="0.2">
      <c r="A29" s="1">
        <v>36800</v>
      </c>
      <c r="C29" s="4">
        <v>98431.996650000001</v>
      </c>
      <c r="D29" s="14">
        <f t="shared" si="0"/>
        <v>1.0030015724874795</v>
      </c>
      <c r="E29" s="4">
        <f t="shared" si="1"/>
        <v>136068.55533927452</v>
      </c>
      <c r="F29" s="4">
        <f>(Inputs!$B$2-SUM($G$2:G28))*(Inputs!$B$4/12)</f>
        <v>994.62791820735833</v>
      </c>
      <c r="G29" s="4">
        <f>Inputs!$B$6-F29</f>
        <v>668.05812873061382</v>
      </c>
      <c r="H29" s="4">
        <f>E29+(K29*(Inputs!$B$7-Inputs!$B$8))-Inputs!$B$9-Inputs!$B$3-(K29*Inputs!$B$6)</f>
        <v>21826.032071949274</v>
      </c>
      <c r="J29" s="4">
        <f>J28+Inputs!$B$11</f>
        <v>129892.52326732533</v>
      </c>
      <c r="K29">
        <v>27</v>
      </c>
      <c r="L29">
        <v>-1E-3</v>
      </c>
    </row>
    <row r="30" spans="1:16" x14ac:dyDescent="0.2">
      <c r="A30" s="1">
        <v>36831</v>
      </c>
      <c r="C30" s="4">
        <v>98454.189769999997</v>
      </c>
      <c r="D30" s="14">
        <f t="shared" si="0"/>
        <v>1.000225466522628</v>
      </c>
      <c r="E30" s="4">
        <f t="shared" si="1"/>
        <v>136769.67035927129</v>
      </c>
      <c r="F30" s="4">
        <f>(Inputs!$B$2-SUM($G$2:G29))*(Inputs!$B$4/12)</f>
        <v>992.40105777825647</v>
      </c>
      <c r="G30" s="4">
        <f>Inputs!$B$6-F30</f>
        <v>670.28498915971568</v>
      </c>
      <c r="H30" s="4">
        <f>E30+(K30*(Inputs!$B$7-Inputs!$B$8))-Inputs!$B$9-Inputs!$B$3-(K30*Inputs!$B$6)</f>
        <v>21814.461045008065</v>
      </c>
      <c r="J30" s="4">
        <f>J29+Inputs!$B$11</f>
        <v>131555.20931426331</v>
      </c>
      <c r="K30">
        <v>28</v>
      </c>
      <c r="L30">
        <v>3.0000000000000001E-3</v>
      </c>
    </row>
    <row r="31" spans="1:16" x14ac:dyDescent="0.2">
      <c r="A31" s="1">
        <v>36861</v>
      </c>
      <c r="C31" s="4">
        <v>98942.952290000001</v>
      </c>
      <c r="D31" s="14">
        <f t="shared" si="0"/>
        <v>1.0049643648598583</v>
      </c>
      <c r="E31" s="4">
        <f t="shared" si="1"/>
        <v>138124.50280819793</v>
      </c>
      <c r="F31" s="4">
        <f>(Inputs!$B$2-SUM($G$2:G30))*(Inputs!$B$4/12)</f>
        <v>990.16677448105736</v>
      </c>
      <c r="G31" s="4">
        <f>Inputs!$B$6-F31</f>
        <v>672.51927245691479</v>
      </c>
      <c r="H31" s="4">
        <f>E31+(K31*(Inputs!$B$7-Inputs!$B$8))-Inputs!$B$9-Inputs!$B$3-(K31*Inputs!$B$6)</f>
        <v>22456.607446996735</v>
      </c>
      <c r="J31" s="4">
        <f>J30+Inputs!$B$11</f>
        <v>133217.89536120128</v>
      </c>
      <c r="K31">
        <v>29</v>
      </c>
      <c r="L31">
        <v>1E-3</v>
      </c>
    </row>
    <row r="32" spans="1:16" x14ac:dyDescent="0.2">
      <c r="A32" s="1">
        <v>36892</v>
      </c>
      <c r="C32" s="4">
        <v>97638.965899999996</v>
      </c>
      <c r="D32" s="14">
        <f t="shared" si="0"/>
        <v>0.98682082594242748</v>
      </c>
      <c r="E32" s="4">
        <f t="shared" si="1"/>
        <v>136970.0041547275</v>
      </c>
      <c r="F32" s="4">
        <f>(Inputs!$B$2-SUM($G$2:G31))*(Inputs!$B$4/12)</f>
        <v>987.92504357286759</v>
      </c>
      <c r="G32" s="4">
        <f>Inputs!$B$6-F32</f>
        <v>674.76100336510456</v>
      </c>
      <c r="H32" s="4">
        <f>E32+(K32*(Inputs!$B$7-Inputs!$B$8))-Inputs!$B$9-Inputs!$B$3-(K32*Inputs!$B$6)</f>
        <v>20589.422746588338</v>
      </c>
      <c r="J32" s="4">
        <f>J31+Inputs!$B$11</f>
        <v>134880.58140813926</v>
      </c>
      <c r="K32">
        <v>30</v>
      </c>
      <c r="L32">
        <v>-6.0000000000000001E-3</v>
      </c>
    </row>
    <row r="33" spans="1:12" x14ac:dyDescent="0.2">
      <c r="A33" s="1">
        <v>36923</v>
      </c>
      <c r="C33" s="4">
        <v>97808.934370000003</v>
      </c>
      <c r="D33" s="14">
        <f t="shared" si="0"/>
        <v>1.0017407852329581</v>
      </c>
      <c r="E33" s="4">
        <f t="shared" si="1"/>
        <v>137886.6282513983</v>
      </c>
      <c r="F33" s="4">
        <f>(Inputs!$B$2-SUM($G$2:G32))*(Inputs!$B$4/12)</f>
        <v>985.67584022831727</v>
      </c>
      <c r="G33" s="4">
        <f>Inputs!$B$6-F33</f>
        <v>677.01020670965488</v>
      </c>
      <c r="H33" s="4">
        <f>E33+(K33*(Inputs!$B$7-Inputs!$B$8))-Inputs!$B$9-Inputs!$B$3-(K33*Inputs!$B$6)</f>
        <v>20793.360796321169</v>
      </c>
      <c r="J33" s="4">
        <f>J32+Inputs!$B$11</f>
        <v>136543.26745507724</v>
      </c>
      <c r="K33">
        <v>31</v>
      </c>
      <c r="L33">
        <v>5.0000000000000001E-3</v>
      </c>
    </row>
    <row r="34" spans="1:12" x14ac:dyDescent="0.2">
      <c r="A34" s="1">
        <v>36951</v>
      </c>
      <c r="C34" s="4">
        <v>98298.709560000003</v>
      </c>
      <c r="D34" s="14">
        <f t="shared" si="0"/>
        <v>1.0050074688284327</v>
      </c>
      <c r="E34" s="4">
        <f t="shared" si="1"/>
        <v>139259.75955948854</v>
      </c>
      <c r="F34" s="4">
        <f>(Inputs!$B$2-SUM($G$2:G33))*(Inputs!$B$4/12)</f>
        <v>983.4191395392852</v>
      </c>
      <c r="G34" s="4">
        <f>Inputs!$B$6-F34</f>
        <v>679.26690739868695</v>
      </c>
      <c r="H34" s="4">
        <f>E34+(K34*(Inputs!$B$7-Inputs!$B$8))-Inputs!$B$9-Inputs!$B$3-(K34*Inputs!$B$6)</f>
        <v>21453.806057473426</v>
      </c>
      <c r="J34" s="4">
        <f>J33+Inputs!$B$11</f>
        <v>138205.95350201521</v>
      </c>
      <c r="K34">
        <v>32</v>
      </c>
      <c r="L34">
        <v>1E-3</v>
      </c>
    </row>
    <row r="35" spans="1:12" x14ac:dyDescent="0.2">
      <c r="A35" s="1">
        <v>36982</v>
      </c>
      <c r="C35" s="4">
        <v>102099.59359999999</v>
      </c>
      <c r="D35" s="14">
        <f t="shared" si="0"/>
        <v>1.0386666728079477</v>
      </c>
      <c r="E35" s="4">
        <f t="shared" si="1"/>
        <v>145352.35478934061</v>
      </c>
      <c r="F35" s="4">
        <f>(Inputs!$B$2-SUM($G$2:G34))*(Inputs!$B$4/12)</f>
        <v>981.15491651462276</v>
      </c>
      <c r="G35" s="4">
        <f>Inputs!$B$6-F35</f>
        <v>681.5311304233494</v>
      </c>
      <c r="H35" s="4">
        <f>E35+(K35*(Inputs!$B$7-Inputs!$B$8))-Inputs!$B$9-Inputs!$B$3-(K35*Inputs!$B$6)</f>
        <v>26833.715240387522</v>
      </c>
      <c r="J35" s="4">
        <f>J34+Inputs!$B$11</f>
        <v>139868.63954895319</v>
      </c>
      <c r="K35">
        <v>33</v>
      </c>
      <c r="L35">
        <v>5.0000000000000001E-3</v>
      </c>
    </row>
    <row r="36" spans="1:12" x14ac:dyDescent="0.2">
      <c r="A36" s="1">
        <v>37012</v>
      </c>
      <c r="C36" s="4">
        <v>103391.0114</v>
      </c>
      <c r="D36" s="14">
        <f t="shared" si="0"/>
        <v>1.0126486086228654</v>
      </c>
      <c r="E36" s="4">
        <f t="shared" si="1"/>
        <v>147883.31189360909</v>
      </c>
      <c r="F36" s="4">
        <f>(Inputs!$B$2-SUM($G$2:G35))*(Inputs!$B$4/12)</f>
        <v>978.88314607987832</v>
      </c>
      <c r="G36" s="4">
        <f>Inputs!$B$6-F36</f>
        <v>683.80290085809384</v>
      </c>
      <c r="H36" s="4">
        <f>E36+(K36*(Inputs!$B$7-Inputs!$B$8))-Inputs!$B$9-Inputs!$B$3-(K36*Inputs!$B$6)</f>
        <v>28651.986297718038</v>
      </c>
      <c r="J36" s="4">
        <f>J35+Inputs!$B$11</f>
        <v>141531.32559589116</v>
      </c>
      <c r="K36">
        <v>34</v>
      </c>
      <c r="L36">
        <v>6.0000000000000001E-3</v>
      </c>
    </row>
    <row r="37" spans="1:12" x14ac:dyDescent="0.2">
      <c r="A37" s="1">
        <v>37043</v>
      </c>
      <c r="C37" s="4">
        <v>104975.9501</v>
      </c>
      <c r="D37" s="14">
        <f t="shared" si="0"/>
        <v>1.0153295598770011</v>
      </c>
      <c r="E37" s="4">
        <f t="shared" si="1"/>
        <v>150846.89756079018</v>
      </c>
      <c r="F37" s="4">
        <f>(Inputs!$B$2-SUM($G$2:G36))*(Inputs!$B$4/12)</f>
        <v>976.60380307701791</v>
      </c>
      <c r="G37" s="4">
        <f>Inputs!$B$6-F37</f>
        <v>686.08224386095424</v>
      </c>
      <c r="H37" s="4">
        <f>E37+(K37*(Inputs!$B$7-Inputs!$B$8))-Inputs!$B$9-Inputs!$B$3-(K37*Inputs!$B$6)</f>
        <v>30902.885917961154</v>
      </c>
      <c r="J37" s="4">
        <f>J36+Inputs!$B$11</f>
        <v>143194.01164282914</v>
      </c>
      <c r="K37">
        <v>35</v>
      </c>
      <c r="L37">
        <v>1E-3</v>
      </c>
    </row>
    <row r="38" spans="1:12" x14ac:dyDescent="0.2">
      <c r="A38" s="1">
        <v>37073</v>
      </c>
      <c r="C38" s="4">
        <v>106013.68090000001</v>
      </c>
      <c r="D38" s="14">
        <f t="shared" si="0"/>
        <v>1.0098854146974756</v>
      </c>
      <c r="E38" s="4">
        <f t="shared" si="1"/>
        <v>153033.2556985355</v>
      </c>
      <c r="F38" s="4">
        <f>(Inputs!$B$2-SUM($G$2:G37))*(Inputs!$B$4/12)</f>
        <v>974.31686226414809</v>
      </c>
      <c r="G38" s="4">
        <f>Inputs!$B$6-F38</f>
        <v>688.36918467382407</v>
      </c>
      <c r="H38" s="4">
        <f>E38+(K38*(Inputs!$B$7-Inputs!$B$8))-Inputs!$B$9-Inputs!$B$3-(K38*Inputs!$B$6)</f>
        <v>32376.558008768508</v>
      </c>
      <c r="J38" s="4">
        <f>J37+Inputs!$B$11</f>
        <v>144856.69768976711</v>
      </c>
      <c r="K38">
        <v>36</v>
      </c>
      <c r="L38">
        <v>-6.0000000000000001E-3</v>
      </c>
    </row>
    <row r="39" spans="1:12" x14ac:dyDescent="0.2">
      <c r="A39" s="1">
        <v>37104</v>
      </c>
      <c r="C39" s="4">
        <v>108279.228</v>
      </c>
      <c r="D39" s="14">
        <f t="shared" si="0"/>
        <v>1.0213703276856978</v>
      </c>
      <c r="E39" s="4">
        <f t="shared" si="1"/>
        <v>157009.04997887381</v>
      </c>
      <c r="F39" s="4">
        <f>(Inputs!$B$2-SUM($G$2:G38))*(Inputs!$B$4/12)</f>
        <v>972.02229831523539</v>
      </c>
      <c r="G39" s="4">
        <f>Inputs!$B$6-F39</f>
        <v>690.66374862273676</v>
      </c>
      <c r="H39" s="4">
        <f>E39+(K39*(Inputs!$B$7-Inputs!$B$8))-Inputs!$B$9-Inputs!$B$3-(K39*Inputs!$B$6)</f>
        <v>35639.666242168838</v>
      </c>
      <c r="J39" s="4">
        <f>J38+Inputs!$B$11</f>
        <v>146519.38373670509</v>
      </c>
      <c r="K39">
        <v>37</v>
      </c>
      <c r="L39">
        <v>4.0000000000000001E-3</v>
      </c>
    </row>
    <row r="40" spans="1:12" x14ac:dyDescent="0.2">
      <c r="A40" s="1">
        <v>37135</v>
      </c>
      <c r="C40" s="4">
        <v>109609.95050000001</v>
      </c>
      <c r="D40" s="14">
        <f t="shared" si="0"/>
        <v>1.0122897302149219</v>
      </c>
      <c r="E40" s="4">
        <f t="shared" si="1"/>
        <v>159640.13117024375</v>
      </c>
      <c r="F40" s="4">
        <f>(Inputs!$B$2-SUM($G$2:G39))*(Inputs!$B$4/12)</f>
        <v>969.72008581982618</v>
      </c>
      <c r="G40" s="4">
        <f>Inputs!$B$6-F40</f>
        <v>692.96596111814597</v>
      </c>
      <c r="H40" s="4">
        <f>E40+(K40*(Inputs!$B$7-Inputs!$B$8))-Inputs!$B$9-Inputs!$B$3-(K40*Inputs!$B$6)</f>
        <v>37558.061386600813</v>
      </c>
      <c r="J40" s="4">
        <f>J39+Inputs!$B$11</f>
        <v>148182.06978364306</v>
      </c>
      <c r="K40">
        <v>38</v>
      </c>
      <c r="L40">
        <v>3.0000000000000001E-3</v>
      </c>
    </row>
    <row r="41" spans="1:12" x14ac:dyDescent="0.2">
      <c r="A41" s="1">
        <v>37165</v>
      </c>
      <c r="C41" s="4">
        <v>111337.0756</v>
      </c>
      <c r="D41" s="14">
        <f t="shared" si="0"/>
        <v>1.0157570101265576</v>
      </c>
      <c r="E41" s="4">
        <f t="shared" si="1"/>
        <v>162861.81364992572</v>
      </c>
      <c r="F41" s="4">
        <f>(Inputs!$B$2-SUM($G$2:G40))*(Inputs!$B$4/12)</f>
        <v>967.4101992827658</v>
      </c>
      <c r="G41" s="4">
        <f>Inputs!$B$6-F41</f>
        <v>695.27584765520635</v>
      </c>
      <c r="H41" s="4">
        <f>E41+(K41*(Inputs!$B$7-Inputs!$B$8))-Inputs!$B$9-Inputs!$B$3-(K41*Inputs!$B$6)</f>
        <v>40067.057819344809</v>
      </c>
      <c r="J41" s="4">
        <f>J40+Inputs!$B$11</f>
        <v>149844.75583058104</v>
      </c>
      <c r="K41">
        <v>39</v>
      </c>
      <c r="L41">
        <v>-2E-3</v>
      </c>
    </row>
    <row r="42" spans="1:12" x14ac:dyDescent="0.2">
      <c r="A42" s="1">
        <v>37196</v>
      </c>
      <c r="C42" s="4">
        <v>112871.1295</v>
      </c>
      <c r="D42" s="14">
        <f t="shared" si="0"/>
        <v>1.0137784641076022</v>
      </c>
      <c r="E42" s="4">
        <f t="shared" si="1"/>
        <v>165813.00450370379</v>
      </c>
      <c r="F42" s="4">
        <f>(Inputs!$B$2-SUM($G$2:G41))*(Inputs!$B$4/12)</f>
        <v>965.09261312391504</v>
      </c>
      <c r="G42" s="4">
        <f>Inputs!$B$6-F42</f>
        <v>697.59343381405711</v>
      </c>
      <c r="H42" s="4">
        <f>E42+(K42*(Inputs!$B$7-Inputs!$B$8))-Inputs!$B$9-Inputs!$B$3-(K42*Inputs!$B$6)</f>
        <v>42305.56262618491</v>
      </c>
      <c r="J42" s="4">
        <f>J41+Inputs!$B$11</f>
        <v>151507.44187751901</v>
      </c>
      <c r="K42">
        <v>40</v>
      </c>
      <c r="L42">
        <v>-4.0000000000000001E-3</v>
      </c>
    </row>
    <row r="43" spans="1:12" x14ac:dyDescent="0.2">
      <c r="A43" s="1">
        <v>37226</v>
      </c>
      <c r="C43" s="4">
        <v>113756.21550000001</v>
      </c>
      <c r="D43" s="14">
        <f t="shared" si="0"/>
        <v>1.0078415623545258</v>
      </c>
      <c r="E43" s="4">
        <f t="shared" si="1"/>
        <v>167818.64471945501</v>
      </c>
      <c r="F43" s="4">
        <f>(Inputs!$B$2-SUM($G$2:G42))*(Inputs!$B$4/12)</f>
        <v>962.76730167786832</v>
      </c>
      <c r="G43" s="4">
        <f>Inputs!$B$6-F43</f>
        <v>699.91874526010383</v>
      </c>
      <c r="H43" s="4">
        <f>E43+(K43*(Inputs!$B$7-Inputs!$B$8))-Inputs!$B$9-Inputs!$B$3-(K43*Inputs!$B$6)</f>
        <v>43598.516794998155</v>
      </c>
      <c r="J43" s="4">
        <f>J42+Inputs!$B$11</f>
        <v>153170.12792445699</v>
      </c>
      <c r="K43">
        <v>41</v>
      </c>
      <c r="L43">
        <v>-1E-3</v>
      </c>
    </row>
    <row r="44" spans="1:12" x14ac:dyDescent="0.2">
      <c r="A44" s="1">
        <v>37257</v>
      </c>
      <c r="C44" s="4">
        <v>114121.54829999999</v>
      </c>
      <c r="D44" s="14">
        <f t="shared" si="0"/>
        <v>1.0032115414388059</v>
      </c>
      <c r="E44" s="4">
        <f t="shared" si="1"/>
        <v>169062.10836970113</v>
      </c>
      <c r="F44" s="4">
        <f>(Inputs!$B$2-SUM($G$2:G43))*(Inputs!$B$4/12)</f>
        <v>960.43423919366796</v>
      </c>
      <c r="G44" s="4">
        <f>Inputs!$B$6-F44</f>
        <v>702.25180774430419</v>
      </c>
      <c r="H44" s="4">
        <f>E44+(K44*(Inputs!$B$7-Inputs!$B$8))-Inputs!$B$9-Inputs!$B$3-(K44*Inputs!$B$6)</f>
        <v>44129.294398306301</v>
      </c>
      <c r="J44" s="4">
        <f>J43+Inputs!$B$11</f>
        <v>154832.81397139496</v>
      </c>
      <c r="K44">
        <v>42</v>
      </c>
      <c r="L44">
        <v>-1E-3</v>
      </c>
    </row>
    <row r="45" spans="1:12" x14ac:dyDescent="0.2">
      <c r="A45" s="1">
        <v>37288</v>
      </c>
      <c r="C45" s="4">
        <v>113129.89139999999</v>
      </c>
      <c r="D45" s="14">
        <f t="shared" si="0"/>
        <v>0.99131052010096155</v>
      </c>
      <c r="E45" s="4">
        <f t="shared" si="1"/>
        <v>168291.51668079299</v>
      </c>
      <c r="F45" s="4">
        <f>(Inputs!$B$2-SUM($G$2:G44))*(Inputs!$B$4/12)</f>
        <v>958.09339983452026</v>
      </c>
      <c r="G45" s="4">
        <f>Inputs!$B$6-F45</f>
        <v>704.5926471034519</v>
      </c>
      <c r="H45" s="4">
        <f>E45+(K45*(Inputs!$B$7-Inputs!$B$8))-Inputs!$B$9-Inputs!$B$3-(K45*Inputs!$B$6)</f>
        <v>42646.016662460184</v>
      </c>
      <c r="J45" s="4">
        <f>J44+Inputs!$B$11</f>
        <v>156495.50001833294</v>
      </c>
      <c r="K45">
        <v>43</v>
      </c>
      <c r="L45">
        <v>3.0000000000000001E-3</v>
      </c>
    </row>
    <row r="46" spans="1:12" x14ac:dyDescent="0.2">
      <c r="A46" s="1">
        <v>37316</v>
      </c>
      <c r="C46" s="4">
        <v>114652.5386</v>
      </c>
      <c r="D46" s="14">
        <f t="shared" si="0"/>
        <v>1.0134592827868658</v>
      </c>
      <c r="E46" s="4">
        <f t="shared" si="1"/>
        <v>171273.05600641665</v>
      </c>
      <c r="F46" s="4">
        <f>(Inputs!$B$2-SUM($G$2:G45))*(Inputs!$B$4/12)</f>
        <v>955.74475767750857</v>
      </c>
      <c r="G46" s="4">
        <f>Inputs!$B$6-F46</f>
        <v>706.94128926046358</v>
      </c>
      <c r="H46" s="4">
        <f>E46+(K46*(Inputs!$B$7-Inputs!$B$8))-Inputs!$B$9-Inputs!$B$3-(K46*Inputs!$B$6)</f>
        <v>44914.86994114588</v>
      </c>
      <c r="J46" s="4">
        <f>J45+Inputs!$B$11</f>
        <v>158158.18606527091</v>
      </c>
      <c r="K46">
        <v>44</v>
      </c>
      <c r="L46">
        <v>4.0000000000000001E-3</v>
      </c>
    </row>
    <row r="47" spans="1:12" x14ac:dyDescent="0.2">
      <c r="A47" s="1">
        <v>37347</v>
      </c>
      <c r="C47" s="4">
        <v>116760.97960000001</v>
      </c>
      <c r="D47" s="14">
        <f t="shared" si="0"/>
        <v>1.0183898326696101</v>
      </c>
      <c r="E47" s="4">
        <f t="shared" si="1"/>
        <v>175145.08047453556</v>
      </c>
      <c r="F47" s="4">
        <f>(Inputs!$B$2-SUM($G$2:G46))*(Inputs!$B$4/12)</f>
        <v>953.38828671330714</v>
      </c>
      <c r="G47" s="4">
        <f>Inputs!$B$6-F47</f>
        <v>709.29776022466501</v>
      </c>
      <c r="H47" s="4">
        <f>E47+(K47*(Inputs!$B$7-Inputs!$B$8))-Inputs!$B$9-Inputs!$B$3-(K47*Inputs!$B$6)</f>
        <v>48074.208362326812</v>
      </c>
      <c r="J47" s="4">
        <f>J46+Inputs!$B$11</f>
        <v>159820.87211220889</v>
      </c>
      <c r="K47">
        <v>45</v>
      </c>
      <c r="L47">
        <v>6.9999999999999993E-3</v>
      </c>
    </row>
    <row r="48" spans="1:12" x14ac:dyDescent="0.2">
      <c r="A48" s="1">
        <v>37377</v>
      </c>
      <c r="C48" s="4">
        <v>120649.6845</v>
      </c>
      <c r="D48" s="14">
        <f t="shared" si="0"/>
        <v>1.0333048327730885</v>
      </c>
      <c r="E48" s="4">
        <f t="shared" si="1"/>
        <v>181713.62196362941</v>
      </c>
      <c r="F48" s="4">
        <f>(Inputs!$B$2-SUM($G$2:G47))*(Inputs!$B$4/12)</f>
        <v>951.02396084589157</v>
      </c>
      <c r="G48" s="4">
        <f>Inputs!$B$6-F48</f>
        <v>711.66208609208059</v>
      </c>
      <c r="H48" s="4">
        <f>E48+(K48*(Inputs!$B$7-Inputs!$B$8))-Inputs!$B$9-Inputs!$B$3-(K48*Inputs!$B$6)</f>
        <v>53930.063804482692</v>
      </c>
      <c r="J48" s="4">
        <f>J47+Inputs!$B$11</f>
        <v>161483.55815914687</v>
      </c>
      <c r="K48">
        <v>46</v>
      </c>
      <c r="L48" s="17">
        <v>3.0000000000000001E-3</v>
      </c>
    </row>
    <row r="49" spans="1:12" x14ac:dyDescent="0.2">
      <c r="A49" s="1">
        <v>37408</v>
      </c>
      <c r="C49" s="4">
        <v>124535.57739999999</v>
      </c>
      <c r="D49" s="14">
        <f t="shared" si="0"/>
        <v>1.0322080651607506</v>
      </c>
      <c r="E49" s="4">
        <f t="shared" si="1"/>
        <v>188303.29809651314</v>
      </c>
      <c r="F49" s="4">
        <f>(Inputs!$B$2-SUM($G$2:G48))*(Inputs!$B$4/12)</f>
        <v>948.65175389225135</v>
      </c>
      <c r="G49" s="4">
        <f>Inputs!$B$6-F49</f>
        <v>714.0342930457208</v>
      </c>
      <c r="H49" s="4">
        <f>E49+(K49*(Inputs!$B$7-Inputs!$B$8))-Inputs!$B$9-Inputs!$B$3-(K49*Inputs!$B$6)</f>
        <v>59807.053890428448</v>
      </c>
      <c r="J49" s="4">
        <f>J48+Inputs!$B$11</f>
        <v>163146.24420608484</v>
      </c>
      <c r="K49">
        <v>47</v>
      </c>
    </row>
    <row r="50" spans="1:12" x14ac:dyDescent="0.2">
      <c r="A50" s="1">
        <v>37438</v>
      </c>
      <c r="C50" s="4">
        <v>127839.7953</v>
      </c>
      <c r="D50" s="14">
        <f t="shared" si="0"/>
        <v>1.0265323208755606</v>
      </c>
      <c r="E50" s="4">
        <f t="shared" si="1"/>
        <v>194034.84416782789</v>
      </c>
      <c r="F50" s="4">
        <f>(Inputs!$B$2-SUM($G$2:G49))*(Inputs!$B$4/12)</f>
        <v>946.27163958209883</v>
      </c>
      <c r="G50" s="4">
        <f>Inputs!$B$6-F50</f>
        <v>716.41440735587332</v>
      </c>
      <c r="H50" s="4">
        <f>E50+(K50*(Inputs!$B$7-Inputs!$B$8))-Inputs!$B$9-Inputs!$B$3-(K50*Inputs!$B$6)</f>
        <v>64825.91391480522</v>
      </c>
      <c r="J50" s="4">
        <f>J49+Inputs!$B$11</f>
        <v>164808.93025302282</v>
      </c>
      <c r="K50">
        <v>48</v>
      </c>
      <c r="L50">
        <v>-2E-3</v>
      </c>
    </row>
    <row r="51" spans="1:12" x14ac:dyDescent="0.2">
      <c r="A51" s="1">
        <v>37469</v>
      </c>
      <c r="C51" s="4">
        <v>131980.66519999999</v>
      </c>
      <c r="D51" s="14">
        <f t="shared" si="0"/>
        <v>1.032391086752624</v>
      </c>
      <c r="E51" s="4">
        <f t="shared" si="1"/>
        <v>201061.9288863705</v>
      </c>
      <c r="F51" s="4">
        <f>(Inputs!$B$2-SUM($G$2:G50))*(Inputs!$B$4/12)</f>
        <v>943.88359155757939</v>
      </c>
      <c r="G51" s="4">
        <f>Inputs!$B$6-F51</f>
        <v>718.80245538039276</v>
      </c>
      <c r="H51" s="4">
        <f>E51+(K51*(Inputs!$B$7-Inputs!$B$8))-Inputs!$B$9-Inputs!$B$3-(K51*Inputs!$B$6)</f>
        <v>71140.312586409869</v>
      </c>
      <c r="J51" s="4">
        <f>J50+Inputs!$B$11</f>
        <v>166471.61629996079</v>
      </c>
      <c r="K51">
        <v>49</v>
      </c>
      <c r="L51">
        <v>3.0000000000000001E-3</v>
      </c>
    </row>
    <row r="52" spans="1:12" x14ac:dyDescent="0.2">
      <c r="A52" s="1">
        <v>37500</v>
      </c>
      <c r="C52" s="4">
        <v>135417.05429999999</v>
      </c>
      <c r="D52" s="14">
        <f t="shared" si="0"/>
        <v>1.0260370645563317</v>
      </c>
      <c r="E52" s="4">
        <f t="shared" si="1"/>
        <v>207036.96766312426</v>
      </c>
      <c r="F52" s="4">
        <f>(Inputs!$B$2-SUM($G$2:G51))*(Inputs!$B$4/12)</f>
        <v>941.48758337297818</v>
      </c>
      <c r="G52" s="4">
        <f>Inputs!$B$6-F52</f>
        <v>721.19846356499397</v>
      </c>
      <c r="H52" s="4">
        <f>E52+(K52*(Inputs!$B$7-Inputs!$B$8))-Inputs!$B$9-Inputs!$B$3-(K52*Inputs!$B$6)</f>
        <v>76402.665316225655</v>
      </c>
      <c r="J52" s="4">
        <f>J51+Inputs!$B$11</f>
        <v>168134.30234689877</v>
      </c>
      <c r="K52">
        <v>50</v>
      </c>
      <c r="L52">
        <v>6.9999999999999993E-3</v>
      </c>
    </row>
    <row r="53" spans="1:12" x14ac:dyDescent="0.2">
      <c r="A53" s="1">
        <v>37530</v>
      </c>
      <c r="C53" s="4">
        <v>137978.30439999999</v>
      </c>
      <c r="D53" s="14">
        <f t="shared" si="0"/>
        <v>1.0189137927511396</v>
      </c>
      <c r="E53" s="4">
        <f t="shared" si="1"/>
        <v>211690.11048670576</v>
      </c>
      <c r="F53" s="4">
        <f>(Inputs!$B$2-SUM($G$2:G52))*(Inputs!$B$4/12)</f>
        <v>939.083588494428</v>
      </c>
      <c r="G53" s="4">
        <f>Inputs!$B$6-F53</f>
        <v>723.60245844354415</v>
      </c>
      <c r="H53" s="4">
        <f>E53+(K53*(Inputs!$B$7-Inputs!$B$8))-Inputs!$B$9-Inputs!$B$3-(K53*Inputs!$B$6)</f>
        <v>80343.122092869176</v>
      </c>
      <c r="J53" s="4">
        <f>J52+Inputs!$B$11</f>
        <v>169796.98839383674</v>
      </c>
      <c r="K53">
        <v>51</v>
      </c>
      <c r="L53">
        <v>2E-3</v>
      </c>
    </row>
    <row r="54" spans="1:12" x14ac:dyDescent="0.2">
      <c r="A54" s="1">
        <v>37561</v>
      </c>
      <c r="C54" s="4">
        <v>140378.55360000001</v>
      </c>
      <c r="D54" s="14">
        <f t="shared" si="0"/>
        <v>1.0173958450238791</v>
      </c>
      <c r="E54" s="4">
        <f t="shared" si="1"/>
        <v>216111.28294360545</v>
      </c>
      <c r="F54" s="4">
        <f>(Inputs!$B$2-SUM($G$2:G53))*(Inputs!$B$4/12)</f>
        <v>936.67158029961615</v>
      </c>
      <c r="G54" s="4">
        <f>Inputs!$B$6-F54</f>
        <v>726.014466638356</v>
      </c>
      <c r="H54" s="4">
        <f>E54+(K54*(Inputs!$B$7-Inputs!$B$8))-Inputs!$B$9-Inputs!$B$3-(K54*Inputs!$B$6)</f>
        <v>84051.608502830888</v>
      </c>
      <c r="J54" s="4">
        <f>J53+Inputs!$B$11</f>
        <v>171459.67444077472</v>
      </c>
      <c r="K54">
        <v>52</v>
      </c>
      <c r="L54">
        <v>2E-3</v>
      </c>
    </row>
    <row r="55" spans="1:12" x14ac:dyDescent="0.2">
      <c r="A55" s="1">
        <v>37591</v>
      </c>
      <c r="C55" s="4">
        <v>141285.08499999999</v>
      </c>
      <c r="D55" s="14">
        <f t="shared" si="0"/>
        <v>1.006457762790341</v>
      </c>
      <c r="E55" s="4">
        <f t="shared" si="1"/>
        <v>218240.01691733726</v>
      </c>
      <c r="F55" s="4">
        <f>(Inputs!$B$2-SUM($G$2:G54))*(Inputs!$B$4/12)</f>
        <v>934.25153207748838</v>
      </c>
      <c r="G55" s="4">
        <f>Inputs!$B$6-F55</f>
        <v>728.43451486048377</v>
      </c>
      <c r="H55" s="4">
        <f>E55+(K55*(Inputs!$B$7-Inputs!$B$8))-Inputs!$B$9-Inputs!$B$3-(K55*Inputs!$B$6)</f>
        <v>85467.656429624738</v>
      </c>
      <c r="J55" s="4">
        <f>J54+Inputs!$B$11</f>
        <v>173122.36048771269</v>
      </c>
      <c r="K55">
        <v>53</v>
      </c>
      <c r="L55">
        <v>2E-3</v>
      </c>
    </row>
    <row r="56" spans="1:12" x14ac:dyDescent="0.2">
      <c r="A56" s="1">
        <v>37622</v>
      </c>
      <c r="C56" s="4">
        <v>144017.28460000001</v>
      </c>
      <c r="D56" s="14">
        <f t="shared" si="0"/>
        <v>1.0193382026135316</v>
      </c>
      <c r="E56" s="4">
        <f t="shared" si="1"/>
        <v>223205.38278239517</v>
      </c>
      <c r="F56" s="4">
        <f>(Inputs!$B$2-SUM($G$2:G55))*(Inputs!$B$4/12)</f>
        <v>931.82341702795338</v>
      </c>
      <c r="G56" s="4">
        <f>Inputs!$B$6-F56</f>
        <v>730.86262991001877</v>
      </c>
      <c r="H56" s="4">
        <f>E56+(K56*(Inputs!$B$7-Inputs!$B$8))-Inputs!$B$9-Inputs!$B$3-(K56*Inputs!$B$6)</f>
        <v>89720.336247744679</v>
      </c>
      <c r="J56" s="4">
        <f>J55+Inputs!$B$11</f>
        <v>174785.04653465067</v>
      </c>
      <c r="K56">
        <v>54</v>
      </c>
      <c r="L56">
        <v>-1E-3</v>
      </c>
    </row>
    <row r="57" spans="1:12" x14ac:dyDescent="0.2">
      <c r="A57" s="1">
        <v>37653</v>
      </c>
      <c r="C57" s="4">
        <v>142948.90760000001</v>
      </c>
      <c r="D57" s="14">
        <f t="shared" si="0"/>
        <v>0.99258160572206755</v>
      </c>
      <c r="E57" s="4">
        <f t="shared" si="1"/>
        <v>222277.41618672607</v>
      </c>
      <c r="F57" s="4">
        <f>(Inputs!$B$2-SUM($G$2:G56))*(Inputs!$B$4/12)</f>
        <v>929.38720826158669</v>
      </c>
      <c r="G57" s="4">
        <f>Inputs!$B$6-F57</f>
        <v>733.29883867638546</v>
      </c>
      <c r="H57" s="4">
        <f>E57+(K57*(Inputs!$B$7-Inputs!$B$8))-Inputs!$B$9-Inputs!$B$3-(K57*Inputs!$B$6)</f>
        <v>88079.683605137601</v>
      </c>
      <c r="J57" s="4">
        <f>J56+Inputs!$B$11</f>
        <v>176447.73258158864</v>
      </c>
      <c r="K57">
        <v>55</v>
      </c>
      <c r="L57">
        <v>5.0000000000000001E-3</v>
      </c>
    </row>
    <row r="58" spans="1:12" x14ac:dyDescent="0.2">
      <c r="A58" s="1">
        <v>37681</v>
      </c>
      <c r="C58" s="4">
        <v>145810.951</v>
      </c>
      <c r="D58" s="14">
        <f t="shared" si="0"/>
        <v>1.0200214429620447</v>
      </c>
      <c r="E58" s="4">
        <f t="shared" si="1"/>
        <v>227478.20460467352</v>
      </c>
      <c r="F58" s="4">
        <f>(Inputs!$B$2-SUM($G$2:G57))*(Inputs!$B$4/12)</f>
        <v>926.94287879933199</v>
      </c>
      <c r="G58" s="4">
        <f>Inputs!$B$6-F58</f>
        <v>735.74316813864016</v>
      </c>
      <c r="H58" s="4">
        <f>E58+(K58*(Inputs!$B$7-Inputs!$B$8))-Inputs!$B$9-Inputs!$B$3-(K58*Inputs!$B$6)</f>
        <v>92567.785976147105</v>
      </c>
      <c r="J58" s="4">
        <f>J57+Inputs!$B$11</f>
        <v>178110.41862852662</v>
      </c>
      <c r="K58">
        <v>56</v>
      </c>
      <c r="L58">
        <v>3.0000000000000001E-3</v>
      </c>
    </row>
    <row r="59" spans="1:12" x14ac:dyDescent="0.2">
      <c r="A59" s="1">
        <v>37712</v>
      </c>
      <c r="C59" s="4">
        <v>146727.14199999999</v>
      </c>
      <c r="D59" s="14">
        <f t="shared" si="0"/>
        <v>1.0062834169430799</v>
      </c>
      <c r="E59" s="4">
        <f t="shared" si="1"/>
        <v>229650.3790460591</v>
      </c>
      <c r="F59" s="4">
        <f>(Inputs!$B$2-SUM($G$2:G58))*(Inputs!$B$4/12)</f>
        <v>924.49040157220327</v>
      </c>
      <c r="G59" s="4">
        <f>Inputs!$B$6-F59</f>
        <v>738.19564536576888</v>
      </c>
      <c r="H59" s="4">
        <f>E59+(K59*(Inputs!$B$7-Inputs!$B$8))-Inputs!$B$9-Inputs!$B$3-(K59*Inputs!$B$6)</f>
        <v>94027.274370594678</v>
      </c>
      <c r="J59" s="4">
        <f>J58+Inputs!$B$11</f>
        <v>179773.10467546459</v>
      </c>
      <c r="K59">
        <v>57</v>
      </c>
      <c r="L59">
        <v>6.9999999999999993E-3</v>
      </c>
    </row>
    <row r="60" spans="1:12" x14ac:dyDescent="0.2">
      <c r="A60" s="1">
        <v>37742</v>
      </c>
      <c r="C60" s="4">
        <v>150477.0117</v>
      </c>
      <c r="D60" s="14">
        <f t="shared" si="0"/>
        <v>1.02555675554561</v>
      </c>
      <c r="E60" s="4">
        <f t="shared" si="1"/>
        <v>236279.08271375185</v>
      </c>
      <c r="F60" s="4">
        <f>(Inputs!$B$2-SUM($G$2:G59))*(Inputs!$B$4/12)</f>
        <v>922.02974942098422</v>
      </c>
      <c r="G60" s="4">
        <f>Inputs!$B$6-F60</f>
        <v>740.65629751698793</v>
      </c>
      <c r="H60" s="4">
        <f>E60+(K60*(Inputs!$B$7-Inputs!$B$8))-Inputs!$B$9-Inputs!$B$3-(K60*Inputs!$B$6)</f>
        <v>99943.291991349441</v>
      </c>
      <c r="J60" s="4">
        <f>J59+Inputs!$B$11</f>
        <v>181435.79072240257</v>
      </c>
      <c r="K60">
        <v>58</v>
      </c>
      <c r="L60">
        <v>2E-3</v>
      </c>
    </row>
    <row r="61" spans="1:12" x14ac:dyDescent="0.2">
      <c r="A61" s="1">
        <v>37773</v>
      </c>
      <c r="C61" s="4">
        <v>151928.71220000001</v>
      </c>
      <c r="D61" s="14">
        <f t="shared" si="0"/>
        <v>1.0096473240902351</v>
      </c>
      <c r="E61" s="4">
        <f t="shared" si="1"/>
        <v>239308.83792145635</v>
      </c>
      <c r="F61" s="4">
        <f>(Inputs!$B$2-SUM($G$2:G60))*(Inputs!$B$4/12)</f>
        <v>919.56089509592744</v>
      </c>
      <c r="G61" s="4">
        <f>Inputs!$B$6-F61</f>
        <v>743.12515184204472</v>
      </c>
      <c r="H61" s="4">
        <f>E61+(K61*(Inputs!$B$7-Inputs!$B$8))-Inputs!$B$9-Inputs!$B$3-(K61*Inputs!$B$6)</f>
        <v>102260.36115211596</v>
      </c>
      <c r="J61" s="4">
        <f>J60+Inputs!$B$11</f>
        <v>183098.47676934054</v>
      </c>
      <c r="K61">
        <v>59</v>
      </c>
      <c r="L61" s="17">
        <v>-1E-3</v>
      </c>
    </row>
    <row r="62" spans="1:12" x14ac:dyDescent="0.2">
      <c r="A62" s="1">
        <v>37803</v>
      </c>
      <c r="C62" s="4">
        <v>153933.5644</v>
      </c>
      <c r="D62" s="14">
        <f t="shared" si="0"/>
        <v>1.0131960060147209</v>
      </c>
      <c r="E62" s="4">
        <f t="shared" si="1"/>
        <v>243222.19999331192</v>
      </c>
      <c r="F62" s="4">
        <f>(Inputs!$B$2-SUM($G$2:G61))*(Inputs!$B$4/12)</f>
        <v>917.08381125645383</v>
      </c>
      <c r="G62" s="4">
        <f>Inputs!$B$6-F62</f>
        <v>745.60223568151832</v>
      </c>
      <c r="H62" s="4">
        <f>E62+(K62*(Inputs!$B$7-Inputs!$B$8))-Inputs!$B$9-Inputs!$B$3-(K62*Inputs!$B$6)</f>
        <v>105461.03717703356</v>
      </c>
      <c r="J62" s="4">
        <f>J61+Inputs!$B$11</f>
        <v>184761.16281627852</v>
      </c>
      <c r="K62">
        <v>60</v>
      </c>
    </row>
    <row r="63" spans="1:12" x14ac:dyDescent="0.2">
      <c r="A63" s="1">
        <v>37834</v>
      </c>
      <c r="C63" s="4">
        <v>155088.11689999999</v>
      </c>
      <c r="D63" s="14">
        <f t="shared" si="0"/>
        <v>1.0075003297981191</v>
      </c>
      <c r="E63" s="4">
        <f t="shared" si="1"/>
        <v>245800.14518749435</v>
      </c>
      <c r="F63" s="4">
        <f>(Inputs!$B$2-SUM($G$2:G62))*(Inputs!$B$4/12)</f>
        <v>914.59847047084895</v>
      </c>
      <c r="G63" s="4">
        <f>Inputs!$B$6-F63</f>
        <v>748.0875764671232</v>
      </c>
      <c r="H63" s="4">
        <f>E63+(K63*(Inputs!$B$7-Inputs!$B$8))-Inputs!$B$9-Inputs!$B$3-(K63*Inputs!$B$6)</f>
        <v>107326.29632427804</v>
      </c>
      <c r="J63" s="4">
        <f>J62+Inputs!$B$11</f>
        <v>186423.8488632165</v>
      </c>
      <c r="K63">
        <v>61</v>
      </c>
      <c r="L63">
        <v>2E-3</v>
      </c>
    </row>
    <row r="64" spans="1:12" x14ac:dyDescent="0.2">
      <c r="A64" s="1">
        <v>37865</v>
      </c>
      <c r="C64" s="4">
        <v>154081.75200000001</v>
      </c>
      <c r="D64" s="14">
        <f t="shared" si="0"/>
        <v>0.99351101219025773</v>
      </c>
      <c r="E64" s="4">
        <f t="shared" si="1"/>
        <v>244950.86173119361</v>
      </c>
      <c r="F64" s="4">
        <f>(Inputs!$B$2-SUM($G$2:G63))*(Inputs!$B$4/12)</f>
        <v>912.10484521595845</v>
      </c>
      <c r="G64" s="4">
        <f>Inputs!$B$6-F64</f>
        <v>750.5812017220137</v>
      </c>
      <c r="H64" s="4">
        <f>E64+(K64*(Inputs!$B$7-Inputs!$B$8))-Inputs!$B$9-Inputs!$B$3-(K64*Inputs!$B$6)</f>
        <v>105764.32682103934</v>
      </c>
      <c r="J64" s="4">
        <f>J63+Inputs!$B$11</f>
        <v>188086.53491015447</v>
      </c>
      <c r="K64">
        <v>62</v>
      </c>
      <c r="L64">
        <v>5.0000000000000001E-3</v>
      </c>
    </row>
    <row r="65" spans="1:12" x14ac:dyDescent="0.2">
      <c r="A65" s="1">
        <v>37895</v>
      </c>
      <c r="C65" s="4">
        <v>154509.8811</v>
      </c>
      <c r="D65" s="14">
        <f t="shared" si="0"/>
        <v>1.0027785840597139</v>
      </c>
      <c r="E65" s="4">
        <f t="shared" si="1"/>
        <v>246386.65393488001</v>
      </c>
      <c r="F65" s="4">
        <f>(Inputs!$B$2-SUM($G$2:G64))*(Inputs!$B$4/12)</f>
        <v>909.60290787688496</v>
      </c>
      <c r="G65" s="4">
        <f>Inputs!$B$6-F65</f>
        <v>753.08313906108719</v>
      </c>
      <c r="H65" s="4">
        <f>E65+(K65*(Inputs!$B$7-Inputs!$B$8))-Inputs!$B$9-Inputs!$B$3-(K65*Inputs!$B$6)</f>
        <v>106487.4329777878</v>
      </c>
      <c r="J65" s="4">
        <f>J64+Inputs!$B$11</f>
        <v>189749.22095709245</v>
      </c>
      <c r="K65">
        <v>63</v>
      </c>
      <c r="L65">
        <v>1E-3</v>
      </c>
    </row>
    <row r="66" spans="1:12" x14ac:dyDescent="0.2">
      <c r="A66" s="1">
        <v>37926</v>
      </c>
      <c r="C66" s="4">
        <v>155542.92670000001</v>
      </c>
      <c r="D66" s="14">
        <f t="shared" si="0"/>
        <v>1.0066859516857141</v>
      </c>
      <c r="E66" s="4">
        <f t="shared" si="1"/>
        <v>248794.62847635936</v>
      </c>
      <c r="F66" s="4">
        <f>(Inputs!$B$2-SUM($G$2:G65))*(Inputs!$B$4/12)</f>
        <v>907.09263074668149</v>
      </c>
      <c r="G66" s="4">
        <f>Inputs!$B$6-F66</f>
        <v>755.59341619129066</v>
      </c>
      <c r="H66" s="4">
        <f>E66+(K66*(Inputs!$B$7-Inputs!$B$8))-Inputs!$B$9-Inputs!$B$3-(K66*Inputs!$B$6)</f>
        <v>108182.72147232914</v>
      </c>
      <c r="J66" s="4">
        <f>J65+Inputs!$B$11</f>
        <v>191411.90700403042</v>
      </c>
      <c r="K66">
        <v>64</v>
      </c>
      <c r="L66">
        <v>1E-3</v>
      </c>
    </row>
    <row r="67" spans="1:12" x14ac:dyDescent="0.2">
      <c r="A67" s="1">
        <v>37956</v>
      </c>
      <c r="C67" s="4">
        <v>159384.45819999999</v>
      </c>
      <c r="D67" s="14">
        <f t="shared" ref="D67:D130" si="2">C67/C66</f>
        <v>1.0246975647269982</v>
      </c>
      <c r="E67" s="4">
        <f t="shared" si="1"/>
        <v>255716.08549949035</v>
      </c>
      <c r="F67" s="4">
        <f>(Inputs!$B$2-SUM($G$2:G66))*(Inputs!$B$4/12)</f>
        <v>904.57398602604383</v>
      </c>
      <c r="G67" s="4">
        <f>Inputs!$B$6-F67</f>
        <v>758.11206091192832</v>
      </c>
      <c r="H67" s="4">
        <f>E67+(K67*(Inputs!$B$7-Inputs!$B$8))-Inputs!$B$9-Inputs!$B$3-(K67*Inputs!$B$6)</f>
        <v>114391.49244852219</v>
      </c>
      <c r="J67" s="4">
        <f>J66+Inputs!$B$11</f>
        <v>193074.5930509684</v>
      </c>
      <c r="K67">
        <v>65</v>
      </c>
      <c r="L67">
        <v>4.0000000000000001E-3</v>
      </c>
    </row>
    <row r="68" spans="1:12" x14ac:dyDescent="0.2">
      <c r="A68" s="1">
        <v>37987</v>
      </c>
      <c r="C68" s="4">
        <v>160472.9123</v>
      </c>
      <c r="D68" s="14">
        <f t="shared" si="2"/>
        <v>1.0068291106441143</v>
      </c>
      <c r="E68" s="4">
        <f t="shared" ref="E68:E131" si="3">(E67+G68)*D68</f>
        <v>258228.23253054288</v>
      </c>
      <c r="F68" s="4">
        <f>(Inputs!$B$2-SUM($G$2:G67))*(Inputs!$B$4/12)</f>
        <v>902.04694582300397</v>
      </c>
      <c r="G68" s="4">
        <f>Inputs!$B$6-F68</f>
        <v>760.63910111496818</v>
      </c>
      <c r="H68" s="4">
        <f>E68+(K68*(Inputs!$B$7-Inputs!$B$8))-Inputs!$B$9-Inputs!$B$3-(K68*Inputs!$B$6)</f>
        <v>116190.95343263671</v>
      </c>
      <c r="J68" s="4">
        <f>J67+Inputs!$B$11</f>
        <v>194737.27909790637</v>
      </c>
      <c r="K68">
        <v>66</v>
      </c>
      <c r="L68">
        <v>-2E-3</v>
      </c>
    </row>
    <row r="69" spans="1:12" x14ac:dyDescent="0.2">
      <c r="A69" s="1">
        <v>38018</v>
      </c>
      <c r="C69" s="4">
        <v>162389.20939999999</v>
      </c>
      <c r="D69" s="14">
        <f t="shared" si="2"/>
        <v>1.0119415611802292</v>
      </c>
      <c r="E69" s="4">
        <f t="shared" si="3"/>
        <v>262084.16882831074</v>
      </c>
      <c r="F69" s="4">
        <f>(Inputs!$B$2-SUM($G$2:G68))*(Inputs!$B$4/12)</f>
        <v>899.51148215262094</v>
      </c>
      <c r="G69" s="4">
        <f>Inputs!$B$6-F69</f>
        <v>763.17456478535121</v>
      </c>
      <c r="H69" s="4">
        <f>E69+(K69*(Inputs!$B$7-Inputs!$B$8))-Inputs!$B$9-Inputs!$B$3-(K69*Inputs!$B$6)</f>
        <v>119334.20368346661</v>
      </c>
      <c r="J69" s="4">
        <f>J68+Inputs!$B$11</f>
        <v>196399.96514484435</v>
      </c>
      <c r="K69">
        <v>67</v>
      </c>
      <c r="L69">
        <v>4.0000000000000001E-3</v>
      </c>
    </row>
    <row r="70" spans="1:12" x14ac:dyDescent="0.2">
      <c r="A70" s="1">
        <v>38047</v>
      </c>
      <c r="C70" s="4">
        <v>162331.5208</v>
      </c>
      <c r="D70" s="14">
        <f t="shared" si="2"/>
        <v>0.99964475102617256</v>
      </c>
      <c r="E70" s="4">
        <f t="shared" si="3"/>
        <v>262756.51015557512</v>
      </c>
      <c r="F70" s="4">
        <f>(Inputs!$B$2-SUM($G$2:G69))*(Inputs!$B$4/12)</f>
        <v>896.96756693666964</v>
      </c>
      <c r="G70" s="4">
        <f>Inputs!$B$6-F70</f>
        <v>765.71848000130251</v>
      </c>
      <c r="H70" s="4">
        <f>E70+(K70*(Inputs!$B$7-Inputs!$B$8))-Inputs!$B$9-Inputs!$B$3-(K70*Inputs!$B$6)</f>
        <v>119293.85896379301</v>
      </c>
      <c r="J70" s="4">
        <f>J69+Inputs!$B$11</f>
        <v>198062.65119178232</v>
      </c>
      <c r="K70">
        <v>68</v>
      </c>
      <c r="L70">
        <v>4.0000000000000001E-3</v>
      </c>
    </row>
    <row r="71" spans="1:12" x14ac:dyDescent="0.2">
      <c r="A71" s="1">
        <v>38078</v>
      </c>
      <c r="C71" s="4">
        <v>165369.29060000001</v>
      </c>
      <c r="D71" s="14">
        <f t="shared" si="2"/>
        <v>1.0187133699298159</v>
      </c>
      <c r="E71" s="4">
        <f t="shared" si="3"/>
        <v>268456.21774360741</v>
      </c>
      <c r="F71" s="4">
        <f>(Inputs!$B$2-SUM($G$2:G70))*(Inputs!$B$4/12)</f>
        <v>894.41517200333203</v>
      </c>
      <c r="G71" s="4">
        <f>Inputs!$B$6-F71</f>
        <v>768.27087493464012</v>
      </c>
      <c r="H71" s="4">
        <f>E71+(K71*(Inputs!$B$7-Inputs!$B$8))-Inputs!$B$9-Inputs!$B$3-(K71*Inputs!$B$6)</f>
        <v>124280.88050488733</v>
      </c>
      <c r="J71" s="4">
        <f>J70+Inputs!$B$11</f>
        <v>199725.3372387203</v>
      </c>
      <c r="K71">
        <v>69</v>
      </c>
      <c r="L71">
        <v>6.0000000000000001E-3</v>
      </c>
    </row>
    <row r="72" spans="1:12" x14ac:dyDescent="0.2">
      <c r="A72" s="1">
        <v>38108</v>
      </c>
      <c r="C72" s="4">
        <v>166456.53</v>
      </c>
      <c r="D72" s="14">
        <f t="shared" si="2"/>
        <v>1.0065746148880195</v>
      </c>
      <c r="E72" s="4">
        <f t="shared" si="3"/>
        <v>270997.11368949985</v>
      </c>
      <c r="F72" s="4">
        <f>(Inputs!$B$2-SUM($G$2:G71))*(Inputs!$B$4/12)</f>
        <v>891.85426908688316</v>
      </c>
      <c r="G72" s="4">
        <f>Inputs!$B$6-F72</f>
        <v>770.83177785108899</v>
      </c>
      <c r="H72" s="4">
        <f>E72+(K72*(Inputs!$B$7-Inputs!$B$8))-Inputs!$B$9-Inputs!$B$3-(K72*Inputs!$B$6)</f>
        <v>126109.09040384179</v>
      </c>
      <c r="J72" s="4">
        <f>J71+Inputs!$B$11</f>
        <v>201388.02328565827</v>
      </c>
      <c r="K72">
        <v>70</v>
      </c>
      <c r="L72">
        <v>4.0000000000000001E-3</v>
      </c>
    </row>
    <row r="73" spans="1:12" x14ac:dyDescent="0.2">
      <c r="A73" s="1">
        <v>38139</v>
      </c>
      <c r="C73" s="4">
        <v>170178.54079999999</v>
      </c>
      <c r="D73" s="14">
        <f t="shared" si="2"/>
        <v>1.0223602570593056</v>
      </c>
      <c r="E73" s="4">
        <f t="shared" si="3"/>
        <v>277847.37348106207</v>
      </c>
      <c r="F73" s="4">
        <f>(Inputs!$B$2-SUM($G$2:G72))*(Inputs!$B$4/12)</f>
        <v>889.28482982737944</v>
      </c>
      <c r="G73" s="4">
        <f>Inputs!$B$6-F73</f>
        <v>773.40121711059271</v>
      </c>
      <c r="H73" s="4">
        <f>E73+(K73*(Inputs!$B$7-Inputs!$B$8))-Inputs!$B$9-Inputs!$B$3-(K73*Inputs!$B$6)</f>
        <v>132246.66414846605</v>
      </c>
      <c r="J73" s="4">
        <f>J72+Inputs!$B$11</f>
        <v>203050.70933259625</v>
      </c>
      <c r="K73">
        <v>71</v>
      </c>
      <c r="L73" s="17">
        <v>2E-3</v>
      </c>
    </row>
    <row r="74" spans="1:12" x14ac:dyDescent="0.2">
      <c r="A74" s="1">
        <v>38169</v>
      </c>
      <c r="C74" s="4">
        <v>172133.17790000001</v>
      </c>
      <c r="D74" s="14">
        <f t="shared" si="2"/>
        <v>1.011485802444958</v>
      </c>
      <c r="E74" s="4">
        <f t="shared" si="3"/>
        <v>281823.56548791938</v>
      </c>
      <c r="F74" s="4">
        <f>(Inputs!$B$2-SUM($G$2:G73))*(Inputs!$B$4/12)</f>
        <v>886.70682577034427</v>
      </c>
      <c r="G74" s="4">
        <f>Inputs!$B$6-F74</f>
        <v>775.97922116762788</v>
      </c>
      <c r="H74" s="4">
        <f>E74+(K74*(Inputs!$B$7-Inputs!$B$8))-Inputs!$B$9-Inputs!$B$3-(K74*Inputs!$B$6)</f>
        <v>135510.17010838538</v>
      </c>
      <c r="J74" s="4">
        <f>J73+Inputs!$B$11</f>
        <v>204713.39537953422</v>
      </c>
      <c r="K74">
        <v>72</v>
      </c>
    </row>
    <row r="75" spans="1:12" x14ac:dyDescent="0.2">
      <c r="A75" s="1">
        <v>38200</v>
      </c>
      <c r="C75" s="4">
        <v>177153.467</v>
      </c>
      <c r="D75" s="14">
        <f t="shared" si="2"/>
        <v>1.0291651450420354</v>
      </c>
      <c r="E75" s="4">
        <f t="shared" si="3"/>
        <v>290844.26345523307</v>
      </c>
      <c r="F75" s="4">
        <f>(Inputs!$B$2-SUM($G$2:G74))*(Inputs!$B$4/12)</f>
        <v>884.12022836645212</v>
      </c>
      <c r="G75" s="4">
        <f>Inputs!$B$6-F75</f>
        <v>778.56581857152003</v>
      </c>
      <c r="H75" s="4">
        <f>E75+(K75*(Inputs!$B$7-Inputs!$B$8))-Inputs!$B$9-Inputs!$B$3-(K75*Inputs!$B$6)</f>
        <v>143818.1820287611</v>
      </c>
      <c r="J75" s="4">
        <f>J74+Inputs!$B$11</f>
        <v>206376.0814264722</v>
      </c>
      <c r="K75">
        <v>73</v>
      </c>
      <c r="L75">
        <v>3.0000000000000001E-3</v>
      </c>
    </row>
    <row r="76" spans="1:12" x14ac:dyDescent="0.2">
      <c r="A76" s="1">
        <v>38231</v>
      </c>
      <c r="C76" s="4">
        <v>179968.0191</v>
      </c>
      <c r="D76" s="14">
        <f t="shared" si="2"/>
        <v>1.0158876489840303</v>
      </c>
      <c r="E76" s="4">
        <f t="shared" si="3"/>
        <v>296258.66687236662</v>
      </c>
      <c r="F76" s="4">
        <f>(Inputs!$B$2-SUM($G$2:G75))*(Inputs!$B$4/12)</f>
        <v>881.52500897121365</v>
      </c>
      <c r="G76" s="4">
        <f>Inputs!$B$6-F76</f>
        <v>781.1610379667585</v>
      </c>
      <c r="H76" s="4">
        <f>E76+(K76*(Inputs!$B$7-Inputs!$B$8))-Inputs!$B$9-Inputs!$B$3-(K76*Inputs!$B$6)</f>
        <v>148519.89939895668</v>
      </c>
      <c r="J76" s="4">
        <f>J75+Inputs!$B$11</f>
        <v>208038.76747341017</v>
      </c>
      <c r="K76">
        <v>74</v>
      </c>
      <c r="L76">
        <v>4.0000000000000001E-3</v>
      </c>
    </row>
    <row r="77" spans="1:12" x14ac:dyDescent="0.2">
      <c r="A77" s="1">
        <v>38261</v>
      </c>
      <c r="C77" s="4">
        <v>182548.1556</v>
      </c>
      <c r="D77" s="14">
        <f t="shared" si="2"/>
        <v>1.014336638881191</v>
      </c>
      <c r="E77" s="4">
        <f t="shared" si="3"/>
        <v>301301.02185728721</v>
      </c>
      <c r="F77" s="4">
        <f>(Inputs!$B$2-SUM($G$2:G76))*(Inputs!$B$4/12)</f>
        <v>878.92113884465789</v>
      </c>
      <c r="G77" s="4">
        <f>Inputs!$B$6-F77</f>
        <v>783.76490809331426</v>
      </c>
      <c r="H77" s="4">
        <f>E77+(K77*(Inputs!$B$7-Inputs!$B$8))-Inputs!$B$9-Inputs!$B$3-(K77*Inputs!$B$6)</f>
        <v>152849.56833693929</v>
      </c>
      <c r="J77" s="4">
        <f>J76+Inputs!$B$11</f>
        <v>209701.45352034815</v>
      </c>
      <c r="K77">
        <v>75</v>
      </c>
      <c r="L77">
        <v>3.0000000000000001E-3</v>
      </c>
    </row>
    <row r="78" spans="1:12" x14ac:dyDescent="0.2">
      <c r="A78" s="1">
        <v>38292</v>
      </c>
      <c r="C78" s="4">
        <v>180545.802</v>
      </c>
      <c r="D78" s="14">
        <f t="shared" si="2"/>
        <v>0.98903109377677001</v>
      </c>
      <c r="E78" s="4">
        <f t="shared" si="3"/>
        <v>298773.83096076769</v>
      </c>
      <c r="F78" s="4">
        <f>(Inputs!$B$2-SUM($G$2:G77))*(Inputs!$B$4/12)</f>
        <v>876.30858915101351</v>
      </c>
      <c r="G78" s="4">
        <f>Inputs!$B$6-F78</f>
        <v>786.37745778695864</v>
      </c>
      <c r="H78" s="4">
        <f>E78+(K78*(Inputs!$B$7-Inputs!$B$8))-Inputs!$B$9-Inputs!$B$3-(K78*Inputs!$B$6)</f>
        <v>149609.6913934818</v>
      </c>
      <c r="J78" s="4">
        <f>J77+Inputs!$B$11</f>
        <v>211364.13956728613</v>
      </c>
      <c r="K78">
        <v>76</v>
      </c>
      <c r="L78">
        <v>2E-3</v>
      </c>
    </row>
    <row r="79" spans="1:12" x14ac:dyDescent="0.2">
      <c r="A79" s="1">
        <v>38322</v>
      </c>
      <c r="C79" s="4">
        <v>179678.4154</v>
      </c>
      <c r="D79" s="14">
        <f t="shared" si="2"/>
        <v>0.9951957531529867</v>
      </c>
      <c r="E79" s="4">
        <f t="shared" si="3"/>
        <v>298123.65589679038</v>
      </c>
      <c r="F79" s="4">
        <f>(Inputs!$B$2-SUM($G$2:G78))*(Inputs!$B$4/12)</f>
        <v>873.68733095839036</v>
      </c>
      <c r="G79" s="4">
        <f>Inputs!$B$6-F79</f>
        <v>788.99871597958179</v>
      </c>
      <c r="H79" s="4">
        <f>E79+(K79*(Inputs!$B$7-Inputs!$B$8))-Inputs!$B$9-Inputs!$B$3-(K79*Inputs!$B$6)</f>
        <v>148246.83028256655</v>
      </c>
      <c r="J79" s="4">
        <f>J78+Inputs!$B$11</f>
        <v>213026.8256142241</v>
      </c>
      <c r="K79">
        <v>77</v>
      </c>
      <c r="L79">
        <v>5.0000000000000001E-3</v>
      </c>
    </row>
    <row r="80" spans="1:12" x14ac:dyDescent="0.2">
      <c r="A80" s="1">
        <v>38353</v>
      </c>
      <c r="C80" s="4">
        <v>179540.68969999999</v>
      </c>
      <c r="D80" s="14">
        <f t="shared" si="2"/>
        <v>0.9992334877859792</v>
      </c>
      <c r="E80" s="4">
        <f t="shared" si="3"/>
        <v>298686.16239188</v>
      </c>
      <c r="F80" s="4">
        <f>(Inputs!$B$2-SUM($G$2:G79))*(Inputs!$B$4/12)</f>
        <v>871.05733523845845</v>
      </c>
      <c r="G80" s="4">
        <f>Inputs!$B$6-F80</f>
        <v>791.6287116995137</v>
      </c>
      <c r="H80" s="4">
        <f>E80+(K80*(Inputs!$B$7-Inputs!$B$8))-Inputs!$B$9-Inputs!$B$3-(K80*Inputs!$B$6)</f>
        <v>148096.65073071816</v>
      </c>
      <c r="J80" s="4">
        <f>J79+Inputs!$B$11</f>
        <v>214689.51166116208</v>
      </c>
      <c r="K80">
        <v>78</v>
      </c>
      <c r="L80">
        <v>-5.0000000000000001E-3</v>
      </c>
    </row>
    <row r="81" spans="1:12" x14ac:dyDescent="0.2">
      <c r="A81" s="1">
        <v>38384</v>
      </c>
      <c r="C81" s="4">
        <v>181756.33559999999</v>
      </c>
      <c r="D81" s="14">
        <f t="shared" si="2"/>
        <v>1.0123406337789065</v>
      </c>
      <c r="E81" s="4">
        <f t="shared" si="3"/>
        <v>303176.20817487704</v>
      </c>
      <c r="F81" s="4">
        <f>(Inputs!$B$2-SUM($G$2:G80))*(Inputs!$B$4/12)</f>
        <v>868.41857286612662</v>
      </c>
      <c r="G81" s="4">
        <f>Inputs!$B$6-F81</f>
        <v>794.26747407184553</v>
      </c>
      <c r="H81" s="4">
        <f>E81+(K81*(Inputs!$B$7-Inputs!$B$8))-Inputs!$B$9-Inputs!$B$3-(K81*Inputs!$B$6)</f>
        <v>151874.01046677725</v>
      </c>
      <c r="J81" s="4">
        <f>J80+Inputs!$B$11</f>
        <v>216352.19770810005</v>
      </c>
      <c r="K81">
        <v>79</v>
      </c>
      <c r="L81">
        <v>4.0000000000000001E-3</v>
      </c>
    </row>
    <row r="82" spans="1:12" x14ac:dyDescent="0.2">
      <c r="A82" s="1">
        <v>38412</v>
      </c>
      <c r="C82" s="4">
        <v>181686.70670000001</v>
      </c>
      <c r="D82" s="14">
        <f t="shared" si="2"/>
        <v>0.99961691074057957</v>
      </c>
      <c r="E82" s="4">
        <f t="shared" si="3"/>
        <v>303856.67436854262</v>
      </c>
      <c r="F82" s="4">
        <f>(Inputs!$B$2-SUM($G$2:G81))*(Inputs!$B$4/12)</f>
        <v>865.77101461922052</v>
      </c>
      <c r="G82" s="4">
        <f>Inputs!$B$6-F82</f>
        <v>796.91503231875163</v>
      </c>
      <c r="H82" s="4">
        <f>E82+(K82*(Inputs!$B$7-Inputs!$B$8))-Inputs!$B$9-Inputs!$B$3-(K82*Inputs!$B$6)</f>
        <v>151841.79061350485</v>
      </c>
      <c r="J82" s="4">
        <f>J81+Inputs!$B$11</f>
        <v>218014.88375503803</v>
      </c>
      <c r="K82">
        <v>80</v>
      </c>
      <c r="L82">
        <v>5.0000000000000001E-3</v>
      </c>
    </row>
    <row r="83" spans="1:12" x14ac:dyDescent="0.2">
      <c r="A83" s="1">
        <v>38443</v>
      </c>
      <c r="C83" s="4">
        <v>181822.1508</v>
      </c>
      <c r="D83" s="14">
        <f t="shared" si="2"/>
        <v>1.0007454816175607</v>
      </c>
      <c r="E83" s="4">
        <f t="shared" si="3"/>
        <v>304883.36141520966</v>
      </c>
      <c r="F83" s="4">
        <f>(Inputs!$B$2-SUM($G$2:G82))*(Inputs!$B$4/12)</f>
        <v>863.11463117815799</v>
      </c>
      <c r="G83" s="4">
        <f>Inputs!$B$6-F83</f>
        <v>799.57141575981416</v>
      </c>
      <c r="H83" s="4">
        <f>E83+(K83*(Inputs!$B$7-Inputs!$B$8))-Inputs!$B$9-Inputs!$B$3-(K83*Inputs!$B$6)</f>
        <v>152155.79161323392</v>
      </c>
      <c r="J83" s="4">
        <f>J82+Inputs!$B$11</f>
        <v>219677.569801976</v>
      </c>
      <c r="K83">
        <v>81</v>
      </c>
      <c r="L83">
        <v>6.0000000000000001E-3</v>
      </c>
    </row>
    <row r="84" spans="1:12" x14ac:dyDescent="0.2">
      <c r="A84" s="1">
        <v>38473</v>
      </c>
      <c r="C84" s="4">
        <v>181313.3553</v>
      </c>
      <c r="D84" s="14">
        <f t="shared" si="2"/>
        <v>0.99720168583551916</v>
      </c>
      <c r="E84" s="4">
        <f t="shared" si="3"/>
        <v>304830.19373006764</v>
      </c>
      <c r="F84" s="4">
        <f>(Inputs!$B$2-SUM($G$2:G83))*(Inputs!$B$4/12)</f>
        <v>860.44939312562531</v>
      </c>
      <c r="G84" s="4">
        <f>Inputs!$B$6-F84</f>
        <v>802.23665381234684</v>
      </c>
      <c r="H84" s="4">
        <f>E84+(K84*(Inputs!$B$7-Inputs!$B$8))-Inputs!$B$9-Inputs!$B$3-(K84*Inputs!$B$6)</f>
        <v>151389.93788115392</v>
      </c>
      <c r="J84" s="4">
        <f>J83+Inputs!$B$11</f>
        <v>221340.25584891398</v>
      </c>
      <c r="K84">
        <v>82</v>
      </c>
      <c r="L84">
        <v>2E-3</v>
      </c>
    </row>
    <row r="85" spans="1:12" x14ac:dyDescent="0.2">
      <c r="A85" s="1">
        <v>38504</v>
      </c>
      <c r="C85" s="4">
        <v>182399.82740000001</v>
      </c>
      <c r="D85" s="14">
        <f t="shared" si="2"/>
        <v>1.0059922342631757</v>
      </c>
      <c r="E85" s="4">
        <f t="shared" si="3"/>
        <v>307466.54165130988</v>
      </c>
      <c r="F85" s="4">
        <f>(Inputs!$B$2-SUM($G$2:G84))*(Inputs!$B$4/12)</f>
        <v>857.77527094625088</v>
      </c>
      <c r="G85" s="4">
        <f>Inputs!$B$6-F85</f>
        <v>804.91077599172127</v>
      </c>
      <c r="H85" s="4">
        <f>E85+(K85*(Inputs!$B$7-Inputs!$B$8))-Inputs!$B$9-Inputs!$B$3-(K85*Inputs!$B$6)</f>
        <v>153313.59975545818</v>
      </c>
      <c r="J85" s="4">
        <f>J84+Inputs!$B$11</f>
        <v>223002.94189585195</v>
      </c>
      <c r="K85">
        <v>83</v>
      </c>
      <c r="L85" s="17">
        <v>1E-3</v>
      </c>
    </row>
    <row r="86" spans="1:12" x14ac:dyDescent="0.2">
      <c r="A86" s="1">
        <v>38534</v>
      </c>
      <c r="C86" s="4">
        <v>183623.48319999999</v>
      </c>
      <c r="D86" s="14">
        <f t="shared" si="2"/>
        <v>1.0067086456025889</v>
      </c>
      <c r="E86" s="4">
        <f t="shared" si="3"/>
        <v>310342.23738648882</v>
      </c>
      <c r="F86" s="4">
        <f>(Inputs!$B$2-SUM($G$2:G85))*(Inputs!$B$4/12)</f>
        <v>855.09223502627844</v>
      </c>
      <c r="G86" s="4">
        <f>Inputs!$B$6-F86</f>
        <v>807.59381191169371</v>
      </c>
      <c r="H86" s="4">
        <f>E86+(K86*(Inputs!$B$7-Inputs!$B$8))-Inputs!$B$9-Inputs!$B$3-(K86*Inputs!$B$6)</f>
        <v>155476.60944369916</v>
      </c>
      <c r="J86" s="4">
        <f>J85+Inputs!$B$11</f>
        <v>224665.62794278993</v>
      </c>
      <c r="K86">
        <v>84</v>
      </c>
    </row>
    <row r="87" spans="1:12" x14ac:dyDescent="0.2">
      <c r="A87" s="1">
        <v>38565</v>
      </c>
      <c r="C87" s="4">
        <v>183144.29790000001</v>
      </c>
      <c r="D87" s="14">
        <f t="shared" si="2"/>
        <v>0.9973903920585252</v>
      </c>
      <c r="E87" s="4">
        <f t="shared" si="3"/>
        <v>310340.53708227893</v>
      </c>
      <c r="F87" s="4">
        <f>(Inputs!$B$2-SUM($G$2:G86))*(Inputs!$B$4/12)</f>
        <v>852.40025565323947</v>
      </c>
      <c r="G87" s="4">
        <f>Inputs!$B$6-F87</f>
        <v>810.28579128473268</v>
      </c>
      <c r="H87" s="4">
        <f>E87+(K87*(Inputs!$B$7-Inputs!$B$8))-Inputs!$B$9-Inputs!$B$3-(K87*Inputs!$B$6)</f>
        <v>154762.22309255128</v>
      </c>
      <c r="J87" s="4">
        <f>J86+Inputs!$B$11</f>
        <v>226328.3139897279</v>
      </c>
      <c r="K87">
        <v>85</v>
      </c>
      <c r="L87">
        <v>2E-3</v>
      </c>
    </row>
    <row r="88" spans="1:12" x14ac:dyDescent="0.2">
      <c r="A88" s="1">
        <v>38596</v>
      </c>
      <c r="C88" s="4">
        <v>184131.64859999999</v>
      </c>
      <c r="D88" s="14">
        <f t="shared" si="2"/>
        <v>1.0053911080569873</v>
      </c>
      <c r="E88" s="4">
        <f t="shared" si="3"/>
        <v>312830.98609546071</v>
      </c>
      <c r="F88" s="4">
        <f>(Inputs!$B$2-SUM($G$2:G87))*(Inputs!$B$4/12)</f>
        <v>849.69930301562363</v>
      </c>
      <c r="G88" s="4">
        <f>Inputs!$B$6-F88</f>
        <v>812.98674392234852</v>
      </c>
      <c r="H88" s="4">
        <f>E88+(K88*(Inputs!$B$7-Inputs!$B$8))-Inputs!$B$9-Inputs!$B$3-(K88*Inputs!$B$6)</f>
        <v>156539.9860587951</v>
      </c>
      <c r="J88" s="4">
        <f>J87+Inputs!$B$11</f>
        <v>227991.00003666588</v>
      </c>
      <c r="K88">
        <v>86</v>
      </c>
      <c r="L88">
        <v>3.0000000000000001E-3</v>
      </c>
    </row>
    <row r="89" spans="1:12" x14ac:dyDescent="0.2">
      <c r="A89" s="1">
        <v>38626</v>
      </c>
      <c r="C89" s="4">
        <v>182497.43479999999</v>
      </c>
      <c r="D89" s="14">
        <f t="shared" si="2"/>
        <v>0.9911247533358587</v>
      </c>
      <c r="E89" s="4">
        <f t="shared" si="3"/>
        <v>310862.99111999909</v>
      </c>
      <c r="F89" s="4">
        <f>(Inputs!$B$2-SUM($G$2:G88))*(Inputs!$B$4/12)</f>
        <v>846.9893472025492</v>
      </c>
      <c r="G89" s="4">
        <f>Inputs!$B$6-F89</f>
        <v>815.69669973542295</v>
      </c>
      <c r="H89" s="4">
        <f>E89+(K89*(Inputs!$B$7-Inputs!$B$8))-Inputs!$B$9-Inputs!$B$3-(K89*Inputs!$B$6)</f>
        <v>153859.30503639553</v>
      </c>
      <c r="J89" s="4">
        <f>J88+Inputs!$B$11</f>
        <v>229653.68608360385</v>
      </c>
      <c r="K89">
        <v>87</v>
      </c>
      <c r="L89">
        <v>1E-3</v>
      </c>
    </row>
    <row r="90" spans="1:12" x14ac:dyDescent="0.2">
      <c r="A90" s="1">
        <v>38657</v>
      </c>
      <c r="C90" s="4">
        <v>183595.342</v>
      </c>
      <c r="D90" s="14">
        <f t="shared" si="2"/>
        <v>1.0060160144234533</v>
      </c>
      <c r="E90" s="4">
        <f t="shared" si="3"/>
        <v>313556.48664761725</v>
      </c>
      <c r="F90" s="4">
        <f>(Inputs!$B$2-SUM($G$2:G89))*(Inputs!$B$4/12)</f>
        <v>844.2703582034311</v>
      </c>
      <c r="G90" s="4">
        <f>Inputs!$B$6-F90</f>
        <v>818.41568873454105</v>
      </c>
      <c r="H90" s="4">
        <f>E90+(K90*(Inputs!$B$7-Inputs!$B$8))-Inputs!$B$9-Inputs!$B$3-(K90*Inputs!$B$6)</f>
        <v>155840.11451707571</v>
      </c>
      <c r="J90" s="4">
        <f>J89+Inputs!$B$11</f>
        <v>231316.37213054183</v>
      </c>
      <c r="K90">
        <v>88</v>
      </c>
      <c r="L90">
        <v>2E-3</v>
      </c>
    </row>
    <row r="91" spans="1:12" x14ac:dyDescent="0.2">
      <c r="A91" s="1">
        <v>38687</v>
      </c>
      <c r="C91" s="4">
        <v>184646.18650000001</v>
      </c>
      <c r="D91" s="14">
        <f t="shared" si="2"/>
        <v>1.0057236991339356</v>
      </c>
      <c r="E91" s="4">
        <f t="shared" si="3"/>
        <v>316177.03335943178</v>
      </c>
      <c r="F91" s="4">
        <f>(Inputs!$B$2-SUM($G$2:G90))*(Inputs!$B$4/12)</f>
        <v>841.54230590764928</v>
      </c>
      <c r="G91" s="4">
        <f>Inputs!$B$6-F91</f>
        <v>821.14374103032287</v>
      </c>
      <c r="H91" s="4">
        <f>E91+(K91*(Inputs!$B$7-Inputs!$B$8))-Inputs!$B$9-Inputs!$B$3-(K91*Inputs!$B$6)</f>
        <v>157747.97518195226</v>
      </c>
      <c r="J91" s="4">
        <f>J90+Inputs!$B$11</f>
        <v>232979.0581774798</v>
      </c>
      <c r="K91">
        <v>89</v>
      </c>
      <c r="L91">
        <v>3.0000000000000001E-3</v>
      </c>
    </row>
    <row r="92" spans="1:12" x14ac:dyDescent="0.2">
      <c r="A92" s="1">
        <v>38718</v>
      </c>
      <c r="C92" s="4">
        <v>187114.84890000001</v>
      </c>
      <c r="D92" s="14">
        <f t="shared" si="2"/>
        <v>1.0133696906867882</v>
      </c>
      <c r="E92" s="4">
        <f t="shared" si="3"/>
        <v>321239.11841716716</v>
      </c>
      <c r="F92" s="4">
        <f>(Inputs!$B$2-SUM($G$2:G91))*(Inputs!$B$4/12)</f>
        <v>838.80516010421491</v>
      </c>
      <c r="G92" s="4">
        <f>Inputs!$B$6-F92</f>
        <v>823.88088683375724</v>
      </c>
      <c r="H92" s="4">
        <f>E92+(K92*(Inputs!$B$7-Inputs!$B$8))-Inputs!$B$9-Inputs!$B$3-(K92*Inputs!$B$6)</f>
        <v>162097.37419274967</v>
      </c>
      <c r="J92" s="4">
        <f>J91+Inputs!$B$11</f>
        <v>234641.74422441778</v>
      </c>
      <c r="K92">
        <v>90</v>
      </c>
      <c r="L92">
        <v>-4.0000000000000001E-3</v>
      </c>
    </row>
    <row r="93" spans="1:12" x14ac:dyDescent="0.2">
      <c r="A93" s="1">
        <v>38749</v>
      </c>
      <c r="C93" s="4">
        <v>188421.47949999999</v>
      </c>
      <c r="D93" s="14">
        <f t="shared" si="2"/>
        <v>1.0069830406709106</v>
      </c>
      <c r="E93" s="4">
        <f t="shared" si="3"/>
        <v>324314.74377367145</v>
      </c>
      <c r="F93" s="4">
        <f>(Inputs!$B$2-SUM($G$2:G92))*(Inputs!$B$4/12)</f>
        <v>836.0588904814357</v>
      </c>
      <c r="G93" s="4">
        <f>Inputs!$B$6-F93</f>
        <v>826.62715645653645</v>
      </c>
      <c r="H93" s="4">
        <f>E93+(K93*(Inputs!$B$7-Inputs!$B$8))-Inputs!$B$9-Inputs!$B$3-(K93*Inputs!$B$6)</f>
        <v>164460.31350231598</v>
      </c>
      <c r="J93" s="4">
        <f>J92+Inputs!$B$11</f>
        <v>236304.43027135576</v>
      </c>
      <c r="K93">
        <v>91</v>
      </c>
      <c r="L93">
        <v>4.0000000000000001E-3</v>
      </c>
    </row>
    <row r="94" spans="1:12" x14ac:dyDescent="0.2">
      <c r="A94" s="1">
        <v>38777</v>
      </c>
      <c r="C94" s="4">
        <v>188329.9025</v>
      </c>
      <c r="D94" s="14">
        <f t="shared" si="2"/>
        <v>0.99951397791672691</v>
      </c>
      <c r="E94" s="4">
        <f t="shared" si="3"/>
        <v>324986.09912832826</v>
      </c>
      <c r="F94" s="4">
        <f>(Inputs!$B$2-SUM($G$2:G93))*(Inputs!$B$4/12)</f>
        <v>833.30346662658053</v>
      </c>
      <c r="G94" s="4">
        <f>Inputs!$B$6-F94</f>
        <v>829.38258031139162</v>
      </c>
      <c r="H94" s="4">
        <f>E94+(K94*(Inputs!$B$7-Inputs!$B$8))-Inputs!$B$9-Inputs!$B$3-(K94*Inputs!$B$6)</f>
        <v>164418.98281003482</v>
      </c>
      <c r="J94" s="4">
        <f>J93+Inputs!$B$11</f>
        <v>237967.11631829373</v>
      </c>
      <c r="K94">
        <v>92</v>
      </c>
      <c r="L94">
        <v>4.0000000000000001E-3</v>
      </c>
    </row>
    <row r="95" spans="1:12" x14ac:dyDescent="0.2">
      <c r="A95" s="1">
        <v>38808</v>
      </c>
      <c r="C95" s="4">
        <v>189027.1655</v>
      </c>
      <c r="D95" s="14">
        <f t="shared" si="2"/>
        <v>1.0037023488609305</v>
      </c>
      <c r="E95" s="4">
        <f t="shared" si="3"/>
        <v>327024.53913036367</v>
      </c>
      <c r="F95" s="4">
        <f>(Inputs!$B$2-SUM($G$2:G94))*(Inputs!$B$4/12)</f>
        <v>830.53885802554259</v>
      </c>
      <c r="G95" s="4">
        <f>Inputs!$B$6-F95</f>
        <v>832.14718891242956</v>
      </c>
      <c r="H95" s="4">
        <f>E95+(K95*(Inputs!$B$7-Inputs!$B$8))-Inputs!$B$9-Inputs!$B$3-(K95*Inputs!$B$6)</f>
        <v>165744.73676513226</v>
      </c>
      <c r="J95" s="4">
        <f>J94+Inputs!$B$11</f>
        <v>239629.80236523171</v>
      </c>
      <c r="K95">
        <v>93</v>
      </c>
      <c r="L95">
        <v>8.0000000000000002E-3</v>
      </c>
    </row>
    <row r="96" spans="1:12" x14ac:dyDescent="0.2">
      <c r="A96" s="1">
        <v>38838</v>
      </c>
      <c r="C96" s="4">
        <v>189937.1384</v>
      </c>
      <c r="D96" s="14">
        <f t="shared" si="2"/>
        <v>1.0048139795017981</v>
      </c>
      <c r="E96" s="4">
        <f t="shared" si="3"/>
        <v>329437.76886383927</v>
      </c>
      <c r="F96" s="4">
        <f>(Inputs!$B$2-SUM($G$2:G95))*(Inputs!$B$4/12)</f>
        <v>827.76503406250117</v>
      </c>
      <c r="G96" s="4">
        <f>Inputs!$B$6-F96</f>
        <v>834.92101287547098</v>
      </c>
      <c r="H96" s="4">
        <f>E96+(K96*(Inputs!$B$7-Inputs!$B$8))-Inputs!$B$9-Inputs!$B$3-(K96*Inputs!$B$6)</f>
        <v>167445.28045166988</v>
      </c>
      <c r="J96" s="4">
        <f>J95+Inputs!$B$11</f>
        <v>241292.48841216968</v>
      </c>
      <c r="K96">
        <v>94</v>
      </c>
      <c r="L96">
        <v>6.0000000000000001E-3</v>
      </c>
    </row>
    <row r="97" spans="1:12" x14ac:dyDescent="0.2">
      <c r="A97" s="1">
        <v>38869</v>
      </c>
      <c r="C97" s="4">
        <v>190605.60690000001</v>
      </c>
      <c r="D97" s="14">
        <f t="shared" si="2"/>
        <v>1.0035194196650066</v>
      </c>
      <c r="E97" s="4">
        <f t="shared" si="3"/>
        <v>331437.85094111587</v>
      </c>
      <c r="F97" s="4">
        <f>(Inputs!$B$2-SUM($G$2:G96))*(Inputs!$B$4/12)</f>
        <v>824.98196401958296</v>
      </c>
      <c r="G97" s="4">
        <f>Inputs!$B$6-F97</f>
        <v>837.70408291838919</v>
      </c>
      <c r="H97" s="4">
        <f>E97+(K97*(Inputs!$B$7-Inputs!$B$8))-Inputs!$B$9-Inputs!$B$3-(K97*Inputs!$B$6)</f>
        <v>168732.67648200851</v>
      </c>
      <c r="J97" s="4">
        <f>J96+Inputs!$B$11</f>
        <v>242955.17445910766</v>
      </c>
      <c r="K97">
        <v>95</v>
      </c>
      <c r="L97" s="17">
        <v>4.0000000000000001E-3</v>
      </c>
    </row>
    <row r="98" spans="1:12" x14ac:dyDescent="0.2">
      <c r="A98" s="1">
        <v>38899</v>
      </c>
      <c r="C98" s="4">
        <v>193716.26190000001</v>
      </c>
      <c r="D98" s="14">
        <f t="shared" si="2"/>
        <v>1.016319850452416</v>
      </c>
      <c r="E98" s="4">
        <f t="shared" si="3"/>
        <v>337701.08030864765</v>
      </c>
      <c r="F98" s="4">
        <f>(Inputs!$B$2-SUM($G$2:G97))*(Inputs!$B$4/12)</f>
        <v>822.18961707652159</v>
      </c>
      <c r="G98" s="4">
        <f>Inputs!$B$6-F98</f>
        <v>840.49642986145057</v>
      </c>
      <c r="H98" s="4">
        <f>E98+(K98*(Inputs!$B$7-Inputs!$B$8))-Inputs!$B$9-Inputs!$B$3-(K98*Inputs!$B$6)</f>
        <v>174283.21980260231</v>
      </c>
      <c r="J98" s="4">
        <f>J97+Inputs!$B$11</f>
        <v>244617.86050604563</v>
      </c>
      <c r="K98">
        <v>96</v>
      </c>
    </row>
    <row r="99" spans="1:12" x14ac:dyDescent="0.2">
      <c r="A99" s="1">
        <v>38930</v>
      </c>
      <c r="C99" s="4">
        <v>196644.45060000001</v>
      </c>
      <c r="D99" s="14">
        <f t="shared" si="2"/>
        <v>1.0151158641576079</v>
      </c>
      <c r="E99" s="4">
        <f t="shared" si="3"/>
        <v>343661.76922838989</v>
      </c>
      <c r="F99" s="4">
        <f>(Inputs!$B$2-SUM($G$2:G98))*(Inputs!$B$4/12)</f>
        <v>819.38796231031688</v>
      </c>
      <c r="G99" s="4">
        <f>Inputs!$B$6-F99</f>
        <v>843.29808462765527</v>
      </c>
      <c r="H99" s="4">
        <f>E99+(K99*(Inputs!$B$7-Inputs!$B$8))-Inputs!$B$9-Inputs!$B$3-(K99*Inputs!$B$6)</f>
        <v>179531.22267540661</v>
      </c>
      <c r="J99" s="4">
        <f>J98+Inputs!$B$11</f>
        <v>246280.54655298361</v>
      </c>
      <c r="K99">
        <v>97</v>
      </c>
      <c r="L99">
        <v>4.0000000000000001E-3</v>
      </c>
    </row>
    <row r="100" spans="1:12" x14ac:dyDescent="0.2">
      <c r="A100" s="1">
        <v>38961</v>
      </c>
      <c r="C100" s="4">
        <v>198852.73069999999</v>
      </c>
      <c r="D100" s="14">
        <f t="shared" si="2"/>
        <v>1.0112298114351159</v>
      </c>
      <c r="E100" s="4">
        <f t="shared" si="3"/>
        <v>348376.63681792835</v>
      </c>
      <c r="F100" s="4">
        <f>(Inputs!$B$2-SUM($G$2:G99))*(Inputs!$B$4/12)</f>
        <v>816.57696869489132</v>
      </c>
      <c r="G100" s="4">
        <f>Inputs!$B$6-F100</f>
        <v>846.10907824308083</v>
      </c>
      <c r="H100" s="4">
        <f>E100+(K100*(Inputs!$B$7-Inputs!$B$8))-Inputs!$B$9-Inputs!$B$3-(K100*Inputs!$B$6)</f>
        <v>183533.40421800708</v>
      </c>
      <c r="J100" s="4">
        <f>J99+Inputs!$B$11</f>
        <v>247943.23259992158</v>
      </c>
      <c r="K100">
        <v>98</v>
      </c>
      <c r="L100">
        <v>5.0000000000000001E-3</v>
      </c>
    </row>
    <row r="101" spans="1:12" x14ac:dyDescent="0.2">
      <c r="A101" s="1">
        <v>38991</v>
      </c>
      <c r="C101" s="4">
        <v>198593.56659999999</v>
      </c>
      <c r="D101" s="14">
        <f t="shared" si="2"/>
        <v>0.99869670333875882</v>
      </c>
      <c r="E101" s="4">
        <f t="shared" si="3"/>
        <v>348770.42174523917</v>
      </c>
      <c r="F101" s="4">
        <f>(Inputs!$B$2-SUM($G$2:G100))*(Inputs!$B$4/12)</f>
        <v>813.75660510074772</v>
      </c>
      <c r="G101" s="4">
        <f>Inputs!$B$6-F101</f>
        <v>848.92944183722443</v>
      </c>
      <c r="H101" s="4">
        <f>E101+(K101*(Inputs!$B$7-Inputs!$B$8))-Inputs!$B$9-Inputs!$B$3-(K101*Inputs!$B$6)</f>
        <v>183214.50309837994</v>
      </c>
      <c r="J101" s="4">
        <f>J100+Inputs!$B$11</f>
        <v>249605.91864685956</v>
      </c>
      <c r="K101">
        <v>99</v>
      </c>
      <c r="L101">
        <v>1E-3</v>
      </c>
    </row>
    <row r="102" spans="1:12" x14ac:dyDescent="0.2">
      <c r="A102" s="1">
        <v>39022</v>
      </c>
      <c r="C102" s="4">
        <v>199169.40599999999</v>
      </c>
      <c r="D102" s="14">
        <f t="shared" si="2"/>
        <v>1.0028995873827062</v>
      </c>
      <c r="E102" s="4">
        <f t="shared" si="3"/>
        <v>350635.94101648481</v>
      </c>
      <c r="F102" s="4">
        <f>(Inputs!$B$2-SUM($G$2:G101))*(Inputs!$B$4/12)</f>
        <v>810.92684029462362</v>
      </c>
      <c r="G102" s="4">
        <f>Inputs!$B$6-F102</f>
        <v>851.75920664334853</v>
      </c>
      <c r="H102" s="4">
        <f>E102+(K102*(Inputs!$B$7-Inputs!$B$8))-Inputs!$B$9-Inputs!$B$3-(K102*Inputs!$B$6)</f>
        <v>184367.3363226876</v>
      </c>
      <c r="J102" s="4">
        <f>J101+Inputs!$B$11</f>
        <v>251268.60469379753</v>
      </c>
      <c r="K102">
        <v>100</v>
      </c>
      <c r="L102">
        <v>3.0000000000000001E-3</v>
      </c>
    </row>
    <row r="103" spans="1:12" x14ac:dyDescent="0.2">
      <c r="A103" s="1">
        <v>39052</v>
      </c>
      <c r="C103" s="4">
        <v>200871.37789999999</v>
      </c>
      <c r="D103" s="14">
        <f t="shared" si="2"/>
        <v>1.0085453480741917</v>
      </c>
      <c r="E103" s="4">
        <f t="shared" si="3"/>
        <v>354494.14842461707</v>
      </c>
      <c r="F103" s="4">
        <f>(Inputs!$B$2-SUM($G$2:G102))*(Inputs!$B$4/12)</f>
        <v>808.08764293914578</v>
      </c>
      <c r="G103" s="4">
        <f>Inputs!$B$6-F103</f>
        <v>854.59840399882637</v>
      </c>
      <c r="H103" s="4">
        <f>E103+(K103*(Inputs!$B$7-Inputs!$B$8))-Inputs!$B$9-Inputs!$B$3-(K103*Inputs!$B$6)</f>
        <v>187512.85768388188</v>
      </c>
      <c r="J103" s="4">
        <f>J102+Inputs!$B$11</f>
        <v>252931.29074073551</v>
      </c>
      <c r="K103">
        <v>101</v>
      </c>
      <c r="L103">
        <v>8.0000000000000002E-3</v>
      </c>
    </row>
    <row r="104" spans="1:12" x14ac:dyDescent="0.2">
      <c r="A104" s="1">
        <v>39083</v>
      </c>
      <c r="C104" s="4">
        <v>199002.21160000001</v>
      </c>
      <c r="D104" s="14">
        <f t="shared" si="2"/>
        <v>0.99069471061760472</v>
      </c>
      <c r="E104" s="4">
        <f t="shared" si="3"/>
        <v>352044.94606143259</v>
      </c>
      <c r="F104" s="4">
        <f>(Inputs!$B$2-SUM($G$2:G103))*(Inputs!$B$4/12)</f>
        <v>805.23898159248301</v>
      </c>
      <c r="G104" s="4">
        <f>Inputs!$B$6-F104</f>
        <v>857.44706534548914</v>
      </c>
      <c r="H104" s="4">
        <f>E104+(K104*(Inputs!$B$7-Inputs!$B$8))-Inputs!$B$9-Inputs!$B$3-(K104*Inputs!$B$6)</f>
        <v>184350.96927375943</v>
      </c>
      <c r="J104" s="4">
        <f>J103+Inputs!$B$11</f>
        <v>254593.97678767348</v>
      </c>
      <c r="K104">
        <v>102</v>
      </c>
      <c r="L104">
        <v>-5.0000000000000001E-3</v>
      </c>
    </row>
    <row r="105" spans="1:12" x14ac:dyDescent="0.2">
      <c r="A105" s="1">
        <v>39114</v>
      </c>
      <c r="C105" s="4">
        <v>201303.45680000001</v>
      </c>
      <c r="D105" s="14">
        <f t="shared" si="2"/>
        <v>1.0115639177147717</v>
      </c>
      <c r="E105" s="4">
        <f t="shared" si="3"/>
        <v>356986.21857061767</v>
      </c>
      <c r="F105" s="4">
        <f>(Inputs!$B$2-SUM($G$2:G104))*(Inputs!$B$4/12)</f>
        <v>802.38082470799804</v>
      </c>
      <c r="G105" s="4">
        <f>Inputs!$B$6-F105</f>
        <v>860.30522222997411</v>
      </c>
      <c r="H105" s="4">
        <f>E105+(K105*(Inputs!$B$7-Inputs!$B$8))-Inputs!$B$9-Inputs!$B$3-(K105*Inputs!$B$6)</f>
        <v>188579.55573600653</v>
      </c>
      <c r="J105" s="4">
        <f>J104+Inputs!$B$11</f>
        <v>256256.66283461146</v>
      </c>
      <c r="K105">
        <v>103</v>
      </c>
      <c r="L105">
        <v>6.9999999999999993E-3</v>
      </c>
    </row>
    <row r="106" spans="1:12" x14ac:dyDescent="0.2">
      <c r="A106" s="1">
        <v>39142</v>
      </c>
      <c r="C106" s="4">
        <v>203054.04370000001</v>
      </c>
      <c r="D106" s="14">
        <f t="shared" si="2"/>
        <v>1.00869625851353</v>
      </c>
      <c r="E106" s="4">
        <f t="shared" si="3"/>
        <v>360961.34229411441</v>
      </c>
      <c r="F106" s="4">
        <f>(Inputs!$B$2-SUM($G$2:G105))*(Inputs!$B$4/12)</f>
        <v>799.51314063389805</v>
      </c>
      <c r="G106" s="4">
        <f>Inputs!$B$6-F106</f>
        <v>863.1729063040741</v>
      </c>
      <c r="H106" s="4">
        <f>E106+(K106*(Inputs!$B$7-Inputs!$B$8))-Inputs!$B$9-Inputs!$B$3-(K106*Inputs!$B$6)</f>
        <v>191841.99341256529</v>
      </c>
      <c r="J106" s="4">
        <f>J105+Inputs!$B$11</f>
        <v>257919.34888154943</v>
      </c>
      <c r="K106">
        <v>104</v>
      </c>
      <c r="L106">
        <v>6.0000000000000001E-3</v>
      </c>
    </row>
    <row r="107" spans="1:12" x14ac:dyDescent="0.2">
      <c r="A107" s="1">
        <v>39173</v>
      </c>
      <c r="C107" s="4">
        <v>207795.93609999999</v>
      </c>
      <c r="D107" s="14">
        <f t="shared" si="2"/>
        <v>1.0233528587443737</v>
      </c>
      <c r="E107" s="4">
        <f t="shared" si="3"/>
        <v>370277.09642901621</v>
      </c>
      <c r="F107" s="4">
        <f>(Inputs!$B$2-SUM($G$2:G106))*(Inputs!$B$4/12)</f>
        <v>796.63589761288449</v>
      </c>
      <c r="G107" s="4">
        <f>Inputs!$B$6-F107</f>
        <v>866.05014932508766</v>
      </c>
      <c r="H107" s="4">
        <f>E107+(K107*(Inputs!$B$7-Inputs!$B$8))-Inputs!$B$9-Inputs!$B$3-(K107*Inputs!$B$6)</f>
        <v>200445.06150052912</v>
      </c>
      <c r="J107" s="4">
        <f>J106+Inputs!$B$11</f>
        <v>259582.03492848741</v>
      </c>
      <c r="K107">
        <v>105</v>
      </c>
      <c r="L107">
        <v>5.0000000000000001E-3</v>
      </c>
    </row>
    <row r="108" spans="1:12" x14ac:dyDescent="0.2">
      <c r="A108" s="1">
        <v>39203</v>
      </c>
      <c r="C108" s="4">
        <v>207989.19140000001</v>
      </c>
      <c r="D108" s="14">
        <f t="shared" si="2"/>
        <v>1.000930024444304</v>
      </c>
      <c r="E108" s="4">
        <f t="shared" si="3"/>
        <v>371491.20829565218</v>
      </c>
      <c r="F108" s="4">
        <f>(Inputs!$B$2-SUM($G$2:G107))*(Inputs!$B$4/12)</f>
        <v>793.74906378180094</v>
      </c>
      <c r="G108" s="4">
        <f>Inputs!$B$6-F108</f>
        <v>868.93698315617121</v>
      </c>
      <c r="H108" s="4">
        <f>E108+(K108*(Inputs!$B$7-Inputs!$B$8))-Inputs!$B$9-Inputs!$B$3-(K108*Inputs!$B$6)</f>
        <v>200946.48732022714</v>
      </c>
      <c r="J108" s="4">
        <f>J107+Inputs!$B$11</f>
        <v>261244.72097542539</v>
      </c>
      <c r="K108">
        <v>106</v>
      </c>
      <c r="L108">
        <v>4.0000000000000001E-3</v>
      </c>
    </row>
    <row r="109" spans="1:12" x14ac:dyDescent="0.2">
      <c r="A109" s="1">
        <v>39234</v>
      </c>
      <c r="C109" s="4">
        <v>208521.30619999999</v>
      </c>
      <c r="D109" s="14">
        <f t="shared" si="2"/>
        <v>1.002558377175363</v>
      </c>
      <c r="E109" s="4">
        <f t="shared" si="3"/>
        <v>373315.68684234354</v>
      </c>
      <c r="F109" s="4">
        <f>(Inputs!$B$2-SUM($G$2:G108))*(Inputs!$B$4/12)</f>
        <v>790.8526071712804</v>
      </c>
      <c r="G109" s="4">
        <f>Inputs!$B$6-F109</f>
        <v>871.83343976669175</v>
      </c>
      <c r="H109" s="4">
        <f>E109+(K109*(Inputs!$B$7-Inputs!$B$8))-Inputs!$B$9-Inputs!$B$3-(K109*Inputs!$B$6)</f>
        <v>202058.27981998053</v>
      </c>
      <c r="J109" s="4">
        <f>J108+Inputs!$B$11</f>
        <v>262907.40702236333</v>
      </c>
      <c r="K109">
        <v>107</v>
      </c>
      <c r="L109">
        <v>5.0000000000000001E-3</v>
      </c>
    </row>
    <row r="110" spans="1:12" x14ac:dyDescent="0.2">
      <c r="A110" s="1">
        <v>39264</v>
      </c>
      <c r="C110" s="4">
        <v>210515.2267</v>
      </c>
      <c r="D110" s="14">
        <f t="shared" si="2"/>
        <v>1.0095621907244701</v>
      </c>
      <c r="E110" s="4">
        <f t="shared" si="3"/>
        <v>377768.50661802228</v>
      </c>
      <c r="F110" s="4">
        <f>(Inputs!$B$2-SUM($G$2:G109))*(Inputs!$B$4/12)</f>
        <v>787.94649570539138</v>
      </c>
      <c r="G110" s="4">
        <f>Inputs!$B$6-F110</f>
        <v>874.73955123258077</v>
      </c>
      <c r="H110" s="4">
        <f>E110+(K110*(Inputs!$B$7-Inputs!$B$8))-Inputs!$B$9-Inputs!$B$3-(K110*Inputs!$B$6)</f>
        <v>205798.41354872129</v>
      </c>
      <c r="J110" s="4">
        <f>J109+Inputs!$B$11</f>
        <v>264570.09306930128</v>
      </c>
      <c r="K110">
        <v>108</v>
      </c>
      <c r="L110">
        <v>-6.0000000000000001E-3</v>
      </c>
    </row>
    <row r="111" spans="1:12" x14ac:dyDescent="0.2">
      <c r="A111" s="1">
        <v>39295</v>
      </c>
      <c r="C111" s="4">
        <v>212227.45170000001</v>
      </c>
      <c r="D111" s="14">
        <f t="shared" si="2"/>
        <v>1.0081334971671196</v>
      </c>
      <c r="E111" s="4">
        <f t="shared" si="3"/>
        <v>381725.87945346447</v>
      </c>
      <c r="F111" s="4">
        <f>(Inputs!$B$2-SUM($G$2:G110))*(Inputs!$B$4/12)</f>
        <v>785.03069720128281</v>
      </c>
      <c r="G111" s="4">
        <f>Inputs!$B$6-F111</f>
        <v>877.65534973668935</v>
      </c>
      <c r="H111" s="4">
        <f>E111+(K111*(Inputs!$B$7-Inputs!$B$8))-Inputs!$B$9-Inputs!$B$3-(K111*Inputs!$B$6)</f>
        <v>209043.10033722551</v>
      </c>
      <c r="J111" s="4">
        <f>J110+Inputs!$B$11</f>
        <v>266232.77911623922</v>
      </c>
      <c r="K111">
        <v>109</v>
      </c>
      <c r="L111">
        <v>6.0000000000000001E-3</v>
      </c>
    </row>
    <row r="112" spans="1:12" x14ac:dyDescent="0.2">
      <c r="A112" s="1">
        <v>39326</v>
      </c>
      <c r="C112" s="4">
        <v>213924.641</v>
      </c>
      <c r="D112" s="14">
        <f t="shared" si="2"/>
        <v>1.0079970300091012</v>
      </c>
      <c r="E112" s="4">
        <f t="shared" si="3"/>
        <v>385666.17566589691</v>
      </c>
      <c r="F112" s="4">
        <f>(Inputs!$B$2-SUM($G$2:G111))*(Inputs!$B$4/12)</f>
        <v>782.10517936882718</v>
      </c>
      <c r="G112" s="4">
        <f>Inputs!$B$6-F112</f>
        <v>880.58086756914497</v>
      </c>
      <c r="H112" s="4">
        <f>E112+(K112*(Inputs!$B$7-Inputs!$B$8))-Inputs!$B$9-Inputs!$B$3-(K112*Inputs!$B$6)</f>
        <v>212270.71050271997</v>
      </c>
      <c r="J112" s="4">
        <f>J111+Inputs!$B$11</f>
        <v>267895.46516317717</v>
      </c>
      <c r="K112">
        <v>110</v>
      </c>
      <c r="L112">
        <v>3.0000000000000001E-3</v>
      </c>
    </row>
    <row r="113" spans="1:12" x14ac:dyDescent="0.2">
      <c r="A113" s="1">
        <v>39356</v>
      </c>
      <c r="C113" s="4">
        <v>212497.50760000001</v>
      </c>
      <c r="D113" s="14">
        <f t="shared" si="2"/>
        <v>0.9933288031087546</v>
      </c>
      <c r="E113" s="4">
        <f t="shared" si="3"/>
        <v>383970.94270075642</v>
      </c>
      <c r="F113" s="4">
        <f>(Inputs!$B$2-SUM($G$2:G112))*(Inputs!$B$4/12)</f>
        <v>779.16990981026333</v>
      </c>
      <c r="G113" s="4">
        <f>Inputs!$B$6-F113</f>
        <v>883.51613712770882</v>
      </c>
      <c r="H113" s="4">
        <f>E113+(K113*(Inputs!$B$7-Inputs!$B$8))-Inputs!$B$9-Inputs!$B$3-(K113*Inputs!$B$6)</f>
        <v>209862.79149064151</v>
      </c>
      <c r="J113" s="4">
        <f>J112+Inputs!$B$11</f>
        <v>269558.15121011512</v>
      </c>
      <c r="K113">
        <v>111</v>
      </c>
      <c r="L113">
        <v>4.0000000000000001E-3</v>
      </c>
    </row>
    <row r="114" spans="1:12" x14ac:dyDescent="0.2">
      <c r="A114" s="1">
        <v>39387</v>
      </c>
      <c r="C114" s="4">
        <v>212622.42550000001</v>
      </c>
      <c r="D114" s="14">
        <f t="shared" si="2"/>
        <v>1.000587855836103</v>
      </c>
      <c r="E114" s="4">
        <f t="shared" si="3"/>
        <v>385083.64456261968</v>
      </c>
      <c r="F114" s="4">
        <f>(Inputs!$B$2-SUM($G$2:G113))*(Inputs!$B$4/12)</f>
        <v>776.2248560198376</v>
      </c>
      <c r="G114" s="4">
        <f>Inputs!$B$6-F114</f>
        <v>886.46119091813455</v>
      </c>
      <c r="H114" s="4">
        <f>E114+(K114*(Inputs!$B$7-Inputs!$B$8))-Inputs!$B$9-Inputs!$B$3-(K114*Inputs!$B$6)</f>
        <v>210262.80730556679</v>
      </c>
      <c r="J114" s="4">
        <f>J113+Inputs!$B$11</f>
        <v>271220.83725705306</v>
      </c>
      <c r="K114">
        <v>112</v>
      </c>
      <c r="L114">
        <v>4.0000000000000001E-3</v>
      </c>
    </row>
    <row r="115" spans="1:12" x14ac:dyDescent="0.2">
      <c r="A115" s="1">
        <v>39417</v>
      </c>
      <c r="C115" s="4">
        <v>211554.16949999999</v>
      </c>
      <c r="D115" s="14">
        <f t="shared" si="2"/>
        <v>0.99497580747897163</v>
      </c>
      <c r="E115" s="4">
        <f t="shared" si="3"/>
        <v>384033.85765966779</v>
      </c>
      <c r="F115" s="4">
        <f>(Inputs!$B$2-SUM($G$2:G114))*(Inputs!$B$4/12)</f>
        <v>773.2699853834439</v>
      </c>
      <c r="G115" s="4">
        <f>Inputs!$B$6-F115</f>
        <v>889.41606155452826</v>
      </c>
      <c r="H115" s="4">
        <f>E115+(K115*(Inputs!$B$7-Inputs!$B$8))-Inputs!$B$9-Inputs!$B$3-(K115*Inputs!$B$6)</f>
        <v>208500.33435567693</v>
      </c>
      <c r="J115" s="4">
        <f>J114+Inputs!$B$11</f>
        <v>272883.52330399101</v>
      </c>
      <c r="K115">
        <v>113</v>
      </c>
      <c r="L115">
        <v>6.0000000000000001E-3</v>
      </c>
    </row>
    <row r="116" spans="1:12" x14ac:dyDescent="0.2">
      <c r="A116" s="1">
        <v>39448</v>
      </c>
      <c r="C116" s="4">
        <v>210031.8229</v>
      </c>
      <c r="D116" s="14">
        <f t="shared" si="2"/>
        <v>0.99280398678221282</v>
      </c>
      <c r="E116" s="4">
        <f t="shared" si="3"/>
        <v>382156.30414172984</v>
      </c>
      <c r="F116" s="4">
        <f>(Inputs!$B$2-SUM($G$2:G115))*(Inputs!$B$4/12)</f>
        <v>770.30526517826218</v>
      </c>
      <c r="G116" s="4">
        <f>Inputs!$B$6-F116</f>
        <v>892.38078175970998</v>
      </c>
      <c r="H116" s="4">
        <f>E116+(K116*(Inputs!$B$7-Inputs!$B$8))-Inputs!$B$9-Inputs!$B$3-(K116*Inputs!$B$6)</f>
        <v>205910.094790801</v>
      </c>
      <c r="J116" s="4">
        <f>J115+Inputs!$B$11</f>
        <v>274546.20935092896</v>
      </c>
      <c r="K116">
        <v>114</v>
      </c>
      <c r="L116">
        <v>-5.0000000000000001E-3</v>
      </c>
    </row>
    <row r="117" spans="1:12" x14ac:dyDescent="0.2">
      <c r="A117" s="1">
        <v>39479</v>
      </c>
      <c r="C117" s="4">
        <v>205932.1139</v>
      </c>
      <c r="D117" s="14">
        <f t="shared" si="2"/>
        <v>0.98048053412386016</v>
      </c>
      <c r="E117" s="4">
        <f t="shared" si="3"/>
        <v>375574.6957291771</v>
      </c>
      <c r="F117" s="4">
        <f>(Inputs!$B$2-SUM($G$2:G116))*(Inputs!$B$4/12)</f>
        <v>767.33066257239636</v>
      </c>
      <c r="G117" s="4">
        <f>Inputs!$B$6-F117</f>
        <v>895.35538436557579</v>
      </c>
      <c r="H117" s="4">
        <f>E117+(K117*(Inputs!$B$7-Inputs!$B$8))-Inputs!$B$9-Inputs!$B$3-(K117*Inputs!$B$6)</f>
        <v>198615.80033131031</v>
      </c>
      <c r="J117" s="4">
        <f>J116+Inputs!$B$11</f>
        <v>276208.8953978669</v>
      </c>
      <c r="K117">
        <v>115</v>
      </c>
      <c r="L117">
        <v>8.0000000000000002E-3</v>
      </c>
    </row>
    <row r="118" spans="1:12" x14ac:dyDescent="0.2">
      <c r="A118" s="1">
        <v>39508</v>
      </c>
      <c r="C118" s="4">
        <v>203253.50159999999</v>
      </c>
      <c r="D118" s="14">
        <f t="shared" si="2"/>
        <v>0.98699274120353697</v>
      </c>
      <c r="E118" s="4">
        <f t="shared" si="3"/>
        <v>371576.15342714172</v>
      </c>
      <c r="F118" s="4">
        <f>(Inputs!$B$2-SUM($G$2:G117))*(Inputs!$B$4/12)</f>
        <v>764.34614462451111</v>
      </c>
      <c r="G118" s="4">
        <f>Inputs!$B$6-F118</f>
        <v>898.33990231346104</v>
      </c>
      <c r="H118" s="4">
        <f>E118+(K118*(Inputs!$B$7-Inputs!$B$8))-Inputs!$B$9-Inputs!$B$3-(K118*Inputs!$B$6)</f>
        <v>193904.57198233696</v>
      </c>
      <c r="J118" s="4">
        <f>J117+Inputs!$B$11</f>
        <v>277871.58144480485</v>
      </c>
      <c r="K118">
        <v>116</v>
      </c>
      <c r="L118">
        <v>3.0000000000000001E-3</v>
      </c>
    </row>
    <row r="119" spans="1:12" x14ac:dyDescent="0.2">
      <c r="A119" s="1">
        <v>39539</v>
      </c>
      <c r="C119" s="4">
        <v>202478.60159999999</v>
      </c>
      <c r="D119" s="14">
        <f t="shared" si="2"/>
        <v>0.99618751955612073</v>
      </c>
      <c r="E119" s="4">
        <f t="shared" si="3"/>
        <v>371057.42465778947</v>
      </c>
      <c r="F119" s="4">
        <f>(Inputs!$B$2-SUM($G$2:G118))*(Inputs!$B$4/12)</f>
        <v>761.3516782834663</v>
      </c>
      <c r="G119" s="4">
        <f>Inputs!$B$6-F119</f>
        <v>901.33436865450585</v>
      </c>
      <c r="H119" s="4">
        <f>E119+(K119*(Inputs!$B$7-Inputs!$B$8))-Inputs!$B$9-Inputs!$B$3-(K119*Inputs!$B$6)</f>
        <v>192673.15716604673</v>
      </c>
      <c r="J119" s="4">
        <f>J118+Inputs!$B$11</f>
        <v>279534.26749174279</v>
      </c>
      <c r="K119">
        <v>117</v>
      </c>
      <c r="L119">
        <v>9.0000000000000011E-3</v>
      </c>
    </row>
    <row r="120" spans="1:12" x14ac:dyDescent="0.2">
      <c r="A120" s="1">
        <v>39569</v>
      </c>
      <c r="C120" s="4">
        <v>204512.09210000001</v>
      </c>
      <c r="D120" s="14">
        <f t="shared" si="2"/>
        <v>1.0100429896489369</v>
      </c>
      <c r="E120" s="4">
        <f t="shared" si="3"/>
        <v>375697.37161471264</v>
      </c>
      <c r="F120" s="4">
        <f>(Inputs!$B$2-SUM($G$2:G119))*(Inputs!$B$4/12)</f>
        <v>758.34723038795119</v>
      </c>
      <c r="G120" s="4">
        <f>Inputs!$B$6-F120</f>
        <v>904.33881655002097</v>
      </c>
      <c r="H120" s="4">
        <f>E120+(K120*(Inputs!$B$7-Inputs!$B$8))-Inputs!$B$9-Inputs!$B$3-(K120*Inputs!$B$6)</f>
        <v>196600.41807603193</v>
      </c>
      <c r="J120" s="4">
        <f>J119+Inputs!$B$11</f>
        <v>281196.95353868074</v>
      </c>
      <c r="K120">
        <v>118</v>
      </c>
      <c r="L120">
        <v>5.0000000000000001E-3</v>
      </c>
    </row>
    <row r="121" spans="1:12" x14ac:dyDescent="0.2">
      <c r="A121" s="1">
        <v>39600</v>
      </c>
      <c r="C121" s="4">
        <v>202521.34469999999</v>
      </c>
      <c r="D121" s="14">
        <f t="shared" si="2"/>
        <v>0.99026586946738282</v>
      </c>
      <c r="E121" s="4">
        <f t="shared" si="3"/>
        <v>372938.80534266605</v>
      </c>
      <c r="F121" s="4">
        <f>(Inputs!$B$2-SUM($G$2:G120))*(Inputs!$B$4/12)</f>
        <v>755.33276766611777</v>
      </c>
      <c r="G121" s="4">
        <f>Inputs!$B$6-F121</f>
        <v>907.35327927185438</v>
      </c>
      <c r="H121" s="4">
        <f>E121+(K121*(Inputs!$B$7-Inputs!$B$8))-Inputs!$B$9-Inputs!$B$3-(K121*Inputs!$B$6)</f>
        <v>193129.16575704736</v>
      </c>
      <c r="J121" s="4">
        <f>J120+Inputs!$B$11</f>
        <v>282859.63958561869</v>
      </c>
      <c r="K121">
        <v>119</v>
      </c>
      <c r="L121">
        <v>8.0000000000000002E-3</v>
      </c>
    </row>
    <row r="122" spans="1:12" x14ac:dyDescent="0.2">
      <c r="A122" s="1">
        <v>39630</v>
      </c>
      <c r="C122" s="4">
        <v>203076.02540000001</v>
      </c>
      <c r="D122" s="14">
        <f t="shared" si="2"/>
        <v>1.0027388752569351</v>
      </c>
      <c r="E122" s="4">
        <f t="shared" si="3"/>
        <v>374873.10941037675</v>
      </c>
      <c r="F122" s="4">
        <f>(Inputs!$B$2-SUM($G$2:G121))*(Inputs!$B$4/12)</f>
        <v>752.30825673521167</v>
      </c>
      <c r="G122" s="4">
        <f>Inputs!$B$6-F122</f>
        <v>910.37779020276048</v>
      </c>
      <c r="H122" s="4">
        <f>E122+(K122*(Inputs!$B$7-Inputs!$B$8))-Inputs!$B$9-Inputs!$B$3-(K122*Inputs!$B$6)</f>
        <v>194350.78377782009</v>
      </c>
      <c r="J122" s="4">
        <f>J121+Inputs!$B$11</f>
        <v>284522.32563255663</v>
      </c>
      <c r="K122">
        <v>120</v>
      </c>
      <c r="L122">
        <v>-1E-3</v>
      </c>
    </row>
    <row r="123" spans="1:12" x14ac:dyDescent="0.2">
      <c r="A123" s="1">
        <v>39661</v>
      </c>
      <c r="C123" s="4">
        <v>199923.1923</v>
      </c>
      <c r="D123" s="14">
        <f t="shared" si="2"/>
        <v>0.98447461686434989</v>
      </c>
      <c r="E123" s="4">
        <f t="shared" si="3"/>
        <v>369952.29206516052</v>
      </c>
      <c r="F123" s="4">
        <f>(Inputs!$B$2-SUM($G$2:G122))*(Inputs!$B$4/12)</f>
        <v>749.27366410120237</v>
      </c>
      <c r="G123" s="4">
        <f>Inputs!$B$6-F123</f>
        <v>913.41238283676978</v>
      </c>
      <c r="H123" s="4">
        <f>E123+(K123*(Inputs!$B$7-Inputs!$B$8))-Inputs!$B$9-Inputs!$B$3-(K123*Inputs!$B$6)</f>
        <v>188717.28038566589</v>
      </c>
      <c r="J123" s="4">
        <f>J122+Inputs!$B$11</f>
        <v>286185.01167949458</v>
      </c>
      <c r="K123">
        <v>121</v>
      </c>
      <c r="L123">
        <v>3.0000000000000001E-3</v>
      </c>
    </row>
    <row r="124" spans="1:12" x14ac:dyDescent="0.2">
      <c r="A124" s="1">
        <v>39692</v>
      </c>
      <c r="C124" s="4">
        <v>196509.4963</v>
      </c>
      <c r="D124" s="14">
        <f t="shared" si="2"/>
        <v>0.98292496252822192</v>
      </c>
      <c r="E124" s="4">
        <f t="shared" si="3"/>
        <v>364536.15136699093</v>
      </c>
      <c r="F124" s="4">
        <f>(Inputs!$B$2-SUM($G$2:G123))*(Inputs!$B$4/12)</f>
        <v>746.2289561584131</v>
      </c>
      <c r="G124" s="4">
        <f>Inputs!$B$6-F124</f>
        <v>916.45709077955905</v>
      </c>
      <c r="H124" s="4">
        <f>E124+(K124*(Inputs!$B$7-Inputs!$B$8))-Inputs!$B$9-Inputs!$B$3-(K124*Inputs!$B$6)</f>
        <v>182588.45364055832</v>
      </c>
      <c r="J124" s="4">
        <f>J123+Inputs!$B$11</f>
        <v>287847.69772643253</v>
      </c>
      <c r="K124">
        <v>122</v>
      </c>
      <c r="L124">
        <v>6.0000000000000001E-3</v>
      </c>
    </row>
    <row r="125" spans="1:12" x14ac:dyDescent="0.2">
      <c r="A125" s="1">
        <v>39722</v>
      </c>
      <c r="C125" s="4">
        <v>189624.1415</v>
      </c>
      <c r="D125" s="14">
        <f t="shared" si="2"/>
        <v>0.96496171976600809</v>
      </c>
      <c r="E125" s="4">
        <f t="shared" si="3"/>
        <v>352650.72537041851</v>
      </c>
      <c r="F125" s="4">
        <f>(Inputs!$B$2-SUM($G$2:G124))*(Inputs!$B$4/12)</f>
        <v>743.17409918914791</v>
      </c>
      <c r="G125" s="4">
        <f>Inputs!$B$6-F125</f>
        <v>919.51194774882424</v>
      </c>
      <c r="H125" s="4">
        <f>E125+(K125*(Inputs!$B$7-Inputs!$B$8))-Inputs!$B$9-Inputs!$B$3-(K125*Inputs!$B$6)</f>
        <v>169990.34159704793</v>
      </c>
      <c r="J125" s="4">
        <f>J124+Inputs!$B$11</f>
        <v>289510.38377337047</v>
      </c>
      <c r="K125">
        <v>123</v>
      </c>
      <c r="L125">
        <v>-3.0000000000000001E-3</v>
      </c>
    </row>
    <row r="126" spans="1:12" x14ac:dyDescent="0.2">
      <c r="A126" s="1">
        <v>39753</v>
      </c>
      <c r="C126" s="4">
        <v>183899.28510000001</v>
      </c>
      <c r="D126" s="14">
        <f t="shared" si="2"/>
        <v>0.96980945382421158</v>
      </c>
      <c r="E126" s="4">
        <f t="shared" si="3"/>
        <v>342898.73124662816</v>
      </c>
      <c r="F126" s="4">
        <f>(Inputs!$B$2-SUM($G$2:G125))*(Inputs!$B$4/12)</f>
        <v>740.10905936331858</v>
      </c>
      <c r="G126" s="4">
        <f>Inputs!$B$6-F126</f>
        <v>922.57698757465357</v>
      </c>
      <c r="H126" s="4">
        <f>E126+(K126*(Inputs!$B$7-Inputs!$B$8))-Inputs!$B$9-Inputs!$B$3-(K126*Inputs!$B$6)</f>
        <v>159525.66142631962</v>
      </c>
      <c r="J126" s="4">
        <f>J125+Inputs!$B$11</f>
        <v>291173.06982030842</v>
      </c>
      <c r="K126">
        <v>124</v>
      </c>
      <c r="L126">
        <v>-8.0000000000000002E-3</v>
      </c>
    </row>
    <row r="127" spans="1:12" x14ac:dyDescent="0.2">
      <c r="A127" s="1">
        <v>39783</v>
      </c>
      <c r="C127" s="4">
        <v>179385.14569999999</v>
      </c>
      <c r="D127" s="14">
        <f t="shared" si="2"/>
        <v>0.97545319766988037</v>
      </c>
      <c r="E127" s="4">
        <f t="shared" si="3"/>
        <v>335384.59431300341</v>
      </c>
      <c r="F127" s="4">
        <f>(Inputs!$B$2-SUM($G$2:G126))*(Inputs!$B$4/12)</f>
        <v>737.03380273806977</v>
      </c>
      <c r="G127" s="4">
        <f>Inputs!$B$6-F127</f>
        <v>925.65224419990238</v>
      </c>
      <c r="H127" s="4">
        <f>E127+(K127*(Inputs!$B$7-Inputs!$B$8))-Inputs!$B$9-Inputs!$B$3-(K127*Inputs!$B$6)</f>
        <v>151298.8384457569</v>
      </c>
      <c r="J127" s="4">
        <f>J126+Inputs!$B$11</f>
        <v>292835.75586724636</v>
      </c>
      <c r="K127">
        <v>125</v>
      </c>
      <c r="L127">
        <v>-1.3999999999999999E-2</v>
      </c>
    </row>
    <row r="128" spans="1:12" x14ac:dyDescent="0.2">
      <c r="A128" s="1">
        <v>39814</v>
      </c>
      <c r="C128" s="4">
        <v>176628.11670000001</v>
      </c>
      <c r="D128" s="14">
        <f t="shared" si="2"/>
        <v>0.98463067279488803</v>
      </c>
      <c r="E128" s="4">
        <f t="shared" si="3"/>
        <v>331144.42242074036</v>
      </c>
      <c r="F128" s="4">
        <f>(Inputs!$B$2-SUM($G$2:G127))*(Inputs!$B$4/12)</f>
        <v>733.9482952574034</v>
      </c>
      <c r="G128" s="4">
        <f>Inputs!$B$6-F128</f>
        <v>928.73775168056875</v>
      </c>
      <c r="H128" s="4">
        <f>E128+(K128*(Inputs!$B$7-Inputs!$B$8))-Inputs!$B$9-Inputs!$B$3-(K128*Inputs!$B$6)</f>
        <v>146345.98050655588</v>
      </c>
      <c r="J128" s="4">
        <f>J127+Inputs!$B$11</f>
        <v>294498.44191418431</v>
      </c>
      <c r="K128">
        <v>126</v>
      </c>
      <c r="L128">
        <v>-1.3000000000000001E-2</v>
      </c>
    </row>
    <row r="129" spans="1:12" x14ac:dyDescent="0.2">
      <c r="A129" s="1">
        <v>39845</v>
      </c>
      <c r="C129" s="4">
        <v>172645.38930000001</v>
      </c>
      <c r="D129" s="14">
        <f t="shared" si="2"/>
        <v>0.97745133971640197</v>
      </c>
      <c r="E129" s="4">
        <f t="shared" si="3"/>
        <v>324588.38128092425</v>
      </c>
      <c r="F129" s="4">
        <f>(Inputs!$B$2-SUM($G$2:G128))*(Inputs!$B$4/12)</f>
        <v>730.85250275180158</v>
      </c>
      <c r="G129" s="4">
        <f>Inputs!$B$6-F129</f>
        <v>931.83354418617057</v>
      </c>
      <c r="H129" s="4">
        <f>E129+(K129*(Inputs!$B$7-Inputs!$B$8))-Inputs!$B$9-Inputs!$B$3-(K129*Inputs!$B$6)</f>
        <v>139077.25331980179</v>
      </c>
      <c r="J129" s="4">
        <f>J128+Inputs!$B$11</f>
        <v>296161.12796112226</v>
      </c>
      <c r="K129">
        <v>127</v>
      </c>
      <c r="L129" s="17">
        <v>6.0000000000000001E-3</v>
      </c>
    </row>
    <row r="130" spans="1:12" x14ac:dyDescent="0.2">
      <c r="A130" s="1">
        <v>39873</v>
      </c>
      <c r="C130" s="4">
        <v>170525.16089999999</v>
      </c>
      <c r="D130" s="14">
        <f t="shared" si="2"/>
        <v>0.98771917160025757</v>
      </c>
      <c r="E130" s="4">
        <f t="shared" si="3"/>
        <v>321525.6248923837</v>
      </c>
      <c r="F130" s="4">
        <f>(Inputs!$B$2-SUM($G$2:G129))*(Inputs!$B$4/12)</f>
        <v>727.74639093784754</v>
      </c>
      <c r="G130" s="4">
        <f>Inputs!$B$6-F130</f>
        <v>934.93965600012461</v>
      </c>
      <c r="H130" s="4">
        <f>E130+(K130*(Inputs!$B$7-Inputs!$B$8))-Inputs!$B$9-Inputs!$B$3-(K130*Inputs!$B$6)</f>
        <v>135301.81088432326</v>
      </c>
      <c r="J130" s="4">
        <f>J129+Inputs!$B$11</f>
        <v>297823.8140080602</v>
      </c>
      <c r="K130">
        <v>128</v>
      </c>
    </row>
    <row r="131" spans="1:12" x14ac:dyDescent="0.2">
      <c r="A131" s="1">
        <v>39904</v>
      </c>
      <c r="C131" s="4">
        <v>168613.90289999999</v>
      </c>
      <c r="D131" s="14">
        <f t="shared" ref="D131:D194" si="4">C131/C130</f>
        <v>0.98879192964889906</v>
      </c>
      <c r="E131" s="4">
        <f t="shared" si="3"/>
        <v>318849.48539142503</v>
      </c>
      <c r="F131" s="4">
        <f>(Inputs!$B$2-SUM($G$2:G130))*(Inputs!$B$4/12)</f>
        <v>724.62992541784718</v>
      </c>
      <c r="G131" s="4">
        <f>Inputs!$B$6-F131</f>
        <v>938.05612152012498</v>
      </c>
      <c r="H131" s="4">
        <f>E131+(K131*(Inputs!$B$7-Inputs!$B$8))-Inputs!$B$9-Inputs!$B$3-(K131*Inputs!$B$6)</f>
        <v>131912.98533642662</v>
      </c>
      <c r="J131" s="4">
        <f>J130+Inputs!$B$11</f>
        <v>299486.50005499815</v>
      </c>
      <c r="K131">
        <v>129</v>
      </c>
      <c r="L131">
        <v>1E-3</v>
      </c>
    </row>
    <row r="132" spans="1:12" x14ac:dyDescent="0.2">
      <c r="A132" s="1">
        <v>39934</v>
      </c>
      <c r="C132" s="4">
        <v>169331.47039999999</v>
      </c>
      <c r="D132" s="14">
        <f t="shared" si="4"/>
        <v>1.0042556840667258</v>
      </c>
      <c r="E132" s="4">
        <f t="shared" ref="E132:E195" si="5">(E131+G132)*D132</f>
        <v>321151.59641873924</v>
      </c>
      <c r="F132" s="4">
        <f>(Inputs!$B$2-SUM($G$2:G131))*(Inputs!$B$4/12)</f>
        <v>721.50307167944675</v>
      </c>
      <c r="G132" s="4">
        <f>Inputs!$B$6-F132</f>
        <v>941.1829752585254</v>
      </c>
      <c r="H132" s="4">
        <f>E132+(K132*(Inputs!$B$7-Inputs!$B$8))-Inputs!$B$9-Inputs!$B$3-(K132*Inputs!$B$6)</f>
        <v>133502.41031680285</v>
      </c>
      <c r="J132" s="4">
        <f>J131+Inputs!$B$11</f>
        <v>301149.18610193609</v>
      </c>
      <c r="K132">
        <v>130</v>
      </c>
      <c r="L132">
        <v>6.0000000000000001E-3</v>
      </c>
    </row>
    <row r="133" spans="1:12" x14ac:dyDescent="0.2">
      <c r="A133" s="1">
        <v>39965</v>
      </c>
      <c r="C133" s="4">
        <v>171511.864</v>
      </c>
      <c r="D133" s="14">
        <f t="shared" si="4"/>
        <v>1.0128764818190583</v>
      </c>
      <c r="E133" s="4">
        <f t="shared" si="5"/>
        <v>326243.37888558366</v>
      </c>
      <c r="F133" s="4">
        <f>(Inputs!$B$2-SUM($G$2:G132))*(Inputs!$B$4/12)</f>
        <v>718.36579509525166</v>
      </c>
      <c r="G133" s="4">
        <f>Inputs!$B$6-F133</f>
        <v>944.3202518427205</v>
      </c>
      <c r="H133" s="4">
        <f>E133+(K133*(Inputs!$B$7-Inputs!$B$8))-Inputs!$B$9-Inputs!$B$3-(K133*Inputs!$B$6)</f>
        <v>137881.5067367093</v>
      </c>
      <c r="J133" s="4">
        <f>J132+Inputs!$B$11</f>
        <v>302811.87214887404</v>
      </c>
      <c r="K133">
        <v>131</v>
      </c>
      <c r="L133" s="17">
        <v>3.0000000000000001E-3</v>
      </c>
    </row>
    <row r="134" spans="1:12" x14ac:dyDescent="0.2">
      <c r="A134" s="1">
        <v>39995</v>
      </c>
      <c r="C134" s="4">
        <v>174512.64660000001</v>
      </c>
      <c r="D134" s="14">
        <f t="shared" si="4"/>
        <v>1.0174960642955873</v>
      </c>
      <c r="E134" s="4">
        <f t="shared" si="5"/>
        <v>332915.39896539238</v>
      </c>
      <c r="F134" s="4">
        <f>(Inputs!$B$2-SUM($G$2:G133))*(Inputs!$B$4/12)</f>
        <v>715.21806092244265</v>
      </c>
      <c r="G134" s="4">
        <f>Inputs!$B$6-F134</f>
        <v>947.4679860155295</v>
      </c>
      <c r="H134" s="4">
        <f>E134+(K134*(Inputs!$B$7-Inputs!$B$8))-Inputs!$B$9-Inputs!$B$3-(K134*Inputs!$B$6)</f>
        <v>143840.84076958004</v>
      </c>
      <c r="J134" s="4">
        <f>J133+Inputs!$B$11</f>
        <v>304474.55819581199</v>
      </c>
      <c r="K134">
        <v>132</v>
      </c>
    </row>
    <row r="135" spans="1:12" x14ac:dyDescent="0.2">
      <c r="A135" s="1">
        <v>40026</v>
      </c>
      <c r="C135" s="4">
        <v>179970.04560000001</v>
      </c>
      <c r="D135" s="14">
        <f t="shared" si="4"/>
        <v>1.0312722264335885</v>
      </c>
      <c r="E135" s="4">
        <f t="shared" si="5"/>
        <v>344306.75911587744</v>
      </c>
      <c r="F135" s="4">
        <f>(Inputs!$B$2-SUM($G$2:G134))*(Inputs!$B$4/12)</f>
        <v>712.05983430239087</v>
      </c>
      <c r="G135" s="4">
        <f>Inputs!$B$6-F135</f>
        <v>950.62621263558128</v>
      </c>
      <c r="H135" s="4">
        <f>E135+(K135*(Inputs!$B$7-Inputs!$B$8))-Inputs!$B$9-Inputs!$B$3-(K135*Inputs!$B$6)</f>
        <v>154519.51487312716</v>
      </c>
      <c r="J135" s="4">
        <f>J134+Inputs!$B$11</f>
        <v>306137.24424274993</v>
      </c>
      <c r="K135">
        <v>133</v>
      </c>
      <c r="L135">
        <v>5.0000000000000001E-3</v>
      </c>
    </row>
    <row r="136" spans="1:12" x14ac:dyDescent="0.2">
      <c r="A136" s="1">
        <v>40057</v>
      </c>
      <c r="C136" s="4">
        <v>183170.45699999999</v>
      </c>
      <c r="D136" s="14">
        <f t="shared" si="4"/>
        <v>1.0177830226654117</v>
      </c>
      <c r="E136" s="4">
        <f t="shared" si="5"/>
        <v>351400.33034127782</v>
      </c>
      <c r="F136" s="4">
        <f>(Inputs!$B$2-SUM($G$2:G135))*(Inputs!$B$4/12)</f>
        <v>708.89108026027213</v>
      </c>
      <c r="G136" s="4">
        <f>Inputs!$B$6-F136</f>
        <v>953.79496667770002</v>
      </c>
      <c r="H136" s="4">
        <f>E136+(K136*(Inputs!$B$7-Inputs!$B$8))-Inputs!$B$9-Inputs!$B$3-(K136*Inputs!$B$6)</f>
        <v>160900.40005158956</v>
      </c>
      <c r="J136" s="4">
        <f>J135+Inputs!$B$11</f>
        <v>307799.93028968788</v>
      </c>
      <c r="K136">
        <v>134</v>
      </c>
      <c r="L136">
        <v>4.0000000000000001E-3</v>
      </c>
    </row>
    <row r="137" spans="1:12" x14ac:dyDescent="0.2">
      <c r="A137" s="1">
        <v>40087</v>
      </c>
      <c r="C137" s="4">
        <v>183301.95550000001</v>
      </c>
      <c r="D137" s="14">
        <f t="shared" si="4"/>
        <v>1.0007179023416424</v>
      </c>
      <c r="E137" s="4">
        <f t="shared" si="5"/>
        <v>352610.26275859581</v>
      </c>
      <c r="F137" s="4">
        <f>(Inputs!$B$2-SUM($G$2:G136))*(Inputs!$B$4/12)</f>
        <v>705.71176370467992</v>
      </c>
      <c r="G137" s="4">
        <f>Inputs!$B$6-F137</f>
        <v>956.97428323329223</v>
      </c>
      <c r="H137" s="4">
        <f>E137+(K137*(Inputs!$B$7-Inputs!$B$8))-Inputs!$B$9-Inputs!$B$3-(K137*Inputs!$B$6)</f>
        <v>161397.64642196958</v>
      </c>
      <c r="J137" s="4">
        <f>J136+Inputs!$B$11</f>
        <v>309462.61633662583</v>
      </c>
      <c r="K137">
        <v>135</v>
      </c>
      <c r="L137">
        <v>3.0000000000000001E-3</v>
      </c>
    </row>
    <row r="138" spans="1:12" x14ac:dyDescent="0.2">
      <c r="A138" s="1">
        <v>40118</v>
      </c>
      <c r="C138" s="4">
        <v>181560.99160000001</v>
      </c>
      <c r="D138" s="14">
        <f t="shared" si="4"/>
        <v>0.99050220770830777</v>
      </c>
      <c r="E138" s="4">
        <f t="shared" si="5"/>
        <v>350212.28848039254</v>
      </c>
      <c r="F138" s="4">
        <f>(Inputs!$B$2-SUM($G$2:G137))*(Inputs!$B$4/12)</f>
        <v>702.52184942723557</v>
      </c>
      <c r="G138" s="4">
        <f>Inputs!$B$6-F138</f>
        <v>960.16419751073659</v>
      </c>
      <c r="H138" s="4">
        <f>E138+(K138*(Inputs!$B$7-Inputs!$B$8))-Inputs!$B$9-Inputs!$B$3-(K138*Inputs!$B$6)</f>
        <v>158286.98609682833</v>
      </c>
      <c r="J138" s="4">
        <f>J137+Inputs!$B$11</f>
        <v>311125.30238356377</v>
      </c>
      <c r="K138">
        <v>136</v>
      </c>
      <c r="L138">
        <v>3.0000000000000001E-3</v>
      </c>
    </row>
    <row r="139" spans="1:12" x14ac:dyDescent="0.2">
      <c r="A139" s="1">
        <v>40148</v>
      </c>
      <c r="C139" s="4">
        <v>183003.4411</v>
      </c>
      <c r="D139" s="14">
        <f t="shared" si="4"/>
        <v>1.0079447104099204</v>
      </c>
      <c r="E139" s="4">
        <f t="shared" si="5"/>
        <v>353965.64209311735</v>
      </c>
      <c r="F139" s="4">
        <f>(Inputs!$B$2-SUM($G$2:G138))*(Inputs!$B$4/12)</f>
        <v>699.32130210219987</v>
      </c>
      <c r="G139" s="4">
        <f>Inputs!$B$6-F139</f>
        <v>963.36474483577229</v>
      </c>
      <c r="H139" s="4">
        <f>E139+(K139*(Inputs!$B$7-Inputs!$B$8))-Inputs!$B$9-Inputs!$B$3-(K139*Inputs!$B$6)</f>
        <v>161327.65366261516</v>
      </c>
      <c r="J139" s="4">
        <f>J138+Inputs!$B$11</f>
        <v>312787.98843050172</v>
      </c>
      <c r="K139">
        <v>137</v>
      </c>
      <c r="L139" s="17">
        <v>6.0000000000000001E-3</v>
      </c>
    </row>
    <row r="140" spans="1:12" x14ac:dyDescent="0.2">
      <c r="A140" s="1">
        <v>40179</v>
      </c>
      <c r="C140" s="4">
        <v>184418.14689999999</v>
      </c>
      <c r="D140" s="14">
        <f t="shared" si="4"/>
        <v>1.0077304874241515</v>
      </c>
      <c r="E140" s="4">
        <f t="shared" si="5"/>
        <v>357676.01710186014</v>
      </c>
      <c r="F140" s="4">
        <f>(Inputs!$B$2-SUM($G$2:G139))*(Inputs!$B$4/12)</f>
        <v>696.11008628608067</v>
      </c>
      <c r="G140" s="4">
        <f>Inputs!$B$6-F140</f>
        <v>966.57596065189148</v>
      </c>
      <c r="H140" s="4">
        <f>E140+(K140*(Inputs!$B$7-Inputs!$B$8))-Inputs!$B$9-Inputs!$B$3-(K140*Inputs!$B$6)</f>
        <v>164325.34262441998</v>
      </c>
      <c r="J140" s="4">
        <f>J139+Inputs!$B$11</f>
        <v>314450.67447743966</v>
      </c>
      <c r="K140">
        <v>138</v>
      </c>
    </row>
    <row r="141" spans="1:12" x14ac:dyDescent="0.2">
      <c r="A141" s="1">
        <v>40210</v>
      </c>
      <c r="C141" s="4">
        <v>186441.65890000001</v>
      </c>
      <c r="D141" s="14">
        <f t="shared" si="4"/>
        <v>1.0109724126069721</v>
      </c>
      <c r="E141" s="4">
        <f t="shared" si="5"/>
        <v>362581.02484413137</v>
      </c>
      <c r="F141" s="4">
        <f>(Inputs!$B$2-SUM($G$2:G140))*(Inputs!$B$4/12)</f>
        <v>692.88816641724088</v>
      </c>
      <c r="G141" s="4">
        <f>Inputs!$B$6-F141</f>
        <v>969.79788052073127</v>
      </c>
      <c r="H141" s="4">
        <f>E141+(K141*(Inputs!$B$7-Inputs!$B$8))-Inputs!$B$9-Inputs!$B$3-(K141*Inputs!$B$6)</f>
        <v>168517.66431975324</v>
      </c>
      <c r="J141" s="4">
        <f>J140+Inputs!$B$11</f>
        <v>316113.36052437761</v>
      </c>
      <c r="K141">
        <v>139</v>
      </c>
      <c r="L141">
        <v>6.0000000000000001E-3</v>
      </c>
    </row>
    <row r="142" spans="1:12" x14ac:dyDescent="0.2">
      <c r="A142" s="1">
        <v>40238</v>
      </c>
      <c r="C142" s="4">
        <v>186338.40640000001</v>
      </c>
      <c r="D142" s="14">
        <f t="shared" si="4"/>
        <v>0.99944619405014312</v>
      </c>
      <c r="E142" s="4">
        <f t="shared" si="5"/>
        <v>363352.71698528744</v>
      </c>
      <c r="F142" s="4">
        <f>(Inputs!$B$2-SUM($G$2:G141))*(Inputs!$B$4/12)</f>
        <v>689.65550681550519</v>
      </c>
      <c r="G142" s="4">
        <f>Inputs!$B$6-F142</f>
        <v>973.03054012246696</v>
      </c>
      <c r="H142" s="4">
        <f>E142+(K142*(Inputs!$B$7-Inputs!$B$8))-Inputs!$B$9-Inputs!$B$3-(K142*Inputs!$B$6)</f>
        <v>168576.67041397133</v>
      </c>
      <c r="J142" s="4">
        <f>J141+Inputs!$B$11</f>
        <v>317776.04657131556</v>
      </c>
      <c r="K142">
        <v>140</v>
      </c>
      <c r="L142" s="19">
        <v>6.9999999999999993E-3</v>
      </c>
    </row>
    <row r="143" spans="1:12" x14ac:dyDescent="0.2">
      <c r="A143" s="1">
        <v>40269</v>
      </c>
      <c r="C143" s="4">
        <v>187512.96100000001</v>
      </c>
      <c r="D143" s="14">
        <f t="shared" si="4"/>
        <v>1.0063033414457707</v>
      </c>
      <c r="E143" s="4">
        <f t="shared" si="5"/>
        <v>366625.48098916106</v>
      </c>
      <c r="F143" s="4">
        <f>(Inputs!$B$2-SUM($G$2:G142))*(Inputs!$B$4/12)</f>
        <v>686.41207168176368</v>
      </c>
      <c r="G143" s="4">
        <f>Inputs!$B$6-F143</f>
        <v>976.27397525620847</v>
      </c>
      <c r="H143" s="4">
        <f>E143+(K143*(Inputs!$B$7-Inputs!$B$8))-Inputs!$B$9-Inputs!$B$3-(K143*Inputs!$B$6)</f>
        <v>171136.74837090698</v>
      </c>
      <c r="J143" s="4">
        <f>J142+Inputs!$B$11</f>
        <v>319438.7326182535</v>
      </c>
      <c r="K143">
        <v>141</v>
      </c>
      <c r="L143">
        <v>0.01</v>
      </c>
    </row>
    <row r="144" spans="1:12" x14ac:dyDescent="0.2">
      <c r="A144" s="1">
        <v>40299</v>
      </c>
      <c r="C144" s="4">
        <v>189661.93530000001</v>
      </c>
      <c r="D144" s="14">
        <f t="shared" si="4"/>
        <v>1.0114604040624158</v>
      </c>
      <c r="E144" s="4">
        <f t="shared" si="5"/>
        <v>371817.9111519276</v>
      </c>
      <c r="F144" s="4">
        <f>(Inputs!$B$2-SUM($G$2:G143))*(Inputs!$B$4/12)</f>
        <v>683.15782509757628</v>
      </c>
      <c r="G144" s="4">
        <f>Inputs!$B$6-F144</f>
        <v>979.52822184039587</v>
      </c>
      <c r="H144" s="4">
        <f>E144+(K144*(Inputs!$B$7-Inputs!$B$8))-Inputs!$B$9-Inputs!$B$3-(K144*Inputs!$B$6)</f>
        <v>175616.49248673557</v>
      </c>
      <c r="J144" s="4">
        <f>J143+Inputs!$B$11</f>
        <v>321101.41866519145</v>
      </c>
      <c r="K144">
        <v>142</v>
      </c>
      <c r="L144">
        <v>4.0000000000000001E-3</v>
      </c>
    </row>
    <row r="145" spans="1:12" x14ac:dyDescent="0.2">
      <c r="A145" s="1">
        <v>40330</v>
      </c>
      <c r="C145" s="4">
        <v>192330.52110000001</v>
      </c>
      <c r="D145" s="14">
        <f t="shared" si="4"/>
        <v>1.0140702233992231</v>
      </c>
      <c r="E145" s="4">
        <f t="shared" si="5"/>
        <v>378046.09366309107</v>
      </c>
      <c r="F145" s="4">
        <f>(Inputs!$B$2-SUM($G$2:G144))*(Inputs!$B$4/12)</f>
        <v>679.89273102477489</v>
      </c>
      <c r="G145" s="4">
        <f>Inputs!$B$6-F145</f>
        <v>982.79331591319726</v>
      </c>
      <c r="H145" s="4">
        <f>E145+(K145*(Inputs!$B$7-Inputs!$B$8))-Inputs!$B$9-Inputs!$B$3-(K145*Inputs!$B$6)</f>
        <v>181131.98895096107</v>
      </c>
      <c r="J145" s="4">
        <f>J144+Inputs!$B$11</f>
        <v>322764.1047121294</v>
      </c>
      <c r="K145">
        <v>143</v>
      </c>
      <c r="L145">
        <v>2E-3</v>
      </c>
    </row>
    <row r="146" spans="1:12" x14ac:dyDescent="0.2">
      <c r="A146" s="1">
        <v>40360</v>
      </c>
      <c r="C146" s="4">
        <v>195880.9276</v>
      </c>
      <c r="D146" s="14">
        <f t="shared" si="4"/>
        <v>1.0184599224277773</v>
      </c>
      <c r="E146" s="4">
        <f t="shared" si="5"/>
        <v>386029.06728253776</v>
      </c>
      <c r="F146" s="4">
        <f>(Inputs!$B$2-SUM($G$2:G145))*(Inputs!$B$4/12)</f>
        <v>676.61675330506432</v>
      </c>
      <c r="G146" s="4">
        <f>Inputs!$B$6-F146</f>
        <v>986.06929363290783</v>
      </c>
      <c r="H146" s="4">
        <f>E146+(K146*(Inputs!$B$7-Inputs!$B$8))-Inputs!$B$9-Inputs!$B$3-(K146*Inputs!$B$6)</f>
        <v>188402.27652346977</v>
      </c>
      <c r="J146" s="4">
        <f>J145+Inputs!$B$11</f>
        <v>324426.79075906734</v>
      </c>
      <c r="K146">
        <v>144</v>
      </c>
      <c r="L146">
        <v>-2E-3</v>
      </c>
    </row>
    <row r="147" spans="1:12" x14ac:dyDescent="0.2">
      <c r="A147" s="1">
        <v>40391</v>
      </c>
      <c r="C147" s="4">
        <v>196890.57990000001</v>
      </c>
      <c r="D147" s="14">
        <f t="shared" si="4"/>
        <v>1.0051544186173234</v>
      </c>
      <c r="E147" s="4">
        <f t="shared" si="5"/>
        <v>389013.27844101668</v>
      </c>
      <c r="F147" s="4">
        <f>(Inputs!$B$2-SUM($G$2:G146))*(Inputs!$B$4/12)</f>
        <v>673.32985565962122</v>
      </c>
      <c r="G147" s="4">
        <f>Inputs!$B$6-F147</f>
        <v>989.35619127835093</v>
      </c>
      <c r="H147" s="4">
        <f>E147+(K147*(Inputs!$B$7-Inputs!$B$8))-Inputs!$B$9-Inputs!$B$3-(K147*Inputs!$B$6)</f>
        <v>190673.80163501072</v>
      </c>
      <c r="J147" s="4">
        <f>J146+Inputs!$B$11</f>
        <v>326089.47680600529</v>
      </c>
      <c r="K147">
        <v>145</v>
      </c>
      <c r="L147">
        <v>4.0000000000000001E-3</v>
      </c>
    </row>
    <row r="148" spans="1:12" x14ac:dyDescent="0.2">
      <c r="A148" s="1">
        <v>40422</v>
      </c>
      <c r="C148" s="4">
        <v>196985.54819999999</v>
      </c>
      <c r="D148" s="14">
        <f t="shared" si="4"/>
        <v>1.0004823404961691</v>
      </c>
      <c r="E148" s="4">
        <f t="shared" si="5"/>
        <v>390194.04814125027</v>
      </c>
      <c r="F148" s="4">
        <f>(Inputs!$B$2-SUM($G$2:G147))*(Inputs!$B$4/12)</f>
        <v>670.03200168869341</v>
      </c>
      <c r="G148" s="4">
        <f>Inputs!$B$6-F148</f>
        <v>992.65404524927874</v>
      </c>
      <c r="H148" s="4">
        <f>E148+(K148*(Inputs!$B$7-Inputs!$B$8))-Inputs!$B$9-Inputs!$B$3-(K148*Inputs!$B$6)</f>
        <v>191141.88528830634</v>
      </c>
      <c r="J148" s="4">
        <f>J147+Inputs!$B$11</f>
        <v>327752.16285294323</v>
      </c>
      <c r="K148">
        <v>146</v>
      </c>
      <c r="L148">
        <v>4.0000000000000001E-3</v>
      </c>
    </row>
    <row r="149" spans="1:12" x14ac:dyDescent="0.2">
      <c r="A149" s="1">
        <v>40452</v>
      </c>
      <c r="C149" s="4">
        <v>197232.33609999999</v>
      </c>
      <c r="D149" s="14">
        <f t="shared" si="4"/>
        <v>1.0012528223631383</v>
      </c>
      <c r="E149" s="4">
        <f t="shared" si="5"/>
        <v>391680.10262737592</v>
      </c>
      <c r="F149" s="4">
        <f>(Inputs!$B$2-SUM($G$2:G148))*(Inputs!$B$4/12)</f>
        <v>666.7231548711959</v>
      </c>
      <c r="G149" s="4">
        <f>Inputs!$B$6-F149</f>
        <v>995.96289206677625</v>
      </c>
      <c r="H149" s="4">
        <f>E149+(K149*(Inputs!$B$7-Inputs!$B$8))-Inputs!$B$9-Inputs!$B$3-(K149*Inputs!$B$6)</f>
        <v>191915.25372749395</v>
      </c>
      <c r="J149" s="4">
        <f>J148+Inputs!$B$11</f>
        <v>329414.84889988118</v>
      </c>
      <c r="K149">
        <v>147</v>
      </c>
      <c r="L149">
        <v>2E-3</v>
      </c>
    </row>
    <row r="150" spans="1:12" x14ac:dyDescent="0.2">
      <c r="A150" s="1">
        <v>40483</v>
      </c>
      <c r="C150" s="4">
        <v>196261.05790000001</v>
      </c>
      <c r="D150" s="14">
        <f t="shared" si="4"/>
        <v>0.99507546166513228</v>
      </c>
      <c r="E150" s="4">
        <f t="shared" si="5"/>
        <v>390745.62070905592</v>
      </c>
      <c r="F150" s="4">
        <f>(Inputs!$B$2-SUM($G$2:G149))*(Inputs!$B$4/12)</f>
        <v>663.40327856430656</v>
      </c>
      <c r="G150" s="4">
        <f>Inputs!$B$6-F150</f>
        <v>999.28276837366559</v>
      </c>
      <c r="H150" s="4">
        <f>E150+(K150*(Inputs!$B$7-Inputs!$B$8))-Inputs!$B$9-Inputs!$B$3-(K150*Inputs!$B$6)</f>
        <v>190268.08576223603</v>
      </c>
      <c r="J150" s="4">
        <f>J149+Inputs!$B$11</f>
        <v>331077.53494681913</v>
      </c>
      <c r="K150">
        <v>148</v>
      </c>
      <c r="L150">
        <v>4.0000000000000001E-3</v>
      </c>
    </row>
    <row r="151" spans="1:12" x14ac:dyDescent="0.2">
      <c r="A151" s="1">
        <v>40513</v>
      </c>
      <c r="C151" s="4">
        <v>194997.3161</v>
      </c>
      <c r="D151" s="14">
        <f t="shared" si="4"/>
        <v>0.99356091415422854</v>
      </c>
      <c r="E151" s="4">
        <f t="shared" si="5"/>
        <v>389225.73390863114</v>
      </c>
      <c r="F151" s="4">
        <f>(Inputs!$B$2-SUM($G$2:G150))*(Inputs!$B$4/12)</f>
        <v>660.07233600306097</v>
      </c>
      <c r="G151" s="4">
        <f>Inputs!$B$6-F151</f>
        <v>1002.6137109349112</v>
      </c>
      <c r="H151" s="4">
        <f>E151+(K151*(Inputs!$B$7-Inputs!$B$8))-Inputs!$B$9-Inputs!$B$3-(K151*Inputs!$B$6)</f>
        <v>188035.51291487328</v>
      </c>
      <c r="J151" s="4">
        <f>J150+Inputs!$B$11</f>
        <v>332740.22099375707</v>
      </c>
      <c r="K151">
        <v>149</v>
      </c>
      <c r="L151" s="20">
        <v>6.9999999999999993E-3</v>
      </c>
    </row>
    <row r="152" spans="1:12" x14ac:dyDescent="0.2">
      <c r="A152" s="1">
        <v>40544</v>
      </c>
      <c r="C152" s="4">
        <v>191548.91399999999</v>
      </c>
      <c r="D152" s="14">
        <f t="shared" si="4"/>
        <v>0.98231564326643572</v>
      </c>
      <c r="E152" s="4">
        <f t="shared" si="5"/>
        <v>383330.69325648702</v>
      </c>
      <c r="F152" s="4">
        <f>(Inputs!$B$2-SUM($G$2:G151))*(Inputs!$B$4/12)</f>
        <v>656.73029029994473</v>
      </c>
      <c r="G152" s="4">
        <f>Inputs!$B$6-F152</f>
        <v>1005.9557566380274</v>
      </c>
      <c r="H152" s="4">
        <f>E152+(K152*(Inputs!$B$7-Inputs!$B$8))-Inputs!$B$9-Inputs!$B$3-(K152*Inputs!$B$6)</f>
        <v>181427.78621579119</v>
      </c>
      <c r="J152" s="4">
        <f>J151+Inputs!$B$11</f>
        <v>334402.90704069502</v>
      </c>
      <c r="K152">
        <v>150</v>
      </c>
      <c r="L152" s="19">
        <v>3.0000000000000001E-3</v>
      </c>
    </row>
    <row r="153" spans="1:12" x14ac:dyDescent="0.2">
      <c r="A153" s="1">
        <v>40575</v>
      </c>
      <c r="C153" s="4">
        <v>190500.97930000001</v>
      </c>
      <c r="D153" s="14">
        <f t="shared" si="4"/>
        <v>0.99452915352994387</v>
      </c>
      <c r="E153" s="4">
        <f t="shared" si="5"/>
        <v>382237.33705464884</v>
      </c>
      <c r="F153" s="4">
        <f>(Inputs!$B$2-SUM($G$2:G152))*(Inputs!$B$4/12)</f>
        <v>653.37710444448464</v>
      </c>
      <c r="G153" s="4">
        <f>Inputs!$B$6-F153</f>
        <v>1009.3089424934875</v>
      </c>
      <c r="H153" s="4">
        <f>E153+(K153*(Inputs!$B$7-Inputs!$B$8))-Inputs!$B$9-Inputs!$B$3-(K153*Inputs!$B$6)</f>
        <v>179621.74396701512</v>
      </c>
      <c r="J153" s="4">
        <f>J152+Inputs!$B$11</f>
        <v>336065.59308763297</v>
      </c>
      <c r="K153">
        <v>151</v>
      </c>
      <c r="L153">
        <v>0.01</v>
      </c>
    </row>
    <row r="154" spans="1:12" x14ac:dyDescent="0.2">
      <c r="A154" s="1">
        <v>40603</v>
      </c>
      <c r="C154" s="4">
        <v>188137.8682</v>
      </c>
      <c r="D154" s="14">
        <f t="shared" si="4"/>
        <v>0.98759528109155492</v>
      </c>
      <c r="E154" s="4">
        <f t="shared" si="5"/>
        <v>378495.90171010594</v>
      </c>
      <c r="F154" s="4">
        <f>(Inputs!$B$2-SUM($G$2:G153))*(Inputs!$B$4/12)</f>
        <v>650.01274130283957</v>
      </c>
      <c r="G154" s="4">
        <f>Inputs!$B$6-F154</f>
        <v>1012.6733056351326</v>
      </c>
      <c r="H154" s="4">
        <f>E154+(K154*(Inputs!$B$7-Inputs!$B$8))-Inputs!$B$9-Inputs!$B$3-(K154*Inputs!$B$6)</f>
        <v>175167.62257553419</v>
      </c>
      <c r="J154" s="4">
        <f>J153+Inputs!$B$11</f>
        <v>337728.27913457091</v>
      </c>
      <c r="K154">
        <v>152</v>
      </c>
      <c r="L154">
        <v>5.0000000000000001E-3</v>
      </c>
    </row>
    <row r="155" spans="1:12" x14ac:dyDescent="0.2">
      <c r="A155" s="1">
        <v>40634</v>
      </c>
      <c r="C155" s="4">
        <v>187437.14249999999</v>
      </c>
      <c r="D155" s="14">
        <f t="shared" si="4"/>
        <v>0.99627546699288039</v>
      </c>
      <c r="E155" s="4">
        <f t="shared" si="5"/>
        <v>378098.44580684497</v>
      </c>
      <c r="F155" s="4">
        <f>(Inputs!$B$2-SUM($G$2:G154))*(Inputs!$B$4/12)</f>
        <v>646.63716361738921</v>
      </c>
      <c r="G155" s="4">
        <f>Inputs!$B$6-F155</f>
        <v>1016.0488833205829</v>
      </c>
      <c r="H155" s="4">
        <f>E155+(K155*(Inputs!$B$7-Inputs!$B$8))-Inputs!$B$9-Inputs!$B$3-(K155*Inputs!$B$6)</f>
        <v>174057.48062533524</v>
      </c>
      <c r="J155" s="4">
        <f>J154+Inputs!$B$11</f>
        <v>339390.96518150886</v>
      </c>
      <c r="K155">
        <v>153</v>
      </c>
      <c r="L155">
        <v>8.0000000000000002E-3</v>
      </c>
    </row>
    <row r="156" spans="1:12" x14ac:dyDescent="0.2">
      <c r="A156" s="1">
        <v>40664</v>
      </c>
      <c r="C156" s="4">
        <v>187871.2709</v>
      </c>
      <c r="D156" s="14">
        <f t="shared" si="4"/>
        <v>1.0023161279253925</v>
      </c>
      <c r="E156" s="4">
        <f t="shared" si="5"/>
        <v>379995.96703218023</v>
      </c>
      <c r="F156" s="4">
        <f>(Inputs!$B$2-SUM($G$2:G155))*(Inputs!$B$4/12)</f>
        <v>643.2503340063206</v>
      </c>
      <c r="G156" s="4">
        <f>Inputs!$B$6-F156</f>
        <v>1019.4357129316516</v>
      </c>
      <c r="H156" s="4">
        <f>E156+(K156*(Inputs!$B$7-Inputs!$B$8))-Inputs!$B$9-Inputs!$B$3-(K156*Inputs!$B$6)</f>
        <v>175242.31580373246</v>
      </c>
      <c r="J156" s="4">
        <f>J155+Inputs!$B$11</f>
        <v>341053.6512284468</v>
      </c>
      <c r="K156">
        <v>154</v>
      </c>
      <c r="L156" s="17">
        <v>3.0000000000000001E-3</v>
      </c>
    </row>
    <row r="157" spans="1:12" x14ac:dyDescent="0.2">
      <c r="A157" s="1">
        <v>40695</v>
      </c>
      <c r="C157" s="4">
        <v>189158.3273</v>
      </c>
      <c r="D157" s="14">
        <f t="shared" si="4"/>
        <v>1.006850735579923</v>
      </c>
      <c r="E157" s="4">
        <f t="shared" si="5"/>
        <v>383629.05991985468</v>
      </c>
      <c r="F157" s="4">
        <f>(Inputs!$B$2-SUM($G$2:G156))*(Inputs!$B$4/12)</f>
        <v>639.85221496321503</v>
      </c>
      <c r="G157" s="4">
        <f>Inputs!$B$6-F157</f>
        <v>1022.8338319747571</v>
      </c>
      <c r="H157" s="4">
        <f>E157+(K157*(Inputs!$B$7-Inputs!$B$8))-Inputs!$B$9-Inputs!$B$3-(K157*Inputs!$B$6)</f>
        <v>178162.72264446894</v>
      </c>
      <c r="J157" s="4">
        <f>J156+Inputs!$B$11</f>
        <v>342716.33727538475</v>
      </c>
      <c r="K157">
        <v>155</v>
      </c>
    </row>
    <row r="158" spans="1:12" x14ac:dyDescent="0.2">
      <c r="A158" s="1">
        <v>40725</v>
      </c>
      <c r="C158" s="4">
        <v>191187.2396</v>
      </c>
      <c r="D158" s="14">
        <f t="shared" si="4"/>
        <v>1.0107260004302225</v>
      </c>
      <c r="E158" s="4">
        <f t="shared" si="5"/>
        <v>388781.11614552449</v>
      </c>
      <c r="F158" s="4">
        <f>(Inputs!$B$2-SUM($G$2:G157))*(Inputs!$B$4/12)</f>
        <v>636.44276885663248</v>
      </c>
      <c r="G158" s="4">
        <f>Inputs!$B$6-F158</f>
        <v>1026.2432780813397</v>
      </c>
      <c r="H158" s="4">
        <f>E158+(K158*(Inputs!$B$7-Inputs!$B$8))-Inputs!$B$9-Inputs!$B$3-(K158*Inputs!$B$6)</f>
        <v>182602.09282320077</v>
      </c>
      <c r="J158" s="4">
        <f>J157+Inputs!$B$11</f>
        <v>344379.0233223227</v>
      </c>
      <c r="K158">
        <v>156</v>
      </c>
      <c r="L158">
        <v>-2E-3</v>
      </c>
    </row>
    <row r="159" spans="1:12" x14ac:dyDescent="0.2">
      <c r="A159" s="1">
        <v>40756</v>
      </c>
      <c r="C159" s="4">
        <v>190094.81830000001</v>
      </c>
      <c r="D159" s="14">
        <f t="shared" si="4"/>
        <v>0.99428611814111889</v>
      </c>
      <c r="E159" s="4">
        <f t="shared" si="5"/>
        <v>387583.44748895441</v>
      </c>
      <c r="F159" s="4">
        <f>(Inputs!$B$2-SUM($G$2:G158))*(Inputs!$B$4/12)</f>
        <v>633.02195792969474</v>
      </c>
      <c r="G159" s="4">
        <f>Inputs!$B$6-F159</f>
        <v>1029.6640890082774</v>
      </c>
      <c r="H159" s="4">
        <f>E159+(K159*(Inputs!$B$7-Inputs!$B$8))-Inputs!$B$9-Inputs!$B$3-(K159*Inputs!$B$6)</f>
        <v>180691.73811969277</v>
      </c>
      <c r="J159" s="4">
        <f>J158+Inputs!$B$11</f>
        <v>346041.70936926064</v>
      </c>
      <c r="K159">
        <v>157</v>
      </c>
      <c r="L159">
        <v>6.0000000000000001E-3</v>
      </c>
    </row>
    <row r="160" spans="1:12" x14ac:dyDescent="0.2">
      <c r="A160" s="1">
        <v>40787</v>
      </c>
      <c r="C160" s="4">
        <v>190244.94450000001</v>
      </c>
      <c r="D160" s="14">
        <f t="shared" si="4"/>
        <v>1.0007897437780922</v>
      </c>
      <c r="E160" s="4">
        <f t="shared" si="5"/>
        <v>388923.45128911576</v>
      </c>
      <c r="F160" s="4">
        <f>(Inputs!$B$2-SUM($G$2:G159))*(Inputs!$B$4/12)</f>
        <v>629.58974429966713</v>
      </c>
      <c r="G160" s="4">
        <f>Inputs!$B$6-F160</f>
        <v>1033.0963026383051</v>
      </c>
      <c r="H160" s="4">
        <f>E160+(K160*(Inputs!$B$7-Inputs!$B$8))-Inputs!$B$9-Inputs!$B$3-(K160*Inputs!$B$6)</f>
        <v>181319.05587291613</v>
      </c>
      <c r="J160" s="4">
        <f>J159+Inputs!$B$11</f>
        <v>347704.39541619859</v>
      </c>
      <c r="K160">
        <v>158</v>
      </c>
      <c r="L160" s="17">
        <v>8.0000000000000002E-3</v>
      </c>
    </row>
    <row r="161" spans="1:12" x14ac:dyDescent="0.2">
      <c r="A161" s="1">
        <v>40817</v>
      </c>
      <c r="C161" s="4">
        <v>188425.3291</v>
      </c>
      <c r="D161" s="14">
        <f t="shared" si="4"/>
        <v>0.99043540733877422</v>
      </c>
      <c r="E161" s="4">
        <f t="shared" si="5"/>
        <v>386230.18277565215</v>
      </c>
      <c r="F161" s="4">
        <f>(Inputs!$B$2-SUM($G$2:G160))*(Inputs!$B$4/12)</f>
        <v>626.14608995753952</v>
      </c>
      <c r="G161" s="4">
        <f>Inputs!$B$6-F161</f>
        <v>1036.5399569804326</v>
      </c>
      <c r="H161" s="4">
        <f>E161+(K161*(Inputs!$B$7-Inputs!$B$8))-Inputs!$B$9-Inputs!$B$3-(K161*Inputs!$B$6)</f>
        <v>177913.10131251457</v>
      </c>
      <c r="J161" s="4">
        <f>J160+Inputs!$B$11</f>
        <v>349367.08146313654</v>
      </c>
      <c r="K161">
        <v>159</v>
      </c>
    </row>
    <row r="162" spans="1:12" x14ac:dyDescent="0.2">
      <c r="A162" s="1">
        <v>40848</v>
      </c>
      <c r="C162" s="4">
        <v>189262.42069999999</v>
      </c>
      <c r="D162" s="14">
        <f t="shared" si="4"/>
        <v>1.0044425640862527</v>
      </c>
      <c r="E162" s="4">
        <f t="shared" si="5"/>
        <v>388990.65044968587</v>
      </c>
      <c r="F162" s="4">
        <f>(Inputs!$B$2-SUM($G$2:G161))*(Inputs!$B$4/12)</f>
        <v>622.69095676760469</v>
      </c>
      <c r="G162" s="4">
        <f>Inputs!$B$6-F162</f>
        <v>1039.9950901703673</v>
      </c>
      <c r="H162" s="4">
        <f>E162+(K162*(Inputs!$B$7-Inputs!$B$8))-Inputs!$B$9-Inputs!$B$3-(K162*Inputs!$B$6)</f>
        <v>179960.88293961034</v>
      </c>
      <c r="J162" s="4">
        <f>J161+Inputs!$B$11</f>
        <v>351029.76751007448</v>
      </c>
      <c r="K162">
        <v>160</v>
      </c>
      <c r="L162">
        <v>2E-3</v>
      </c>
    </row>
    <row r="163" spans="1:12" x14ac:dyDescent="0.2">
      <c r="A163" s="1">
        <v>40878</v>
      </c>
      <c r="C163" s="4">
        <v>188386.25399999999</v>
      </c>
      <c r="D163" s="14">
        <f t="shared" si="4"/>
        <v>0.99537062509948127</v>
      </c>
      <c r="E163" s="4">
        <f t="shared" si="5"/>
        <v>388228.49806083762</v>
      </c>
      <c r="F163" s="4">
        <f>(Inputs!$B$2-SUM($G$2:G162))*(Inputs!$B$4/12)</f>
        <v>619.22430646703674</v>
      </c>
      <c r="G163" s="4">
        <f>Inputs!$B$6-F163</f>
        <v>1043.4617404709354</v>
      </c>
      <c r="H163" s="4">
        <f>E163+(K163*(Inputs!$B$7-Inputs!$B$8))-Inputs!$B$9-Inputs!$B$3-(K163*Inputs!$B$6)</f>
        <v>178486.04450382409</v>
      </c>
      <c r="J163" s="4">
        <f>J162+Inputs!$B$11</f>
        <v>352692.45355701243</v>
      </c>
      <c r="K163">
        <v>161</v>
      </c>
      <c r="L163">
        <v>4.0000000000000001E-3</v>
      </c>
    </row>
    <row r="164" spans="1:12" x14ac:dyDescent="0.2">
      <c r="A164" s="1">
        <v>40909</v>
      </c>
      <c r="C164" s="4">
        <v>190044.6637</v>
      </c>
      <c r="D164" s="14">
        <f t="shared" si="4"/>
        <v>1.0088032415571044</v>
      </c>
      <c r="E164" s="4">
        <f t="shared" si="5"/>
        <v>392702.32372013439</v>
      </c>
      <c r="F164" s="4">
        <f>(Inputs!$B$2-SUM($G$2:G163))*(Inputs!$B$4/12)</f>
        <v>615.74610066546688</v>
      </c>
      <c r="G164" s="4">
        <f>Inputs!$B$6-F164</f>
        <v>1046.9399462725053</v>
      </c>
      <c r="H164" s="4">
        <f>E164+(K164*(Inputs!$B$7-Inputs!$B$8))-Inputs!$B$9-Inputs!$B$3-(K164*Inputs!$B$6)</f>
        <v>182247.18411618285</v>
      </c>
      <c r="J164" s="4">
        <f>J163+Inputs!$B$11</f>
        <v>354355.13960395037</v>
      </c>
      <c r="K164">
        <v>162</v>
      </c>
      <c r="L164" s="20">
        <v>-6.0000000000000001E-3</v>
      </c>
    </row>
    <row r="165" spans="1:12" x14ac:dyDescent="0.2">
      <c r="A165" s="1">
        <v>40940</v>
      </c>
      <c r="C165" s="4">
        <v>189614.66329999999</v>
      </c>
      <c r="D165" s="14">
        <f t="shared" si="4"/>
        <v>0.99773737188075529</v>
      </c>
      <c r="E165" s="4">
        <f t="shared" si="5"/>
        <v>392861.83741420507</v>
      </c>
      <c r="F165" s="4">
        <f>(Inputs!$B$2-SUM($G$2:G164))*(Inputs!$B$4/12)</f>
        <v>612.25630084455861</v>
      </c>
      <c r="G165" s="4">
        <f>Inputs!$B$6-F165</f>
        <v>1050.4297460934135</v>
      </c>
      <c r="H165" s="4">
        <f>E165+(K165*(Inputs!$B$7-Inputs!$B$8))-Inputs!$B$9-Inputs!$B$3-(K165*Inputs!$B$6)</f>
        <v>181694.01176331559</v>
      </c>
      <c r="J165" s="4">
        <f>J164+Inputs!$B$11</f>
        <v>356017.82565088832</v>
      </c>
      <c r="K165">
        <v>163</v>
      </c>
      <c r="L165" s="20">
        <v>8.0000000000000002E-3</v>
      </c>
    </row>
    <row r="166" spans="1:12" x14ac:dyDescent="0.2">
      <c r="A166" s="1">
        <v>40969</v>
      </c>
      <c r="C166" s="4">
        <v>190641.58170000001</v>
      </c>
      <c r="D166" s="14">
        <f t="shared" si="4"/>
        <v>1.0054158174379968</v>
      </c>
      <c r="E166" s="4">
        <f t="shared" si="5"/>
        <v>396049.14448143216</v>
      </c>
      <c r="F166" s="4">
        <f>(Inputs!$B$2-SUM($G$2:G165))*(Inputs!$B$4/12)</f>
        <v>608.75486835758056</v>
      </c>
      <c r="G166" s="4">
        <f>Inputs!$B$6-F166</f>
        <v>1053.9311785803916</v>
      </c>
      <c r="H166" s="4">
        <f>E166+(K166*(Inputs!$B$7-Inputs!$B$8))-Inputs!$B$9-Inputs!$B$3-(K166*Inputs!$B$6)</f>
        <v>184168.63278360473</v>
      </c>
      <c r="J166" s="4">
        <f>J165+Inputs!$B$11</f>
        <v>357680.51169782627</v>
      </c>
      <c r="K166">
        <v>164</v>
      </c>
      <c r="L166" s="20">
        <v>4.0000000000000001E-3</v>
      </c>
    </row>
    <row r="167" spans="1:12" x14ac:dyDescent="0.2">
      <c r="A167" s="1">
        <v>41000</v>
      </c>
      <c r="C167" s="4">
        <v>190764.51749999999</v>
      </c>
      <c r="D167" s="14">
        <f t="shared" si="4"/>
        <v>1.0006448530215901</v>
      </c>
      <c r="E167" s="4">
        <f t="shared" si="5"/>
        <v>397362.6641475989</v>
      </c>
      <c r="F167" s="4">
        <f>(Inputs!$B$2-SUM($G$2:G166))*(Inputs!$B$4/12)</f>
        <v>605.24176442897931</v>
      </c>
      <c r="G167" s="4">
        <f>Inputs!$B$6-F167</f>
        <v>1057.4442825089927</v>
      </c>
      <c r="H167" s="4">
        <f>E167+(K167*(Inputs!$B$7-Inputs!$B$8))-Inputs!$B$9-Inputs!$B$3-(K167*Inputs!$B$6)</f>
        <v>184769.46640283352</v>
      </c>
      <c r="J167" s="4">
        <f>J166+Inputs!$B$11</f>
        <v>359343.19774476421</v>
      </c>
      <c r="K167">
        <v>165</v>
      </c>
      <c r="L167" s="17">
        <v>6.9999999999999993E-3</v>
      </c>
    </row>
    <row r="168" spans="1:12" x14ac:dyDescent="0.2">
      <c r="A168" s="1">
        <v>41030</v>
      </c>
      <c r="C168" s="4">
        <v>191166.05470000001</v>
      </c>
      <c r="D168" s="14">
        <f t="shared" si="4"/>
        <v>1.002104884101416</v>
      </c>
      <c r="E168" s="4">
        <f t="shared" si="5"/>
        <v>399262.26881562738</v>
      </c>
      <c r="F168" s="4">
        <f>(Inputs!$B$2-SUM($G$2:G167))*(Inputs!$B$4/12)</f>
        <v>601.71695015394937</v>
      </c>
      <c r="G168" s="4">
        <f>Inputs!$B$6-F168</f>
        <v>1060.9690967840229</v>
      </c>
      <c r="H168" s="4">
        <f>E168+(K168*(Inputs!$B$7-Inputs!$B$8))-Inputs!$B$9-Inputs!$B$3-(K168*Inputs!$B$6)</f>
        <v>185956.38502392394</v>
      </c>
      <c r="J168" s="4">
        <f>J167+Inputs!$B$11</f>
        <v>361005.88379170216</v>
      </c>
      <c r="K168">
        <v>166</v>
      </c>
      <c r="L168" s="20"/>
    </row>
    <row r="169" spans="1:12" x14ac:dyDescent="0.2">
      <c r="A169" s="1">
        <v>41061</v>
      </c>
      <c r="C169" s="4">
        <v>193116.12770000001</v>
      </c>
      <c r="D169" s="14">
        <f t="shared" si="4"/>
        <v>1.010200937624937</v>
      </c>
      <c r="E169" s="4">
        <f t="shared" si="5"/>
        <v>404410.48293208994</v>
      </c>
      <c r="F169" s="4">
        <f>(Inputs!$B$2-SUM($G$2:G168))*(Inputs!$B$4/12)</f>
        <v>598.18038649800269</v>
      </c>
      <c r="G169" s="4">
        <f>Inputs!$B$6-F169</f>
        <v>1064.5056604399695</v>
      </c>
      <c r="H169" s="4">
        <f>E169+(K169*(Inputs!$B$7-Inputs!$B$8))-Inputs!$B$9-Inputs!$B$3-(K169*Inputs!$B$6)</f>
        <v>190391.91309344862</v>
      </c>
      <c r="J169" s="4">
        <f>J168+Inputs!$B$11</f>
        <v>362668.56983864011</v>
      </c>
      <c r="K169">
        <v>167</v>
      </c>
      <c r="L169" s="20">
        <v>-2E-3</v>
      </c>
    </row>
    <row r="170" spans="1:12" x14ac:dyDescent="0.2">
      <c r="A170" s="1">
        <v>41091</v>
      </c>
      <c r="C170" s="4">
        <v>194196.97959999999</v>
      </c>
      <c r="D170" s="14">
        <f t="shared" si="4"/>
        <v>1.0055969012680239</v>
      </c>
      <c r="E170" s="4">
        <f t="shared" si="5"/>
        <v>407747.96028231381</v>
      </c>
      <c r="F170" s="4">
        <f>(Inputs!$B$2-SUM($G$2:G169))*(Inputs!$B$4/12)</f>
        <v>594.63203429653618</v>
      </c>
      <c r="G170" s="4">
        <f>Inputs!$B$6-F170</f>
        <v>1068.054012641436</v>
      </c>
      <c r="H170" s="4">
        <f>E170+(K170*(Inputs!$B$7-Inputs!$B$8))-Inputs!$B$9-Inputs!$B$3-(K170*Inputs!$B$6)</f>
        <v>193016.70439673454</v>
      </c>
      <c r="J170" s="4">
        <f>J169+Inputs!$B$11</f>
        <v>364331.25588557805</v>
      </c>
      <c r="K170">
        <v>168</v>
      </c>
      <c r="L170" s="20">
        <v>1E-3</v>
      </c>
    </row>
    <row r="171" spans="1:12" x14ac:dyDescent="0.2">
      <c r="A171" s="1">
        <v>41122</v>
      </c>
      <c r="C171" s="4">
        <v>195935.4988</v>
      </c>
      <c r="D171" s="14">
        <f t="shared" si="4"/>
        <v>1.0089523493289183</v>
      </c>
      <c r="E171" s="4">
        <f t="shared" si="5"/>
        <v>412479.47011819732</v>
      </c>
      <c r="F171" s="4">
        <f>(Inputs!$B$2-SUM($G$2:G170))*(Inputs!$B$4/12)</f>
        <v>591.07185425439809</v>
      </c>
      <c r="G171" s="4">
        <f>Inputs!$B$6-F171</f>
        <v>1071.6141926835739</v>
      </c>
      <c r="H171" s="4">
        <f>E171+(K171*(Inputs!$B$7-Inputs!$B$8))-Inputs!$B$9-Inputs!$B$3-(K171*Inputs!$B$6)</f>
        <v>197035.5281856801</v>
      </c>
      <c r="J171" s="4">
        <f>J170+Inputs!$B$11</f>
        <v>365993.941932516</v>
      </c>
      <c r="K171">
        <v>169</v>
      </c>
      <c r="L171" s="20">
        <v>4.0000000000000001E-3</v>
      </c>
    </row>
    <row r="172" spans="1:12" x14ac:dyDescent="0.2">
      <c r="A172" s="1">
        <v>41153</v>
      </c>
      <c r="C172" s="4">
        <v>196310.69620000001</v>
      </c>
      <c r="D172" s="14">
        <f t="shared" si="4"/>
        <v>1.0019149026199841</v>
      </c>
      <c r="E172" s="4">
        <f t="shared" si="5"/>
        <v>414346.57325315673</v>
      </c>
      <c r="F172" s="4">
        <f>(Inputs!$B$2-SUM($G$2:G171))*(Inputs!$B$4/12)</f>
        <v>587.49980694545286</v>
      </c>
      <c r="G172" s="4">
        <f>Inputs!$B$6-F172</f>
        <v>1075.1862399925194</v>
      </c>
      <c r="H172" s="4">
        <f>E172+(K172*(Inputs!$B$7-Inputs!$B$8))-Inputs!$B$9-Inputs!$B$3-(K172*Inputs!$B$6)</f>
        <v>198189.94527370145</v>
      </c>
      <c r="J172" s="4">
        <f>J171+Inputs!$B$11</f>
        <v>367656.62797945394</v>
      </c>
      <c r="K172">
        <v>170</v>
      </c>
      <c r="L172" s="20">
        <v>5.0000000000000001E-3</v>
      </c>
    </row>
    <row r="173" spans="1:12" x14ac:dyDescent="0.2">
      <c r="A173" s="1">
        <v>41183</v>
      </c>
      <c r="C173" s="4">
        <v>195224.93599999999</v>
      </c>
      <c r="D173" s="14">
        <f t="shared" si="4"/>
        <v>0.99446917452274808</v>
      </c>
      <c r="E173" s="4">
        <f t="shared" si="5"/>
        <v>413127.69837384822</v>
      </c>
      <c r="F173" s="4">
        <f>(Inputs!$B$2-SUM($G$2:G172))*(Inputs!$B$4/12)</f>
        <v>583.91585281214441</v>
      </c>
      <c r="G173" s="4">
        <f>Inputs!$B$6-F173</f>
        <v>1078.7701941258279</v>
      </c>
      <c r="H173" s="4">
        <f>E173+(K173*(Inputs!$B$7-Inputs!$B$8))-Inputs!$B$9-Inputs!$B$3-(K173*Inputs!$B$6)</f>
        <v>196258.38434745499</v>
      </c>
      <c r="J173" s="4">
        <f>J172+Inputs!$B$11</f>
        <v>369319.31402639189</v>
      </c>
      <c r="K173">
        <v>171</v>
      </c>
      <c r="L173" s="17">
        <v>6.0000000000000001E-3</v>
      </c>
    </row>
    <row r="174" spans="1:12" x14ac:dyDescent="0.2">
      <c r="A174" s="1">
        <v>41214</v>
      </c>
      <c r="C174" s="4">
        <v>193964.69450000001</v>
      </c>
      <c r="D174" s="14">
        <f t="shared" si="4"/>
        <v>0.99354466941661601</v>
      </c>
      <c r="E174" s="4">
        <f t="shared" si="5"/>
        <v>411536.2015715114</v>
      </c>
      <c r="F174" s="4">
        <f>(Inputs!$B$2-SUM($G$2:G173))*(Inputs!$B$4/12)</f>
        <v>580.31995216505834</v>
      </c>
      <c r="G174" s="4">
        <f>Inputs!$B$6-F174</f>
        <v>1082.3660947729138</v>
      </c>
      <c r="H174" s="4">
        <f>E174+(K174*(Inputs!$B$7-Inputs!$B$8))-Inputs!$B$9-Inputs!$B$3-(K174*Inputs!$B$6)</f>
        <v>193954.2014981801</v>
      </c>
      <c r="J174" s="4">
        <f>J173+Inputs!$B$11</f>
        <v>370982.00007332984</v>
      </c>
      <c r="K174">
        <v>172</v>
      </c>
      <c r="L174" s="20"/>
    </row>
    <row r="175" spans="1:12" x14ac:dyDescent="0.2">
      <c r="A175" s="1">
        <v>41244</v>
      </c>
      <c r="C175" s="4">
        <v>191376.77669999999</v>
      </c>
      <c r="D175" s="14">
        <f t="shared" si="4"/>
        <v>0.9866577894153824</v>
      </c>
      <c r="E175" s="4">
        <f t="shared" si="5"/>
        <v>407116.88359515218</v>
      </c>
      <c r="F175" s="4">
        <f>(Inputs!$B$2-SUM($G$2:G174))*(Inputs!$B$4/12)</f>
        <v>576.71206518248198</v>
      </c>
      <c r="G175" s="4">
        <f>Inputs!$B$6-F175</f>
        <v>1085.9739817554901</v>
      </c>
      <c r="H175" s="4">
        <f>E175+(K175*(Inputs!$B$7-Inputs!$B$8))-Inputs!$B$9-Inputs!$B$3-(K175*Inputs!$B$6)</f>
        <v>188822.197474883</v>
      </c>
      <c r="J175" s="4">
        <f>J174+Inputs!$B$11</f>
        <v>372644.68612026778</v>
      </c>
      <c r="K175">
        <v>173</v>
      </c>
      <c r="L175" s="20">
        <v>5.0000000000000001E-3</v>
      </c>
    </row>
    <row r="176" spans="1:12" x14ac:dyDescent="0.2">
      <c r="A176" s="1">
        <v>41275</v>
      </c>
      <c r="C176" s="4">
        <v>192996.5914</v>
      </c>
      <c r="D176" s="14">
        <f t="shared" si="4"/>
        <v>1.0084640086844978</v>
      </c>
      <c r="E176" s="4">
        <f t="shared" si="5"/>
        <v>411661.54066072532</v>
      </c>
      <c r="F176" s="4">
        <f>(Inputs!$B$2-SUM($G$2:G175))*(Inputs!$B$4/12)</f>
        <v>573.0921519099636</v>
      </c>
      <c r="G176" s="4">
        <f>Inputs!$B$6-F176</f>
        <v>1089.5938950280085</v>
      </c>
      <c r="H176" s="4">
        <f>E176+(K176*(Inputs!$B$7-Inputs!$B$8))-Inputs!$B$9-Inputs!$B$3-(K176*Inputs!$B$6)</f>
        <v>192654.1684935182</v>
      </c>
      <c r="J176" s="4">
        <f>J175+Inputs!$B$11</f>
        <v>374307.37216720573</v>
      </c>
      <c r="K176">
        <v>174</v>
      </c>
      <c r="L176" s="20">
        <v>-4.0000000000000001E-3</v>
      </c>
    </row>
    <row r="177" spans="1:12" x14ac:dyDescent="0.2">
      <c r="A177" s="1">
        <v>41306</v>
      </c>
      <c r="C177" s="4">
        <v>192195.3658</v>
      </c>
      <c r="D177" s="14">
        <f t="shared" si="4"/>
        <v>0.99584849870048009</v>
      </c>
      <c r="E177" s="4">
        <f t="shared" si="5"/>
        <v>411041.21458574868</v>
      </c>
      <c r="F177" s="4">
        <f>(Inputs!$B$2-SUM($G$2:G176))*(Inputs!$B$4/12)</f>
        <v>569.46017225987032</v>
      </c>
      <c r="G177" s="4">
        <f>Inputs!$B$6-F177</f>
        <v>1093.2258746781017</v>
      </c>
      <c r="H177" s="4">
        <f>E177+(K177*(Inputs!$B$7-Inputs!$B$8))-Inputs!$B$9-Inputs!$B$3-(K177*Inputs!$B$6)</f>
        <v>191321.1563716036</v>
      </c>
      <c r="J177" s="4">
        <f>J176+Inputs!$B$11</f>
        <v>375970.05821414368</v>
      </c>
      <c r="K177">
        <v>175</v>
      </c>
      <c r="L177" s="20">
        <v>6.9999999999999993E-3</v>
      </c>
    </row>
    <row r="178" spans="1:12" x14ac:dyDescent="0.2">
      <c r="A178" s="1">
        <v>41334</v>
      </c>
      <c r="C178" s="4">
        <v>192256.45259999999</v>
      </c>
      <c r="D178" s="14">
        <f t="shared" si="4"/>
        <v>1.0003178370079098</v>
      </c>
      <c r="E178" s="4">
        <f t="shared" si="5"/>
        <v>412269.07728231372</v>
      </c>
      <c r="F178" s="4">
        <f>(Inputs!$B$2-SUM($G$2:G177))*(Inputs!$B$4/12)</f>
        <v>565.8160860109432</v>
      </c>
      <c r="G178" s="4">
        <f>Inputs!$B$6-F178</f>
        <v>1096.8699609270288</v>
      </c>
      <c r="H178" s="4">
        <f>E178+(K178*(Inputs!$B$7-Inputs!$B$8))-Inputs!$B$9-Inputs!$B$3-(K178*Inputs!$B$6)</f>
        <v>191836.33302123065</v>
      </c>
      <c r="J178" s="4">
        <f>J177+Inputs!$B$11</f>
        <v>377632.74426108162</v>
      </c>
      <c r="K178">
        <v>176</v>
      </c>
      <c r="L178" s="20">
        <v>4.0000000000000001E-3</v>
      </c>
    </row>
    <row r="179" spans="1:12" x14ac:dyDescent="0.2">
      <c r="A179" s="1">
        <v>41365</v>
      </c>
      <c r="C179" s="4">
        <v>192408.93309999999</v>
      </c>
      <c r="D179" s="14">
        <f t="shared" si="4"/>
        <v>1.0007931099213467</v>
      </c>
      <c r="E179" s="4">
        <f t="shared" si="5"/>
        <v>413697.4510101442</v>
      </c>
      <c r="F179" s="4">
        <f>(Inputs!$B$2-SUM($G$2:G178))*(Inputs!$B$4/12)</f>
        <v>562.1598528078531</v>
      </c>
      <c r="G179" s="4">
        <f>Inputs!$B$6-F179</f>
        <v>1100.5261941301192</v>
      </c>
      <c r="H179" s="4">
        <f>E179+(K179*(Inputs!$B$7-Inputs!$B$8))-Inputs!$B$9-Inputs!$B$3-(K179*Inputs!$B$6)</f>
        <v>192552.02070212312</v>
      </c>
      <c r="J179" s="4">
        <f>J178+Inputs!$B$11</f>
        <v>379295.43030801957</v>
      </c>
      <c r="K179">
        <v>177</v>
      </c>
      <c r="L179" s="20">
        <v>3.0000000000000001E-3</v>
      </c>
    </row>
    <row r="180" spans="1:12" x14ac:dyDescent="0.2">
      <c r="A180" s="1">
        <v>41395</v>
      </c>
      <c r="C180" s="4">
        <v>193095.42050000001</v>
      </c>
      <c r="D180" s="14">
        <f t="shared" si="4"/>
        <v>1.0035678561745531</v>
      </c>
      <c r="E180" s="4">
        <f t="shared" si="5"/>
        <v>416281.59823747911</v>
      </c>
      <c r="F180" s="4">
        <f>(Inputs!$B$2-SUM($G$2:G179))*(Inputs!$B$4/12)</f>
        <v>558.49143216075277</v>
      </c>
      <c r="G180" s="4">
        <f>Inputs!$B$6-F180</f>
        <v>1104.1946147772194</v>
      </c>
      <c r="H180" s="4">
        <f>E180+(K180*(Inputs!$B$7-Inputs!$B$8))-Inputs!$B$9-Inputs!$B$3-(K180*Inputs!$B$6)</f>
        <v>194423.48188252008</v>
      </c>
      <c r="J180" s="4">
        <f>J179+Inputs!$B$11</f>
        <v>380958.11635495751</v>
      </c>
      <c r="K180">
        <v>178</v>
      </c>
      <c r="L180" s="20">
        <v>2E-3</v>
      </c>
    </row>
    <row r="181" spans="1:12" x14ac:dyDescent="0.2">
      <c r="A181" s="1">
        <v>41426</v>
      </c>
      <c r="C181" s="4">
        <v>194823.39249999999</v>
      </c>
      <c r="D181" s="14">
        <f t="shared" si="4"/>
        <v>1.008948798451696</v>
      </c>
      <c r="E181" s="4">
        <f t="shared" si="5"/>
        <v>421124.60777519201</v>
      </c>
      <c r="F181" s="4">
        <f>(Inputs!$B$2-SUM($G$2:G180))*(Inputs!$B$4/12)</f>
        <v>554.81078344482864</v>
      </c>
      <c r="G181" s="4">
        <f>Inputs!$B$6-F181</f>
        <v>1107.8752634931434</v>
      </c>
      <c r="H181" s="4">
        <f>E181+(K181*(Inputs!$B$7-Inputs!$B$8))-Inputs!$B$9-Inputs!$B$3-(K181*Inputs!$B$6)</f>
        <v>198553.80537329498</v>
      </c>
      <c r="J181" s="4">
        <f>J180+Inputs!$B$11</f>
        <v>382620.80240189546</v>
      </c>
      <c r="K181">
        <v>179</v>
      </c>
      <c r="L181" s="17">
        <v>-1E-3</v>
      </c>
    </row>
    <row r="182" spans="1:12" x14ac:dyDescent="0.2">
      <c r="A182" s="1">
        <v>41456</v>
      </c>
      <c r="C182" s="4">
        <v>195499.10639999999</v>
      </c>
      <c r="D182" s="14">
        <f t="shared" si="4"/>
        <v>1.0034683406921989</v>
      </c>
      <c r="E182" s="4">
        <f t="shared" si="5"/>
        <v>423700.63486701762</v>
      </c>
      <c r="F182" s="4">
        <f>(Inputs!$B$2-SUM($G$2:G181))*(Inputs!$B$4/12)</f>
        <v>551.11786589985149</v>
      </c>
      <c r="G182" s="4">
        <f>Inputs!$B$6-F182</f>
        <v>1111.5681810381207</v>
      </c>
      <c r="H182" s="4">
        <f>E182+(K182*(Inputs!$B$7-Inputs!$B$8))-Inputs!$B$9-Inputs!$B$3-(K182*Inputs!$B$6)</f>
        <v>200417.14641818264</v>
      </c>
      <c r="J182" s="4">
        <f>J181+Inputs!$B$11</f>
        <v>384283.48844883341</v>
      </c>
      <c r="K182">
        <v>180</v>
      </c>
      <c r="L182" s="20"/>
    </row>
    <row r="183" spans="1:12" x14ac:dyDescent="0.2">
      <c r="A183" s="1">
        <v>41487</v>
      </c>
      <c r="C183" s="4">
        <v>197387.9393</v>
      </c>
      <c r="D183" s="14">
        <f t="shared" si="4"/>
        <v>1.0096615935222506</v>
      </c>
      <c r="E183" s="4">
        <f t="shared" si="5"/>
        <v>428920.3069028678</v>
      </c>
      <c r="F183" s="4">
        <f>(Inputs!$B$2-SUM($G$2:G182))*(Inputs!$B$4/12)</f>
        <v>547.41263862972448</v>
      </c>
      <c r="G183" s="4">
        <f>Inputs!$B$6-F183</f>
        <v>1115.2734083082478</v>
      </c>
      <c r="H183" s="4">
        <f>E183+(K183*(Inputs!$B$7-Inputs!$B$8))-Inputs!$B$9-Inputs!$B$3-(K183*Inputs!$B$6)</f>
        <v>204924.13240709476</v>
      </c>
      <c r="J183" s="4">
        <f>J182+Inputs!$B$11</f>
        <v>385946.17449577135</v>
      </c>
      <c r="K183">
        <v>181</v>
      </c>
      <c r="L183" s="20">
        <v>5.0000000000000001E-3</v>
      </c>
    </row>
    <row r="184" spans="1:12" x14ac:dyDescent="0.2">
      <c r="A184" s="1">
        <v>41518</v>
      </c>
      <c r="C184" s="4">
        <v>199101.78969999999</v>
      </c>
      <c r="D184" s="14">
        <f t="shared" si="4"/>
        <v>1.008682650044769</v>
      </c>
      <c r="E184" s="4">
        <f t="shared" si="5"/>
        <v>433773.17861827387</v>
      </c>
      <c r="F184" s="4">
        <f>(Inputs!$B$2-SUM($G$2:G183))*(Inputs!$B$4/12)</f>
        <v>543.69506060203037</v>
      </c>
      <c r="G184" s="4">
        <f>Inputs!$B$6-F184</f>
        <v>1118.9909863359417</v>
      </c>
      <c r="H184" s="4">
        <f>E184+(K184*(Inputs!$B$7-Inputs!$B$8))-Inputs!$B$9-Inputs!$B$3-(K184*Inputs!$B$6)</f>
        <v>209064.318075563</v>
      </c>
      <c r="J184" s="4">
        <f>J183+Inputs!$B$11</f>
        <v>387608.8605427093</v>
      </c>
      <c r="K184">
        <v>182</v>
      </c>
      <c r="L184" s="17">
        <v>4.0000000000000001E-3</v>
      </c>
    </row>
    <row r="185" spans="1:12" x14ac:dyDescent="0.2">
      <c r="A185" s="1">
        <v>41548</v>
      </c>
      <c r="C185" s="4">
        <v>198290.49309999999</v>
      </c>
      <c r="D185" s="14">
        <f t="shared" si="4"/>
        <v>0.9959252169394236</v>
      </c>
      <c r="E185" s="4">
        <f t="shared" si="5"/>
        <v>433123.79312986368</v>
      </c>
      <c r="F185" s="4">
        <f>(Inputs!$B$2-SUM($G$2:G184))*(Inputs!$B$4/12)</f>
        <v>539.9650906475772</v>
      </c>
      <c r="G185" s="4">
        <f>Inputs!$B$6-F185</f>
        <v>1122.720956290395</v>
      </c>
      <c r="H185" s="4">
        <f>E185+(K185*(Inputs!$B$7-Inputs!$B$8))-Inputs!$B$9-Inputs!$B$3-(K185*Inputs!$B$6)</f>
        <v>207702.24654021481</v>
      </c>
      <c r="J185" s="4">
        <f>J184+Inputs!$B$11</f>
        <v>389271.54658964725</v>
      </c>
      <c r="K185">
        <v>183</v>
      </c>
      <c r="L185" s="20"/>
    </row>
    <row r="186" spans="1:12" x14ac:dyDescent="0.2">
      <c r="A186" s="1">
        <v>41579</v>
      </c>
      <c r="C186" s="4">
        <v>198101.8677</v>
      </c>
      <c r="D186" s="14">
        <f t="shared" si="4"/>
        <v>0.99904874209019756</v>
      </c>
      <c r="E186" s="4">
        <f t="shared" si="5"/>
        <v>433837.1724980225</v>
      </c>
      <c r="F186" s="4">
        <f>(Inputs!$B$2-SUM($G$2:G185))*(Inputs!$B$4/12)</f>
        <v>536.22268745994256</v>
      </c>
      <c r="G186" s="4">
        <f>Inputs!$B$6-F186</f>
        <v>1126.4633594780296</v>
      </c>
      <c r="H186" s="4">
        <f>E186+(K186*(Inputs!$B$7-Inputs!$B$8))-Inputs!$B$9-Inputs!$B$3-(K186*Inputs!$B$6)</f>
        <v>207702.93986143556</v>
      </c>
      <c r="J186" s="4">
        <f>J185+Inputs!$B$11</f>
        <v>390934.23263658519</v>
      </c>
      <c r="K186">
        <v>184</v>
      </c>
      <c r="L186" s="20">
        <v>1E-3</v>
      </c>
    </row>
    <row r="187" spans="1:12" x14ac:dyDescent="0.2">
      <c r="A187" s="1">
        <v>41609</v>
      </c>
      <c r="C187" s="4">
        <v>198952.28520000001</v>
      </c>
      <c r="D187" s="14">
        <f t="shared" si="4"/>
        <v>1.0042928292896656</v>
      </c>
      <c r="E187" s="4">
        <f t="shared" si="5"/>
        <v>436834.63149036362</v>
      </c>
      <c r="F187" s="4">
        <f>(Inputs!$B$2-SUM($G$2:G186))*(Inputs!$B$4/12)</f>
        <v>532.46780959501586</v>
      </c>
      <c r="G187" s="4">
        <f>Inputs!$B$6-F187</f>
        <v>1130.2182373429564</v>
      </c>
      <c r="H187" s="4">
        <f>E187+(K187*(Inputs!$B$7-Inputs!$B$8))-Inputs!$B$9-Inputs!$B$3-(K187*Inputs!$B$6)</f>
        <v>209987.7128068388</v>
      </c>
      <c r="J187" s="4">
        <f>J186+Inputs!$B$11</f>
        <v>392596.91868352314</v>
      </c>
      <c r="K187">
        <v>185</v>
      </c>
      <c r="L187">
        <v>5.0000000000000001E-3</v>
      </c>
    </row>
    <row r="188" spans="1:12" x14ac:dyDescent="0.2">
      <c r="A188" s="1">
        <v>41640</v>
      </c>
      <c r="C188" s="4">
        <v>199931.13020000001</v>
      </c>
      <c r="D188" s="14">
        <f t="shared" si="4"/>
        <v>1.0049199987776767</v>
      </c>
      <c r="E188" s="4">
        <f t="shared" si="5"/>
        <v>440123.42218273121</v>
      </c>
      <c r="F188" s="4">
        <f>(Inputs!$B$2-SUM($G$2:G187))*(Inputs!$B$4/12)</f>
        <v>528.70041547053938</v>
      </c>
      <c r="G188" s="4">
        <f>Inputs!$B$6-F188</f>
        <v>1133.9856314674328</v>
      </c>
      <c r="H188" s="4">
        <f>E188+(K188*(Inputs!$B$7-Inputs!$B$8))-Inputs!$B$9-Inputs!$B$3-(K188*Inputs!$B$6)</f>
        <v>212563.81745226838</v>
      </c>
      <c r="J188" s="4">
        <f>J187+Inputs!$B$11</f>
        <v>394259.60473046108</v>
      </c>
      <c r="K188">
        <v>186</v>
      </c>
      <c r="L188" s="20">
        <v>-3.0000000000000001E-3</v>
      </c>
    </row>
    <row r="189" spans="1:12" x14ac:dyDescent="0.2">
      <c r="A189" s="1">
        <v>41671</v>
      </c>
      <c r="C189" s="4">
        <v>202005.12969999999</v>
      </c>
      <c r="D189" s="14">
        <f t="shared" si="4"/>
        <v>1.0103735696283278</v>
      </c>
      <c r="E189" s="4">
        <f t="shared" si="5"/>
        <v>445838.64142187592</v>
      </c>
      <c r="F189" s="4">
        <f>(Inputs!$B$2-SUM($G$2:G188))*(Inputs!$B$4/12)</f>
        <v>524.92046336564795</v>
      </c>
      <c r="G189" s="4">
        <f>Inputs!$B$6-F189</f>
        <v>1137.7655835723242</v>
      </c>
      <c r="H189" s="4">
        <f>E189+(K189*(Inputs!$B$7-Inputs!$B$8))-Inputs!$B$9-Inputs!$B$3-(K189*Inputs!$B$6)</f>
        <v>217566.35064447514</v>
      </c>
      <c r="J189" s="4">
        <f>J188+Inputs!$B$11</f>
        <v>395922.29077739903</v>
      </c>
      <c r="K189">
        <v>187</v>
      </c>
      <c r="L189" s="20">
        <v>6.0000000000000001E-3</v>
      </c>
    </row>
    <row r="190" spans="1:12" x14ac:dyDescent="0.2">
      <c r="A190" s="1">
        <v>41699</v>
      </c>
      <c r="C190" s="4">
        <v>202416.92730000001</v>
      </c>
      <c r="D190" s="14">
        <f t="shared" si="4"/>
        <v>1.0020385502121238</v>
      </c>
      <c r="E190" s="4">
        <f t="shared" si="5"/>
        <v>447891.39113801636</v>
      </c>
      <c r="F190" s="4">
        <f>(Inputs!$B$2-SUM($G$2:G189))*(Inputs!$B$4/12)</f>
        <v>521.1279114204068</v>
      </c>
      <c r="G190" s="4">
        <f>Inputs!$B$6-F190</f>
        <v>1141.5581355175655</v>
      </c>
      <c r="H190" s="4">
        <f>E190+(K190*(Inputs!$B$7-Inputs!$B$8))-Inputs!$B$9-Inputs!$B$3-(K190*Inputs!$B$6)</f>
        <v>218906.41431367758</v>
      </c>
      <c r="J190" s="4">
        <f>J189+Inputs!$B$11</f>
        <v>397584.97682433698</v>
      </c>
      <c r="K190">
        <v>188</v>
      </c>
      <c r="L190" s="20">
        <v>2E-3</v>
      </c>
    </row>
    <row r="191" spans="1:12" x14ac:dyDescent="0.2">
      <c r="A191" s="1">
        <v>41730</v>
      </c>
      <c r="C191" s="4">
        <v>205062.63440000001</v>
      </c>
      <c r="D191" s="14">
        <f t="shared" si="4"/>
        <v>1.0130705822644903</v>
      </c>
      <c r="E191" s="4">
        <f t="shared" si="5"/>
        <v>454905.92630636384</v>
      </c>
      <c r="F191" s="4">
        <f>(Inputs!$B$2-SUM($G$2:G190))*(Inputs!$B$4/12)</f>
        <v>517.32271763534834</v>
      </c>
      <c r="G191" s="4">
        <f>Inputs!$B$6-F191</f>
        <v>1145.3633293026237</v>
      </c>
      <c r="H191" s="4">
        <f>E191+(K191*(Inputs!$B$7-Inputs!$B$8))-Inputs!$B$9-Inputs!$B$3-(K191*Inputs!$B$6)</f>
        <v>225208.26343508717</v>
      </c>
      <c r="J191" s="4">
        <f>J190+Inputs!$B$11</f>
        <v>399247.66287127492</v>
      </c>
      <c r="K191">
        <v>189</v>
      </c>
      <c r="L191" s="20">
        <v>4.0000000000000001E-3</v>
      </c>
    </row>
    <row r="192" spans="1:12" x14ac:dyDescent="0.2">
      <c r="A192" s="1">
        <v>41760</v>
      </c>
      <c r="C192" s="4">
        <v>205765.2187</v>
      </c>
      <c r="D192" s="14">
        <f t="shared" si="4"/>
        <v>1.0034261936703179</v>
      </c>
      <c r="E192" s="4">
        <f t="shared" si="5"/>
        <v>457617.64063610951</v>
      </c>
      <c r="F192" s="4">
        <f>(Inputs!$B$2-SUM($G$2:G191))*(Inputs!$B$4/12)</f>
        <v>513.5048398710062</v>
      </c>
      <c r="G192" s="4">
        <f>Inputs!$B$6-F192</f>
        <v>1149.181207066966</v>
      </c>
      <c r="H192" s="4">
        <f>E192+(K192*(Inputs!$B$7-Inputs!$B$8))-Inputs!$B$9-Inputs!$B$3-(K192*Inputs!$B$6)</f>
        <v>227207.29171789478</v>
      </c>
      <c r="J192" s="4">
        <f>J191+Inputs!$B$11</f>
        <v>400910.34891821287</v>
      </c>
      <c r="K192">
        <v>190</v>
      </c>
      <c r="L192" s="20">
        <v>1E-3</v>
      </c>
    </row>
    <row r="193" spans="1:12" x14ac:dyDescent="0.2">
      <c r="A193" s="1">
        <v>41791</v>
      </c>
      <c r="C193" s="4">
        <v>207291.04810000001</v>
      </c>
      <c r="D193" s="14">
        <f t="shared" si="4"/>
        <v>1.0074153902668295</v>
      </c>
      <c r="E193" s="4">
        <f t="shared" si="5"/>
        <v>462172.61587806401</v>
      </c>
      <c r="F193" s="4">
        <f>(Inputs!$B$2-SUM($G$2:G192))*(Inputs!$B$4/12)</f>
        <v>509.67423584744967</v>
      </c>
      <c r="G193" s="4">
        <f>Inputs!$B$6-F193</f>
        <v>1153.0118110905225</v>
      </c>
      <c r="H193" s="4">
        <f>E193+(K193*(Inputs!$B$7-Inputs!$B$8))-Inputs!$B$9-Inputs!$B$3-(K193*Inputs!$B$6)</f>
        <v>231049.58091291127</v>
      </c>
      <c r="J193" s="4">
        <f>J192+Inputs!$B$11</f>
        <v>402573.03496515081</v>
      </c>
      <c r="K193">
        <v>191</v>
      </c>
      <c r="L193" s="20">
        <v>2E-3</v>
      </c>
    </row>
    <row r="194" spans="1:12" x14ac:dyDescent="0.2">
      <c r="A194" s="1">
        <v>41821</v>
      </c>
      <c r="C194" s="4">
        <v>209414.3474</v>
      </c>
      <c r="D194" s="14">
        <f t="shared" si="4"/>
        <v>1.0102430824652673</v>
      </c>
      <c r="E194" s="4">
        <f t="shared" si="5"/>
        <v>468075.39304253348</v>
      </c>
      <c r="F194" s="4">
        <f>(Inputs!$B$2-SUM($G$2:G193))*(Inputs!$B$4/12)</f>
        <v>505.83086314381461</v>
      </c>
      <c r="G194" s="4">
        <f>Inputs!$B$6-F194</f>
        <v>1156.8551837941575</v>
      </c>
      <c r="H194" s="4">
        <f>E194+(K194*(Inputs!$B$7-Inputs!$B$8))-Inputs!$B$9-Inputs!$B$3-(K194*Inputs!$B$6)</f>
        <v>236239.67203044274</v>
      </c>
      <c r="J194" s="4">
        <f>J193+Inputs!$B$11</f>
        <v>404235.72101208876</v>
      </c>
      <c r="K194">
        <v>192</v>
      </c>
      <c r="L194" s="20">
        <v>-1E-3</v>
      </c>
    </row>
    <row r="195" spans="1:12" x14ac:dyDescent="0.2">
      <c r="A195" s="1">
        <v>41852</v>
      </c>
      <c r="C195" s="4">
        <v>212902.98389999999</v>
      </c>
      <c r="D195" s="14">
        <f t="shared" ref="D195:D258" si="6">C195/C194</f>
        <v>1.0166590137844587</v>
      </c>
      <c r="E195" s="4">
        <f t="shared" si="5"/>
        <v>477053.11514181003</v>
      </c>
      <c r="F195" s="4">
        <f>(Inputs!$B$2-SUM($G$2:G194))*(Inputs!$B$4/12)</f>
        <v>501.97467919783406</v>
      </c>
      <c r="G195" s="4">
        <f>Inputs!$B$6-F195</f>
        <v>1160.711367740138</v>
      </c>
      <c r="H195" s="4">
        <f>E195+(K195*(Inputs!$B$7-Inputs!$B$8))-Inputs!$B$9-Inputs!$B$3-(K195*Inputs!$B$6)</f>
        <v>244504.70808278141</v>
      </c>
      <c r="J195" s="4">
        <f>J194+Inputs!$B$11</f>
        <v>405898.40705902671</v>
      </c>
      <c r="K195">
        <v>193</v>
      </c>
      <c r="L195" s="20">
        <v>4.0000000000000001E-3</v>
      </c>
    </row>
    <row r="196" spans="1:12" x14ac:dyDescent="0.2">
      <c r="A196" s="1">
        <v>41883</v>
      </c>
      <c r="C196" s="4">
        <v>216602.99040000001</v>
      </c>
      <c r="D196" s="14">
        <f t="shared" si="6"/>
        <v>1.017378838155401</v>
      </c>
      <c r="E196" s="4">
        <f t="shared" ref="E196:E259" si="7">(E195+G196)*D196</f>
        <v>486528.5634814105</v>
      </c>
      <c r="F196" s="4">
        <f>(Inputs!$B$2-SUM($G$2:G195))*(Inputs!$B$4/12)</f>
        <v>498.10564130536693</v>
      </c>
      <c r="G196" s="4">
        <f>Inputs!$B$6-F196</f>
        <v>1164.5804056326051</v>
      </c>
      <c r="H196" s="4">
        <f>E196+(K196*(Inputs!$B$7-Inputs!$B$8))-Inputs!$B$9-Inputs!$B$3-(K196*Inputs!$B$6)</f>
        <v>253267.47037544393</v>
      </c>
      <c r="J196" s="4">
        <f>J195+Inputs!$B$11</f>
        <v>407561.09310596465</v>
      </c>
      <c r="K196">
        <v>194</v>
      </c>
      <c r="L196" s="17">
        <v>2E-3</v>
      </c>
    </row>
    <row r="197" spans="1:12" x14ac:dyDescent="0.2">
      <c r="A197" s="1">
        <v>41913</v>
      </c>
      <c r="C197" s="4">
        <v>216355.9853</v>
      </c>
      <c r="D197" s="14">
        <f t="shared" si="6"/>
        <v>0.99885964132099991</v>
      </c>
      <c r="E197" s="4">
        <f t="shared" si="7"/>
        <v>487140.87628561025</v>
      </c>
      <c r="F197" s="4">
        <f>(Inputs!$B$2-SUM($G$2:G196))*(Inputs!$B$4/12)</f>
        <v>494.22370661992488</v>
      </c>
      <c r="G197" s="4">
        <f>Inputs!$B$6-F197</f>
        <v>1168.4623403180472</v>
      </c>
      <c r="H197" s="4">
        <f>E197+(K197*(Inputs!$B$7-Inputs!$B$8))-Inputs!$B$9-Inputs!$B$3-(K197*Inputs!$B$6)</f>
        <v>253167.09713270568</v>
      </c>
      <c r="J197" s="4">
        <f>J196+Inputs!$B$11</f>
        <v>409223.7791529026</v>
      </c>
      <c r="K197">
        <v>195</v>
      </c>
      <c r="L197" s="20"/>
    </row>
    <row r="198" spans="1:12" x14ac:dyDescent="0.2">
      <c r="A198" s="1">
        <v>41944</v>
      </c>
      <c r="C198" s="4">
        <v>215983.89670000001</v>
      </c>
      <c r="D198" s="14">
        <f t="shared" si="6"/>
        <v>0.99828020195750977</v>
      </c>
      <c r="E198" s="4">
        <f t="shared" si="7"/>
        <v>487473.43335729995</v>
      </c>
      <c r="F198" s="4">
        <f>(Inputs!$B$2-SUM($G$2:G197))*(Inputs!$B$4/12)</f>
        <v>490.32883215219806</v>
      </c>
      <c r="G198" s="4">
        <f>Inputs!$B$6-F198</f>
        <v>1172.357214785774</v>
      </c>
      <c r="H198" s="4">
        <f>E198+(K198*(Inputs!$B$7-Inputs!$B$8))-Inputs!$B$9-Inputs!$B$3-(K198*Inputs!$B$6)</f>
        <v>252786.96815745748</v>
      </c>
      <c r="J198" s="4">
        <f>J197+Inputs!$B$11</f>
        <v>410886.46519984055</v>
      </c>
      <c r="K198">
        <v>196</v>
      </c>
      <c r="L198" s="20">
        <v>-2E-3</v>
      </c>
    </row>
    <row r="199" spans="1:12" x14ac:dyDescent="0.2">
      <c r="A199" s="1">
        <v>41974</v>
      </c>
      <c r="C199" s="4">
        <v>214801.34229999999</v>
      </c>
      <c r="D199" s="14">
        <f t="shared" si="6"/>
        <v>0.99452480292249479</v>
      </c>
      <c r="E199" s="4">
        <f t="shared" si="7"/>
        <v>485974.24502870347</v>
      </c>
      <c r="F199" s="4">
        <f>(Inputs!$B$2-SUM($G$2:G198))*(Inputs!$B$4/12)</f>
        <v>486.42097476957883</v>
      </c>
      <c r="G199" s="4">
        <f>Inputs!$B$6-F199</f>
        <v>1176.2650721683933</v>
      </c>
      <c r="H199" s="4">
        <f>E199+(K199*(Inputs!$B$7-Inputs!$B$8))-Inputs!$B$9-Inputs!$B$3-(K199*Inputs!$B$6)</f>
        <v>250575.09378192294</v>
      </c>
      <c r="J199" s="4">
        <f>J198+Inputs!$B$11</f>
        <v>412549.15124677849</v>
      </c>
      <c r="K199">
        <v>197</v>
      </c>
      <c r="L199" s="20">
        <v>2E-3</v>
      </c>
    </row>
    <row r="200" spans="1:12" x14ac:dyDescent="0.2">
      <c r="A200" s="1">
        <v>42005</v>
      </c>
      <c r="C200" s="4">
        <v>214337.96100000001</v>
      </c>
      <c r="D200" s="14">
        <f t="shared" si="6"/>
        <v>0.99784274485886215</v>
      </c>
      <c r="E200" s="4">
        <f t="shared" si="7"/>
        <v>486103.51458367653</v>
      </c>
      <c r="F200" s="4">
        <f>(Inputs!$B$2-SUM($G$2:G199))*(Inputs!$B$4/12)</f>
        <v>482.50009119568415</v>
      </c>
      <c r="G200" s="4">
        <f>Inputs!$B$6-F200</f>
        <v>1180.1859557422881</v>
      </c>
      <c r="H200" s="4">
        <f>E200+(K200*(Inputs!$B$7-Inputs!$B$8))-Inputs!$B$9-Inputs!$B$3-(K200*Inputs!$B$6)</f>
        <v>249991.67728995811</v>
      </c>
      <c r="J200" s="4">
        <f>J199+Inputs!$B$11</f>
        <v>414211.83729371644</v>
      </c>
      <c r="K200">
        <v>198</v>
      </c>
      <c r="L200" s="20">
        <v>-8.0000000000000002E-3</v>
      </c>
    </row>
    <row r="201" spans="1:12" x14ac:dyDescent="0.2">
      <c r="A201" s="1">
        <v>42036</v>
      </c>
      <c r="C201" s="4">
        <v>214578.68840000001</v>
      </c>
      <c r="D201" s="14">
        <f t="shared" si="6"/>
        <v>1.0011231206962914</v>
      </c>
      <c r="E201" s="4">
        <f t="shared" si="7"/>
        <v>487834.91731995018</v>
      </c>
      <c r="F201" s="4">
        <f>(Inputs!$B$2-SUM($G$2:G200))*(Inputs!$B$4/12)</f>
        <v>478.56613800987651</v>
      </c>
      <c r="G201" s="4">
        <f>Inputs!$B$6-F201</f>
        <v>1184.1199089280956</v>
      </c>
      <c r="H201" s="4">
        <f>E201+(K201*(Inputs!$B$7-Inputs!$B$8))-Inputs!$B$9-Inputs!$B$3-(K201*Inputs!$B$6)</f>
        <v>251010.3939792937</v>
      </c>
      <c r="J201" s="4">
        <f>J200+Inputs!$B$11</f>
        <v>415874.52334065438</v>
      </c>
      <c r="K201">
        <v>199</v>
      </c>
      <c r="L201" s="20">
        <v>5.0000000000000001E-3</v>
      </c>
    </row>
    <row r="202" spans="1:12" x14ac:dyDescent="0.2">
      <c r="A202" s="1">
        <v>42064</v>
      </c>
      <c r="C202" s="4">
        <v>215358.06080000001</v>
      </c>
      <c r="D202" s="14">
        <f t="shared" si="6"/>
        <v>1.0036321053400568</v>
      </c>
      <c r="E202" s="4">
        <f t="shared" si="7"/>
        <v>490799.16728791059</v>
      </c>
      <c r="F202" s="4">
        <f>(Inputs!$B$2-SUM($G$2:G201))*(Inputs!$B$4/12)</f>
        <v>474.61907164678291</v>
      </c>
      <c r="G202" s="4">
        <f>Inputs!$B$6-F202</f>
        <v>1188.0669752911892</v>
      </c>
      <c r="H202" s="4">
        <f>E202+(K202*(Inputs!$B$7-Inputs!$B$8))-Inputs!$B$9-Inputs!$B$3-(K202*Inputs!$B$6)</f>
        <v>253261.95790031616</v>
      </c>
      <c r="J202" s="4">
        <f>J201+Inputs!$B$11</f>
        <v>417537.20938759233</v>
      </c>
      <c r="K202">
        <v>200</v>
      </c>
      <c r="L202" s="20">
        <v>2E-3</v>
      </c>
    </row>
    <row r="203" spans="1:12" x14ac:dyDescent="0.2">
      <c r="A203" s="1">
        <v>42095</v>
      </c>
      <c r="C203" s="4">
        <v>216122.95170000001</v>
      </c>
      <c r="D203" s="14">
        <f t="shared" si="6"/>
        <v>1.0035517170667243</v>
      </c>
      <c r="E203" s="4">
        <f t="shared" si="7"/>
        <v>493738.60800858831</v>
      </c>
      <c r="F203" s="4">
        <f>(Inputs!$B$2-SUM($G$2:G202))*(Inputs!$B$4/12)</f>
        <v>470.6588483958123</v>
      </c>
      <c r="G203" s="4">
        <f>Inputs!$B$6-F203</f>
        <v>1192.0271985421598</v>
      </c>
      <c r="H203" s="4">
        <f>E203+(K203*(Inputs!$B$7-Inputs!$B$8))-Inputs!$B$9-Inputs!$B$3-(K203*Inputs!$B$6)</f>
        <v>255488.71257405588</v>
      </c>
      <c r="J203" s="4">
        <f>J202+Inputs!$B$11</f>
        <v>419199.89543453028</v>
      </c>
      <c r="K203">
        <v>201</v>
      </c>
      <c r="L203" s="20">
        <v>4.0000000000000001E-3</v>
      </c>
    </row>
    <row r="204" spans="1:12" x14ac:dyDescent="0.2">
      <c r="A204" s="1">
        <v>42125</v>
      </c>
      <c r="C204" s="4">
        <v>215902.91390000001</v>
      </c>
      <c r="D204" s="14">
        <f t="shared" si="6"/>
        <v>0.9989818860131735</v>
      </c>
      <c r="E204" s="4">
        <f t="shared" si="7"/>
        <v>494430.70878351375</v>
      </c>
      <c r="F204" s="4">
        <f>(Inputs!$B$2-SUM($G$2:G203))*(Inputs!$B$4/12)</f>
        <v>466.68542440067176</v>
      </c>
      <c r="G204" s="4">
        <f>Inputs!$B$6-F204</f>
        <v>1196.0006225373004</v>
      </c>
      <c r="H204" s="4">
        <f>E204+(K204*(Inputs!$B$7-Inputs!$B$8))-Inputs!$B$9-Inputs!$B$3-(K204*Inputs!$B$6)</f>
        <v>255468.12730204337</v>
      </c>
      <c r="J204" s="4">
        <f>J203+Inputs!$B$11</f>
        <v>420862.58148146822</v>
      </c>
      <c r="K204">
        <v>202</v>
      </c>
      <c r="L204" s="20">
        <v>2E-3</v>
      </c>
    </row>
    <row r="205" spans="1:12" x14ac:dyDescent="0.2">
      <c r="A205" s="1">
        <v>42156</v>
      </c>
      <c r="C205" s="4">
        <v>216422.2585</v>
      </c>
      <c r="D205" s="14">
        <f t="shared" si="6"/>
        <v>1.0024054543341667</v>
      </c>
      <c r="E205" s="4">
        <f t="shared" si="7"/>
        <v>496822.91308081202</v>
      </c>
      <c r="F205" s="4">
        <f>(Inputs!$B$2-SUM($G$2:G204))*(Inputs!$B$4/12)</f>
        <v>462.69875565888071</v>
      </c>
      <c r="G205" s="4">
        <f>Inputs!$B$6-F205</f>
        <v>1199.9872912790916</v>
      </c>
      <c r="H205" s="4">
        <f>E205+(K205*(Inputs!$B$7-Inputs!$B$8))-Inputs!$B$9-Inputs!$B$3-(K205*Inputs!$B$6)</f>
        <v>257147.64555240364</v>
      </c>
      <c r="J205" s="4">
        <f>J204+Inputs!$B$11</f>
        <v>422525.26752840617</v>
      </c>
      <c r="K205">
        <v>203</v>
      </c>
      <c r="L205" s="20">
        <v>2E-3</v>
      </c>
    </row>
    <row r="206" spans="1:12" x14ac:dyDescent="0.2">
      <c r="A206" s="1">
        <v>42186</v>
      </c>
      <c r="C206" s="4">
        <v>218821.2984</v>
      </c>
      <c r="D206" s="14">
        <f t="shared" si="6"/>
        <v>1.0110849961396184</v>
      </c>
      <c r="E206" s="4">
        <f t="shared" si="7"/>
        <v>503547.52659730992</v>
      </c>
      <c r="F206" s="4">
        <f>(Inputs!$B$2-SUM($G$2:G205))*(Inputs!$B$4/12)</f>
        <v>458.69879802128372</v>
      </c>
      <c r="G206" s="4">
        <f>Inputs!$B$6-F206</f>
        <v>1203.9872489166885</v>
      </c>
      <c r="H206" s="4">
        <f>E206+(K206*(Inputs!$B$7-Inputs!$B$8))-Inputs!$B$9-Inputs!$B$3-(K206*Inputs!$B$6)</f>
        <v>263159.57302196353</v>
      </c>
      <c r="J206" s="4">
        <f>J205+Inputs!$B$11</f>
        <v>424187.95357534412</v>
      </c>
      <c r="K206">
        <v>204</v>
      </c>
      <c r="L206" s="20">
        <v>-1E-3</v>
      </c>
    </row>
    <row r="207" spans="1:12" x14ac:dyDescent="0.2">
      <c r="A207" s="1">
        <v>42217</v>
      </c>
      <c r="C207" s="4">
        <v>222495.83919999999</v>
      </c>
      <c r="D207" s="14">
        <f t="shared" si="6"/>
        <v>1.0167924275510103</v>
      </c>
      <c r="E207" s="4">
        <f t="shared" si="7"/>
        <v>513231.59775747737</v>
      </c>
      <c r="F207" s="4">
        <f>(Inputs!$B$2-SUM($G$2:G206))*(Inputs!$B$4/12)</f>
        <v>454.68550719156138</v>
      </c>
      <c r="G207" s="4">
        <f>Inputs!$B$6-F207</f>
        <v>1208.0005397464108</v>
      </c>
      <c r="H207" s="4">
        <f>E207+(K207*(Inputs!$B$7-Inputs!$B$8))-Inputs!$B$9-Inputs!$B$3-(K207*Inputs!$B$6)</f>
        <v>272130.95813519304</v>
      </c>
      <c r="J207" s="4">
        <f>J206+Inputs!$B$11</f>
        <v>425850.63962228206</v>
      </c>
      <c r="K207">
        <v>205</v>
      </c>
      <c r="L207" s="20">
        <v>5.0000000000000001E-3</v>
      </c>
    </row>
    <row r="208" spans="1:12" x14ac:dyDescent="0.2">
      <c r="A208" s="1">
        <v>42248</v>
      </c>
      <c r="C208" s="4">
        <v>225192.55859999999</v>
      </c>
      <c r="D208" s="14">
        <f t="shared" si="6"/>
        <v>1.0121203138436037</v>
      </c>
      <c r="E208" s="4">
        <f t="shared" si="7"/>
        <v>520678.84315511491</v>
      </c>
      <c r="F208" s="4">
        <f>(Inputs!$B$2-SUM($G$2:G207))*(Inputs!$B$4/12)</f>
        <v>450.65883872574005</v>
      </c>
      <c r="G208" s="4">
        <f>Inputs!$B$6-F208</f>
        <v>1212.0272082122322</v>
      </c>
      <c r="H208" s="4">
        <f>E208+(K208*(Inputs!$B$7-Inputs!$B$8))-Inputs!$B$9-Inputs!$B$3-(K208*Inputs!$B$6)</f>
        <v>278865.51748589263</v>
      </c>
      <c r="J208" s="4">
        <f>J207+Inputs!$B$11</f>
        <v>427513.32566922001</v>
      </c>
      <c r="K208">
        <v>206</v>
      </c>
      <c r="L208" s="17">
        <v>-1E-3</v>
      </c>
    </row>
    <row r="209" spans="1:15" x14ac:dyDescent="0.2">
      <c r="A209" s="1">
        <v>42278</v>
      </c>
      <c r="C209" s="4">
        <v>226617.9663</v>
      </c>
      <c r="D209" s="14">
        <f t="shared" si="6"/>
        <v>1.0063297282506209</v>
      </c>
      <c r="E209" s="4">
        <f t="shared" si="7"/>
        <v>525198.36341257731</v>
      </c>
      <c r="F209" s="4">
        <f>(Inputs!$B$2-SUM($G$2:G208))*(Inputs!$B$4/12)</f>
        <v>446.61874803169923</v>
      </c>
      <c r="G209" s="4">
        <f>Inputs!$B$6-F209</f>
        <v>1216.067298906273</v>
      </c>
      <c r="H209" s="4">
        <f>E209+(K209*(Inputs!$B$7-Inputs!$B$8))-Inputs!$B$9-Inputs!$B$3-(K209*Inputs!$B$6)</f>
        <v>282672.35169641708</v>
      </c>
      <c r="J209" s="4">
        <f>J208+Inputs!$B$11</f>
        <v>429176.01171615795</v>
      </c>
      <c r="K209">
        <v>207</v>
      </c>
      <c r="L209" s="20"/>
    </row>
    <row r="210" spans="1:15" x14ac:dyDescent="0.2">
      <c r="A210" s="1">
        <v>42309</v>
      </c>
      <c r="C210" s="4">
        <v>228995.34969999999</v>
      </c>
      <c r="D210" s="14">
        <f t="shared" si="6"/>
        <v>1.0104907101533722</v>
      </c>
      <c r="E210" s="4">
        <f t="shared" si="7"/>
        <v>531940.98800699168</v>
      </c>
      <c r="F210" s="4">
        <f>(Inputs!$B$2-SUM($G$2:G209))*(Inputs!$B$4/12)</f>
        <v>442.56519036867832</v>
      </c>
      <c r="G210" s="4">
        <f>Inputs!$B$6-F210</f>
        <v>1220.1208565692939</v>
      </c>
      <c r="H210" s="4">
        <f>E210+(K210*(Inputs!$B$7-Inputs!$B$8))-Inputs!$B$9-Inputs!$B$3-(K210*Inputs!$B$6)</f>
        <v>288702.29024389345</v>
      </c>
      <c r="J210" s="4">
        <f>J209+Inputs!$B$11</f>
        <v>430838.6977630959</v>
      </c>
      <c r="K210">
        <v>208</v>
      </c>
      <c r="L210" s="20">
        <v>1E-3</v>
      </c>
    </row>
    <row r="211" spans="1:15" x14ac:dyDescent="0.2">
      <c r="A211" s="1">
        <v>42339</v>
      </c>
      <c r="C211" s="4">
        <v>230149.28210000001</v>
      </c>
      <c r="D211" s="14">
        <f t="shared" si="6"/>
        <v>1.0050391084426464</v>
      </c>
      <c r="E211" s="4">
        <f t="shared" si="7"/>
        <v>535851.85307245224</v>
      </c>
      <c r="F211" s="4">
        <f>(Inputs!$B$2-SUM($G$2:G210))*(Inputs!$B$4/12)</f>
        <v>438.49812084678069</v>
      </c>
      <c r="G211" s="4">
        <f>Inputs!$B$6-F211</f>
        <v>1224.1879260911915</v>
      </c>
      <c r="H211" s="4">
        <f>E211+(K211*(Inputs!$B$7-Inputs!$B$8))-Inputs!$B$9-Inputs!$B$3-(K211*Inputs!$B$6)</f>
        <v>291900.46926241607</v>
      </c>
      <c r="J211" s="4">
        <f>J210+Inputs!$B$11</f>
        <v>432501.38381003385</v>
      </c>
      <c r="K211">
        <v>209</v>
      </c>
      <c r="L211">
        <v>3.0000000000000001E-3</v>
      </c>
    </row>
    <row r="212" spans="1:15" x14ac:dyDescent="0.2">
      <c r="A212" s="1">
        <v>42370</v>
      </c>
      <c r="C212" s="4">
        <v>232752.59289999999</v>
      </c>
      <c r="D212" s="14">
        <f t="shared" si="6"/>
        <v>1.011311400914424</v>
      </c>
      <c r="E212" s="4">
        <f t="shared" si="7"/>
        <v>543155.25020383124</v>
      </c>
      <c r="F212" s="4">
        <f>(Inputs!$B$2-SUM($G$2:G211))*(Inputs!$B$4/12)</f>
        <v>434.41749442647671</v>
      </c>
      <c r="G212" s="4">
        <f>Inputs!$B$6-F212</f>
        <v>1228.2685525114955</v>
      </c>
      <c r="H212" s="4">
        <f>E212+(K212*(Inputs!$B$7-Inputs!$B$8))-Inputs!$B$9-Inputs!$B$3-(K212*Inputs!$B$6)</f>
        <v>298491.18034685706</v>
      </c>
      <c r="J212" s="4">
        <f>J211+Inputs!$B$11</f>
        <v>434164.06985697179</v>
      </c>
      <c r="K212">
        <v>210</v>
      </c>
      <c r="L212" s="20">
        <v>-6.9999999999999993E-3</v>
      </c>
    </row>
    <row r="213" spans="1:15" x14ac:dyDescent="0.2">
      <c r="A213" s="1">
        <v>42401</v>
      </c>
      <c r="C213" s="4">
        <v>232344.38459999999</v>
      </c>
      <c r="D213" s="14">
        <f t="shared" si="6"/>
        <v>0.99824617077337829</v>
      </c>
      <c r="E213" s="4">
        <f t="shared" si="7"/>
        <v>543432.85007858742</v>
      </c>
      <c r="F213" s="4">
        <f>(Inputs!$B$2-SUM($G$2:G212))*(Inputs!$B$4/12)</f>
        <v>430.32326591810505</v>
      </c>
      <c r="G213" s="4">
        <f>Inputs!$B$6-F213</f>
        <v>1232.362781019867</v>
      </c>
      <c r="H213" s="4">
        <f>E213+(K213*(Inputs!$B$7-Inputs!$B$8))-Inputs!$B$9-Inputs!$B$3-(K213*Inputs!$B$6)</f>
        <v>298056.09417467529</v>
      </c>
      <c r="J213" s="4">
        <f>J212+Inputs!$B$11</f>
        <v>435826.75590390974</v>
      </c>
      <c r="K213">
        <v>211</v>
      </c>
      <c r="L213" s="20">
        <v>5.0000000000000001E-3</v>
      </c>
    </row>
    <row r="214" spans="1:15" x14ac:dyDescent="0.2">
      <c r="A214" s="1">
        <v>42430</v>
      </c>
      <c r="C214" s="4">
        <v>233231.03450000001</v>
      </c>
      <c r="D214" s="14">
        <f t="shared" si="6"/>
        <v>1.0038161021258443</v>
      </c>
      <c r="E214" s="4">
        <f t="shared" si="7"/>
        <v>546747.83448828501</v>
      </c>
      <c r="F214" s="4">
        <f>(Inputs!$B$2-SUM($G$2:G213))*(Inputs!$B$4/12)</f>
        <v>426.21538998137214</v>
      </c>
      <c r="G214" s="4">
        <f>Inputs!$B$6-F214</f>
        <v>1236.4706569566001</v>
      </c>
      <c r="H214" s="4">
        <f>E214+(K214*(Inputs!$B$7-Inputs!$B$8))-Inputs!$B$9-Inputs!$B$3-(K214*Inputs!$B$6)</f>
        <v>300658.39253743493</v>
      </c>
      <c r="J214" s="4">
        <f>J213+Inputs!$B$11</f>
        <v>437489.44195084769</v>
      </c>
      <c r="K214">
        <v>212</v>
      </c>
      <c r="L214" s="20">
        <v>4.0000000000000001E-3</v>
      </c>
    </row>
    <row r="215" spans="1:15" x14ac:dyDescent="0.2">
      <c r="A215" s="1">
        <v>42461</v>
      </c>
      <c r="C215" s="4">
        <v>231586.80429999999</v>
      </c>
      <c r="D215" s="14">
        <f t="shared" si="6"/>
        <v>0.99295020834802317</v>
      </c>
      <c r="E215" s="4">
        <f t="shared" si="7"/>
        <v>544125.22247806913</v>
      </c>
      <c r="F215" s="4">
        <f>(Inputs!$B$2-SUM($G$2:G214))*(Inputs!$B$4/12)</f>
        <v>422.09382112485008</v>
      </c>
      <c r="G215" s="4">
        <f>Inputs!$B$6-F215</f>
        <v>1240.592225813122</v>
      </c>
      <c r="H215" s="4">
        <f>E215+(K215*(Inputs!$B$7-Inputs!$B$8))-Inputs!$B$9-Inputs!$B$3-(K215*Inputs!$B$6)</f>
        <v>297323.09448028106</v>
      </c>
      <c r="J215" s="4">
        <f>J214+Inputs!$B$11</f>
        <v>439152.12799778563</v>
      </c>
      <c r="K215">
        <v>213</v>
      </c>
      <c r="L215" s="20">
        <v>1E-3</v>
      </c>
    </row>
    <row r="216" spans="1:15" x14ac:dyDescent="0.2">
      <c r="A216" s="1">
        <v>42491</v>
      </c>
      <c r="C216" s="4">
        <v>232777.3407</v>
      </c>
      <c r="D216" s="14">
        <f t="shared" si="6"/>
        <v>1.0051407782217927</v>
      </c>
      <c r="E216" s="4">
        <f t="shared" si="7"/>
        <v>548173.57597313996</v>
      </c>
      <c r="F216" s="4">
        <f>(Inputs!$B$2-SUM($G$2:G215))*(Inputs!$B$4/12)</f>
        <v>417.95851370547297</v>
      </c>
      <c r="G216" s="4">
        <f>Inputs!$B$6-F216</f>
        <v>1244.7275332324991</v>
      </c>
      <c r="H216" s="4">
        <f>E216+(K216*(Inputs!$B$7-Inputs!$B$8))-Inputs!$B$9-Inputs!$B$3-(K216*Inputs!$B$6)</f>
        <v>300658.76192841394</v>
      </c>
      <c r="J216" s="4">
        <f>J215+Inputs!$B$11</f>
        <v>440814.81404472358</v>
      </c>
      <c r="K216">
        <v>214</v>
      </c>
      <c r="L216" s="20">
        <v>3.0000000000000001E-3</v>
      </c>
    </row>
    <row r="217" spans="1:15" x14ac:dyDescent="0.2">
      <c r="A217" s="1">
        <v>42522</v>
      </c>
      <c r="C217" s="4">
        <v>234929.44630000001</v>
      </c>
      <c r="D217" s="14">
        <f t="shared" si="6"/>
        <v>1.0092453397462497</v>
      </c>
      <c r="E217" s="4">
        <f t="shared" si="7"/>
        <v>554502.04983663757</v>
      </c>
      <c r="F217" s="4">
        <f>(Inputs!$B$2-SUM($G$2:G216))*(Inputs!$B$4/12)</f>
        <v>413.80942192803133</v>
      </c>
      <c r="G217" s="4">
        <f>Inputs!$B$6-F217</f>
        <v>1248.8766250099409</v>
      </c>
      <c r="H217" s="4">
        <f>E217+(K217*(Inputs!$B$7-Inputs!$B$8))-Inputs!$B$9-Inputs!$B$3-(K217*Inputs!$B$6)</f>
        <v>306274.54974497354</v>
      </c>
      <c r="J217" s="4">
        <f>J216+Inputs!$B$11</f>
        <v>442477.50009166152</v>
      </c>
      <c r="K217">
        <v>215</v>
      </c>
      <c r="L217" s="20">
        <v>4.0000000000000001E-3</v>
      </c>
      <c r="O217" s="3"/>
    </row>
    <row r="218" spans="1:15" x14ac:dyDescent="0.2">
      <c r="A218" s="1">
        <v>42552</v>
      </c>
      <c r="C218" s="4">
        <v>237836.78940000001</v>
      </c>
      <c r="D218" s="14">
        <f t="shared" si="6"/>
        <v>1.0123753882103284</v>
      </c>
      <c r="E218" s="4">
        <f t="shared" si="7"/>
        <v>562632.77436472033</v>
      </c>
      <c r="F218" s="4">
        <f>(Inputs!$B$2-SUM($G$2:G217))*(Inputs!$B$4/12)</f>
        <v>409.64649984466485</v>
      </c>
      <c r="G218" s="4">
        <f>Inputs!$B$6-F218</f>
        <v>1253.0395470933072</v>
      </c>
      <c r="H218" s="4">
        <f>E218+(K218*(Inputs!$B$7-Inputs!$B$8))-Inputs!$B$9-Inputs!$B$3-(K218*Inputs!$B$6)</f>
        <v>313692.58822611836</v>
      </c>
      <c r="J218" s="4">
        <f>J217+Inputs!$B$11</f>
        <v>444140.18613859947</v>
      </c>
      <c r="K218">
        <v>216</v>
      </c>
      <c r="L218" s="20">
        <v>1E-3</v>
      </c>
      <c r="O218" s="3"/>
    </row>
    <row r="219" spans="1:15" x14ac:dyDescent="0.2">
      <c r="A219" s="1">
        <v>42583</v>
      </c>
      <c r="C219" s="4">
        <v>239784.9431</v>
      </c>
      <c r="D219" s="14">
        <f t="shared" si="6"/>
        <v>1.0081911368922978</v>
      </c>
      <c r="E219" s="4">
        <f t="shared" si="7"/>
        <v>568508.89081640868</v>
      </c>
      <c r="F219" s="4">
        <f>(Inputs!$B$2-SUM($G$2:G218))*(Inputs!$B$4/12)</f>
        <v>405.46970135435384</v>
      </c>
      <c r="G219" s="4">
        <f>Inputs!$B$6-F219</f>
        <v>1257.2163455836182</v>
      </c>
      <c r="H219" s="4">
        <f>E219+(K219*(Inputs!$B$7-Inputs!$B$8))-Inputs!$B$9-Inputs!$B$3-(K219*Inputs!$B$6)</f>
        <v>318856.0186308687</v>
      </c>
      <c r="J219" s="4">
        <f>J218+Inputs!$B$11</f>
        <v>445802.87218553742</v>
      </c>
      <c r="K219">
        <v>217</v>
      </c>
      <c r="L219" s="20">
        <v>4.0000000000000001E-3</v>
      </c>
      <c r="O219" s="3"/>
    </row>
    <row r="220" spans="1:15" x14ac:dyDescent="0.2">
      <c r="A220" s="1">
        <v>42614</v>
      </c>
      <c r="C220" s="4">
        <v>240207.4889</v>
      </c>
      <c r="D220" s="14">
        <f t="shared" si="6"/>
        <v>1.00176218654323</v>
      </c>
      <c r="E220" s="4">
        <f t="shared" si="7"/>
        <v>570774.33943480602</v>
      </c>
      <c r="F220" s="4">
        <f>(Inputs!$B$2-SUM($G$2:G219))*(Inputs!$B$4/12)</f>
        <v>401.27898020240849</v>
      </c>
      <c r="G220" s="4">
        <f>Inputs!$B$6-F220</f>
        <v>1261.4070667355636</v>
      </c>
      <c r="H220" s="4">
        <f>E220+(K220*(Inputs!$B$7-Inputs!$B$8))-Inputs!$B$9-Inputs!$B$3-(K220*Inputs!$B$6)</f>
        <v>320408.7812023281</v>
      </c>
      <c r="J220" s="4">
        <f>J219+Inputs!$B$11</f>
        <v>447465.55823247536</v>
      </c>
      <c r="K220">
        <v>218</v>
      </c>
      <c r="L220" s="17">
        <v>2E-3</v>
      </c>
      <c r="O220" s="3"/>
    </row>
    <row r="221" spans="1:15" x14ac:dyDescent="0.2">
      <c r="A221" s="1">
        <v>42644</v>
      </c>
      <c r="C221" s="4">
        <v>241564.4731</v>
      </c>
      <c r="D221" s="14">
        <f t="shared" si="6"/>
        <v>1.0056492168758524</v>
      </c>
      <c r="E221" s="4">
        <f t="shared" si="7"/>
        <v>575271.52893769834</v>
      </c>
      <c r="F221" s="4">
        <f>(Inputs!$B$2-SUM($G$2:G220))*(Inputs!$B$4/12)</f>
        <v>397.07428997995663</v>
      </c>
      <c r="G221" s="4">
        <f>Inputs!$B$6-F221</f>
        <v>1265.6117569580156</v>
      </c>
      <c r="H221" s="4">
        <f>E221+(K221*(Inputs!$B$7-Inputs!$B$8))-Inputs!$B$9-Inputs!$B$3-(K221*Inputs!$B$6)</f>
        <v>324193.28465828241</v>
      </c>
      <c r="J221" s="4">
        <f>J220+Inputs!$B$11</f>
        <v>449128.24427941331</v>
      </c>
      <c r="K221">
        <v>219</v>
      </c>
      <c r="L221" s="20"/>
      <c r="O221" s="3"/>
    </row>
    <row r="222" spans="1:15" x14ac:dyDescent="0.2">
      <c r="A222" s="1">
        <v>42675</v>
      </c>
      <c r="C222" s="4">
        <v>240696.2934</v>
      </c>
      <c r="D222" s="14">
        <f t="shared" si="6"/>
        <v>0.99640601248661009</v>
      </c>
      <c r="E222" s="4">
        <f t="shared" si="7"/>
        <v>574469.27695387462</v>
      </c>
      <c r="F222" s="4">
        <f>(Inputs!$B$2-SUM($G$2:G221))*(Inputs!$B$4/12)</f>
        <v>392.85558412342994</v>
      </c>
      <c r="G222" s="4">
        <f>Inputs!$B$6-F222</f>
        <v>1269.8304628145422</v>
      </c>
      <c r="H222" s="4">
        <f>E222+(K222*(Inputs!$B$7-Inputs!$B$8))-Inputs!$B$9-Inputs!$B$3-(K222*Inputs!$B$6)</f>
        <v>322678.34662752075</v>
      </c>
      <c r="J222" s="4">
        <f>J221+Inputs!$B$11</f>
        <v>450790.93032635126</v>
      </c>
      <c r="K222">
        <v>220</v>
      </c>
      <c r="L222" s="20">
        <v>3.0000000000000001E-3</v>
      </c>
      <c r="O222" s="3"/>
    </row>
    <row r="223" spans="1:15" x14ac:dyDescent="0.2">
      <c r="A223" s="1">
        <v>42705</v>
      </c>
      <c r="C223" s="4">
        <v>240901.77239999999</v>
      </c>
      <c r="D223" s="14">
        <f t="shared" si="6"/>
        <v>1.0008536857676429</v>
      </c>
      <c r="E223" s="4">
        <f t="shared" si="7"/>
        <v>576234.84408022964</v>
      </c>
      <c r="F223" s="4">
        <f>(Inputs!$B$2-SUM($G$2:G222))*(Inputs!$B$4/12)</f>
        <v>388.62281591404815</v>
      </c>
      <c r="G223" s="4">
        <f>Inputs!$B$6-F223</f>
        <v>1274.0632310239239</v>
      </c>
      <c r="H223" s="4">
        <f>E223+(K223*(Inputs!$B$7-Inputs!$B$8))-Inputs!$B$9-Inputs!$B$3-(K223*Inputs!$B$6)</f>
        <v>323731.22770693782</v>
      </c>
      <c r="J223" s="4">
        <f>J222+Inputs!$B$11</f>
        <v>452453.6163732892</v>
      </c>
      <c r="K223">
        <v>221</v>
      </c>
      <c r="L223" s="20">
        <v>6.0000000000000001E-3</v>
      </c>
      <c r="O223" s="3"/>
    </row>
    <row r="224" spans="1:15" x14ac:dyDescent="0.2">
      <c r="A224" s="1">
        <v>42736</v>
      </c>
      <c r="C224" s="4">
        <v>240457.6832</v>
      </c>
      <c r="D224" s="14">
        <f t="shared" si="6"/>
        <v>0.99815655486642663</v>
      </c>
      <c r="E224" s="4">
        <f t="shared" si="7"/>
        <v>576448.54037502664</v>
      </c>
      <c r="F224" s="4">
        <f>(Inputs!$B$2-SUM($G$2:G223))*(Inputs!$B$4/12)</f>
        <v>384.3759384773017</v>
      </c>
      <c r="G224" s="4">
        <f>Inputs!$B$6-F224</f>
        <v>1278.3101084606706</v>
      </c>
      <c r="H224" s="4">
        <f>E224+(K224*(Inputs!$B$7-Inputs!$B$8))-Inputs!$B$9-Inputs!$B$3-(K224*Inputs!$B$6)</f>
        <v>323232.23795479682</v>
      </c>
      <c r="J224" s="4">
        <f>J223+Inputs!$B$11</f>
        <v>454116.30242022715</v>
      </c>
      <c r="K224">
        <v>222</v>
      </c>
      <c r="L224" s="20">
        <v>-6.0000000000000001E-3</v>
      </c>
      <c r="O224" s="3"/>
    </row>
    <row r="225" spans="1:17" x14ac:dyDescent="0.2">
      <c r="A225" s="1">
        <v>42767</v>
      </c>
      <c r="C225" s="4">
        <v>242497.9039</v>
      </c>
      <c r="D225" s="14">
        <f t="shared" si="6"/>
        <v>1.0084847390727918</v>
      </c>
      <c r="E225" s="4">
        <f t="shared" si="7"/>
        <v>582633.00925263949</v>
      </c>
      <c r="F225" s="4">
        <f>(Inputs!$B$2-SUM($G$2:G224))*(Inputs!$B$4/12)</f>
        <v>380.11490478243286</v>
      </c>
      <c r="G225" s="4">
        <f>Inputs!$B$6-F225</f>
        <v>1282.5711421555393</v>
      </c>
      <c r="H225" s="4">
        <f>E225+(K225*(Inputs!$B$7-Inputs!$B$8))-Inputs!$B$9-Inputs!$B$3-(K225*Inputs!$B$6)</f>
        <v>328704.02078547172</v>
      </c>
      <c r="J225" s="4">
        <f>J224+Inputs!$B$11</f>
        <v>455778.98846716509</v>
      </c>
      <c r="K225">
        <v>223</v>
      </c>
      <c r="L225" s="20">
        <v>1.1000000000000001E-2</v>
      </c>
      <c r="O225" s="3"/>
    </row>
    <row r="226" spans="1:17" x14ac:dyDescent="0.2">
      <c r="A226" s="1">
        <v>42795</v>
      </c>
      <c r="C226" s="4">
        <v>242937.57870000001</v>
      </c>
      <c r="D226" s="14">
        <f t="shared" si="6"/>
        <v>1.0018131076307419</v>
      </c>
      <c r="E226" s="4">
        <f t="shared" si="7"/>
        <v>584978.56517792353</v>
      </c>
      <c r="F226" s="4">
        <f>(Inputs!$B$2-SUM($G$2:G225))*(Inputs!$B$4/12)</f>
        <v>375.83966764191439</v>
      </c>
      <c r="G226" s="4">
        <f>Inputs!$B$6-F226</f>
        <v>1286.8463792960579</v>
      </c>
      <c r="H226" s="4">
        <f>E226+(K226*(Inputs!$B$7-Inputs!$B$8))-Inputs!$B$9-Inputs!$B$3-(K226*Inputs!$B$6)</f>
        <v>330336.89066381776</v>
      </c>
      <c r="J226" s="4">
        <f>J225+Inputs!$B$11</f>
        <v>457441.67451410304</v>
      </c>
      <c r="K226">
        <v>224</v>
      </c>
      <c r="L226" s="20">
        <v>3.0000000000000001E-3</v>
      </c>
      <c r="O226" s="3"/>
    </row>
    <row r="227" spans="1:17" x14ac:dyDescent="0.2">
      <c r="A227" s="1">
        <v>42826</v>
      </c>
      <c r="C227" s="4">
        <v>245047.64939999999</v>
      </c>
      <c r="D227" s="14">
        <f t="shared" si="6"/>
        <v>1.0086856496689038</v>
      </c>
      <c r="E227" s="4">
        <f t="shared" si="7"/>
        <v>591361.83427992184</v>
      </c>
      <c r="F227" s="4">
        <f>(Inputs!$B$2-SUM($G$2:G226))*(Inputs!$B$4/12)</f>
        <v>371.55017971092752</v>
      </c>
      <c r="G227" s="4">
        <f>Inputs!$B$6-F227</f>
        <v>1291.1358672270446</v>
      </c>
      <c r="H227" s="4">
        <f>E227+(K227*(Inputs!$B$7-Inputs!$B$8))-Inputs!$B$9-Inputs!$B$3-(K227*Inputs!$B$6)</f>
        <v>336007.47371887811</v>
      </c>
      <c r="J227" s="4">
        <f>J226+Inputs!$B$11</f>
        <v>459104.36056104099</v>
      </c>
      <c r="K227">
        <v>225</v>
      </c>
      <c r="L227" s="20">
        <v>5.0000000000000001E-3</v>
      </c>
      <c r="O227" s="3"/>
    </row>
    <row r="228" spans="1:17" x14ac:dyDescent="0.2">
      <c r="A228" s="1">
        <v>42856</v>
      </c>
      <c r="C228" s="4">
        <v>245991.87390000001</v>
      </c>
      <c r="D228" s="14">
        <f t="shared" si="6"/>
        <v>1.003853228146901</v>
      </c>
      <c r="E228" s="4">
        <f t="shared" si="7"/>
        <v>594940.91762275866</v>
      </c>
      <c r="F228" s="4">
        <f>(Inputs!$B$2-SUM($G$2:G227))*(Inputs!$B$4/12)</f>
        <v>367.24639348683735</v>
      </c>
      <c r="G228" s="4">
        <f>Inputs!$B$6-F228</f>
        <v>1295.4396534511347</v>
      </c>
      <c r="H228" s="4">
        <f>E228+(K228*(Inputs!$B$7-Inputs!$B$8))-Inputs!$B$9-Inputs!$B$3-(K228*Inputs!$B$6)</f>
        <v>338873.87101477693</v>
      </c>
      <c r="J228" s="4">
        <f>J227+Inputs!$B$11</f>
        <v>460767.04660797893</v>
      </c>
      <c r="K228">
        <v>226</v>
      </c>
      <c r="L228" s="20">
        <v>4.0000000000000001E-3</v>
      </c>
      <c r="O228" s="3"/>
    </row>
    <row r="229" spans="1:17" x14ac:dyDescent="0.2">
      <c r="A229" s="1">
        <v>42887</v>
      </c>
      <c r="C229" s="4">
        <v>249547.82310000001</v>
      </c>
      <c r="D229" s="14">
        <f t="shared" si="6"/>
        <v>1.0144555555580894</v>
      </c>
      <c r="E229" s="4">
        <f t="shared" si="7"/>
        <v>604859.66561774665</v>
      </c>
      <c r="F229" s="4">
        <f>(Inputs!$B$2-SUM($G$2:G228))*(Inputs!$B$4/12)</f>
        <v>362.92826130866689</v>
      </c>
      <c r="G229" s="4">
        <f>Inputs!$B$6-F229</f>
        <v>1299.7577856293053</v>
      </c>
      <c r="H229" s="4">
        <f>E229+(K229*(Inputs!$B$7-Inputs!$B$8))-Inputs!$B$9-Inputs!$B$3-(K229*Inputs!$B$6)</f>
        <v>348079.93296282698</v>
      </c>
      <c r="J229" s="4">
        <f>J228+Inputs!$B$11</f>
        <v>462429.73265491688</v>
      </c>
      <c r="K229">
        <v>227</v>
      </c>
      <c r="L229" s="20">
        <v>2E-3</v>
      </c>
      <c r="O229" s="3"/>
    </row>
    <row r="230" spans="1:17" x14ac:dyDescent="0.2">
      <c r="A230" s="1">
        <v>42917</v>
      </c>
      <c r="C230" s="4">
        <v>251849.03159999999</v>
      </c>
      <c r="D230" s="14">
        <f t="shared" si="6"/>
        <v>1.0092215130206839</v>
      </c>
      <c r="E230" s="4">
        <f t="shared" si="7"/>
        <v>611753.50289729692</v>
      </c>
      <c r="F230" s="4">
        <f>(Inputs!$B$2-SUM($G$2:G229))*(Inputs!$B$4/12)</f>
        <v>358.59573535656915</v>
      </c>
      <c r="G230" s="4">
        <f>Inputs!$B$6-F230</f>
        <v>1304.0903115814031</v>
      </c>
      <c r="H230" s="4">
        <f>E230+(K230*(Inputs!$B$7-Inputs!$B$8))-Inputs!$B$9-Inputs!$B$3-(K230*Inputs!$B$6)</f>
        <v>354261.08419543924</v>
      </c>
      <c r="J230" s="4">
        <f>J229+Inputs!$B$11</f>
        <v>464092.41870185483</v>
      </c>
      <c r="K230">
        <v>228</v>
      </c>
      <c r="L230" s="20">
        <v>2E-3</v>
      </c>
    </row>
    <row r="231" spans="1:17" x14ac:dyDescent="0.2">
      <c r="A231" s="1">
        <v>42948</v>
      </c>
      <c r="C231" s="4">
        <v>253962.1906</v>
      </c>
      <c r="D231" s="14">
        <f t="shared" si="6"/>
        <v>1.0083905782228944</v>
      </c>
      <c r="E231" s="4">
        <f t="shared" si="7"/>
        <v>618205.88434111455</v>
      </c>
      <c r="F231" s="4">
        <f>(Inputs!$B$2-SUM($G$2:G230))*(Inputs!$B$4/12)</f>
        <v>354.24876765129778</v>
      </c>
      <c r="G231" s="4">
        <f>Inputs!$B$6-F231</f>
        <v>1308.4372792866743</v>
      </c>
      <c r="H231" s="4">
        <f>E231+(K231*(Inputs!$B$7-Inputs!$B$8))-Inputs!$B$9-Inputs!$B$3-(K231*Inputs!$B$6)</f>
        <v>360000.77959231893</v>
      </c>
      <c r="J231" s="4">
        <f>J230+Inputs!$B$11</f>
        <v>465755.10474879277</v>
      </c>
      <c r="K231">
        <v>229</v>
      </c>
      <c r="L231" s="20">
        <v>6.9999999999999993E-3</v>
      </c>
    </row>
    <row r="232" spans="1:17" x14ac:dyDescent="0.2">
      <c r="A232" s="1">
        <v>42979</v>
      </c>
      <c r="C232" s="4">
        <v>255381.45850000001</v>
      </c>
      <c r="D232" s="14">
        <f t="shared" si="6"/>
        <v>1.0055885007789818</v>
      </c>
      <c r="E232" s="4">
        <f t="shared" si="7"/>
        <v>622980.86372097395</v>
      </c>
      <c r="F232" s="4">
        <f>(Inputs!$B$2-SUM($G$2:G231))*(Inputs!$B$4/12)</f>
        <v>349.88731005367555</v>
      </c>
      <c r="G232" s="4">
        <f>Inputs!$B$6-F232</f>
        <v>1312.7987368842967</v>
      </c>
      <c r="H232" s="4">
        <f>E232+(K232*(Inputs!$B$7-Inputs!$B$8))-Inputs!$B$9-Inputs!$B$3-(K232*Inputs!$B$6)</f>
        <v>364063.07292524038</v>
      </c>
      <c r="J232" s="4">
        <f>J231+Inputs!$B$11</f>
        <v>467417.79079573072</v>
      </c>
      <c r="K232">
        <v>230</v>
      </c>
      <c r="L232" s="20">
        <v>1E-3</v>
      </c>
    </row>
    <row r="233" spans="1:17" x14ac:dyDescent="0.2">
      <c r="A233" s="1">
        <v>43009</v>
      </c>
      <c r="C233" s="4">
        <v>256647.6035</v>
      </c>
      <c r="D233" s="14">
        <f t="shared" si="6"/>
        <v>1.0049578579722929</v>
      </c>
      <c r="E233" s="4">
        <f t="shared" si="7"/>
        <v>627393.21946068213</v>
      </c>
      <c r="F233" s="4">
        <f>(Inputs!$B$2-SUM($G$2:G232))*(Inputs!$B$4/12)</f>
        <v>345.51131426406124</v>
      </c>
      <c r="G233" s="4">
        <f>Inputs!$B$6-F233</f>
        <v>1317.174732673911</v>
      </c>
      <c r="H233" s="4">
        <f>E233+(K233*(Inputs!$B$7-Inputs!$B$8))-Inputs!$B$9-Inputs!$B$3-(K233*Inputs!$B$6)</f>
        <v>367762.74261801055</v>
      </c>
      <c r="J233" s="4">
        <f>J232+Inputs!$B$11</f>
        <v>469080.47684266866</v>
      </c>
      <c r="K233">
        <v>231</v>
      </c>
      <c r="L233" s="20">
        <v>1E-3</v>
      </c>
    </row>
    <row r="234" spans="1:17" x14ac:dyDescent="0.2">
      <c r="A234" s="1">
        <v>43040</v>
      </c>
      <c r="C234" s="4">
        <v>258055.62820000001</v>
      </c>
      <c r="D234" s="14">
        <f t="shared" si="6"/>
        <v>1.0054862179922908</v>
      </c>
      <c r="E234" s="4">
        <f t="shared" si="7"/>
        <v>632164.05114005448</v>
      </c>
      <c r="F234" s="4">
        <f>(Inputs!$B$2-SUM($G$2:G233))*(Inputs!$B$4/12)</f>
        <v>341.12073182181484</v>
      </c>
      <c r="G234" s="4">
        <f>Inputs!$B$6-F234</f>
        <v>1321.5653151161573</v>
      </c>
      <c r="H234" s="4">
        <f>E234+(K234*(Inputs!$B$7-Inputs!$B$8))-Inputs!$B$9-Inputs!$B$3-(K234*Inputs!$B$6)</f>
        <v>371820.88825044496</v>
      </c>
      <c r="J234" s="4">
        <f>J233+Inputs!$B$11</f>
        <v>470743.16288960661</v>
      </c>
      <c r="K234">
        <v>232</v>
      </c>
      <c r="L234" s="20">
        <v>2E-3</v>
      </c>
    </row>
    <row r="235" spans="1:17" x14ac:dyDescent="0.2">
      <c r="A235" s="1">
        <v>43070</v>
      </c>
      <c r="C235" s="4">
        <v>257699.9797</v>
      </c>
      <c r="D235" s="14">
        <f t="shared" si="6"/>
        <v>0.99862181459679544</v>
      </c>
      <c r="E235" s="4">
        <f t="shared" si="7"/>
        <v>632616.95497194247</v>
      </c>
      <c r="F235" s="4">
        <f>(Inputs!$B$2-SUM($G$2:G234))*(Inputs!$B$4/12)</f>
        <v>336.71551410476098</v>
      </c>
      <c r="G235" s="4">
        <f>Inputs!$B$6-F235</f>
        <v>1325.9705328332111</v>
      </c>
      <c r="H235" s="4">
        <f>E235+(K235*(Inputs!$B$7-Inputs!$B$8))-Inputs!$B$9-Inputs!$B$3-(K235*Inputs!$B$6)</f>
        <v>371561.10603539494</v>
      </c>
      <c r="J235" s="4">
        <f>J234+Inputs!$B$11</f>
        <v>472405.84893654456</v>
      </c>
      <c r="K235">
        <v>233</v>
      </c>
      <c r="L235" s="20">
        <v>8.0000000000000002E-3</v>
      </c>
      <c r="O235" s="3"/>
    </row>
    <row r="236" spans="1:17" x14ac:dyDescent="0.2">
      <c r="A236" s="1">
        <v>43101</v>
      </c>
      <c r="C236" s="4">
        <v>257890.05989999999</v>
      </c>
      <c r="D236" s="14">
        <f t="shared" si="6"/>
        <v>1.0007376026968309</v>
      </c>
      <c r="E236" s="4">
        <f t="shared" si="7"/>
        <v>634414.94667817245</v>
      </c>
      <c r="F236" s="4">
        <f>(Inputs!$B$2-SUM($G$2:G235))*(Inputs!$B$4/12)</f>
        <v>332.29561232865024</v>
      </c>
      <c r="G236" s="4">
        <f>Inputs!$B$6-F236</f>
        <v>1330.3904346093218</v>
      </c>
      <c r="H236" s="4">
        <f>E236+(K236*(Inputs!$B$7-Inputs!$B$8))-Inputs!$B$9-Inputs!$B$3-(K236*Inputs!$B$6)</f>
        <v>372646.41169468698</v>
      </c>
      <c r="J236" s="4">
        <f>J235+Inputs!$B$11</f>
        <v>474068.5349834825</v>
      </c>
      <c r="K236">
        <v>234</v>
      </c>
      <c r="L236" s="20">
        <v>-8.0000000000000002E-3</v>
      </c>
      <c r="O236" s="3"/>
      <c r="P236" s="3"/>
      <c r="Q236" s="3"/>
    </row>
    <row r="237" spans="1:17" x14ac:dyDescent="0.2">
      <c r="A237" s="1">
        <v>43132</v>
      </c>
      <c r="C237" s="4">
        <v>256277.86410000001</v>
      </c>
      <c r="D237" s="14">
        <f t="shared" si="6"/>
        <v>0.99374851515942442</v>
      </c>
      <c r="E237" s="4">
        <f t="shared" si="7"/>
        <v>631775.39168708457</v>
      </c>
      <c r="F237" s="4">
        <f>(Inputs!$B$2-SUM($G$2:G236))*(Inputs!$B$4/12)</f>
        <v>327.86097754661915</v>
      </c>
      <c r="G237" s="4">
        <f>Inputs!$B$6-F237</f>
        <v>1334.8250693913531</v>
      </c>
      <c r="H237" s="4">
        <f>E237+(K237*(Inputs!$B$7-Inputs!$B$8))-Inputs!$B$9-Inputs!$B$3-(K237*Inputs!$B$6)</f>
        <v>369294.1706566611</v>
      </c>
      <c r="J237" s="4">
        <f>J236+Inputs!$B$11</f>
        <v>475731.22103042045</v>
      </c>
      <c r="K237">
        <v>235</v>
      </c>
      <c r="L237" s="22">
        <v>8.0000000000000002E-3</v>
      </c>
      <c r="O237" s="3"/>
      <c r="P237" s="3"/>
      <c r="Q237" s="3"/>
    </row>
    <row r="238" spans="1:17" x14ac:dyDescent="0.2">
      <c r="A238" s="1">
        <v>43160</v>
      </c>
      <c r="C238" s="4">
        <v>255787.7427</v>
      </c>
      <c r="D238" s="14">
        <f t="shared" si="6"/>
        <v>0.99808753907903358</v>
      </c>
      <c r="E238" s="4">
        <f t="shared" si="7"/>
        <v>631903.85911582666</v>
      </c>
      <c r="F238" s="4">
        <f>(Inputs!$B$2-SUM($G$2:G237))*(Inputs!$B$4/12)</f>
        <v>323.41156064864805</v>
      </c>
      <c r="G238" s="4">
        <f>Inputs!$B$6-F238</f>
        <v>1339.2744862893242</v>
      </c>
      <c r="H238" s="4">
        <f>E238+(K238*(Inputs!$B$7-Inputs!$B$8))-Inputs!$B$9-Inputs!$B$3-(K238*Inputs!$B$6)</f>
        <v>368709.95203846524</v>
      </c>
      <c r="J238" s="4">
        <f>J237+Inputs!$B$11</f>
        <v>477393.9070773584</v>
      </c>
      <c r="K238">
        <v>236</v>
      </c>
      <c r="L238" s="22">
        <v>1E-3</v>
      </c>
      <c r="O238" s="3"/>
      <c r="P238" s="3"/>
      <c r="Q238" s="3"/>
    </row>
    <row r="239" spans="1:17" x14ac:dyDescent="0.2">
      <c r="A239" s="1">
        <v>43191</v>
      </c>
      <c r="C239" s="4">
        <v>254246.4803</v>
      </c>
      <c r="D239" s="14">
        <f t="shared" si="6"/>
        <v>0.99397444778341992</v>
      </c>
      <c r="E239" s="4">
        <f t="shared" si="7"/>
        <v>629431.93138353212</v>
      </c>
      <c r="F239" s="4">
        <f>(Inputs!$B$2-SUM($G$2:G238))*(Inputs!$B$4/12)</f>
        <v>318.94731236101694</v>
      </c>
      <c r="G239" s="4">
        <f>Inputs!$B$6-F239</f>
        <v>1343.7387345769553</v>
      </c>
      <c r="H239" s="4">
        <f>E239+(K239*(Inputs!$B$7-Inputs!$B$8))-Inputs!$B$9-Inputs!$B$3-(K239*Inputs!$B$6)</f>
        <v>365525.3382592327</v>
      </c>
      <c r="J239" s="4">
        <f>J238+Inputs!$B$11</f>
        <v>479056.59312429634</v>
      </c>
      <c r="K239">
        <v>237</v>
      </c>
      <c r="L239" s="22">
        <v>5.0000000000000001E-3</v>
      </c>
      <c r="O239" s="3"/>
      <c r="P239" s="3"/>
      <c r="Q239" s="3"/>
    </row>
    <row r="240" spans="1:17" x14ac:dyDescent="0.2">
      <c r="A240" s="1">
        <v>43221</v>
      </c>
      <c r="C240" s="4">
        <v>255175.20920000001</v>
      </c>
      <c r="D240" s="14">
        <f t="shared" si="6"/>
        <v>1.003652868267455</v>
      </c>
      <c r="E240" s="4">
        <f t="shared" si="7"/>
        <v>633084.3060381501</v>
      </c>
      <c r="F240" s="4">
        <f>(Inputs!$B$2-SUM($G$2:G239))*(Inputs!$B$4/12)</f>
        <v>314.46818324576037</v>
      </c>
      <c r="G240" s="4">
        <f>Inputs!$B$6-F240</f>
        <v>1348.2178636922117</v>
      </c>
      <c r="H240" s="4">
        <f>E240+(K240*(Inputs!$B$7-Inputs!$B$8))-Inputs!$B$9-Inputs!$B$3-(K240*Inputs!$B$6)</f>
        <v>368465.02686691273</v>
      </c>
      <c r="J240" s="4">
        <f>J239+Inputs!$B$11</f>
        <v>480719.27917123429</v>
      </c>
      <c r="K240">
        <v>238</v>
      </c>
      <c r="L240" s="22">
        <v>4.0000000000000001E-3</v>
      </c>
      <c r="O240" s="3"/>
      <c r="P240" s="3"/>
      <c r="Q240" s="3"/>
    </row>
    <row r="241" spans="1:17" x14ac:dyDescent="0.2">
      <c r="A241" s="1">
        <v>43252</v>
      </c>
      <c r="C241" s="4">
        <v>257296.77009999999</v>
      </c>
      <c r="D241" s="14">
        <f t="shared" si="6"/>
        <v>1.0083141340675346</v>
      </c>
      <c r="E241" s="4">
        <f t="shared" si="7"/>
        <v>639711.81238612579</v>
      </c>
      <c r="F241" s="4">
        <f>(Inputs!$B$2-SUM($G$2:G240))*(Inputs!$B$4/12)</f>
        <v>309.97412370011972</v>
      </c>
      <c r="G241" s="4">
        <f>Inputs!$B$6-F241</f>
        <v>1352.7119232378525</v>
      </c>
      <c r="H241" s="4">
        <f>E241+(K241*(Inputs!$B$7-Inputs!$B$8))-Inputs!$B$9-Inputs!$B$3-(K241*Inputs!$B$6)</f>
        <v>374379.84716795047</v>
      </c>
      <c r="J241" s="4">
        <f>J240+Inputs!$B$11</f>
        <v>482381.96521817223</v>
      </c>
      <c r="K241">
        <v>239</v>
      </c>
      <c r="L241" s="22">
        <v>3.0000000000000001E-3</v>
      </c>
      <c r="O241" s="3"/>
      <c r="P241" s="3"/>
      <c r="Q241" s="3"/>
    </row>
    <row r="242" spans="1:17" x14ac:dyDescent="0.2">
      <c r="A242" s="1">
        <v>43282</v>
      </c>
      <c r="C242" s="4">
        <v>262867.13829999999</v>
      </c>
      <c r="D242" s="14">
        <f t="shared" si="6"/>
        <v>1.0216495846326987</v>
      </c>
      <c r="E242" s="4">
        <f t="shared" si="7"/>
        <v>654947.91164200159</v>
      </c>
      <c r="F242" s="4">
        <f>(Inputs!$B$2-SUM($G$2:G241))*(Inputs!$B$4/12)</f>
        <v>305.46508395599346</v>
      </c>
      <c r="G242" s="4">
        <f>Inputs!$B$6-F242</f>
        <v>1357.2209629819786</v>
      </c>
      <c r="H242" s="4">
        <f>E242+(K242*(Inputs!$B$7-Inputs!$B$8))-Inputs!$B$9-Inputs!$B$3-(K242*Inputs!$B$6)</f>
        <v>388903.26037688827</v>
      </c>
      <c r="J242" s="4">
        <f>J241+Inputs!$B$11</f>
        <v>484044.65126511018</v>
      </c>
      <c r="K242">
        <v>240</v>
      </c>
      <c r="L242" s="22">
        <v>1E-3</v>
      </c>
      <c r="O242" s="3"/>
      <c r="P242" s="3"/>
      <c r="Q242" s="3"/>
    </row>
    <row r="243" spans="1:17" x14ac:dyDescent="0.2">
      <c r="A243" s="1">
        <v>43313</v>
      </c>
      <c r="C243" s="4">
        <v>266542.96759999997</v>
      </c>
      <c r="D243" s="14">
        <f t="shared" si="6"/>
        <v>1.0139836014641164</v>
      </c>
      <c r="E243" s="4">
        <f t="shared" si="7"/>
        <v>665487.22935085243</v>
      </c>
      <c r="F243" s="4">
        <f>(Inputs!$B$2-SUM($G$2:G242))*(Inputs!$B$4/12)</f>
        <v>300.94101407938689</v>
      </c>
      <c r="G243" s="4">
        <f>Inputs!$B$6-F243</f>
        <v>1361.7450328585853</v>
      </c>
      <c r="H243" s="4">
        <f>E243+(K243*(Inputs!$B$7-Inputs!$B$8))-Inputs!$B$9-Inputs!$B$3-(K243*Inputs!$B$6)</f>
        <v>398729.89203880116</v>
      </c>
      <c r="J243" s="4">
        <f>J242+Inputs!$B$11</f>
        <v>485707.33731204813</v>
      </c>
      <c r="K243">
        <v>241</v>
      </c>
      <c r="L243" s="17">
        <v>9.0000000000000011E-3</v>
      </c>
      <c r="O243" s="3"/>
      <c r="P243" s="3"/>
      <c r="Q243" s="3"/>
    </row>
    <row r="244" spans="1:17" x14ac:dyDescent="0.2">
      <c r="A244" s="1">
        <v>43344</v>
      </c>
      <c r="C244" s="4">
        <v>268707.88130000001</v>
      </c>
      <c r="D244" s="14">
        <f t="shared" si="6"/>
        <v>1.0081221940293279</v>
      </c>
      <c r="E244" s="4">
        <f t="shared" si="7"/>
        <v>672269.82715988124</v>
      </c>
      <c r="F244" s="4">
        <f>(Inputs!$B$2-SUM($G$2:G243))*(Inputs!$B$4/12)</f>
        <v>296.4018639698582</v>
      </c>
      <c r="G244" s="4">
        <f>Inputs!$B$6-F244</f>
        <v>1366.284182968114</v>
      </c>
      <c r="H244" s="4">
        <f>E244+(K244*(Inputs!$B$7-Inputs!$B$8))-Inputs!$B$9-Inputs!$B$3-(K244*Inputs!$B$6)</f>
        <v>404799.80380089197</v>
      </c>
      <c r="J244" s="4">
        <f>J243+Inputs!$B$11</f>
        <v>487370.02335898607</v>
      </c>
      <c r="K244">
        <v>242</v>
      </c>
      <c r="L244" s="22"/>
      <c r="O244" s="3"/>
      <c r="P244" s="3"/>
      <c r="Q244" s="3"/>
    </row>
    <row r="245" spans="1:17" x14ac:dyDescent="0.2">
      <c r="A245" s="1">
        <v>43374</v>
      </c>
      <c r="C245" s="4">
        <v>268448.06209999998</v>
      </c>
      <c r="D245" s="14">
        <f t="shared" si="6"/>
        <v>0.99903307934719654</v>
      </c>
      <c r="E245" s="4">
        <f t="shared" si="7"/>
        <v>672989.30855129962</v>
      </c>
      <c r="F245" s="4">
        <f>(Inputs!$B$2-SUM($G$2:G244))*(Inputs!$B$4/12)</f>
        <v>291.84758335996452</v>
      </c>
      <c r="G245" s="4">
        <f>Inputs!$B$6-F245</f>
        <v>1370.8384635780076</v>
      </c>
      <c r="H245" s="4">
        <f>E245+(K245*(Inputs!$B$7-Inputs!$B$8))-Inputs!$B$9-Inputs!$B$3-(K245*Inputs!$B$6)</f>
        <v>404806.5991453724</v>
      </c>
      <c r="J245" s="4">
        <f>J244+Inputs!$B$11</f>
        <v>489032.70940592402</v>
      </c>
      <c r="K245">
        <v>243</v>
      </c>
      <c r="L245" s="17">
        <v>1E-3</v>
      </c>
      <c r="O245" s="3"/>
      <c r="P245" s="3"/>
      <c r="Q245" s="3"/>
    </row>
    <row r="246" spans="1:17" x14ac:dyDescent="0.2">
      <c r="A246" s="1">
        <v>43405</v>
      </c>
      <c r="C246" s="4">
        <v>266736.7634</v>
      </c>
      <c r="D246" s="14">
        <f t="shared" si="6"/>
        <v>0.99362521492383693</v>
      </c>
      <c r="E246" s="4">
        <f t="shared" si="7"/>
        <v>670065.78634593799</v>
      </c>
      <c r="F246" s="4">
        <f>(Inputs!$B$2-SUM($G$2:G245))*(Inputs!$B$4/12)</f>
        <v>287.27812181470449</v>
      </c>
      <c r="G246" s="4">
        <f>Inputs!$B$6-F246</f>
        <v>1375.4079251232677</v>
      </c>
      <c r="H246" s="4">
        <f>E246+(K246*(Inputs!$B$7-Inputs!$B$8))-Inputs!$B$9-Inputs!$B$3-(K246*Inputs!$B$6)</f>
        <v>401170.39089307276</v>
      </c>
      <c r="J246" s="4">
        <f>J245+Inputs!$B$11</f>
        <v>490695.39545286197</v>
      </c>
      <c r="K246">
        <v>244</v>
      </c>
      <c r="L246" s="22"/>
      <c r="O246" s="3"/>
      <c r="P246" s="3"/>
      <c r="Q246" s="3"/>
    </row>
    <row r="247" spans="1:17" x14ac:dyDescent="0.2">
      <c r="A247" s="1">
        <v>43435</v>
      </c>
      <c r="C247" s="4">
        <v>267318.72879999998</v>
      </c>
      <c r="D247" s="14">
        <f t="shared" si="6"/>
        <v>1.0021817967369098</v>
      </c>
      <c r="E247" s="4">
        <f t="shared" si="7"/>
        <v>672910.73717370082</v>
      </c>
      <c r="F247" s="4">
        <f>(Inputs!$B$2-SUM($G$2:G246))*(Inputs!$B$4/12)</f>
        <v>282.69342873096031</v>
      </c>
      <c r="G247" s="4">
        <f>Inputs!$B$6-F247</f>
        <v>1379.9926182070119</v>
      </c>
      <c r="H247" s="4">
        <f>E247+(K247*(Inputs!$B$7-Inputs!$B$8))-Inputs!$B$9-Inputs!$B$3-(K247*Inputs!$B$6)</f>
        <v>403302.65567389765</v>
      </c>
      <c r="J247" s="4">
        <f>J246+Inputs!$B$11</f>
        <v>492358.08149979991</v>
      </c>
      <c r="K247">
        <v>245</v>
      </c>
      <c r="L247" s="20">
        <v>4.0000000000000001E-3</v>
      </c>
      <c r="O247" s="3"/>
      <c r="P247" s="3"/>
      <c r="Q247" s="3"/>
    </row>
    <row r="248" spans="1:17" x14ac:dyDescent="0.2">
      <c r="A248" s="1">
        <v>43466</v>
      </c>
      <c r="C248" s="4">
        <v>263613.64520000003</v>
      </c>
      <c r="D248" s="14">
        <f t="shared" si="6"/>
        <v>0.98613982785032628</v>
      </c>
      <c r="E248" s="4">
        <f t="shared" si="7"/>
        <v>664949.48041700607</v>
      </c>
      <c r="F248" s="4">
        <f>(Inputs!$B$2-SUM($G$2:G247))*(Inputs!$B$4/12)</f>
        <v>278.09345333693699</v>
      </c>
      <c r="G248" s="4">
        <f>Inputs!$B$6-F248</f>
        <v>1384.5925936010351</v>
      </c>
      <c r="H248" s="4">
        <f>E248+(K248*(Inputs!$B$7-Inputs!$B$8))-Inputs!$B$9-Inputs!$B$3-(K248*Inputs!$B$6)</f>
        <v>394628.71287026489</v>
      </c>
      <c r="J248" s="4">
        <f>J247+Inputs!$B$11</f>
        <v>494020.76754673786</v>
      </c>
      <c r="K248">
        <v>246</v>
      </c>
      <c r="L248" s="20">
        <v>-9.0000000000000011E-3</v>
      </c>
      <c r="P248" s="3"/>
      <c r="Q248" s="3"/>
    </row>
    <row r="249" spans="1:17" x14ac:dyDescent="0.2">
      <c r="A249" s="1">
        <v>43497</v>
      </c>
      <c r="C249" s="4">
        <v>264587.95539999998</v>
      </c>
      <c r="D249" s="14">
        <f t="shared" si="6"/>
        <v>1.0036959778742134</v>
      </c>
      <c r="E249" s="4">
        <f t="shared" si="7"/>
        <v>668801.46136801282</v>
      </c>
      <c r="F249" s="4">
        <f>(Inputs!$B$2-SUM($G$2:G248))*(Inputs!$B$4/12)</f>
        <v>273.47814469160016</v>
      </c>
      <c r="G249" s="4">
        <f>Inputs!$B$6-F249</f>
        <v>1389.207902246372</v>
      </c>
      <c r="H249" s="4">
        <f>E249+(K249*(Inputs!$B$7-Inputs!$B$8))-Inputs!$B$9-Inputs!$B$3-(K249*Inputs!$B$6)</f>
        <v>397768.0077743337</v>
      </c>
      <c r="J249" s="4">
        <f>J248+Inputs!$B$11</f>
        <v>495683.4535936758</v>
      </c>
      <c r="K249">
        <v>247</v>
      </c>
      <c r="L249" s="20">
        <v>6.9999999999999993E-3</v>
      </c>
    </row>
    <row r="250" spans="1:17" x14ac:dyDescent="0.2">
      <c r="A250" s="1">
        <v>43525</v>
      </c>
      <c r="C250" s="4">
        <v>263179.02610000002</v>
      </c>
      <c r="D250" s="14">
        <f t="shared" si="6"/>
        <v>0.99467500590542768</v>
      </c>
      <c r="E250" s="4">
        <f t="shared" si="7"/>
        <v>666626.5139487522</v>
      </c>
      <c r="F250" s="4">
        <f>(Inputs!$B$2-SUM($G$2:G249))*(Inputs!$B$4/12)</f>
        <v>268.84745168411234</v>
      </c>
      <c r="G250" s="4">
        <f>Inputs!$B$6-F250</f>
        <v>1393.8385952538597</v>
      </c>
      <c r="H250" s="4">
        <f>E250+(K250*(Inputs!$B$7-Inputs!$B$8))-Inputs!$B$9-Inputs!$B$3-(K250*Inputs!$B$6)</f>
        <v>394880.37430813513</v>
      </c>
      <c r="J250" s="4">
        <f>J249+Inputs!$B$11</f>
        <v>497346.13964061375</v>
      </c>
      <c r="K250">
        <v>248</v>
      </c>
      <c r="L250" s="20"/>
    </row>
    <row r="251" spans="1:17" x14ac:dyDescent="0.2">
      <c r="A251" s="1">
        <v>43556</v>
      </c>
      <c r="C251" s="4">
        <v>263953.16509999998</v>
      </c>
      <c r="D251" s="14">
        <f t="shared" si="6"/>
        <v>1.0029414920006043</v>
      </c>
      <c r="E251" s="4">
        <f t="shared" si="7"/>
        <v>669989.98886245629</v>
      </c>
      <c r="F251" s="4">
        <f>(Inputs!$B$2-SUM($G$2:G250))*(Inputs!$B$4/12)</f>
        <v>264.20132303326614</v>
      </c>
      <c r="G251" s="4">
        <f>Inputs!$B$6-F251</f>
        <v>1398.484723904706</v>
      </c>
      <c r="H251" s="4">
        <f>E251+(K251*(Inputs!$B$7-Inputs!$B$8))-Inputs!$B$9-Inputs!$B$3-(K251*Inputs!$B$6)</f>
        <v>397531.16317490122</v>
      </c>
      <c r="J251" s="4">
        <f>J250+Inputs!$B$11</f>
        <v>499008.8256875517</v>
      </c>
      <c r="K251">
        <v>249</v>
      </c>
      <c r="L251" s="20">
        <v>1.1000000000000001E-2</v>
      </c>
    </row>
    <row r="252" spans="1:17" x14ac:dyDescent="0.2">
      <c r="A252" s="1">
        <v>43586</v>
      </c>
      <c r="C252" s="4">
        <v>262836.37290000002</v>
      </c>
      <c r="D252" s="14">
        <f t="shared" si="6"/>
        <v>0.99576897591064362</v>
      </c>
      <c r="E252" s="4">
        <f t="shared" si="7"/>
        <v>668552.4546736388</v>
      </c>
      <c r="F252" s="4">
        <f>(Inputs!$B$2-SUM($G$2:G251))*(Inputs!$B$4/12)</f>
        <v>259.53970728691718</v>
      </c>
      <c r="G252" s="4">
        <f>Inputs!$B$6-F252</f>
        <v>1403.1463396510549</v>
      </c>
      <c r="H252" s="4">
        <f>E252+(K252*(Inputs!$B$7-Inputs!$B$8))-Inputs!$B$9-Inputs!$B$3-(K252*Inputs!$B$6)</f>
        <v>395380.94293914578</v>
      </c>
      <c r="J252" s="4">
        <f>J251+Inputs!$B$11</f>
        <v>500671.51173448964</v>
      </c>
      <c r="K252">
        <v>250</v>
      </c>
      <c r="L252" s="20">
        <v>3.0000000000000001E-3</v>
      </c>
    </row>
    <row r="253" spans="1:17" x14ac:dyDescent="0.2">
      <c r="A253" s="1">
        <v>43617</v>
      </c>
      <c r="C253" s="4">
        <v>264182.88030000002</v>
      </c>
      <c r="D253" s="14">
        <f t="shared" si="6"/>
        <v>1.0051229872986882</v>
      </c>
      <c r="E253" s="4">
        <f t="shared" si="7"/>
        <v>673392.47616343433</v>
      </c>
      <c r="F253" s="4">
        <f>(Inputs!$B$2-SUM($G$2:G252))*(Inputs!$B$4/12)</f>
        <v>254.86255282141366</v>
      </c>
      <c r="G253" s="4">
        <f>Inputs!$B$6-F253</f>
        <v>1407.8234941165585</v>
      </c>
      <c r="H253" s="4">
        <f>E253+(K253*(Inputs!$B$7-Inputs!$B$8))-Inputs!$B$9-Inputs!$B$3-(K253*Inputs!$B$6)</f>
        <v>399508.27838200331</v>
      </c>
      <c r="J253" s="4">
        <f>J252+Inputs!$B$11</f>
        <v>502334.19778142759</v>
      </c>
      <c r="K253">
        <v>251</v>
      </c>
      <c r="L253" s="20">
        <v>1E-3</v>
      </c>
    </row>
    <row r="254" spans="1:17" x14ac:dyDescent="0.2">
      <c r="A254" s="1">
        <v>43647</v>
      </c>
      <c r="C254" s="4">
        <v>267139.03749999998</v>
      </c>
      <c r="D254" s="14">
        <f t="shared" si="6"/>
        <v>1.0111898136497075</v>
      </c>
      <c r="E254" s="4">
        <f t="shared" si="7"/>
        <v>682355.93451740791</v>
      </c>
      <c r="F254" s="4">
        <f>(Inputs!$B$2-SUM($G$2:G253))*(Inputs!$B$4/12)</f>
        <v>250.16980784102509</v>
      </c>
      <c r="G254" s="4">
        <f>Inputs!$B$6-F254</f>
        <v>1412.5162390969472</v>
      </c>
      <c r="H254" s="4">
        <f>E254+(K254*(Inputs!$B$7-Inputs!$B$8))-Inputs!$B$9-Inputs!$B$3-(K254*Inputs!$B$6)</f>
        <v>407759.05068903894</v>
      </c>
      <c r="J254" s="4">
        <f>J253+Inputs!$B$11</f>
        <v>503996.88382836554</v>
      </c>
      <c r="K254">
        <v>252</v>
      </c>
      <c r="L254" s="20"/>
      <c r="P254" s="3"/>
      <c r="Q254" s="3"/>
    </row>
    <row r="255" spans="1:17" x14ac:dyDescent="0.2">
      <c r="A255" s="1">
        <v>43678</v>
      </c>
      <c r="C255" s="4">
        <v>270360.8431</v>
      </c>
      <c r="D255" s="14">
        <f t="shared" si="6"/>
        <v>1.0120604073075619</v>
      </c>
      <c r="E255" s="4">
        <f t="shared" si="7"/>
        <v>692019.7419492231</v>
      </c>
      <c r="F255" s="4">
        <f>(Inputs!$B$2-SUM($G$2:G254))*(Inputs!$B$4/12)</f>
        <v>245.46142037736865</v>
      </c>
      <c r="G255" s="4">
        <f>Inputs!$B$6-F255</f>
        <v>1417.2246265606036</v>
      </c>
      <c r="H255" s="4">
        <f>E255+(K255*(Inputs!$B$7-Inputs!$B$8))-Inputs!$B$9-Inputs!$B$3-(K255*Inputs!$B$6)</f>
        <v>416710.17207391612</v>
      </c>
      <c r="J255" s="4">
        <f>J254+Inputs!$B$11</f>
        <v>505659.56987530348</v>
      </c>
      <c r="K255">
        <v>253</v>
      </c>
      <c r="L255" s="20">
        <v>8.0000000000000002E-3</v>
      </c>
      <c r="P255" s="3"/>
      <c r="Q255" s="3"/>
    </row>
    <row r="256" spans="1:17" x14ac:dyDescent="0.2">
      <c r="A256" s="1">
        <v>43709</v>
      </c>
      <c r="C256" s="4">
        <v>270214.71169999999</v>
      </c>
      <c r="D256" s="14">
        <f t="shared" si="6"/>
        <v>0.99945949495376463</v>
      </c>
      <c r="E256" s="4">
        <f t="shared" si="7"/>
        <v>693066.88192480162</v>
      </c>
      <c r="F256" s="4">
        <f>(Inputs!$B$2-SUM($G$2:G255))*(Inputs!$B$4/12)</f>
        <v>240.73733828883329</v>
      </c>
      <c r="G256" s="4">
        <f>Inputs!$B$6-F256</f>
        <v>1421.9487086491388</v>
      </c>
      <c r="H256" s="4">
        <f>E256+(K256*(Inputs!$B$7-Inputs!$B$8))-Inputs!$B$9-Inputs!$B$3-(K256*Inputs!$B$6)</f>
        <v>417044.6260025567</v>
      </c>
      <c r="J256" s="4">
        <f>J255+Inputs!$B$11</f>
        <v>507322.25592224143</v>
      </c>
      <c r="K256">
        <v>254</v>
      </c>
      <c r="L256" s="20">
        <v>-2E-3</v>
      </c>
      <c r="P256" s="3"/>
      <c r="Q256" s="3"/>
    </row>
    <row r="257" spans="1:17" x14ac:dyDescent="0.2">
      <c r="A257" s="1">
        <v>43739</v>
      </c>
      <c r="C257" s="4">
        <v>268710.1839</v>
      </c>
      <c r="D257" s="14">
        <f t="shared" si="6"/>
        <v>0.99443210256564285</v>
      </c>
      <c r="E257" s="4">
        <f t="shared" si="7"/>
        <v>690626.70149332401</v>
      </c>
      <c r="F257" s="4">
        <f>(Inputs!$B$2-SUM($G$2:G256))*(Inputs!$B$4/12)</f>
        <v>235.9975092600028</v>
      </c>
      <c r="G257" s="4">
        <f>Inputs!$B$6-F257</f>
        <v>1426.6885376779694</v>
      </c>
      <c r="H257" s="4">
        <f>E257+(K257*(Inputs!$B$7-Inputs!$B$8))-Inputs!$B$9-Inputs!$B$3-(K257*Inputs!$B$6)</f>
        <v>413891.75952414109</v>
      </c>
      <c r="J257" s="4">
        <f>J256+Inputs!$B$11</f>
        <v>508984.94196917937</v>
      </c>
      <c r="K257">
        <v>255</v>
      </c>
      <c r="L257" s="20">
        <v>-2E-3</v>
      </c>
      <c r="P257" s="3"/>
      <c r="Q257" s="3"/>
    </row>
    <row r="258" spans="1:17" x14ac:dyDescent="0.2">
      <c r="A258" s="1">
        <v>43770</v>
      </c>
      <c r="C258" s="4">
        <v>267298.4448</v>
      </c>
      <c r="D258" s="14">
        <f t="shared" si="6"/>
        <v>0.99474623894223013</v>
      </c>
      <c r="E258" s="4">
        <f t="shared" si="7"/>
        <v>688422.23752408277</v>
      </c>
      <c r="F258" s="4">
        <f>(Inputs!$B$2-SUM($G$2:G257))*(Inputs!$B$4/12)</f>
        <v>231.24188080107621</v>
      </c>
      <c r="G258" s="4">
        <f>Inputs!$B$6-F258</f>
        <v>1431.444166136896</v>
      </c>
      <c r="H258" s="4">
        <f>E258+(K258*(Inputs!$B$7-Inputs!$B$8))-Inputs!$B$9-Inputs!$B$3-(K258*Inputs!$B$6)</f>
        <v>410974.6095079619</v>
      </c>
      <c r="J258" s="4">
        <f>J257+Inputs!$B$11</f>
        <v>510647.62801611732</v>
      </c>
      <c r="K258">
        <v>256</v>
      </c>
      <c r="L258" s="20">
        <v>2E-3</v>
      </c>
      <c r="P258" s="3"/>
      <c r="Q258" s="3"/>
    </row>
    <row r="259" spans="1:17" x14ac:dyDescent="0.2">
      <c r="A259" s="1">
        <v>43800</v>
      </c>
      <c r="C259" s="4">
        <v>265497.4178</v>
      </c>
      <c r="D259" s="14">
        <f t="shared" ref="D259:D302" si="8">C259/C258</f>
        <v>0.99326211193878222</v>
      </c>
      <c r="E259" s="4">
        <f t="shared" si="7"/>
        <v>685210.26413522393</v>
      </c>
      <c r="F259" s="4">
        <f>(Inputs!$B$2-SUM($G$2:G258))*(Inputs!$B$4/12)</f>
        <v>226.47040024728651</v>
      </c>
      <c r="G259" s="4">
        <f>Inputs!$B$6-F259</f>
        <v>1436.2156466906856</v>
      </c>
      <c r="H259" s="4">
        <f>E259+(K259*(Inputs!$B$7-Inputs!$B$8))-Inputs!$B$9-Inputs!$B$3-(K259*Inputs!$B$6)</f>
        <v>407049.95007216511</v>
      </c>
      <c r="J259" s="4">
        <f>J258+Inputs!$B$11</f>
        <v>512310.31406305527</v>
      </c>
      <c r="K259">
        <v>257</v>
      </c>
      <c r="L259" s="20">
        <v>3.0000000000000001E-3</v>
      </c>
      <c r="P259" s="3"/>
      <c r="Q259" s="3"/>
    </row>
    <row r="260" spans="1:17" x14ac:dyDescent="0.2">
      <c r="A260" s="1">
        <v>43831</v>
      </c>
      <c r="C260" s="4">
        <v>267932.3443</v>
      </c>
      <c r="D260" s="14">
        <f t="shared" si="8"/>
        <v>1.0091711871255722</v>
      </c>
      <c r="E260" s="4">
        <f t="shared" ref="E260:E302" si="9">(E259+G260)*D260</f>
        <v>692948.6744286071</v>
      </c>
      <c r="F260" s="4">
        <f>(Inputs!$B$2-SUM($G$2:G259))*(Inputs!$B$4/12)</f>
        <v>221.68301475831754</v>
      </c>
      <c r="G260" s="4">
        <f>Inputs!$B$6-F260</f>
        <v>1441.0030321796546</v>
      </c>
      <c r="H260" s="4">
        <f>E260+(K260*(Inputs!$B$7-Inputs!$B$8))-Inputs!$B$9-Inputs!$B$3-(K260*Inputs!$B$6)</f>
        <v>414075.67431861028</v>
      </c>
      <c r="J260" s="4">
        <f>J259+Inputs!$B$11</f>
        <v>513973.00010999321</v>
      </c>
      <c r="K260">
        <v>258</v>
      </c>
      <c r="L260" s="20">
        <v>-4.0000000000000001E-3</v>
      </c>
      <c r="P260" s="3"/>
      <c r="Q260" s="3"/>
    </row>
    <row r="261" spans="1:17" x14ac:dyDescent="0.2">
      <c r="A261" s="1">
        <v>43862</v>
      </c>
      <c r="C261" s="4">
        <v>265822.01329999999</v>
      </c>
      <c r="D261" s="14">
        <f t="shared" si="8"/>
        <v>0.99212364223694804</v>
      </c>
      <c r="E261" s="4">
        <f t="shared" si="9"/>
        <v>688925.18144472456</v>
      </c>
      <c r="F261" s="4">
        <f>(Inputs!$B$2-SUM($G$2:G260))*(Inputs!$B$4/12)</f>
        <v>216.87967131771867</v>
      </c>
      <c r="G261" s="4">
        <f>Inputs!$B$6-F261</f>
        <v>1445.8063756202534</v>
      </c>
      <c r="H261" s="4">
        <f>E261+(K261*(Inputs!$B$7-Inputs!$B$8))-Inputs!$B$9-Inputs!$B$3-(K261*Inputs!$B$6)</f>
        <v>409339.49528778979</v>
      </c>
      <c r="J261" s="4">
        <f>J260+Inputs!$B$11</f>
        <v>515635.68615693116</v>
      </c>
      <c r="K261">
        <v>259</v>
      </c>
      <c r="L261" s="20">
        <v>5.0000000000000001E-3</v>
      </c>
      <c r="P261" s="3"/>
      <c r="Q261" s="3"/>
    </row>
    <row r="262" spans="1:17" x14ac:dyDescent="0.2">
      <c r="A262" s="1">
        <v>43891</v>
      </c>
      <c r="C262" s="4">
        <v>269279.527</v>
      </c>
      <c r="D262" s="14">
        <f t="shared" si="8"/>
        <v>1.0130068750028536</v>
      </c>
      <c r="E262" s="4">
        <f t="shared" si="9"/>
        <v>699355.4390038487</v>
      </c>
      <c r="F262" s="4">
        <f>(Inputs!$B$2-SUM($G$2:G261))*(Inputs!$B$4/12)</f>
        <v>212.06031673231783</v>
      </c>
      <c r="G262" s="4">
        <f>Inputs!$B$6-F262</f>
        <v>1450.6257302056542</v>
      </c>
      <c r="H262" s="4">
        <f>E262+(K262*(Inputs!$B$7-Inputs!$B$8))-Inputs!$B$9-Inputs!$B$3-(K262*Inputs!$B$6)</f>
        <v>419057.06679997593</v>
      </c>
      <c r="J262" s="4">
        <f>J261+Inputs!$B$11</f>
        <v>517298.3722038691</v>
      </c>
      <c r="K262">
        <v>260</v>
      </c>
      <c r="L262" s="20">
        <v>2E-3</v>
      </c>
      <c r="P262" s="3"/>
      <c r="Q262" s="3"/>
    </row>
    <row r="263" spans="1:17" x14ac:dyDescent="0.2">
      <c r="A263" s="1">
        <v>43922</v>
      </c>
      <c r="C263" s="4">
        <v>268195.99040000001</v>
      </c>
      <c r="D263" s="14">
        <f t="shared" si="8"/>
        <v>0.99597616420352675</v>
      </c>
      <c r="E263" s="4">
        <f t="shared" si="9"/>
        <v>697990.95216656022</v>
      </c>
      <c r="F263" s="4">
        <f>(Inputs!$B$2-SUM($G$2:G262))*(Inputs!$B$4/12)</f>
        <v>207.22489763163236</v>
      </c>
      <c r="G263" s="4">
        <f>Inputs!$B$6-F263</f>
        <v>1455.4611493063398</v>
      </c>
      <c r="H263" s="4">
        <f>E263+(K263*(Inputs!$B$7-Inputs!$B$8))-Inputs!$B$9-Inputs!$B$3-(K263*Inputs!$B$6)</f>
        <v>416979.8939157495</v>
      </c>
      <c r="J263" s="4">
        <f>J262+Inputs!$B$11</f>
        <v>518961.05825080705</v>
      </c>
      <c r="K263">
        <v>261</v>
      </c>
      <c r="L263" s="20"/>
      <c r="P263" s="3"/>
      <c r="Q263" s="3"/>
    </row>
    <row r="264" spans="1:17" x14ac:dyDescent="0.2">
      <c r="A264" s="1">
        <v>43952</v>
      </c>
      <c r="C264" s="4">
        <v>269476.31579999998</v>
      </c>
      <c r="D264" s="14">
        <f t="shared" si="8"/>
        <v>1.0047738424354906</v>
      </c>
      <c r="E264" s="4">
        <f t="shared" si="9"/>
        <v>702790.33498274384</v>
      </c>
      <c r="F264" s="4">
        <f>(Inputs!$B$2-SUM($G$2:G263))*(Inputs!$B$4/12)</f>
        <v>202.37336046727793</v>
      </c>
      <c r="G264" s="4">
        <f>Inputs!$B$6-F264</f>
        <v>1460.3126864706942</v>
      </c>
      <c r="H264" s="4">
        <f>E264+(K264*(Inputs!$B$7-Inputs!$B$8))-Inputs!$B$9-Inputs!$B$3-(K264*Inputs!$B$6)</f>
        <v>421066.59068499511</v>
      </c>
      <c r="J264" s="4">
        <f>J263+Inputs!$B$11</f>
        <v>520623.744297745</v>
      </c>
      <c r="K264">
        <v>262</v>
      </c>
      <c r="L264" s="20">
        <v>-1E-3</v>
      </c>
      <c r="P264" s="3"/>
      <c r="Q264" s="3"/>
    </row>
    <row r="265" spans="1:17" x14ac:dyDescent="0.2">
      <c r="A265" s="1">
        <v>43983</v>
      </c>
      <c r="C265" s="4">
        <v>268078.89630000002</v>
      </c>
      <c r="D265" s="14">
        <f t="shared" si="8"/>
        <v>0.99481431421588418</v>
      </c>
      <c r="E265" s="4">
        <f t="shared" si="9"/>
        <v>700603.46756368771</v>
      </c>
      <c r="F265" s="4">
        <f>(Inputs!$B$2-SUM($G$2:G264))*(Inputs!$B$4/12)</f>
        <v>197.50565151237564</v>
      </c>
      <c r="G265" s="4">
        <f>Inputs!$B$6-F265</f>
        <v>1465.1803954255965</v>
      </c>
      <c r="H265" s="4">
        <f>E265+(K265*(Inputs!$B$7-Inputs!$B$8))-Inputs!$B$9-Inputs!$B$3-(K265*Inputs!$B$6)</f>
        <v>418167.03721900104</v>
      </c>
      <c r="J265" s="4">
        <f>J264+Inputs!$B$11</f>
        <v>522286.43034468294</v>
      </c>
      <c r="K265">
        <v>263</v>
      </c>
      <c r="L265" s="20">
        <v>2E-3</v>
      </c>
      <c r="P265" s="3"/>
      <c r="Q265" s="3"/>
    </row>
    <row r="266" spans="1:17" x14ac:dyDescent="0.2">
      <c r="A266" s="1">
        <v>44013</v>
      </c>
      <c r="C266" s="4">
        <v>271640.24349999998</v>
      </c>
      <c r="D266" s="14">
        <f t="shared" si="8"/>
        <v>1.0132846980838601</v>
      </c>
      <c r="E266" s="4">
        <f t="shared" si="9"/>
        <v>711400.36679764278</v>
      </c>
      <c r="F266" s="4">
        <f>(Inputs!$B$2-SUM($G$2:G265))*(Inputs!$B$4/12)</f>
        <v>192.62171686095701</v>
      </c>
      <c r="G266" s="4">
        <f>Inputs!$B$6-F266</f>
        <v>1470.0643300770153</v>
      </c>
      <c r="H266" s="4">
        <f>E266+(K266*(Inputs!$B$7-Inputs!$B$8))-Inputs!$B$9-Inputs!$B$3-(K266*Inputs!$B$6)</f>
        <v>428251.25040601811</v>
      </c>
      <c r="J266" s="4">
        <f>J265+Inputs!$B$11</f>
        <v>523949.11639162089</v>
      </c>
      <c r="K266">
        <v>264</v>
      </c>
      <c r="L266" s="20">
        <v>5.0000000000000001E-3</v>
      </c>
      <c r="P266" s="3"/>
      <c r="Q266" s="3"/>
    </row>
    <row r="267" spans="1:17" x14ac:dyDescent="0.2">
      <c r="A267" s="1">
        <v>44044</v>
      </c>
      <c r="C267" s="4">
        <v>276901.14659999998</v>
      </c>
      <c r="D267" s="14">
        <f t="shared" si="8"/>
        <v>1.0193671711975181</v>
      </c>
      <c r="E267" s="4">
        <f t="shared" si="9"/>
        <v>726681.70992674422</v>
      </c>
      <c r="F267" s="4">
        <f>(Inputs!$B$2-SUM($G$2:G266))*(Inputs!$B$4/12)</f>
        <v>187.721502427367</v>
      </c>
      <c r="G267" s="4">
        <f>Inputs!$B$6-F267</f>
        <v>1474.9645445106053</v>
      </c>
      <c r="H267" s="4">
        <f>E267+(K267*(Inputs!$B$7-Inputs!$B$8))-Inputs!$B$9-Inputs!$B$3-(K267*Inputs!$B$6)</f>
        <v>442819.90748818161</v>
      </c>
      <c r="J267" s="4">
        <f>J266+Inputs!$B$11</f>
        <v>525611.80243855889</v>
      </c>
      <c r="K267">
        <v>265</v>
      </c>
      <c r="L267" s="20">
        <v>-3.0000000000000001E-3</v>
      </c>
    </row>
    <row r="268" spans="1:17" x14ac:dyDescent="0.2">
      <c r="A268" s="1">
        <v>44075</v>
      </c>
      <c r="C268" s="4">
        <v>280108.3162</v>
      </c>
      <c r="D268" s="14">
        <f t="shared" si="8"/>
        <v>1.0115823630179219</v>
      </c>
      <c r="E268" s="4">
        <f t="shared" si="9"/>
        <v>736595.42290263472</v>
      </c>
      <c r="F268" s="4">
        <f>(Inputs!$B$2-SUM($G$2:G267))*(Inputs!$B$4/12)</f>
        <v>182.80495394566495</v>
      </c>
      <c r="G268" s="4">
        <f>Inputs!$B$6-F268</f>
        <v>1479.8810929923072</v>
      </c>
      <c r="H268" s="4">
        <f>E268+(K268*(Inputs!$B$7-Inputs!$B$8))-Inputs!$B$9-Inputs!$B$3-(K268*Inputs!$B$6)</f>
        <v>452020.93441713415</v>
      </c>
      <c r="J268" s="4">
        <f>J267+Inputs!$B$11</f>
        <v>527274.48848549684</v>
      </c>
      <c r="K268">
        <v>266</v>
      </c>
      <c r="L268" s="20">
        <v>3.0000000000000001E-3</v>
      </c>
    </row>
    <row r="269" spans="1:17" x14ac:dyDescent="0.2">
      <c r="A269" s="1">
        <v>44105</v>
      </c>
      <c r="C269" s="4">
        <v>281457.95789999998</v>
      </c>
      <c r="D269" s="14">
        <f t="shared" si="8"/>
        <v>1.0048182850059915</v>
      </c>
      <c r="E269" s="4">
        <f t="shared" si="9"/>
        <v>741636.51787143468</v>
      </c>
      <c r="F269" s="4">
        <f>(Inputs!$B$2-SUM($G$2:G268))*(Inputs!$B$4/12)</f>
        <v>177.87201696902389</v>
      </c>
      <c r="G269" s="4">
        <f>Inputs!$B$6-F269</f>
        <v>1484.8140299689483</v>
      </c>
      <c r="H269" s="4">
        <f>E269+(K269*(Inputs!$B$7-Inputs!$B$8))-Inputs!$B$9-Inputs!$B$3-(K269*Inputs!$B$6)</f>
        <v>456349.34333899611</v>
      </c>
      <c r="J269" s="4">
        <f>J268+Inputs!$B$11</f>
        <v>528937.17453243479</v>
      </c>
      <c r="K269">
        <v>267</v>
      </c>
      <c r="L269" s="20"/>
    </row>
    <row r="270" spans="1:17" x14ac:dyDescent="0.2">
      <c r="A270" s="1">
        <v>44136</v>
      </c>
      <c r="C270" s="4">
        <v>283614.33159999998</v>
      </c>
      <c r="D270" s="14">
        <f t="shared" si="8"/>
        <v>1.0076614415740419</v>
      </c>
      <c r="E270" s="4">
        <f t="shared" si="9"/>
        <v>748819.69986767683</v>
      </c>
      <c r="F270" s="4">
        <f>(Inputs!$B$2-SUM($G$2:G269))*(Inputs!$B$4/12)</f>
        <v>172.92263686912736</v>
      </c>
      <c r="G270" s="4">
        <f>Inputs!$B$6-F270</f>
        <v>1489.7634100688447</v>
      </c>
      <c r="H270" s="4">
        <f>E270+(K270*(Inputs!$B$7-Inputs!$B$8))-Inputs!$B$9-Inputs!$B$3-(K270*Inputs!$B$6)</f>
        <v>462819.83928830031</v>
      </c>
      <c r="J270" s="4">
        <f>J269+Inputs!$B$11</f>
        <v>530599.86057937273</v>
      </c>
      <c r="K270">
        <v>268</v>
      </c>
      <c r="L270" s="20">
        <v>-3.0000000000000001E-3</v>
      </c>
    </row>
    <row r="271" spans="1:17" x14ac:dyDescent="0.2">
      <c r="A271" s="1">
        <v>44166</v>
      </c>
      <c r="C271" s="4">
        <v>285734.87680000003</v>
      </c>
      <c r="D271" s="14">
        <f t="shared" si="8"/>
        <v>1.0074768619344343</v>
      </c>
      <c r="E271" s="4">
        <f t="shared" si="9"/>
        <v>755924.42654999089</v>
      </c>
      <c r="F271" s="4">
        <f>(Inputs!$B$2-SUM($G$2:G270))*(Inputs!$B$4/12)</f>
        <v>167.95675883556444</v>
      </c>
      <c r="G271" s="4">
        <f>Inputs!$B$6-F271</f>
        <v>1494.7292881024077</v>
      </c>
      <c r="H271" s="4">
        <f>E271+(K271*(Inputs!$B$7-Inputs!$B$8))-Inputs!$B$9-Inputs!$B$3-(K271*Inputs!$B$6)</f>
        <v>469211.87992367637</v>
      </c>
      <c r="J271" s="4">
        <f>J270+Inputs!$B$11</f>
        <v>532262.54662631068</v>
      </c>
      <c r="K271">
        <v>269</v>
      </c>
      <c r="L271" s="20">
        <v>6.0000000000000001E-3</v>
      </c>
    </row>
    <row r="272" spans="1:17" x14ac:dyDescent="0.2">
      <c r="A272" s="1">
        <v>44197</v>
      </c>
      <c r="C272" s="4">
        <v>287415.87349999999</v>
      </c>
      <c r="D272" s="14">
        <f t="shared" si="8"/>
        <v>1.0058830644646035</v>
      </c>
      <c r="E272" s="4">
        <f t="shared" si="9"/>
        <v>761880.11330153723</v>
      </c>
      <c r="F272" s="4">
        <f>(Inputs!$B$2-SUM($G$2:G271))*(Inputs!$B$4/12)</f>
        <v>162.97432787522305</v>
      </c>
      <c r="G272" s="4">
        <f>Inputs!$B$6-F272</f>
        <v>1499.7117190627491</v>
      </c>
      <c r="H272" s="4">
        <f>E272+(K272*(Inputs!$B$7-Inputs!$B$8))-Inputs!$B$9-Inputs!$B$3-(K272*Inputs!$B$6)</f>
        <v>474454.88062828477</v>
      </c>
      <c r="J272" s="4">
        <f>J271+Inputs!$B$11</f>
        <v>533925.23267324863</v>
      </c>
      <c r="K272">
        <v>270</v>
      </c>
      <c r="L272" s="20">
        <v>-3.0000000000000001E-3</v>
      </c>
    </row>
    <row r="273" spans="1:12" x14ac:dyDescent="0.2">
      <c r="A273" s="1">
        <v>44228</v>
      </c>
      <c r="C273" s="4">
        <v>287839.26449999999</v>
      </c>
      <c r="D273" s="14">
        <f t="shared" si="8"/>
        <v>1.0014730953960342</v>
      </c>
      <c r="E273" s="4">
        <f t="shared" si="9"/>
        <v>764509.36272938829</v>
      </c>
      <c r="F273" s="4">
        <f>(Inputs!$B$2-SUM($G$2:G272))*(Inputs!$B$4/12)</f>
        <v>157.97528881168051</v>
      </c>
      <c r="G273" s="4">
        <f>Inputs!$B$6-F273</f>
        <v>1504.7107581262917</v>
      </c>
      <c r="H273" s="4">
        <f>E273+(K273*(Inputs!$B$7-Inputs!$B$8))-Inputs!$B$9-Inputs!$B$3-(K273*Inputs!$B$6)</f>
        <v>476371.44400919782</v>
      </c>
      <c r="J273" s="4">
        <f>J272+Inputs!$B$11</f>
        <v>535587.91872018657</v>
      </c>
      <c r="K273">
        <v>271</v>
      </c>
      <c r="L273" s="20">
        <v>5.0000000000000001E-3</v>
      </c>
    </row>
    <row r="274" spans="1:12" x14ac:dyDescent="0.2">
      <c r="A274" s="1">
        <v>44256</v>
      </c>
      <c r="C274" s="4">
        <v>289475.00260000001</v>
      </c>
      <c r="D274" s="14">
        <f t="shared" si="8"/>
        <v>1.0056828178144543</v>
      </c>
      <c r="E274" s="4">
        <f t="shared" si="9"/>
        <v>770372.2361163029</v>
      </c>
      <c r="F274" s="4">
        <f>(Inputs!$B$2-SUM($G$2:G273))*(Inputs!$B$4/12)</f>
        <v>152.95958628459292</v>
      </c>
      <c r="G274" s="4">
        <f>Inputs!$B$6-F274</f>
        <v>1509.7264606533793</v>
      </c>
      <c r="H274" s="4">
        <f>E274+(K274*(Inputs!$B$7-Inputs!$B$8))-Inputs!$B$9-Inputs!$B$3-(K274*Inputs!$B$6)</f>
        <v>481521.63134917448</v>
      </c>
      <c r="J274" s="4">
        <f>J273+Inputs!$B$11</f>
        <v>537250.60476712452</v>
      </c>
      <c r="K274">
        <v>272</v>
      </c>
      <c r="L274" s="20">
        <v>3.0000000000000001E-3</v>
      </c>
    </row>
    <row r="275" spans="1:12" x14ac:dyDescent="0.2">
      <c r="A275" s="1">
        <v>44287</v>
      </c>
      <c r="C275" s="4">
        <v>289308.52269999997</v>
      </c>
      <c r="D275" s="14">
        <f t="shared" si="8"/>
        <v>0.99942489023748249</v>
      </c>
      <c r="E275" s="4">
        <f t="shared" si="9"/>
        <v>771443.07525210793</v>
      </c>
      <c r="F275" s="4">
        <f>(Inputs!$B$2-SUM($G$2:G274))*(Inputs!$B$4/12)</f>
        <v>147.92716474908173</v>
      </c>
      <c r="G275" s="4">
        <f>Inputs!$B$6-F275</f>
        <v>1514.7588821888903</v>
      </c>
      <c r="H275" s="4">
        <f>E275+(K275*(Inputs!$B$7-Inputs!$B$8))-Inputs!$B$9-Inputs!$B$3-(K275*Inputs!$B$6)</f>
        <v>481879.7844380415</v>
      </c>
      <c r="J275" s="4">
        <f>J274+Inputs!$B$11</f>
        <v>538913.29081406246</v>
      </c>
      <c r="K275">
        <v>273</v>
      </c>
      <c r="L275" s="20">
        <v>1.3999999999999999E-2</v>
      </c>
    </row>
    <row r="276" spans="1:12" x14ac:dyDescent="0.2">
      <c r="A276" s="1">
        <v>44317</v>
      </c>
      <c r="C276" s="4">
        <v>289135.44449999998</v>
      </c>
      <c r="D276" s="14">
        <f t="shared" si="8"/>
        <v>0.99940175215584826</v>
      </c>
      <c r="E276" s="4">
        <f t="shared" si="9"/>
        <v>772500.45995200891</v>
      </c>
      <c r="F276" s="4">
        <f>(Inputs!$B$2-SUM($G$2:G275))*(Inputs!$B$4/12)</f>
        <v>142.87796847511879</v>
      </c>
      <c r="G276" s="4">
        <f>Inputs!$B$6-F276</f>
        <v>1519.8080784628532</v>
      </c>
      <c r="H276" s="4">
        <f>E276+(K276*(Inputs!$B$7-Inputs!$B$8))-Inputs!$B$9-Inputs!$B$3-(K276*Inputs!$B$6)</f>
        <v>482224.48309100454</v>
      </c>
      <c r="J276" s="4">
        <f>J275+Inputs!$B$11</f>
        <v>540575.97686100041</v>
      </c>
      <c r="K276">
        <v>274</v>
      </c>
      <c r="L276" s="20">
        <v>3.0000000000000001E-3</v>
      </c>
    </row>
    <row r="277" spans="1:12" x14ac:dyDescent="0.2">
      <c r="A277" s="1">
        <v>44348</v>
      </c>
      <c r="C277" s="4">
        <v>294291.76309999998</v>
      </c>
      <c r="D277" s="14">
        <f t="shared" si="8"/>
        <v>1.017833574880163</v>
      </c>
      <c r="E277" s="4">
        <f t="shared" si="9"/>
        <v>787828.97281145584</v>
      </c>
      <c r="F277" s="4">
        <f>(Inputs!$B$2-SUM($G$2:G276))*(Inputs!$B$4/12)</f>
        <v>137.81194154690934</v>
      </c>
      <c r="G277" s="4">
        <f>Inputs!$B$6-F277</f>
        <v>1524.8741053910628</v>
      </c>
      <c r="H277" s="4">
        <f>E277+(K277*(Inputs!$B$7-Inputs!$B$8))-Inputs!$B$9-Inputs!$B$3-(K277*Inputs!$B$6)</f>
        <v>496840.30990351352</v>
      </c>
      <c r="J277" s="4">
        <f>J276+Inputs!$B$11</f>
        <v>542238.66290793836</v>
      </c>
      <c r="K277">
        <v>275</v>
      </c>
      <c r="L277" s="20">
        <v>6.9999999999999993E-3</v>
      </c>
    </row>
    <row r="278" spans="1:12" x14ac:dyDescent="0.2">
      <c r="A278" s="1">
        <v>44378</v>
      </c>
      <c r="C278" s="4">
        <v>291507.39882</v>
      </c>
      <c r="D278" s="14">
        <f t="shared" si="8"/>
        <v>0.99053876244897188</v>
      </c>
      <c r="E278" s="4">
        <f t="shared" si="9"/>
        <v>781890.61748237954</v>
      </c>
      <c r="F278" s="4">
        <f>(Inputs!$B$2-SUM($G$2:G277))*(Inputs!$B$4/12)</f>
        <v>132.72902786227255</v>
      </c>
      <c r="G278" s="4">
        <f>Inputs!$B$6-F278</f>
        <v>1529.9570190756997</v>
      </c>
      <c r="H278" s="4">
        <f>E278+(K278*(Inputs!$B$7-Inputs!$B$8))-Inputs!$B$9-Inputs!$B$3-(K278*Inputs!$B$6)</f>
        <v>490189.26852749923</v>
      </c>
      <c r="J278" s="4">
        <f>J277+Inputs!$B$11</f>
        <v>543901.3489548763</v>
      </c>
      <c r="K278">
        <v>276</v>
      </c>
      <c r="L278" s="20">
        <v>5.0000000000000001E-3</v>
      </c>
    </row>
    <row r="279" spans="1:12" x14ac:dyDescent="0.2">
      <c r="A279" s="1">
        <v>44409</v>
      </c>
      <c r="C279" s="4">
        <v>293450.52114999999</v>
      </c>
      <c r="D279" s="14">
        <f t="shared" si="8"/>
        <v>1.0066657736231244</v>
      </c>
      <c r="E279" s="4">
        <f t="shared" si="9"/>
        <v>788647.81255400076</v>
      </c>
      <c r="F279" s="4">
        <f>(Inputs!$B$2-SUM($G$2:G278))*(Inputs!$B$4/12)</f>
        <v>127.62917113202023</v>
      </c>
      <c r="G279" s="4">
        <f>Inputs!$B$6-F279</f>
        <v>1535.0568758059519</v>
      </c>
      <c r="H279" s="4">
        <f>E279+(K279*(Inputs!$B$7-Inputs!$B$8))-Inputs!$B$9-Inputs!$B$3-(K279*Inputs!$B$6)</f>
        <v>496233.77755218261</v>
      </c>
      <c r="J279" s="4">
        <f>J278+Inputs!$B$11</f>
        <v>545564.03500181425</v>
      </c>
      <c r="K279">
        <v>277</v>
      </c>
      <c r="L279" s="20">
        <v>6.0000000000000001E-3</v>
      </c>
    </row>
    <row r="280" spans="1:12" x14ac:dyDescent="0.2">
      <c r="A280" s="1">
        <v>44440</v>
      </c>
      <c r="C280" s="4">
        <v>293978.81536000001</v>
      </c>
      <c r="D280" s="14">
        <f t="shared" si="8"/>
        <v>1.0018002837682132</v>
      </c>
      <c r="E280" s="4">
        <f t="shared" si="9"/>
        <v>791610.54889160721</v>
      </c>
      <c r="F280" s="4">
        <f>(Inputs!$B$2-SUM($G$2:G279))*(Inputs!$B$4/12)</f>
        <v>122.51231487933373</v>
      </c>
      <c r="G280" s="4">
        <f>Inputs!$B$6-F280</f>
        <v>1540.1737320586385</v>
      </c>
      <c r="H280" s="4">
        <f>E280+(K280*(Inputs!$B$7-Inputs!$B$8))-Inputs!$B$9-Inputs!$B$3-(K280*Inputs!$B$6)</f>
        <v>498483.82784285094</v>
      </c>
      <c r="J280" s="4">
        <f>J279+Inputs!$B$11</f>
        <v>547226.7210487522</v>
      </c>
      <c r="K280">
        <v>278</v>
      </c>
      <c r="L280" s="20">
        <v>4.0000000000000001E-3</v>
      </c>
    </row>
    <row r="281" spans="1:12" x14ac:dyDescent="0.2">
      <c r="A281" s="1">
        <v>44470</v>
      </c>
      <c r="C281" s="4">
        <v>299068.76270000002</v>
      </c>
      <c r="D281" s="14">
        <f t="shared" si="8"/>
        <v>1.0173139936419124</v>
      </c>
      <c r="E281" s="4">
        <f t="shared" si="9"/>
        <v>806888.5519932179</v>
      </c>
      <c r="F281" s="4">
        <f>(Inputs!$B$2-SUM($G$2:G280))*(Inputs!$B$4/12)</f>
        <v>117.37840243913836</v>
      </c>
      <c r="G281" s="4">
        <f>Inputs!$B$6-F281</f>
        <v>1545.3076444988337</v>
      </c>
      <c r="H281" s="4">
        <f>E281+(K281*(Inputs!$B$7-Inputs!$B$8))-Inputs!$B$9-Inputs!$B$3-(K281*Inputs!$B$6)</f>
        <v>513049.14489752357</v>
      </c>
      <c r="J281" s="4">
        <f>J280+Inputs!$B$11</f>
        <v>548889.40709569014</v>
      </c>
      <c r="K281">
        <v>279</v>
      </c>
      <c r="L281" s="20">
        <v>1.1000000000000001E-2</v>
      </c>
    </row>
    <row r="282" spans="1:12" x14ac:dyDescent="0.2">
      <c r="A282" s="1">
        <v>44501</v>
      </c>
      <c r="C282" s="4">
        <v>304945.86087999999</v>
      </c>
      <c r="D282" s="14">
        <f t="shared" si="8"/>
        <v>1.0196513274303254</v>
      </c>
      <c r="E282" s="4">
        <f t="shared" si="9"/>
        <v>824325.91036918922</v>
      </c>
      <c r="F282" s="4">
        <f>(Inputs!$B$2-SUM($G$2:G281))*(Inputs!$B$4/12)</f>
        <v>112.2273769574756</v>
      </c>
      <c r="G282" s="4">
        <f>Inputs!$B$6-F282</f>
        <v>1550.4586699804966</v>
      </c>
      <c r="H282" s="4">
        <f>E282+(K282*(Inputs!$B$7-Inputs!$B$8))-Inputs!$B$9-Inputs!$B$3-(K282*Inputs!$B$6)</f>
        <v>529773.81722655706</v>
      </c>
      <c r="J282" s="4">
        <f>J281+Inputs!$B$11</f>
        <v>550552.09314262809</v>
      </c>
      <c r="K282">
        <v>280</v>
      </c>
      <c r="L282" s="20">
        <v>6.9999999999999993E-3</v>
      </c>
    </row>
    <row r="283" spans="1:12" x14ac:dyDescent="0.2">
      <c r="A283" s="1">
        <v>44531</v>
      </c>
      <c r="C283" s="4">
        <v>304922.03853000002</v>
      </c>
      <c r="D283" s="14">
        <f t="shared" si="8"/>
        <v>0.99992188006772342</v>
      </c>
      <c r="E283" s="4">
        <f t="shared" si="9"/>
        <v>825817.01942497911</v>
      </c>
      <c r="F283" s="4">
        <f>(Inputs!$B$2-SUM($G$2:G282))*(Inputs!$B$4/12)</f>
        <v>107.05918139087386</v>
      </c>
      <c r="G283" s="4">
        <f>Inputs!$B$6-F283</f>
        <v>1555.6268655470983</v>
      </c>
      <c r="H283" s="4">
        <f>E283+(K283*(Inputs!$B$7-Inputs!$B$8))-Inputs!$B$9-Inputs!$B$3-(K283*Inputs!$B$6)</f>
        <v>530552.240235409</v>
      </c>
      <c r="J283" s="4">
        <f>J282+Inputs!$B$11</f>
        <v>552214.77918956603</v>
      </c>
      <c r="K283">
        <v>281</v>
      </c>
      <c r="L283" s="20">
        <v>1.1000000000000001E-2</v>
      </c>
    </row>
    <row r="284" spans="1:12" x14ac:dyDescent="0.2">
      <c r="A284" s="1">
        <v>44562</v>
      </c>
      <c r="C284" s="4">
        <v>312008.59203</v>
      </c>
      <c r="D284" s="14">
        <f t="shared" si="8"/>
        <v>1.0232405421863358</v>
      </c>
      <c r="E284" s="4">
        <f t="shared" si="9"/>
        <v>846606.54111538595</v>
      </c>
      <c r="F284" s="4">
        <f>(Inputs!$B$2-SUM($G$2:G283))*(Inputs!$B$4/12)</f>
        <v>101.87375850571689</v>
      </c>
      <c r="G284" s="4">
        <f>Inputs!$B$6-F284</f>
        <v>1560.8122884322552</v>
      </c>
      <c r="H284" s="4">
        <f>E284+(K284*(Inputs!$B$7-Inputs!$B$8))-Inputs!$B$9-Inputs!$B$3-(K284*Inputs!$B$6)</f>
        <v>550629.07587887777</v>
      </c>
      <c r="J284" s="4">
        <f>J283+Inputs!$B$11</f>
        <v>553877.46523650398</v>
      </c>
      <c r="K284">
        <v>282</v>
      </c>
      <c r="L284" s="20"/>
    </row>
    <row r="285" spans="1:12" x14ac:dyDescent="0.2">
      <c r="A285" s="1">
        <v>44593</v>
      </c>
      <c r="C285" s="4">
        <v>312596.01452000003</v>
      </c>
      <c r="D285" s="14">
        <f t="shared" si="8"/>
        <v>1.0018827125438377</v>
      </c>
      <c r="E285" s="4">
        <f t="shared" si="9"/>
        <v>849769.42122217617</v>
      </c>
      <c r="F285" s="4">
        <f>(Inputs!$B$2-SUM($G$2:G284))*(Inputs!$B$4/12)</f>
        <v>96.671050877609332</v>
      </c>
      <c r="G285" s="4">
        <f>Inputs!$B$6-F285</f>
        <v>1566.0149960603628</v>
      </c>
      <c r="H285" s="4">
        <f>E285+(K285*(Inputs!$B$7-Inputs!$B$8))-Inputs!$B$9-Inputs!$B$3-(K285*Inputs!$B$6)</f>
        <v>553079.26993873005</v>
      </c>
      <c r="J285" s="4">
        <f>J284+Inputs!$B$11</f>
        <v>555540.15128344193</v>
      </c>
      <c r="K285">
        <v>283</v>
      </c>
      <c r="L285" s="17">
        <v>8.0000000000000002E-3</v>
      </c>
    </row>
    <row r="286" spans="1:12" x14ac:dyDescent="0.2">
      <c r="A286" s="1">
        <v>44621</v>
      </c>
      <c r="C286" s="4">
        <v>316802.19774999999</v>
      </c>
      <c r="D286" s="14">
        <f t="shared" si="8"/>
        <v>1.0134556521344609</v>
      </c>
      <c r="E286" s="4">
        <f t="shared" si="9"/>
        <v>862795.99998689222</v>
      </c>
      <c r="F286" s="4">
        <f>(Inputs!$B$2-SUM($G$2:G285))*(Inputs!$B$4/12)</f>
        <v>91.451000890741525</v>
      </c>
      <c r="G286" s="4">
        <f>Inputs!$B$6-F286</f>
        <v>1571.2350460472305</v>
      </c>
      <c r="H286" s="4">
        <f>E286+(K286*(Inputs!$B$7-Inputs!$B$8))-Inputs!$B$9-Inputs!$B$3-(K286*Inputs!$B$6)</f>
        <v>565393.16265650804</v>
      </c>
      <c r="J286" s="4">
        <f>J285+Inputs!$B$11</f>
        <v>557202.83733037987</v>
      </c>
      <c r="K286">
        <v>284</v>
      </c>
      <c r="L286" s="20">
        <v>0.01</v>
      </c>
    </row>
    <row r="287" spans="1:12" x14ac:dyDescent="0.2">
      <c r="A287" s="1">
        <v>44652</v>
      </c>
      <c r="C287" s="4">
        <v>317379</v>
      </c>
      <c r="D287" s="14">
        <f t="shared" si="8"/>
        <v>1.0018207015421503</v>
      </c>
      <c r="E287" s="4">
        <f t="shared" si="9"/>
        <v>865946.23677673517</v>
      </c>
      <c r="F287" s="4">
        <f>(Inputs!$B$2-SUM($G$2:G286))*(Inputs!$B$4/12)</f>
        <v>86.213550737250685</v>
      </c>
      <c r="G287" s="4">
        <f>Inputs!$B$6-F287</f>
        <v>1576.4724962007215</v>
      </c>
      <c r="H287" s="4">
        <f>E287+(K287*(Inputs!$B$7-Inputs!$B$8))-Inputs!$B$9-Inputs!$B$3-(K287*Inputs!$B$6)</f>
        <v>567830.71339941304</v>
      </c>
      <c r="J287" s="4">
        <f>J286+Inputs!$B$11</f>
        <v>558865.52337731782</v>
      </c>
      <c r="K287">
        <v>285</v>
      </c>
      <c r="L287" s="20">
        <v>3.4000000000000002E-2</v>
      </c>
    </row>
    <row r="288" spans="1:12" x14ac:dyDescent="0.2">
      <c r="A288" s="1">
        <v>44682</v>
      </c>
      <c r="C288" s="4">
        <v>321350</v>
      </c>
      <c r="D288" s="14">
        <f t="shared" si="8"/>
        <v>1.0125118549116356</v>
      </c>
      <c r="E288" s="4">
        <f t="shared" si="9"/>
        <v>878382.34820087918</v>
      </c>
      <c r="F288" s="4">
        <f>(Inputs!$B$2-SUM($G$2:G287))*(Inputs!$B$4/12)</f>
        <v>80.958642416581668</v>
      </c>
      <c r="G288" s="4">
        <f>Inputs!$B$6-F288</f>
        <v>1581.7274045213906</v>
      </c>
      <c r="H288" s="4">
        <f>E288+(K288*(Inputs!$B$7-Inputs!$B$8))-Inputs!$B$9-Inputs!$B$3-(K288*Inputs!$B$6)</f>
        <v>579554.13877661899</v>
      </c>
      <c r="J288" s="4">
        <f>J287+Inputs!$B$11</f>
        <v>560528.20942425577</v>
      </c>
      <c r="K288">
        <v>286</v>
      </c>
      <c r="L288" s="20">
        <v>6.9999999999999993E-3</v>
      </c>
    </row>
    <row r="289" spans="1:12" x14ac:dyDescent="0.2">
      <c r="A289" s="1">
        <v>44713</v>
      </c>
      <c r="C289" s="4">
        <v>322821</v>
      </c>
      <c r="D289" s="14">
        <f t="shared" si="8"/>
        <v>1.0045775634043876</v>
      </c>
      <c r="E289" s="4">
        <f t="shared" si="9"/>
        <v>883997.46351460763</v>
      </c>
      <c r="F289" s="4">
        <f>(Inputs!$B$2-SUM($G$2:G288))*(Inputs!$B$4/12)</f>
        <v>75.686217734843765</v>
      </c>
      <c r="G289" s="4">
        <f>Inputs!$B$6-F289</f>
        <v>1586.9998292031285</v>
      </c>
      <c r="H289" s="4">
        <f>E289+(K289*(Inputs!$B$7-Inputs!$B$8))-Inputs!$B$9-Inputs!$B$3-(K289*Inputs!$B$6)</f>
        <v>584456.56804340961</v>
      </c>
      <c r="J289" s="4">
        <f>J288+Inputs!$B$11</f>
        <v>562190.89547119371</v>
      </c>
      <c r="K289">
        <v>287</v>
      </c>
      <c r="L289" s="20">
        <v>9.0000000000000011E-3</v>
      </c>
    </row>
    <row r="290" spans="1:12" x14ac:dyDescent="0.2">
      <c r="A290" s="1">
        <v>44743</v>
      </c>
      <c r="C290" s="4">
        <v>328756</v>
      </c>
      <c r="D290" s="14">
        <f t="shared" si="8"/>
        <v>1.0183848014844139</v>
      </c>
      <c r="E290" s="4">
        <f t="shared" si="9"/>
        <v>901871.14515508793</v>
      </c>
      <c r="F290" s="4">
        <f>(Inputs!$B$2-SUM($G$2:G289))*(Inputs!$B$4/12)</f>
        <v>70.396218304166695</v>
      </c>
      <c r="G290" s="4">
        <f>Inputs!$B$6-F290</f>
        <v>1592.2898286338054</v>
      </c>
      <c r="H290" s="4">
        <f>E290+(K290*(Inputs!$B$7-Inputs!$B$8))-Inputs!$B$9-Inputs!$B$3-(K290*Inputs!$B$6)</f>
        <v>601617.56363695208</v>
      </c>
      <c r="J290" s="4">
        <f>J289+Inputs!$B$11</f>
        <v>563853.58151813166</v>
      </c>
      <c r="K290">
        <v>288</v>
      </c>
      <c r="L290" s="20">
        <v>9.0000000000000011E-3</v>
      </c>
    </row>
    <row r="291" spans="1:12" x14ac:dyDescent="0.2">
      <c r="A291" s="1">
        <v>44774</v>
      </c>
      <c r="C291" s="4">
        <v>335553</v>
      </c>
      <c r="D291" s="14">
        <f t="shared" si="8"/>
        <v>1.0206749078343818</v>
      </c>
      <c r="E291" s="4">
        <f t="shared" si="9"/>
        <v>922147.87560132437</v>
      </c>
      <c r="F291" s="4">
        <f>(Inputs!$B$2-SUM($G$2:G290))*(Inputs!$B$4/12)</f>
        <v>65.08858554205392</v>
      </c>
      <c r="G291" s="4">
        <f>Inputs!$B$6-F291</f>
        <v>1597.5974613959183</v>
      </c>
      <c r="H291" s="4">
        <f>E291+(K291*(Inputs!$B$7-Inputs!$B$8))-Inputs!$B$9-Inputs!$B$3-(K291*Inputs!$B$6)</f>
        <v>621181.60803625034</v>
      </c>
      <c r="J291" s="4">
        <f>J290+Inputs!$B$11</f>
        <v>565516.2675650696</v>
      </c>
      <c r="K291">
        <v>289</v>
      </c>
      <c r="L291" s="20">
        <v>6.0000000000000001E-3</v>
      </c>
    </row>
    <row r="292" spans="1:12" x14ac:dyDescent="0.2">
      <c r="A292" s="1">
        <v>44805</v>
      </c>
      <c r="C292" s="4">
        <v>341545</v>
      </c>
      <c r="D292" s="14">
        <f t="shared" si="8"/>
        <v>1.0178570896400867</v>
      </c>
      <c r="E292" s="4">
        <f t="shared" si="9"/>
        <v>940246.29919950047</v>
      </c>
      <c r="F292" s="4">
        <f>(Inputs!$B$2-SUM($G$2:G291))*(Inputs!$B$4/12)</f>
        <v>59.763260670734262</v>
      </c>
      <c r="G292" s="4">
        <f>Inputs!$B$6-F292</f>
        <v>1602.9227862672378</v>
      </c>
      <c r="H292" s="4">
        <f>E292+(K292*(Inputs!$B$7-Inputs!$B$8))-Inputs!$B$9-Inputs!$B$3-(K292*Inputs!$B$6)</f>
        <v>638567.34558748873</v>
      </c>
      <c r="J292" s="4">
        <f>J291+Inputs!$B$11</f>
        <v>567178.95361200755</v>
      </c>
      <c r="K292">
        <v>290</v>
      </c>
      <c r="L292" s="20">
        <v>6.9999999999999993E-3</v>
      </c>
    </row>
    <row r="293" spans="1:12" x14ac:dyDescent="0.2">
      <c r="A293" s="1">
        <v>44835</v>
      </c>
      <c r="C293" s="4">
        <v>342674</v>
      </c>
      <c r="D293" s="14">
        <f t="shared" si="8"/>
        <v>1.0033055673483728</v>
      </c>
      <c r="E293" s="4">
        <f t="shared" si="9"/>
        <v>944967.92875890585</v>
      </c>
      <c r="F293" s="4">
        <f>(Inputs!$B$2-SUM($G$2:G292))*(Inputs!$B$4/12)</f>
        <v>54.420184716510121</v>
      </c>
      <c r="G293" s="4">
        <f>Inputs!$B$6-F293</f>
        <v>1608.2658622214619</v>
      </c>
      <c r="H293" s="4">
        <f>E293+(K293*(Inputs!$B$7-Inputs!$B$8))-Inputs!$B$9-Inputs!$B$3-(K293*Inputs!$B$6)</f>
        <v>642576.28909995581</v>
      </c>
      <c r="J293" s="4">
        <f>J292+Inputs!$B$11</f>
        <v>568841.6396589455</v>
      </c>
      <c r="K293">
        <v>291</v>
      </c>
      <c r="L293" s="20">
        <v>2.5000000000000001E-2</v>
      </c>
    </row>
    <row r="294" spans="1:12" x14ac:dyDescent="0.2">
      <c r="A294" s="1">
        <v>44866</v>
      </c>
      <c r="C294" s="4">
        <v>343044</v>
      </c>
      <c r="D294" s="14">
        <f t="shared" si="8"/>
        <v>1.0010797434296153</v>
      </c>
      <c r="E294" s="4">
        <f t="shared" si="9"/>
        <v>947603.62072248885</v>
      </c>
      <c r="F294" s="4">
        <f>(Inputs!$B$2-SUM($G$2:G293))*(Inputs!$B$4/12)</f>
        <v>49.05929850910519</v>
      </c>
      <c r="G294" s="4">
        <f>Inputs!$B$6-F294</f>
        <v>1613.6267484288669</v>
      </c>
      <c r="H294" s="4">
        <f>E294+(K294*(Inputs!$B$7-Inputs!$B$8))-Inputs!$B$9-Inputs!$B$3-(K294*Inputs!$B$6)</f>
        <v>644499.2950166011</v>
      </c>
      <c r="J294" s="4">
        <f>J293+Inputs!$B$11</f>
        <v>570504.32570588344</v>
      </c>
      <c r="K294">
        <v>292</v>
      </c>
      <c r="L294" s="20">
        <v>6.0000000000000001E-3</v>
      </c>
    </row>
    <row r="295" spans="1:12" x14ac:dyDescent="0.2">
      <c r="A295" s="1">
        <v>44896</v>
      </c>
      <c r="C295" s="4">
        <v>339427</v>
      </c>
      <c r="D295" s="14">
        <f t="shared" si="8"/>
        <v>0.98945616305780015</v>
      </c>
      <c r="E295" s="4">
        <f t="shared" si="9"/>
        <v>939214.17763396422</v>
      </c>
      <c r="F295" s="4">
        <f>(Inputs!$B$2-SUM($G$2:G294))*(Inputs!$B$4/12)</f>
        <v>43.680542681009008</v>
      </c>
      <c r="G295" s="4">
        <f>Inputs!$B$6-F295</f>
        <v>1619.0055042569631</v>
      </c>
      <c r="H295" s="4">
        <f>E295+(K295*(Inputs!$B$7-Inputs!$B$8))-Inputs!$B$9-Inputs!$B$3-(K295*Inputs!$B$6)</f>
        <v>635397.16588113841</v>
      </c>
      <c r="J295" s="4">
        <f>J294+Inputs!$B$11</f>
        <v>572167.01175282139</v>
      </c>
      <c r="K295">
        <v>293</v>
      </c>
      <c r="L295" s="17">
        <v>6.0000000000000001E-3</v>
      </c>
    </row>
    <row r="296" spans="1:12" x14ac:dyDescent="0.2">
      <c r="A296" s="1">
        <v>44927</v>
      </c>
      <c r="C296" s="4">
        <v>337672</v>
      </c>
      <c r="D296" s="14">
        <f t="shared" si="8"/>
        <v>0.9948295215171451</v>
      </c>
      <c r="E296" s="4">
        <f t="shared" si="9"/>
        <v>935973.99419041956</v>
      </c>
      <c r="F296" s="4">
        <f>(Inputs!$B$2-SUM($G$2:G295))*(Inputs!$B$4/12)</f>
        <v>38.283857666819046</v>
      </c>
      <c r="G296" s="4">
        <f>Inputs!$B$6-F296</f>
        <v>1624.402189271153</v>
      </c>
      <c r="H296" s="4">
        <f>E296+(K296*(Inputs!$B$7-Inputs!$B$8))-Inputs!$B$9-Inputs!$B$3-(K296*Inputs!$B$6)</f>
        <v>631444.29639065568</v>
      </c>
      <c r="J296" s="4">
        <f>J295+Inputs!$B$11</f>
        <v>573829.69779975933</v>
      </c>
      <c r="K296">
        <v>294</v>
      </c>
    </row>
    <row r="297" spans="1:12" x14ac:dyDescent="0.2">
      <c r="A297" s="1">
        <v>44958</v>
      </c>
      <c r="C297" s="4">
        <v>332717</v>
      </c>
      <c r="D297" s="14">
        <f t="shared" si="8"/>
        <v>0.98532599682532163</v>
      </c>
      <c r="E297" s="4">
        <f t="shared" si="9"/>
        <v>923845.40975366312</v>
      </c>
      <c r="F297" s="4">
        <f>(Inputs!$B$2-SUM($G$2:G296))*(Inputs!$B$4/12)</f>
        <v>32.8691837025818</v>
      </c>
      <c r="G297" s="4">
        <f>Inputs!$B$6-F297</f>
        <v>1629.8168632353904</v>
      </c>
      <c r="H297" s="4">
        <f>E297+(K297*(Inputs!$B$7-Inputs!$B$8))-Inputs!$B$9-Inputs!$B$3-(K297*Inputs!$B$6)</f>
        <v>618603.02590696118</v>
      </c>
      <c r="J297" s="4">
        <f>J296+Inputs!$B$11</f>
        <v>575492.38384669728</v>
      </c>
      <c r="K297">
        <v>295</v>
      </c>
      <c r="L297">
        <v>1.2E-2</v>
      </c>
    </row>
    <row r="298" spans="1:12" x14ac:dyDescent="0.2">
      <c r="A298" s="1">
        <v>44986</v>
      </c>
      <c r="C298" s="4">
        <v>331305</v>
      </c>
      <c r="D298" s="14">
        <f t="shared" si="8"/>
        <v>0.99575615312713206</v>
      </c>
      <c r="E298" s="4">
        <f t="shared" si="9"/>
        <v>921553.06113773701</v>
      </c>
      <c r="F298" s="4">
        <f>(Inputs!$B$2-SUM($G$2:G297))*(Inputs!$B$4/12)</f>
        <v>27.436460825130538</v>
      </c>
      <c r="G298" s="4">
        <f>Inputs!$B$6-F298</f>
        <v>1635.2495861128416</v>
      </c>
      <c r="H298" s="4">
        <f>E298+(K298*(Inputs!$B$7-Inputs!$B$8))-Inputs!$B$9-Inputs!$B$3-(K298*Inputs!$B$6)</f>
        <v>615597.99124409724</v>
      </c>
      <c r="J298" s="4">
        <f>J297+Inputs!$B$11</f>
        <v>577155.06989363523</v>
      </c>
      <c r="K298">
        <v>296</v>
      </c>
      <c r="L298">
        <v>6.9999999999999993E-3</v>
      </c>
    </row>
    <row r="299" spans="1:12" x14ac:dyDescent="0.2">
      <c r="A299" s="1">
        <v>45017</v>
      </c>
      <c r="C299" s="4">
        <v>332094</v>
      </c>
      <c r="D299" s="14">
        <f t="shared" si="8"/>
        <v>1.0023814913750171</v>
      </c>
      <c r="E299" s="4">
        <f t="shared" si="9"/>
        <v>925392.33953641832</v>
      </c>
      <c r="F299" s="4">
        <f>(Inputs!$B$2-SUM($G$2:G298))*(Inputs!$B$4/12)</f>
        <v>21.985628871421021</v>
      </c>
      <c r="G299" s="4">
        <f>Inputs!$B$6-F299</f>
        <v>1640.700418066551</v>
      </c>
      <c r="H299" s="4">
        <f>E299+(K299*(Inputs!$B$7-Inputs!$B$8))-Inputs!$B$9-Inputs!$B$3-(K299*Inputs!$B$6)</f>
        <v>618724.58359584049</v>
      </c>
      <c r="J299" s="4">
        <f>J298+Inputs!$B$11</f>
        <v>578817.75594057317</v>
      </c>
      <c r="K299">
        <v>297</v>
      </c>
      <c r="L299">
        <v>1.4999999999999999E-2</v>
      </c>
    </row>
    <row r="300" spans="1:12" x14ac:dyDescent="0.2">
      <c r="A300" s="1">
        <v>45047</v>
      </c>
      <c r="C300" s="4">
        <v>334026</v>
      </c>
      <c r="D300" s="14">
        <f t="shared" si="8"/>
        <v>1.0058176299481472</v>
      </c>
      <c r="E300" s="4">
        <f t="shared" si="9"/>
        <v>932431.67594866583</v>
      </c>
      <c r="F300" s="4">
        <f>(Inputs!$B$2-SUM($G$2:G299))*(Inputs!$B$4/12)</f>
        <v>16.516627477865939</v>
      </c>
      <c r="G300" s="4">
        <f>Inputs!$B$6-F300</f>
        <v>1646.1694194601062</v>
      </c>
      <c r="H300" s="4">
        <f>E300+(K300*(Inputs!$B$7-Inputs!$B$8))-Inputs!$B$9-Inputs!$B$3-(K300*Inputs!$B$6)</f>
        <v>625051.23396115028</v>
      </c>
      <c r="J300" s="4">
        <f>J299+Inputs!$B$11</f>
        <v>580480.44198751112</v>
      </c>
      <c r="K300">
        <v>298</v>
      </c>
      <c r="L300">
        <v>6.9999999999999993E-3</v>
      </c>
    </row>
    <row r="301" spans="1:12" x14ac:dyDescent="0.2">
      <c r="A301" s="1">
        <v>45078</v>
      </c>
      <c r="C301" s="4">
        <v>337635</v>
      </c>
      <c r="D301" s="14">
        <f t="shared" si="8"/>
        <v>1.0108045481489465</v>
      </c>
      <c r="E301" s="4">
        <f t="shared" si="9"/>
        <v>944175.6809417241</v>
      </c>
      <c r="F301" s="4">
        <f>(Inputs!$B$2-SUM($G$2:G300))*(Inputs!$B$4/12)</f>
        <v>11.029396079665554</v>
      </c>
      <c r="G301" s="4">
        <f>Inputs!$B$6-F301</f>
        <v>1651.6566508583066</v>
      </c>
      <c r="H301" s="4">
        <f>E301+(K301*(Inputs!$B$7-Inputs!$B$8))-Inputs!$B$9-Inputs!$B$3-(K301*Inputs!$B$6)</f>
        <v>636082.55290727061</v>
      </c>
      <c r="J301" s="4">
        <f>J300+Inputs!$B$11</f>
        <v>582143.12803444907</v>
      </c>
      <c r="K301">
        <v>299</v>
      </c>
      <c r="L301">
        <v>3.0000000000000001E-3</v>
      </c>
    </row>
    <row r="302" spans="1:12" x14ac:dyDescent="0.2">
      <c r="A302" s="1">
        <v>45108</v>
      </c>
      <c r="C302" s="4">
        <v>338302</v>
      </c>
      <c r="D302" s="14">
        <f t="shared" si="8"/>
        <v>1.0019755060938587</v>
      </c>
      <c r="E302" s="4">
        <f t="shared" si="9"/>
        <v>947701.34166009678</v>
      </c>
      <c r="F302" s="4">
        <f>(Inputs!$B$2-SUM($G$2:G301))*(Inputs!$B$4/12)</f>
        <v>5.523873910137918</v>
      </c>
      <c r="G302" s="4">
        <f>Inputs!$B$6-F302</f>
        <v>1657.1621730278343</v>
      </c>
      <c r="H302" s="4">
        <f>E302+(K302*(Inputs!$B$7-Inputs!$B$8))-Inputs!$B$9-Inputs!$B$3-(K302*Inputs!$B$6)</f>
        <v>638895.52757870511</v>
      </c>
      <c r="J302" s="4">
        <f>J301+Inputs!$B$11</f>
        <v>583805.81408138701</v>
      </c>
      <c r="K302">
        <v>300</v>
      </c>
      <c r="L302">
        <v>-6.0000000000000001E-3</v>
      </c>
    </row>
    <row r="304" spans="1:12" x14ac:dyDescent="0.2">
      <c r="C304" t="s">
        <v>6</v>
      </c>
      <c r="E304" s="8"/>
      <c r="F304" s="4">
        <f>SUM(F3:F302)</f>
        <v>183805.81408140494</v>
      </c>
      <c r="G304" s="4">
        <f>SUM(G3:G302)</f>
        <v>314999.99999998644</v>
      </c>
      <c r="H304" s="8"/>
      <c r="I304" s="8"/>
      <c r="L304" s="21"/>
    </row>
    <row r="305" spans="3:12" x14ac:dyDescent="0.2">
      <c r="C305" s="2">
        <f>C302/C2</f>
        <v>4.657721743327877</v>
      </c>
      <c r="G305" s="4">
        <f>SUM(F304:G304)</f>
        <v>498805.81408139138</v>
      </c>
      <c r="J305" s="4"/>
      <c r="K305" s="4"/>
      <c r="L305" s="21"/>
    </row>
    <row r="306" spans="3:12" x14ac:dyDescent="0.2">
      <c r="L306" s="18"/>
    </row>
    <row r="307" spans="3:12" x14ac:dyDescent="0.2">
      <c r="L307" s="16"/>
    </row>
    <row r="308" spans="3:12" x14ac:dyDescent="0.2">
      <c r="C308" s="4"/>
      <c r="D308" s="4"/>
      <c r="L308" s="16"/>
    </row>
    <row r="309" spans="3:12" x14ac:dyDescent="0.2">
      <c r="L309" s="16"/>
    </row>
    <row r="310" spans="3:12" x14ac:dyDescent="0.2">
      <c r="L310" s="16"/>
    </row>
    <row r="311" spans="3:12" x14ac:dyDescent="0.2">
      <c r="L311" s="16"/>
    </row>
    <row r="312" spans="3:12" x14ac:dyDescent="0.2">
      <c r="L312" s="16"/>
    </row>
    <row r="313" spans="3:12" x14ac:dyDescent="0.2">
      <c r="L313" s="16"/>
    </row>
    <row r="314" spans="3:12" x14ac:dyDescent="0.2">
      <c r="L3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AFC4-A189-3E45-98E3-AD616020A380}">
  <dimension ref="A1:Q314"/>
  <sheetViews>
    <sheetView topLeftCell="A292" workbookViewId="0">
      <selection activeCell="H302" sqref="H302"/>
    </sheetView>
  </sheetViews>
  <sheetFormatPr baseColWidth="10" defaultRowHeight="16" x14ac:dyDescent="0.2"/>
  <cols>
    <col min="2" max="2" width="4.6640625" customWidth="1"/>
    <col min="3" max="3" width="11.33203125" bestFit="1" customWidth="1"/>
    <col min="4" max="4" width="12.6640625" bestFit="1" customWidth="1"/>
    <col min="5" max="5" width="12.33203125" style="4" bestFit="1" customWidth="1"/>
    <col min="6" max="6" width="12.33203125" style="4" customWidth="1"/>
    <col min="7" max="7" width="18.6640625" style="4" bestFit="1" customWidth="1"/>
    <col min="8" max="9" width="12.33203125" style="4" customWidth="1"/>
    <col min="13" max="13" width="11.33203125" bestFit="1" customWidth="1"/>
    <col min="14" max="14" width="43.5" bestFit="1" customWidth="1"/>
    <col min="15" max="15" width="13.6640625" bestFit="1" customWidth="1"/>
    <col min="16" max="16" width="11.33203125" bestFit="1" customWidth="1"/>
    <col min="17" max="17" width="37.1640625" bestFit="1" customWidth="1"/>
  </cols>
  <sheetData>
    <row r="1" spans="1:17" x14ac:dyDescent="0.2">
      <c r="A1" t="s">
        <v>0</v>
      </c>
      <c r="C1" t="s">
        <v>36</v>
      </c>
      <c r="D1" t="s">
        <v>3</v>
      </c>
      <c r="E1" s="4" t="s">
        <v>24</v>
      </c>
      <c r="F1" s="4" t="s">
        <v>22</v>
      </c>
      <c r="G1" s="4" t="s">
        <v>21</v>
      </c>
      <c r="H1" s="4" t="s">
        <v>37</v>
      </c>
      <c r="J1" t="s">
        <v>7</v>
      </c>
      <c r="K1" t="s">
        <v>13</v>
      </c>
      <c r="L1" t="s">
        <v>26</v>
      </c>
    </row>
    <row r="2" spans="1:17" x14ac:dyDescent="0.2">
      <c r="A2" s="1">
        <v>35977</v>
      </c>
      <c r="C2" s="4">
        <v>175848.11009999999</v>
      </c>
      <c r="E2" s="4">
        <f>Inputs!$B$3+SUM($G$2:G2)</f>
        <v>85000</v>
      </c>
      <c r="J2" s="4">
        <f>Inputs!B3</f>
        <v>85000</v>
      </c>
    </row>
    <row r="3" spans="1:17" x14ac:dyDescent="0.2">
      <c r="A3" s="1">
        <v>36008</v>
      </c>
      <c r="C3" s="4">
        <v>176576.4944</v>
      </c>
      <c r="D3" s="14">
        <f t="shared" ref="D3:D66" si="0">C3/C2</f>
        <v>1.0041421218549678</v>
      </c>
      <c r="E3" s="4">
        <f>(E2+G3)*D3</f>
        <v>85967.304224875494</v>
      </c>
      <c r="F3" s="4">
        <f>(Inputs!$B$2-SUM($G$2:G2))*(Inputs!$B$4/12)</f>
        <v>1050</v>
      </c>
      <c r="G3" s="4">
        <f>Inputs!$B$6-F3</f>
        <v>612.68604693797215</v>
      </c>
      <c r="H3" s="4">
        <f>E3+(K3*(Inputs!$B$7-Inputs!$B$8))-Inputs!$B$9-Inputs!$B$3-(K3*Inputs!$B$6)</f>
        <v>-9745.381822062478</v>
      </c>
      <c r="J3" s="4">
        <f>J2+Inputs!$B$11</f>
        <v>86662.686046937975</v>
      </c>
      <c r="K3">
        <v>1</v>
      </c>
      <c r="L3">
        <v>-2E-3</v>
      </c>
      <c r="M3" s="23"/>
    </row>
    <row r="4" spans="1:17" x14ac:dyDescent="0.2">
      <c r="A4" s="1">
        <v>36039</v>
      </c>
      <c r="C4" s="4">
        <v>173334.97229999999</v>
      </c>
      <c r="D4" s="14">
        <f t="shared" si="0"/>
        <v>0.98164239180863477</v>
      </c>
      <c r="E4" s="4">
        <f t="shared" ref="E4:E67" si="1">(E3+G4)*D4</f>
        <v>84992.593528513113</v>
      </c>
      <c r="F4" s="4">
        <f>(Inputs!$B$2-SUM($G$2:G3))*(Inputs!$B$4/12)</f>
        <v>1047.9577131768735</v>
      </c>
      <c r="G4" s="4">
        <f>Inputs!$B$6-F4</f>
        <v>614.72833376109861</v>
      </c>
      <c r="H4" s="4">
        <f>E4+(K4*(Inputs!$B$7-Inputs!$B$8))-Inputs!$B$9-Inputs!$B$3-(K4*Inputs!$B$6)</f>
        <v>-11432.778565362831</v>
      </c>
      <c r="J4" s="4">
        <f>J3+Inputs!$B$11</f>
        <v>88325.372093875951</v>
      </c>
      <c r="K4">
        <v>2</v>
      </c>
      <c r="L4">
        <v>4.0000000000000001E-3</v>
      </c>
    </row>
    <row r="5" spans="1:17" x14ac:dyDescent="0.2">
      <c r="A5" s="1">
        <v>36069</v>
      </c>
      <c r="C5" s="4">
        <v>172384.51699999999</v>
      </c>
      <c r="D5" s="14">
        <f t="shared" si="0"/>
        <v>0.99451665588664362</v>
      </c>
      <c r="E5" s="4">
        <f t="shared" si="1"/>
        <v>85139.945316436409</v>
      </c>
      <c r="F5" s="4">
        <f>(Inputs!$B$2-SUM($G$2:G4))*(Inputs!$B$4/12)</f>
        <v>1045.9086187310033</v>
      </c>
      <c r="G5" s="4">
        <f>Inputs!$B$6-F5</f>
        <v>616.77742820696881</v>
      </c>
      <c r="H5" s="4">
        <f>E5+(K5*(Inputs!$B$7-Inputs!$B$8))-Inputs!$B$9-Inputs!$B$3-(K5*Inputs!$B$6)</f>
        <v>-11998.112824377507</v>
      </c>
      <c r="J5" s="4">
        <f>J4+Inputs!$B$11</f>
        <v>89988.058140813926</v>
      </c>
      <c r="K5">
        <v>3</v>
      </c>
      <c r="L5">
        <v>4.0000000000000001E-3</v>
      </c>
    </row>
    <row r="6" spans="1:17" x14ac:dyDescent="0.2">
      <c r="A6" s="1">
        <v>36100</v>
      </c>
      <c r="C6" s="4">
        <v>174582.4394</v>
      </c>
      <c r="D6" s="14">
        <f t="shared" si="0"/>
        <v>1.0127501149073614</v>
      </c>
      <c r="E6" s="4">
        <f t="shared" si="1"/>
        <v>86852.212951753943</v>
      </c>
      <c r="F6" s="4">
        <f>(Inputs!$B$2-SUM($G$2:G5))*(Inputs!$B$4/12)</f>
        <v>1043.8526939703133</v>
      </c>
      <c r="G6" s="4">
        <f>Inputs!$B$6-F6</f>
        <v>618.83335296765881</v>
      </c>
      <c r="H6" s="4">
        <f>E6+(K6*(Inputs!$B$7-Inputs!$B$8))-Inputs!$B$9-Inputs!$B$3-(K6*Inputs!$B$6)</f>
        <v>-10998.531235997945</v>
      </c>
      <c r="J6" s="4">
        <f>J5+Inputs!$B$11</f>
        <v>91650.744187751901</v>
      </c>
      <c r="K6">
        <v>4</v>
      </c>
      <c r="L6">
        <v>1E-3</v>
      </c>
    </row>
    <row r="7" spans="1:17" x14ac:dyDescent="0.2">
      <c r="A7" s="1">
        <v>36130</v>
      </c>
      <c r="C7" s="4">
        <v>173071.63190000001</v>
      </c>
      <c r="D7" s="14">
        <f t="shared" si="0"/>
        <v>0.99134616571293022</v>
      </c>
      <c r="E7" s="4">
        <f t="shared" si="1"/>
        <v>86716.131291989528</v>
      </c>
      <c r="F7" s="4">
        <f>(Inputs!$B$2-SUM($G$2:G6))*(Inputs!$B$4/12)</f>
        <v>1041.7899161270877</v>
      </c>
      <c r="G7" s="4">
        <f>Inputs!$B$6-F7</f>
        <v>620.89613081088442</v>
      </c>
      <c r="H7" s="4">
        <f>E7+(K7*(Inputs!$B$7-Inputs!$B$8))-Inputs!$B$9-Inputs!$B$3-(K7*Inputs!$B$6)</f>
        <v>-11847.298942700332</v>
      </c>
      <c r="J7" s="4">
        <f>J6+Inputs!$B$11</f>
        <v>93313.430234689877</v>
      </c>
      <c r="K7">
        <v>5</v>
      </c>
      <c r="L7">
        <v>-1E-3</v>
      </c>
    </row>
    <row r="8" spans="1:17" x14ac:dyDescent="0.2">
      <c r="A8" s="1">
        <v>36161</v>
      </c>
      <c r="C8" s="4">
        <v>170960.94579999999</v>
      </c>
      <c r="D8" s="14">
        <f t="shared" si="0"/>
        <v>0.98780455192553129</v>
      </c>
      <c r="E8" s="4">
        <f t="shared" si="1"/>
        <v>86273.957653301492</v>
      </c>
      <c r="F8" s="4">
        <f>(Inputs!$B$2-SUM($G$2:G7))*(Inputs!$B$4/12)</f>
        <v>1039.7202623577182</v>
      </c>
      <c r="G8" s="4">
        <f>Inputs!$B$6-F8</f>
        <v>622.96578458025397</v>
      </c>
      <c r="H8" s="4">
        <f>E8+(K8*(Inputs!$B$7-Inputs!$B$8))-Inputs!$B$9-Inputs!$B$3-(K8*Inputs!$B$6)</f>
        <v>-13002.158628326342</v>
      </c>
      <c r="J8" s="4">
        <f>J7+Inputs!$B$11</f>
        <v>94976.116281627852</v>
      </c>
      <c r="K8">
        <v>6</v>
      </c>
      <c r="L8">
        <v>-6.0000000000000001E-3</v>
      </c>
    </row>
    <row r="9" spans="1:17" x14ac:dyDescent="0.2">
      <c r="A9" s="1">
        <v>36192</v>
      </c>
      <c r="C9" s="4">
        <v>173480.42060000001</v>
      </c>
      <c r="D9" s="14">
        <f t="shared" si="0"/>
        <v>1.0147371365326174</v>
      </c>
      <c r="E9" s="4">
        <f t="shared" si="1"/>
        <v>88179.642417904892</v>
      </c>
      <c r="F9" s="4">
        <f>(Inputs!$B$2-SUM($G$2:G8))*(Inputs!$B$4/12)</f>
        <v>1037.6437097424507</v>
      </c>
      <c r="G9" s="4">
        <f>Inputs!$B$6-F9</f>
        <v>625.04233719552144</v>
      </c>
      <c r="H9" s="4">
        <f>E9+(K9*(Inputs!$B$7-Inputs!$B$8))-Inputs!$B$9-Inputs!$B$3-(K9*Inputs!$B$6)</f>
        <v>-11809.159910660914</v>
      </c>
      <c r="J9" s="4">
        <f>J8+Inputs!$B$11</f>
        <v>96638.802328565827</v>
      </c>
      <c r="K9">
        <v>7</v>
      </c>
      <c r="L9">
        <v>2E-3</v>
      </c>
    </row>
    <row r="10" spans="1:17" x14ac:dyDescent="0.2">
      <c r="A10" s="1">
        <v>36220</v>
      </c>
      <c r="C10" s="4">
        <v>178877.06719999999</v>
      </c>
      <c r="D10" s="14">
        <f t="shared" si="0"/>
        <v>1.0311081018903177</v>
      </c>
      <c r="E10" s="4">
        <f t="shared" si="1"/>
        <v>91569.378224192638</v>
      </c>
      <c r="F10" s="4">
        <f>(Inputs!$B$2-SUM($G$2:G9))*(Inputs!$B$4/12)</f>
        <v>1035.5602352851322</v>
      </c>
      <c r="G10" s="4">
        <f>Inputs!$B$6-F10</f>
        <v>627.12581165283996</v>
      </c>
      <c r="H10" s="4">
        <f>E10+(K10*(Inputs!$B$7-Inputs!$B$8))-Inputs!$B$9-Inputs!$B$3-(K10*Inputs!$B$6)</f>
        <v>-9132.1101513111389</v>
      </c>
      <c r="J10" s="4">
        <f>J9+Inputs!$B$11</f>
        <v>98301.488375503803</v>
      </c>
      <c r="K10">
        <v>8</v>
      </c>
      <c r="L10">
        <v>2E-3</v>
      </c>
      <c r="N10" s="7" t="s">
        <v>12</v>
      </c>
      <c r="O10" s="6"/>
    </row>
    <row r="11" spans="1:17" x14ac:dyDescent="0.2">
      <c r="A11" s="1">
        <v>36251</v>
      </c>
      <c r="C11" s="4">
        <v>182926.019</v>
      </c>
      <c r="D11" s="14">
        <f t="shared" si="0"/>
        <v>1.0226353878861001</v>
      </c>
      <c r="E11" s="4">
        <f t="shared" si="1"/>
        <v>94285.545403264739</v>
      </c>
      <c r="F11" s="4">
        <f>(Inputs!$B$2-SUM($G$2:G10))*(Inputs!$B$4/12)</f>
        <v>1033.4698159129562</v>
      </c>
      <c r="G11" s="4">
        <f>Inputs!$B$6-F11</f>
        <v>629.21623102501599</v>
      </c>
      <c r="H11" s="4">
        <f>E11+(K11*(Inputs!$B$7-Inputs!$B$8))-Inputs!$B$9-Inputs!$B$3-(K11*Inputs!$B$6)</f>
        <v>-7128.6290191770095</v>
      </c>
      <c r="J11" s="4">
        <f>J10+Inputs!$B$11</f>
        <v>99964.174422441778</v>
      </c>
      <c r="K11">
        <v>9</v>
      </c>
      <c r="L11">
        <v>6.9999999999999993E-3</v>
      </c>
      <c r="N11" s="6" t="s">
        <v>35</v>
      </c>
      <c r="O11" s="12">
        <f>H302</f>
        <v>592696.86668853427</v>
      </c>
      <c r="Q11" s="4"/>
    </row>
    <row r="12" spans="1:17" x14ac:dyDescent="0.2">
      <c r="A12" s="1">
        <v>36281</v>
      </c>
      <c r="C12" s="4">
        <v>180780.8725</v>
      </c>
      <c r="D12" s="14">
        <f t="shared" si="0"/>
        <v>0.98827314718962966</v>
      </c>
      <c r="E12" s="4">
        <f t="shared" si="1"/>
        <v>93803.782986756036</v>
      </c>
      <c r="F12" s="4">
        <f>(Inputs!$B$2-SUM($G$2:G11))*(Inputs!$B$4/12)</f>
        <v>1031.3724284762059</v>
      </c>
      <c r="G12" s="4">
        <f>Inputs!$B$6-F12</f>
        <v>631.31361846176628</v>
      </c>
      <c r="H12" s="4">
        <f>E12+(K12*(Inputs!$B$7-Inputs!$B$8))-Inputs!$B$9-Inputs!$B$3-(K12*Inputs!$B$6)</f>
        <v>-8323.0774826236848</v>
      </c>
      <c r="J12" s="4">
        <f>J11+Inputs!$B$11</f>
        <v>101626.86046937975</v>
      </c>
      <c r="K12">
        <v>10</v>
      </c>
      <c r="L12" s="17">
        <v>2E-3</v>
      </c>
    </row>
    <row r="13" spans="1:17" x14ac:dyDescent="0.2">
      <c r="A13" s="1">
        <v>36312</v>
      </c>
      <c r="C13" s="4">
        <v>185845.242</v>
      </c>
      <c r="D13" s="14">
        <f t="shared" si="0"/>
        <v>1.0280138569416408</v>
      </c>
      <c r="E13" s="4">
        <f t="shared" si="1"/>
        <v>97082.751222279257</v>
      </c>
      <c r="F13" s="4">
        <f>(Inputs!$B$2-SUM($G$2:G12))*(Inputs!$B$4/12)</f>
        <v>1029.2680497480003</v>
      </c>
      <c r="G13" s="4">
        <f>Inputs!$B$6-F13</f>
        <v>633.41799718997186</v>
      </c>
      <c r="H13" s="4">
        <f>E13+(K13*(Inputs!$B$7-Inputs!$B$8))-Inputs!$B$9-Inputs!$B$3-(K13*Inputs!$B$6)</f>
        <v>-5756.7952940384348</v>
      </c>
      <c r="J13" s="4">
        <f>J12+Inputs!$B$11</f>
        <v>103289.54651631773</v>
      </c>
      <c r="K13">
        <v>11</v>
      </c>
    </row>
    <row r="14" spans="1:17" x14ac:dyDescent="0.2">
      <c r="A14" s="1">
        <v>36342</v>
      </c>
      <c r="C14" s="4">
        <v>191808.27720000001</v>
      </c>
      <c r="D14" s="14">
        <f t="shared" si="0"/>
        <v>1.0320860256406241</v>
      </c>
      <c r="E14" s="4">
        <f t="shared" si="1"/>
        <v>100853.67187009298</v>
      </c>
      <c r="F14" s="4">
        <f>(Inputs!$B$2-SUM($G$2:G13))*(Inputs!$B$4/12)</f>
        <v>1027.1566564240336</v>
      </c>
      <c r="G14" s="4">
        <f>Inputs!$B$6-F14</f>
        <v>635.52939051393855</v>
      </c>
      <c r="H14" s="4">
        <f>E14+(K14*(Inputs!$B$7-Inputs!$B$8))-Inputs!$B$9-Inputs!$B$3-(K14*Inputs!$B$6)</f>
        <v>-2698.5606931626899</v>
      </c>
      <c r="J14" s="4">
        <f>J13+Inputs!$B$11</f>
        <v>104952.2325632557</v>
      </c>
      <c r="K14">
        <v>12</v>
      </c>
      <c r="L14">
        <v>-3.0000000000000001E-3</v>
      </c>
    </row>
    <row r="15" spans="1:17" x14ac:dyDescent="0.2">
      <c r="A15" s="1">
        <v>36373</v>
      </c>
      <c r="C15" s="4">
        <v>198649.99960000001</v>
      </c>
      <c r="D15" s="14">
        <f t="shared" si="0"/>
        <v>1.0356695889242886</v>
      </c>
      <c r="E15" s="4">
        <f t="shared" si="1"/>
        <v>105111.47334470258</v>
      </c>
      <c r="F15" s="4">
        <f>(Inputs!$B$2-SUM($G$2:G14))*(Inputs!$B$4/12)</f>
        <v>1025.0382251223205</v>
      </c>
      <c r="G15" s="4">
        <f>Inputs!$B$6-F15</f>
        <v>637.6478218156517</v>
      </c>
      <c r="H15" s="4">
        <f>E15+(K15*(Inputs!$B$7-Inputs!$B$8))-Inputs!$B$9-Inputs!$B$3-(K15*Inputs!$B$6)</f>
        <v>846.55473450893987</v>
      </c>
      <c r="J15" s="4">
        <f>J14+Inputs!$B$11</f>
        <v>106614.91861019368</v>
      </c>
      <c r="K15">
        <v>13</v>
      </c>
      <c r="L15">
        <v>2E-3</v>
      </c>
      <c r="P15" s="23"/>
    </row>
    <row r="16" spans="1:17" x14ac:dyDescent="0.2">
      <c r="A16" s="1">
        <v>36404</v>
      </c>
      <c r="C16" s="4">
        <v>203512.70989999999</v>
      </c>
      <c r="D16" s="14">
        <f t="shared" si="0"/>
        <v>1.0244787833364786</v>
      </c>
      <c r="E16" s="4">
        <f t="shared" si="1"/>
        <v>108339.90851379209</v>
      </c>
      <c r="F16" s="4">
        <f>(Inputs!$B$2-SUM($G$2:G15))*(Inputs!$B$4/12)</f>
        <v>1022.9127323829348</v>
      </c>
      <c r="G16" s="4">
        <f>Inputs!$B$6-F16</f>
        <v>639.77331455503736</v>
      </c>
      <c r="H16" s="4">
        <f>E16+(K16*(Inputs!$B$7-Inputs!$B$8))-Inputs!$B$9-Inputs!$B$3-(K16*Inputs!$B$6)</f>
        <v>3362.303856660481</v>
      </c>
      <c r="J16" s="4">
        <f>J15+Inputs!$B$11</f>
        <v>108277.60465713165</v>
      </c>
      <c r="K16">
        <v>14</v>
      </c>
      <c r="L16">
        <v>4.0000000000000001E-3</v>
      </c>
    </row>
    <row r="17" spans="1:16" x14ac:dyDescent="0.2">
      <c r="A17" s="1">
        <v>36434</v>
      </c>
      <c r="C17" s="4">
        <v>206707.24230000001</v>
      </c>
      <c r="D17" s="14">
        <f t="shared" si="0"/>
        <v>1.0156969675337217</v>
      </c>
      <c r="E17" s="4">
        <f t="shared" si="1"/>
        <v>110692.49840856036</v>
      </c>
      <c r="F17" s="4">
        <f>(Inputs!$B$2-SUM($G$2:G16))*(Inputs!$B$4/12)</f>
        <v>1020.7801546677515</v>
      </c>
      <c r="G17" s="4">
        <f>Inputs!$B$6-F17</f>
        <v>641.90589227022065</v>
      </c>
      <c r="H17" s="4">
        <f>E17+(K17*(Inputs!$B$7-Inputs!$B$8))-Inputs!$B$9-Inputs!$B$3-(K17*Inputs!$B$6)</f>
        <v>5002.2077044907819</v>
      </c>
      <c r="J17" s="4">
        <f>J16+Inputs!$B$11</f>
        <v>109940.29070406963</v>
      </c>
      <c r="K17">
        <v>15</v>
      </c>
      <c r="L17">
        <v>2E-3</v>
      </c>
    </row>
    <row r="18" spans="1:16" x14ac:dyDescent="0.2">
      <c r="A18" s="1">
        <v>36465</v>
      </c>
      <c r="C18" s="4">
        <v>209299.62659999999</v>
      </c>
      <c r="D18" s="14">
        <f t="shared" si="0"/>
        <v>1.0125413327136239</v>
      </c>
      <c r="E18" s="4">
        <f t="shared" si="1"/>
        <v>112732.85262846587</v>
      </c>
      <c r="F18" s="4">
        <f>(Inputs!$B$2-SUM($G$2:G17))*(Inputs!$B$4/12)</f>
        <v>1018.6404683601842</v>
      </c>
      <c r="G18" s="4">
        <f>Inputs!$B$6-F18</f>
        <v>644.04557857778798</v>
      </c>
      <c r="H18" s="4">
        <f>E18+(K18*(Inputs!$B$7-Inputs!$B$8))-Inputs!$B$9-Inputs!$B$3-(K18*Inputs!$B$6)</f>
        <v>6329.8758774583184</v>
      </c>
      <c r="J18" s="4">
        <f>J17+Inputs!$B$11</f>
        <v>111602.97675100761</v>
      </c>
      <c r="K18">
        <v>16</v>
      </c>
      <c r="L18">
        <v>1E-3</v>
      </c>
    </row>
    <row r="19" spans="1:16" x14ac:dyDescent="0.2">
      <c r="A19" s="1">
        <v>36495</v>
      </c>
      <c r="C19" s="4">
        <v>210239.946</v>
      </c>
      <c r="D19" s="14">
        <f t="shared" si="0"/>
        <v>1.0044926950672353</v>
      </c>
      <c r="E19" s="4">
        <f t="shared" si="1"/>
        <v>113888.42250195345</v>
      </c>
      <c r="F19" s="4">
        <f>(Inputs!$B$2-SUM($G$2:G18))*(Inputs!$B$4/12)</f>
        <v>1016.4936497649248</v>
      </c>
      <c r="G19" s="4">
        <f>Inputs!$B$6-F19</f>
        <v>646.19239717304731</v>
      </c>
      <c r="H19" s="4">
        <f>E19+(K19*(Inputs!$B$7-Inputs!$B$8))-Inputs!$B$9-Inputs!$B$3-(K19*Inputs!$B$6)</f>
        <v>6772.7597040079236</v>
      </c>
      <c r="J19" s="4">
        <f>J18+Inputs!$B$11</f>
        <v>113265.66279794558</v>
      </c>
      <c r="K19">
        <v>17</v>
      </c>
      <c r="L19">
        <v>4.0000000000000001E-3</v>
      </c>
      <c r="P19" s="23"/>
    </row>
    <row r="20" spans="1:16" x14ac:dyDescent="0.2">
      <c r="A20" s="1">
        <v>36526</v>
      </c>
      <c r="C20" s="4">
        <v>217699.60019999999</v>
      </c>
      <c r="D20" s="14">
        <f t="shared" si="0"/>
        <v>1.0354816215563525</v>
      </c>
      <c r="E20" s="4">
        <f t="shared" si="1"/>
        <v>118600.71916125076</v>
      </c>
      <c r="F20" s="4">
        <f>(Inputs!$B$2-SUM($G$2:G19))*(Inputs!$B$4/12)</f>
        <v>1014.3396751076813</v>
      </c>
      <c r="G20" s="4">
        <f>Inputs!$B$6-F20</f>
        <v>648.34637183029088</v>
      </c>
      <c r="H20" s="4">
        <f>E20+(K20*(Inputs!$B$7-Inputs!$B$8))-Inputs!$B$9-Inputs!$B$3-(K20*Inputs!$B$6)</f>
        <v>10772.370316367247</v>
      </c>
      <c r="J20" s="4">
        <f>J19+Inputs!$B$11</f>
        <v>114928.34884488356</v>
      </c>
      <c r="K20">
        <v>18</v>
      </c>
      <c r="L20">
        <v>-4.0000000000000001E-3</v>
      </c>
    </row>
    <row r="21" spans="1:16" x14ac:dyDescent="0.2">
      <c r="A21" s="1">
        <v>36557</v>
      </c>
      <c r="C21" s="4">
        <v>228163.10219999999</v>
      </c>
      <c r="D21" s="14">
        <f t="shared" si="0"/>
        <v>1.0480639467890029</v>
      </c>
      <c r="E21" s="4">
        <f t="shared" si="1"/>
        <v>124982.91130169254</v>
      </c>
      <c r="F21" s="4">
        <f>(Inputs!$B$2-SUM($G$2:G20))*(Inputs!$B$4/12)</f>
        <v>1012.1785205349137</v>
      </c>
      <c r="G21" s="4">
        <f>Inputs!$B$6-F21</f>
        <v>650.50752640305848</v>
      </c>
      <c r="H21" s="4">
        <f>E21+(K21*(Inputs!$B$7-Inputs!$B$8))-Inputs!$B$9-Inputs!$B$3-(K21*Inputs!$B$6)</f>
        <v>16441.876409871071</v>
      </c>
      <c r="J21" s="4">
        <f>J20+Inputs!$B$11</f>
        <v>116591.03489182153</v>
      </c>
      <c r="K21">
        <v>19</v>
      </c>
      <c r="L21">
        <v>5.0000000000000001E-3</v>
      </c>
    </row>
    <row r="22" spans="1:16" x14ac:dyDescent="0.2">
      <c r="A22" s="1">
        <v>36586</v>
      </c>
      <c r="C22" s="4">
        <v>230540.5577</v>
      </c>
      <c r="D22" s="14">
        <f t="shared" si="0"/>
        <v>1.010419982359444</v>
      </c>
      <c r="E22" s="4">
        <f t="shared" si="1"/>
        <v>126944.70778871884</v>
      </c>
      <c r="F22" s="4">
        <f>(Inputs!$B$2-SUM($G$2:G21))*(Inputs!$B$4/12)</f>
        <v>1010.0101621135701</v>
      </c>
      <c r="G22" s="4">
        <f>Inputs!$B$6-F22</f>
        <v>652.67588482440203</v>
      </c>
      <c r="H22" s="4">
        <f>E22+(K22*(Inputs!$B$7-Inputs!$B$8))-Inputs!$B$9-Inputs!$B$3-(K22*Inputs!$B$6)</f>
        <v>17690.986849959394</v>
      </c>
      <c r="J22" s="4">
        <f>J21+Inputs!$B$11</f>
        <v>118253.72093875951</v>
      </c>
      <c r="K22">
        <v>20</v>
      </c>
      <c r="L22" s="19">
        <v>5.0000000000000001E-3</v>
      </c>
    </row>
    <row r="23" spans="1:16" x14ac:dyDescent="0.2">
      <c r="A23" s="1">
        <v>36617</v>
      </c>
      <c r="C23" s="4">
        <v>239658.6642</v>
      </c>
      <c r="D23" s="14">
        <f t="shared" si="0"/>
        <v>1.0395509865637842</v>
      </c>
      <c r="E23" s="4">
        <f t="shared" si="1"/>
        <v>132646.24771365614</v>
      </c>
      <c r="F23" s="4">
        <f>(Inputs!$B$2-SUM($G$2:G22))*(Inputs!$B$4/12)</f>
        <v>1007.834575830822</v>
      </c>
      <c r="G23" s="4">
        <f>Inputs!$B$6-F23</f>
        <v>654.85147110715013</v>
      </c>
      <c r="H23" s="4">
        <f>E23+(K23*(Inputs!$B$7-Inputs!$B$8))-Inputs!$B$9-Inputs!$B$3-(K23*Inputs!$B$6)</f>
        <v>22679.840727958719</v>
      </c>
      <c r="J23" s="4">
        <f>J22+Inputs!$B$11</f>
        <v>119916.40698569748</v>
      </c>
      <c r="K23">
        <v>21</v>
      </c>
      <c r="L23">
        <v>0.01</v>
      </c>
    </row>
    <row r="24" spans="1:16" x14ac:dyDescent="0.2">
      <c r="A24" s="1">
        <v>36647</v>
      </c>
      <c r="C24" s="4">
        <v>248815.1545</v>
      </c>
      <c r="D24" s="14">
        <f t="shared" si="0"/>
        <v>1.0382063812738218</v>
      </c>
      <c r="E24" s="4">
        <f t="shared" si="1"/>
        <v>138396.31804102284</v>
      </c>
      <c r="F24" s="4">
        <f>(Inputs!$B$2-SUM($G$2:G23))*(Inputs!$B$4/12)</f>
        <v>1005.6517375937982</v>
      </c>
      <c r="G24" s="4">
        <f>Inputs!$B$6-F24</f>
        <v>657.03430934417395</v>
      </c>
      <c r="H24" s="4">
        <f>E24+(K24*(Inputs!$B$7-Inputs!$B$8))-Inputs!$B$9-Inputs!$B$3-(K24*Inputs!$B$6)</f>
        <v>27717.225008387453</v>
      </c>
      <c r="J24" s="4">
        <f>J23+Inputs!$B$11</f>
        <v>121579.09303263546</v>
      </c>
      <c r="K24">
        <v>22</v>
      </c>
      <c r="L24">
        <v>4.0000000000000001E-3</v>
      </c>
    </row>
    <row r="25" spans="1:16" x14ac:dyDescent="0.2">
      <c r="A25" s="1">
        <v>36678</v>
      </c>
      <c r="C25" s="4">
        <v>261772.94330000001</v>
      </c>
      <c r="D25" s="14">
        <f t="shared" si="0"/>
        <v>1.0520779726059653</v>
      </c>
      <c r="E25" s="4">
        <f t="shared" si="1"/>
        <v>146297.27319591743</v>
      </c>
      <c r="F25" s="4">
        <f>(Inputs!$B$2-SUM($G$2:G24))*(Inputs!$B$4/12)</f>
        <v>1003.4616232293178</v>
      </c>
      <c r="G25" s="4">
        <f>Inputs!$B$6-F25</f>
        <v>659.2244237086544</v>
      </c>
      <c r="H25" s="4">
        <f>E25+(K25*(Inputs!$B$7-Inputs!$B$8))-Inputs!$B$9-Inputs!$B$3-(K25*Inputs!$B$6)</f>
        <v>34905.494116344067</v>
      </c>
      <c r="J25" s="4">
        <f>J24+Inputs!$B$11</f>
        <v>123241.77907957343</v>
      </c>
      <c r="K25">
        <v>23</v>
      </c>
      <c r="L25">
        <v>2E-3</v>
      </c>
    </row>
    <row r="26" spans="1:16" x14ac:dyDescent="0.2">
      <c r="A26" s="1">
        <v>36708</v>
      </c>
      <c r="C26" s="4">
        <v>264646.51890000002</v>
      </c>
      <c r="D26" s="14">
        <f t="shared" si="0"/>
        <v>1.0109773590951561</v>
      </c>
      <c r="E26" s="4">
        <f t="shared" si="1"/>
        <v>148571.91340191959</v>
      </c>
      <c r="F26" s="4">
        <f>(Inputs!$B$2-SUM($G$2:G25))*(Inputs!$B$4/12)</f>
        <v>1001.2642084836222</v>
      </c>
      <c r="G26" s="4">
        <f>Inputs!$B$6-F26</f>
        <v>661.42183845435</v>
      </c>
      <c r="H26" s="4">
        <f>E26+(K26*(Inputs!$B$7-Inputs!$B$8))-Inputs!$B$9-Inputs!$B$3-(K26*Inputs!$B$6)</f>
        <v>36467.448275408256</v>
      </c>
      <c r="J26" s="4">
        <f>J25+Inputs!$B$11</f>
        <v>124904.46512651141</v>
      </c>
      <c r="K26">
        <v>24</v>
      </c>
      <c r="L26" s="17">
        <v>-4.0000000000000001E-3</v>
      </c>
    </row>
    <row r="27" spans="1:16" x14ac:dyDescent="0.2">
      <c r="A27" s="1">
        <v>36739</v>
      </c>
      <c r="C27" s="4">
        <v>262123.5871</v>
      </c>
      <c r="D27" s="14">
        <f t="shared" si="0"/>
        <v>0.99046678637419239</v>
      </c>
      <c r="E27" s="4">
        <f t="shared" si="1"/>
        <v>147812.84569664492</v>
      </c>
      <c r="F27" s="4">
        <f>(Inputs!$B$2-SUM($G$2:G26))*(Inputs!$B$4/12)</f>
        <v>999.05946902210769</v>
      </c>
      <c r="G27" s="4">
        <f>Inputs!$B$6-F27</f>
        <v>663.62657791586446</v>
      </c>
      <c r="H27" s="4">
        <f>E27+(K27*(Inputs!$B$7-Inputs!$B$8))-Inputs!$B$9-Inputs!$B$3-(K27*Inputs!$B$6)</f>
        <v>34995.694523195612</v>
      </c>
      <c r="J27" s="4">
        <f>J26+Inputs!$B$11</f>
        <v>126567.15117344938</v>
      </c>
      <c r="K27">
        <v>25</v>
      </c>
    </row>
    <row r="28" spans="1:16" x14ac:dyDescent="0.2">
      <c r="A28" s="1">
        <v>36770</v>
      </c>
      <c r="C28" s="4">
        <v>258781.7677</v>
      </c>
      <c r="D28" s="14">
        <f t="shared" si="0"/>
        <v>0.98725097791857586</v>
      </c>
      <c r="E28" s="4">
        <f t="shared" si="1"/>
        <v>146585.72633758717</v>
      </c>
      <c r="F28" s="4">
        <f>(Inputs!$B$2-SUM($G$2:G27))*(Inputs!$B$4/12)</f>
        <v>996.84738042905485</v>
      </c>
      <c r="G28" s="4">
        <f>Inputs!$B$6-F28</f>
        <v>665.8386665089173</v>
      </c>
      <c r="H28" s="4">
        <f>E28+(K28*(Inputs!$B$7-Inputs!$B$8))-Inputs!$B$9-Inputs!$B$3-(K28*Inputs!$B$6)</f>
        <v>33055.889117199891</v>
      </c>
      <c r="J28" s="4">
        <f>J27+Inputs!$B$11</f>
        <v>128229.83722038736</v>
      </c>
      <c r="K28">
        <v>26</v>
      </c>
      <c r="L28">
        <v>6.9999999999999993E-3</v>
      </c>
    </row>
    <row r="29" spans="1:16" x14ac:dyDescent="0.2">
      <c r="A29" s="1">
        <v>36800</v>
      </c>
      <c r="C29" s="4">
        <v>249223.93059999999</v>
      </c>
      <c r="D29" s="14">
        <f t="shared" si="0"/>
        <v>0.96306603365087062</v>
      </c>
      <c r="E29" s="4">
        <f t="shared" si="1"/>
        <v>141815.11814605686</v>
      </c>
      <c r="F29" s="4">
        <f>(Inputs!$B$2-SUM($G$2:G28))*(Inputs!$B$4/12)</f>
        <v>994.62791820735833</v>
      </c>
      <c r="G29" s="4">
        <f>Inputs!$B$6-F29</f>
        <v>668.05812873061382</v>
      </c>
      <c r="H29" s="4">
        <f>E29+(K29*(Inputs!$B$7-Inputs!$B$8))-Inputs!$B$9-Inputs!$B$3-(K29*Inputs!$B$6)</f>
        <v>27572.594878731616</v>
      </c>
      <c r="J29" s="4">
        <f>J28+Inputs!$B$11</f>
        <v>129892.52326732533</v>
      </c>
      <c r="K29">
        <v>27</v>
      </c>
      <c r="L29">
        <v>-1E-3</v>
      </c>
    </row>
    <row r="30" spans="1:16" x14ac:dyDescent="0.2">
      <c r="A30" s="1">
        <v>36831</v>
      </c>
      <c r="C30" s="4">
        <v>250927.49960000001</v>
      </c>
      <c r="D30" s="14">
        <f t="shared" si="0"/>
        <v>1.0068354952748668</v>
      </c>
      <c r="E30" s="4">
        <f t="shared" si="1"/>
        <v>143459.36143508487</v>
      </c>
      <c r="F30" s="4">
        <f>(Inputs!$B$2-SUM($G$2:G29))*(Inputs!$B$4/12)</f>
        <v>992.40105777825647</v>
      </c>
      <c r="G30" s="4">
        <f>Inputs!$B$6-F30</f>
        <v>670.28498915971568</v>
      </c>
      <c r="H30" s="4">
        <f>E30+(K30*(Inputs!$B$7-Inputs!$B$8))-Inputs!$B$9-Inputs!$B$3-(K30*Inputs!$B$6)</f>
        <v>28504.152120821644</v>
      </c>
      <c r="J30" s="4">
        <f>J29+Inputs!$B$11</f>
        <v>131555.20931426331</v>
      </c>
      <c r="K30">
        <v>28</v>
      </c>
      <c r="L30">
        <v>3.0000000000000001E-3</v>
      </c>
    </row>
    <row r="31" spans="1:16" x14ac:dyDescent="0.2">
      <c r="A31" s="1">
        <v>36861</v>
      </c>
      <c r="C31" s="4">
        <v>253022.2769</v>
      </c>
      <c r="D31" s="14">
        <f t="shared" si="0"/>
        <v>1.0083481376227765</v>
      </c>
      <c r="E31" s="4">
        <f t="shared" si="1"/>
        <v>145335.11348351793</v>
      </c>
      <c r="F31" s="4">
        <f>(Inputs!$B$2-SUM($G$2:G30))*(Inputs!$B$4/12)</f>
        <v>990.16677448105736</v>
      </c>
      <c r="G31" s="4">
        <f>Inputs!$B$6-F31</f>
        <v>672.51927245691479</v>
      </c>
      <c r="H31" s="4">
        <f>E31+(K31*(Inputs!$B$7-Inputs!$B$8))-Inputs!$B$9-Inputs!$B$3-(K31*Inputs!$B$6)</f>
        <v>29667.218122316735</v>
      </c>
      <c r="J31" s="4">
        <f>J30+Inputs!$B$11</f>
        <v>133217.89536120128</v>
      </c>
      <c r="K31">
        <v>29</v>
      </c>
      <c r="L31">
        <v>1E-3</v>
      </c>
    </row>
    <row r="32" spans="1:16" x14ac:dyDescent="0.2">
      <c r="A32" s="1">
        <v>36892</v>
      </c>
      <c r="C32" s="4">
        <v>265515.36139999999</v>
      </c>
      <c r="D32" s="14">
        <f t="shared" si="0"/>
        <v>1.0493754330767386</v>
      </c>
      <c r="E32" s="4">
        <f t="shared" si="1"/>
        <v>153219.17527315312</v>
      </c>
      <c r="F32" s="4">
        <f>(Inputs!$B$2-SUM($G$2:G31))*(Inputs!$B$4/12)</f>
        <v>987.92504357286759</v>
      </c>
      <c r="G32" s="4">
        <f>Inputs!$B$6-F32</f>
        <v>674.76100336510456</v>
      </c>
      <c r="H32" s="4">
        <f>E32+(K32*(Inputs!$B$7-Inputs!$B$8))-Inputs!$B$9-Inputs!$B$3-(K32*Inputs!$B$6)</f>
        <v>36838.593865013951</v>
      </c>
      <c r="J32" s="4">
        <f>J31+Inputs!$B$11</f>
        <v>134880.58140813926</v>
      </c>
      <c r="K32">
        <v>30</v>
      </c>
      <c r="L32">
        <v>-6.0000000000000001E-3</v>
      </c>
    </row>
    <row r="33" spans="1:12" x14ac:dyDescent="0.2">
      <c r="A33" s="1">
        <v>36923</v>
      </c>
      <c r="C33" s="4">
        <v>267786.10470000003</v>
      </c>
      <c r="D33" s="14">
        <f t="shared" si="0"/>
        <v>1.008552210644337</v>
      </c>
      <c r="E33" s="4">
        <f t="shared" si="1"/>
        <v>155212.33807544649</v>
      </c>
      <c r="F33" s="4">
        <f>(Inputs!$B$2-SUM($G$2:G32))*(Inputs!$B$4/12)</f>
        <v>985.67584022831727</v>
      </c>
      <c r="G33" s="4">
        <f>Inputs!$B$6-F33</f>
        <v>677.01020670965488</v>
      </c>
      <c r="H33" s="4">
        <f>E33+(K33*(Inputs!$B$7-Inputs!$B$8))-Inputs!$B$9-Inputs!$B$3-(K33*Inputs!$B$6)</f>
        <v>38119.070620369355</v>
      </c>
      <c r="J33" s="4">
        <f>J32+Inputs!$B$11</f>
        <v>136543.26745507724</v>
      </c>
      <c r="K33">
        <v>31</v>
      </c>
      <c r="L33">
        <v>5.0000000000000001E-3</v>
      </c>
    </row>
    <row r="34" spans="1:12" x14ac:dyDescent="0.2">
      <c r="A34" s="1">
        <v>36951</v>
      </c>
      <c r="C34" s="4">
        <v>273059.33500000002</v>
      </c>
      <c r="D34" s="14">
        <f t="shared" si="0"/>
        <v>1.0196919489377823</v>
      </c>
      <c r="E34" s="4">
        <f t="shared" si="1"/>
        <v>158961.41450799626</v>
      </c>
      <c r="F34" s="4">
        <f>(Inputs!$B$2-SUM($G$2:G33))*(Inputs!$B$4/12)</f>
        <v>983.4191395392852</v>
      </c>
      <c r="G34" s="4">
        <f>Inputs!$B$6-F34</f>
        <v>679.26690739868695</v>
      </c>
      <c r="H34" s="4">
        <f>E34+(K34*(Inputs!$B$7-Inputs!$B$8))-Inputs!$B$9-Inputs!$B$3-(K34*Inputs!$B$6)</f>
        <v>41155.461005981153</v>
      </c>
      <c r="J34" s="4">
        <f>J33+Inputs!$B$11</f>
        <v>138205.95350201521</v>
      </c>
      <c r="K34">
        <v>32</v>
      </c>
      <c r="L34">
        <v>1E-3</v>
      </c>
    </row>
    <row r="35" spans="1:12" x14ac:dyDescent="0.2">
      <c r="A35" s="1">
        <v>36982</v>
      </c>
      <c r="C35" s="4">
        <v>268947.3186</v>
      </c>
      <c r="D35" s="14">
        <f t="shared" si="0"/>
        <v>0.98494094186525427</v>
      </c>
      <c r="E35" s="4">
        <f t="shared" si="1"/>
        <v>157238.87323924861</v>
      </c>
      <c r="F35" s="4">
        <f>(Inputs!$B$2-SUM($G$2:G34))*(Inputs!$B$4/12)</f>
        <v>981.15491651462276</v>
      </c>
      <c r="G35" s="4">
        <f>Inputs!$B$6-F35</f>
        <v>681.5311304233494</v>
      </c>
      <c r="H35" s="4">
        <f>E35+(K35*(Inputs!$B$7-Inputs!$B$8))-Inputs!$B$9-Inputs!$B$3-(K35*Inputs!$B$6)</f>
        <v>38720.233690295529</v>
      </c>
      <c r="J35" s="4">
        <f>J34+Inputs!$B$11</f>
        <v>139868.63954895319</v>
      </c>
      <c r="K35">
        <v>33</v>
      </c>
      <c r="L35">
        <v>5.0000000000000001E-3</v>
      </c>
    </row>
    <row r="36" spans="1:12" x14ac:dyDescent="0.2">
      <c r="A36" s="1">
        <v>37012</v>
      </c>
      <c r="C36" s="4">
        <v>269836.99810000003</v>
      </c>
      <c r="D36" s="14">
        <f t="shared" si="0"/>
        <v>1.0033080065814795</v>
      </c>
      <c r="E36" s="4">
        <f t="shared" si="1"/>
        <v>158445.08539214305</v>
      </c>
      <c r="F36" s="4">
        <f>(Inputs!$B$2-SUM($G$2:G35))*(Inputs!$B$4/12)</f>
        <v>978.88314607987832</v>
      </c>
      <c r="G36" s="4">
        <f>Inputs!$B$6-F36</f>
        <v>683.80290085809384</v>
      </c>
      <c r="H36" s="4">
        <f>E36+(K36*(Inputs!$B$7-Inputs!$B$8))-Inputs!$B$9-Inputs!$B$3-(K36*Inputs!$B$6)</f>
        <v>39213.759796252001</v>
      </c>
      <c r="J36" s="4">
        <f>J35+Inputs!$B$11</f>
        <v>141531.32559589116</v>
      </c>
      <c r="K36">
        <v>34</v>
      </c>
      <c r="L36">
        <v>6.0000000000000001E-3</v>
      </c>
    </row>
    <row r="37" spans="1:12" x14ac:dyDescent="0.2">
      <c r="A37" s="1">
        <v>37043</v>
      </c>
      <c r="C37" s="4">
        <v>271557.8529</v>
      </c>
      <c r="D37" s="14">
        <f t="shared" si="0"/>
        <v>1.0063773863929595</v>
      </c>
      <c r="E37" s="4">
        <f t="shared" si="1"/>
        <v>160146.00857918162</v>
      </c>
      <c r="F37" s="4">
        <f>(Inputs!$B$2-SUM($G$2:G36))*(Inputs!$B$4/12)</f>
        <v>976.60380307701791</v>
      </c>
      <c r="G37" s="4">
        <f>Inputs!$B$6-F37</f>
        <v>686.08224386095424</v>
      </c>
      <c r="H37" s="4">
        <f>E37+(K37*(Inputs!$B$7-Inputs!$B$8))-Inputs!$B$9-Inputs!$B$3-(K37*Inputs!$B$6)</f>
        <v>40201.996936352596</v>
      </c>
      <c r="J37" s="4">
        <f>J36+Inputs!$B$11</f>
        <v>143194.01164282914</v>
      </c>
      <c r="K37">
        <v>35</v>
      </c>
      <c r="L37">
        <v>1E-3</v>
      </c>
    </row>
    <row r="38" spans="1:12" x14ac:dyDescent="0.2">
      <c r="A38" s="1">
        <v>37073</v>
      </c>
      <c r="C38" s="4">
        <v>280481.93660000002</v>
      </c>
      <c r="D38" s="14">
        <f t="shared" si="0"/>
        <v>1.0328625506671916</v>
      </c>
      <c r="E38" s="4">
        <f t="shared" si="1"/>
        <v>166119.80565214637</v>
      </c>
      <c r="F38" s="4">
        <f>(Inputs!$B$2-SUM($G$2:G37))*(Inputs!$B$4/12)</f>
        <v>974.31686226414809</v>
      </c>
      <c r="G38" s="4">
        <f>Inputs!$B$6-F38</f>
        <v>688.36918467382407</v>
      </c>
      <c r="H38" s="4">
        <f>E38+(K38*(Inputs!$B$7-Inputs!$B$8))-Inputs!$B$9-Inputs!$B$3-(K38*Inputs!$B$6)</f>
        <v>45463.107962379378</v>
      </c>
      <c r="J38" s="4">
        <f>J37+Inputs!$B$11</f>
        <v>144856.69768976711</v>
      </c>
      <c r="K38">
        <v>36</v>
      </c>
      <c r="L38">
        <v>-6.0000000000000001E-3</v>
      </c>
    </row>
    <row r="39" spans="1:12" x14ac:dyDescent="0.2">
      <c r="A39" s="1">
        <v>37104</v>
      </c>
      <c r="C39" s="4">
        <v>286872.37190000003</v>
      </c>
      <c r="D39" s="14">
        <f t="shared" si="0"/>
        <v>1.0227837677444216</v>
      </c>
      <c r="E39" s="4">
        <f t="shared" si="1"/>
        <v>170611.04039293417</v>
      </c>
      <c r="F39" s="4">
        <f>(Inputs!$B$2-SUM($G$2:G38))*(Inputs!$B$4/12)</f>
        <v>972.02229831523539</v>
      </c>
      <c r="G39" s="4">
        <f>Inputs!$B$6-F39</f>
        <v>690.66374862273676</v>
      </c>
      <c r="H39" s="4">
        <f>E39+(K39*(Inputs!$B$7-Inputs!$B$8))-Inputs!$B$9-Inputs!$B$3-(K39*Inputs!$B$6)</f>
        <v>49241.656656229199</v>
      </c>
      <c r="J39" s="4">
        <f>J38+Inputs!$B$11</f>
        <v>146519.38373670509</v>
      </c>
      <c r="K39">
        <v>37</v>
      </c>
      <c r="L39">
        <v>4.0000000000000001E-3</v>
      </c>
    </row>
    <row r="40" spans="1:12" x14ac:dyDescent="0.2">
      <c r="A40" s="1">
        <v>37135</v>
      </c>
      <c r="C40" s="4">
        <v>287806.65179999999</v>
      </c>
      <c r="D40" s="14">
        <f t="shared" si="0"/>
        <v>1.0032567789425384</v>
      </c>
      <c r="E40" s="4">
        <f t="shared" si="1"/>
        <v>171861.90563471866</v>
      </c>
      <c r="F40" s="4">
        <f>(Inputs!$B$2-SUM($G$2:G39))*(Inputs!$B$4/12)</f>
        <v>969.72008581982618</v>
      </c>
      <c r="G40" s="4">
        <f>Inputs!$B$6-F40</f>
        <v>692.96596111814597</v>
      </c>
      <c r="H40" s="4">
        <f>E40+(K40*(Inputs!$B$7-Inputs!$B$8))-Inputs!$B$9-Inputs!$B$3-(K40*Inputs!$B$6)</f>
        <v>49779.835851075717</v>
      </c>
      <c r="J40" s="4">
        <f>J39+Inputs!$B$11</f>
        <v>148182.06978364306</v>
      </c>
      <c r="K40">
        <v>38</v>
      </c>
      <c r="L40">
        <v>3.0000000000000001E-3</v>
      </c>
    </row>
    <row r="41" spans="1:12" x14ac:dyDescent="0.2">
      <c r="A41" s="1">
        <v>37165</v>
      </c>
      <c r="C41" s="4">
        <v>288837.15059999999</v>
      </c>
      <c r="D41" s="14">
        <f t="shared" si="0"/>
        <v>1.0035805246110716</v>
      </c>
      <c r="E41" s="4">
        <f t="shared" si="1"/>
        <v>173175.02671748865</v>
      </c>
      <c r="F41" s="4">
        <f>(Inputs!$B$2-SUM($G$2:G40))*(Inputs!$B$4/12)</f>
        <v>967.4101992827658</v>
      </c>
      <c r="G41" s="4">
        <f>Inputs!$B$6-F41</f>
        <v>695.27584765520635</v>
      </c>
      <c r="H41" s="4">
        <f>E41+(K41*(Inputs!$B$7-Inputs!$B$8))-Inputs!$B$9-Inputs!$B$3-(K41*Inputs!$B$6)</f>
        <v>50380.27088690774</v>
      </c>
      <c r="J41" s="4">
        <f>J40+Inputs!$B$11</f>
        <v>149844.75583058104</v>
      </c>
      <c r="K41">
        <v>39</v>
      </c>
      <c r="L41">
        <v>-2E-3</v>
      </c>
    </row>
    <row r="42" spans="1:12" x14ac:dyDescent="0.2">
      <c r="A42" s="1">
        <v>37196</v>
      </c>
      <c r="C42" s="4">
        <v>290867.98469999997</v>
      </c>
      <c r="D42" s="14">
        <f t="shared" si="0"/>
        <v>1.0070310695690681</v>
      </c>
      <c r="E42" s="4">
        <f t="shared" si="1"/>
        <v>175095.13063974268</v>
      </c>
      <c r="F42" s="4">
        <f>(Inputs!$B$2-SUM($G$2:G41))*(Inputs!$B$4/12)</f>
        <v>965.09261312391504</v>
      </c>
      <c r="G42" s="4">
        <f>Inputs!$B$6-F42</f>
        <v>697.59343381405711</v>
      </c>
      <c r="H42" s="4">
        <f>E42+(K42*(Inputs!$B$7-Inputs!$B$8))-Inputs!$B$9-Inputs!$B$3-(K42*Inputs!$B$6)</f>
        <v>51587.688762223799</v>
      </c>
      <c r="J42" s="4">
        <f>J41+Inputs!$B$11</f>
        <v>151507.44187751901</v>
      </c>
      <c r="K42">
        <v>40</v>
      </c>
      <c r="L42">
        <v>-4.0000000000000001E-3</v>
      </c>
    </row>
    <row r="43" spans="1:12" x14ac:dyDescent="0.2">
      <c r="A43" s="1">
        <v>37226</v>
      </c>
      <c r="C43" s="4">
        <v>291559.4583</v>
      </c>
      <c r="D43" s="14">
        <f t="shared" si="0"/>
        <v>1.0023772764153236</v>
      </c>
      <c r="E43" s="4">
        <f t="shared" si="1"/>
        <v>176212.9628098364</v>
      </c>
      <c r="F43" s="4">
        <f>(Inputs!$B$2-SUM($G$2:G42))*(Inputs!$B$4/12)</f>
        <v>962.76730167786832</v>
      </c>
      <c r="G43" s="4">
        <f>Inputs!$B$6-F43</f>
        <v>699.91874526010383</v>
      </c>
      <c r="H43" s="4">
        <f>E43+(K43*(Inputs!$B$7-Inputs!$B$8))-Inputs!$B$9-Inputs!$B$3-(K43*Inputs!$B$6)</f>
        <v>51992.834885379547</v>
      </c>
      <c r="J43" s="4">
        <f>J42+Inputs!$B$11</f>
        <v>153170.12792445699</v>
      </c>
      <c r="K43">
        <v>41</v>
      </c>
      <c r="L43">
        <v>-1E-3</v>
      </c>
    </row>
    <row r="44" spans="1:12" x14ac:dyDescent="0.2">
      <c r="A44" s="1">
        <v>37257</v>
      </c>
      <c r="C44" s="4">
        <v>290461.3455</v>
      </c>
      <c r="D44" s="14">
        <f t="shared" si="0"/>
        <v>0.99623365742822134</v>
      </c>
      <c r="E44" s="4">
        <f t="shared" si="1"/>
        <v>176248.89131317116</v>
      </c>
      <c r="F44" s="4">
        <f>(Inputs!$B$2-SUM($G$2:G43))*(Inputs!$B$4/12)</f>
        <v>960.43423919366796</v>
      </c>
      <c r="G44" s="4">
        <f>Inputs!$B$6-F44</f>
        <v>702.25180774430419</v>
      </c>
      <c r="H44" s="4">
        <f>E44+(K44*(Inputs!$B$7-Inputs!$B$8))-Inputs!$B$9-Inputs!$B$3-(K44*Inputs!$B$6)</f>
        <v>51316.077341776327</v>
      </c>
      <c r="J44" s="4">
        <f>J43+Inputs!$B$11</f>
        <v>154832.81397139496</v>
      </c>
      <c r="K44">
        <v>42</v>
      </c>
      <c r="L44">
        <v>-1E-3</v>
      </c>
    </row>
    <row r="45" spans="1:12" x14ac:dyDescent="0.2">
      <c r="A45" s="1">
        <v>37288</v>
      </c>
      <c r="C45" s="4">
        <v>289269.88189999998</v>
      </c>
      <c r="D45" s="14">
        <f t="shared" si="0"/>
        <v>0.99589803043172909</v>
      </c>
      <c r="E45" s="4">
        <f t="shared" si="1"/>
        <v>176227.62615407005</v>
      </c>
      <c r="F45" s="4">
        <f>(Inputs!$B$2-SUM($G$2:G44))*(Inputs!$B$4/12)</f>
        <v>958.09339983452026</v>
      </c>
      <c r="G45" s="4">
        <f>Inputs!$B$6-F45</f>
        <v>704.5926471034519</v>
      </c>
      <c r="H45" s="4">
        <f>E45+(K45*(Inputs!$B$7-Inputs!$B$8))-Inputs!$B$9-Inputs!$B$3-(K45*Inputs!$B$6)</f>
        <v>50582.126135737242</v>
      </c>
      <c r="J45" s="4">
        <f>J44+Inputs!$B$11</f>
        <v>156495.50001833294</v>
      </c>
      <c r="K45">
        <v>43</v>
      </c>
      <c r="L45">
        <v>3.0000000000000001E-3</v>
      </c>
    </row>
    <row r="46" spans="1:12" x14ac:dyDescent="0.2">
      <c r="A46" s="1">
        <v>37316</v>
      </c>
      <c r="C46" s="4">
        <v>289614.87180000002</v>
      </c>
      <c r="D46" s="14">
        <f t="shared" si="0"/>
        <v>1.0011926229503536</v>
      </c>
      <c r="E46" s="4">
        <f t="shared" si="1"/>
        <v>177145.58366917432</v>
      </c>
      <c r="F46" s="4">
        <f>(Inputs!$B$2-SUM($G$2:G45))*(Inputs!$B$4/12)</f>
        <v>955.74475767750857</v>
      </c>
      <c r="G46" s="4">
        <f>Inputs!$B$6-F46</f>
        <v>706.94128926046358</v>
      </c>
      <c r="H46" s="4">
        <f>E46+(K46*(Inputs!$B$7-Inputs!$B$8))-Inputs!$B$9-Inputs!$B$3-(K46*Inputs!$B$6)</f>
        <v>50787.397603903548</v>
      </c>
      <c r="J46" s="4">
        <f>J45+Inputs!$B$11</f>
        <v>158158.18606527091</v>
      </c>
      <c r="K46">
        <v>44</v>
      </c>
      <c r="L46">
        <v>4.0000000000000001E-3</v>
      </c>
    </row>
    <row r="47" spans="1:12" x14ac:dyDescent="0.2">
      <c r="A47" s="1">
        <v>37347</v>
      </c>
      <c r="C47" s="4">
        <v>296978.94349999999</v>
      </c>
      <c r="D47" s="14">
        <f t="shared" si="0"/>
        <v>1.0254271186221591</v>
      </c>
      <c r="E47" s="4">
        <f t="shared" si="1"/>
        <v>182377.21859703434</v>
      </c>
      <c r="F47" s="4">
        <f>(Inputs!$B$2-SUM($G$2:G46))*(Inputs!$B$4/12)</f>
        <v>953.38828671330714</v>
      </c>
      <c r="G47" s="4">
        <f>Inputs!$B$6-F47</f>
        <v>709.29776022466501</v>
      </c>
      <c r="H47" s="4">
        <f>E47+(K47*(Inputs!$B$7-Inputs!$B$8))-Inputs!$B$9-Inputs!$B$3-(K47*Inputs!$B$6)</f>
        <v>55306.346484825597</v>
      </c>
      <c r="J47" s="4">
        <f>J46+Inputs!$B$11</f>
        <v>159820.87211220889</v>
      </c>
      <c r="K47">
        <v>45</v>
      </c>
      <c r="L47">
        <v>6.9999999999999993E-3</v>
      </c>
    </row>
    <row r="48" spans="1:12" x14ac:dyDescent="0.2">
      <c r="A48" s="1">
        <v>37377</v>
      </c>
      <c r="C48" s="4">
        <v>308913.28159999999</v>
      </c>
      <c r="D48" s="14">
        <f t="shared" si="0"/>
        <v>1.0401858056310311</v>
      </c>
      <c r="E48" s="4">
        <f t="shared" si="1"/>
        <v>190446.4548554616</v>
      </c>
      <c r="F48" s="4">
        <f>(Inputs!$B$2-SUM($G$2:G47))*(Inputs!$B$4/12)</f>
        <v>951.02396084589157</v>
      </c>
      <c r="G48" s="4">
        <f>Inputs!$B$6-F48</f>
        <v>711.66208609208059</v>
      </c>
      <c r="H48" s="4">
        <f>E48+(K48*(Inputs!$B$7-Inputs!$B$8))-Inputs!$B$9-Inputs!$B$3-(K48*Inputs!$B$6)</f>
        <v>62662.896696314885</v>
      </c>
      <c r="J48" s="4">
        <f>J47+Inputs!$B$11</f>
        <v>161483.55815914687</v>
      </c>
      <c r="K48">
        <v>46</v>
      </c>
      <c r="L48" s="17">
        <v>3.0000000000000001E-3</v>
      </c>
    </row>
    <row r="49" spans="1:12" x14ac:dyDescent="0.2">
      <c r="A49" s="1">
        <v>37408</v>
      </c>
      <c r="C49" s="4">
        <v>319465.57689999999</v>
      </c>
      <c r="D49" s="14">
        <f t="shared" si="0"/>
        <v>1.0341594095447919</v>
      </c>
      <c r="E49" s="4">
        <f t="shared" si="1"/>
        <v>197690.41858611396</v>
      </c>
      <c r="F49" s="4">
        <f>(Inputs!$B$2-SUM($G$2:G48))*(Inputs!$B$4/12)</f>
        <v>948.65175389225135</v>
      </c>
      <c r="G49" s="4">
        <f>Inputs!$B$6-F49</f>
        <v>714.0342930457208</v>
      </c>
      <c r="H49" s="4">
        <f>E49+(K49*(Inputs!$B$7-Inputs!$B$8))-Inputs!$B$9-Inputs!$B$3-(K49*Inputs!$B$6)</f>
        <v>69194.174380029261</v>
      </c>
      <c r="J49" s="4">
        <f>J48+Inputs!$B$11</f>
        <v>163146.24420608484</v>
      </c>
      <c r="K49">
        <v>47</v>
      </c>
    </row>
    <row r="50" spans="1:12" x14ac:dyDescent="0.2">
      <c r="A50" s="1">
        <v>37438</v>
      </c>
      <c r="C50" s="4">
        <v>323153.85830000002</v>
      </c>
      <c r="D50" s="14">
        <f t="shared" si="0"/>
        <v>1.011545160626663</v>
      </c>
      <c r="E50" s="4">
        <f t="shared" si="1"/>
        <v>200697.47174980695</v>
      </c>
      <c r="F50" s="4">
        <f>(Inputs!$B$2-SUM($G$2:G49))*(Inputs!$B$4/12)</f>
        <v>946.27163958209883</v>
      </c>
      <c r="G50" s="4">
        <f>Inputs!$B$6-F50</f>
        <v>716.41440735587332</v>
      </c>
      <c r="H50" s="4">
        <f>E50+(K50*(Inputs!$B$7-Inputs!$B$8))-Inputs!$B$9-Inputs!$B$3-(K50*Inputs!$B$6)</f>
        <v>71488.541496784281</v>
      </c>
      <c r="J50" s="4">
        <f>J49+Inputs!$B$11</f>
        <v>164808.93025302282</v>
      </c>
      <c r="K50">
        <v>48</v>
      </c>
      <c r="L50">
        <v>-2E-3</v>
      </c>
    </row>
    <row r="51" spans="1:12" x14ac:dyDescent="0.2">
      <c r="A51" s="1">
        <v>37469</v>
      </c>
      <c r="C51" s="4">
        <v>325073.6949</v>
      </c>
      <c r="D51" s="14">
        <f t="shared" si="0"/>
        <v>1.0059409366488754</v>
      </c>
      <c r="E51" s="4">
        <f t="shared" si="1"/>
        <v>202612.87553029286</v>
      </c>
      <c r="F51" s="4">
        <f>(Inputs!$B$2-SUM($G$2:G50))*(Inputs!$B$4/12)</f>
        <v>943.88359155757939</v>
      </c>
      <c r="G51" s="4">
        <f>Inputs!$B$6-F51</f>
        <v>718.80245538039276</v>
      </c>
      <c r="H51" s="4">
        <f>E51+(K51*(Inputs!$B$7-Inputs!$B$8))-Inputs!$B$9-Inputs!$B$3-(K51*Inputs!$B$6)</f>
        <v>72691.259230332231</v>
      </c>
      <c r="J51" s="4">
        <f>J50+Inputs!$B$11</f>
        <v>166471.61629996079</v>
      </c>
      <c r="K51">
        <v>49</v>
      </c>
      <c r="L51">
        <v>3.0000000000000001E-3</v>
      </c>
    </row>
    <row r="52" spans="1:12" x14ac:dyDescent="0.2">
      <c r="A52" s="1">
        <v>37500</v>
      </c>
      <c r="C52" s="4">
        <v>332370.44589999999</v>
      </c>
      <c r="D52" s="14">
        <f t="shared" si="0"/>
        <v>1.0224464517261067</v>
      </c>
      <c r="E52" s="4">
        <f t="shared" si="1"/>
        <v>207898.2024700336</v>
      </c>
      <c r="F52" s="4">
        <f>(Inputs!$B$2-SUM($G$2:G51))*(Inputs!$B$4/12)</f>
        <v>941.48758337297818</v>
      </c>
      <c r="G52" s="4">
        <f>Inputs!$B$6-F52</f>
        <v>721.19846356499397</v>
      </c>
      <c r="H52" s="4">
        <f>E52+(K52*(Inputs!$B$7-Inputs!$B$8))-Inputs!$B$9-Inputs!$B$3-(K52*Inputs!$B$6)</f>
        <v>77263.900123134998</v>
      </c>
      <c r="J52" s="4">
        <f>J51+Inputs!$B$11</f>
        <v>168134.30234689877</v>
      </c>
      <c r="K52">
        <v>50</v>
      </c>
      <c r="L52">
        <v>6.9999999999999993E-3</v>
      </c>
    </row>
    <row r="53" spans="1:12" x14ac:dyDescent="0.2">
      <c r="A53" s="1">
        <v>37530</v>
      </c>
      <c r="C53" s="4">
        <v>333819.97690000001</v>
      </c>
      <c r="D53" s="14">
        <f t="shared" si="0"/>
        <v>1.0043611910080481</v>
      </c>
      <c r="E53" s="4">
        <f t="shared" si="1"/>
        <v>209531.64446821398</v>
      </c>
      <c r="F53" s="4">
        <f>(Inputs!$B$2-SUM($G$2:G52))*(Inputs!$B$4/12)</f>
        <v>939.083588494428</v>
      </c>
      <c r="G53" s="4">
        <f>Inputs!$B$6-F53</f>
        <v>723.60245844354415</v>
      </c>
      <c r="H53" s="4">
        <f>E53+(K53*(Inputs!$B$7-Inputs!$B$8))-Inputs!$B$9-Inputs!$B$3-(K53*Inputs!$B$6)</f>
        <v>78184.656074377403</v>
      </c>
      <c r="J53" s="4">
        <f>J52+Inputs!$B$11</f>
        <v>169796.98839383674</v>
      </c>
      <c r="K53">
        <v>51</v>
      </c>
      <c r="L53">
        <v>2E-3</v>
      </c>
    </row>
    <row r="54" spans="1:12" x14ac:dyDescent="0.2">
      <c r="A54" s="1">
        <v>37561</v>
      </c>
      <c r="C54" s="4">
        <v>332035.92090000003</v>
      </c>
      <c r="D54" s="14">
        <f t="shared" si="0"/>
        <v>0.99465563440340654</v>
      </c>
      <c r="E54" s="4">
        <f t="shared" si="1"/>
        <v>209133.96513602065</v>
      </c>
      <c r="F54" s="4">
        <f>(Inputs!$B$2-SUM($G$2:G53))*(Inputs!$B$4/12)</f>
        <v>936.67158029961615</v>
      </c>
      <c r="G54" s="4">
        <f>Inputs!$B$6-F54</f>
        <v>726.014466638356</v>
      </c>
      <c r="H54" s="4">
        <f>E54+(K54*(Inputs!$B$7-Inputs!$B$8))-Inputs!$B$9-Inputs!$B$3-(K54*Inputs!$B$6)</f>
        <v>77074.290695246091</v>
      </c>
      <c r="J54" s="4">
        <f>J53+Inputs!$B$11</f>
        <v>171459.67444077472</v>
      </c>
      <c r="K54">
        <v>52</v>
      </c>
      <c r="L54">
        <v>2E-3</v>
      </c>
    </row>
    <row r="55" spans="1:12" x14ac:dyDescent="0.2">
      <c r="A55" s="1">
        <v>37591</v>
      </c>
      <c r="C55" s="4">
        <v>328996.29590000003</v>
      </c>
      <c r="D55" s="14">
        <f t="shared" si="0"/>
        <v>0.99084549348829198</v>
      </c>
      <c r="E55" s="4">
        <f t="shared" si="1"/>
        <v>207941.21294671446</v>
      </c>
      <c r="F55" s="4">
        <f>(Inputs!$B$2-SUM($G$2:G54))*(Inputs!$B$4/12)</f>
        <v>934.25153207748838</v>
      </c>
      <c r="G55" s="4">
        <f>Inputs!$B$6-F55</f>
        <v>728.43451486048377</v>
      </c>
      <c r="H55" s="4">
        <f>E55+(K55*(Inputs!$B$7-Inputs!$B$8))-Inputs!$B$9-Inputs!$B$3-(K55*Inputs!$B$6)</f>
        <v>75168.852459001937</v>
      </c>
      <c r="J55" s="4">
        <f>J54+Inputs!$B$11</f>
        <v>173122.36048771269</v>
      </c>
      <c r="K55">
        <v>53</v>
      </c>
      <c r="L55">
        <v>2E-3</v>
      </c>
    </row>
    <row r="56" spans="1:12" x14ac:dyDescent="0.2">
      <c r="A56" s="1">
        <v>37622</v>
      </c>
      <c r="C56" s="4">
        <v>322511.21159999998</v>
      </c>
      <c r="D56" s="14">
        <f t="shared" si="0"/>
        <v>0.98028827564073484</v>
      </c>
      <c r="E56" s="4">
        <f t="shared" si="1"/>
        <v>204558.78914138232</v>
      </c>
      <c r="F56" s="4">
        <f>(Inputs!$B$2-SUM($G$2:G55))*(Inputs!$B$4/12)</f>
        <v>931.82341702795338</v>
      </c>
      <c r="G56" s="4">
        <f>Inputs!$B$6-F56</f>
        <v>730.86262991001877</v>
      </c>
      <c r="H56" s="4">
        <f>E56+(K56*(Inputs!$B$7-Inputs!$B$8))-Inputs!$B$9-Inputs!$B$3-(K56*Inputs!$B$6)</f>
        <v>71073.74260673183</v>
      </c>
      <c r="J56" s="4">
        <f>J55+Inputs!$B$11</f>
        <v>174785.04653465067</v>
      </c>
      <c r="K56">
        <v>54</v>
      </c>
      <c r="L56">
        <v>-1E-3</v>
      </c>
    </row>
    <row r="57" spans="1:12" x14ac:dyDescent="0.2">
      <c r="A57" s="1">
        <v>37653</v>
      </c>
      <c r="C57" s="4">
        <v>306183.30160000001</v>
      </c>
      <c r="D57" s="14">
        <f t="shared" si="0"/>
        <v>0.9493725817499612</v>
      </c>
      <c r="E57" s="4">
        <f t="shared" si="1"/>
        <v>194898.67957846852</v>
      </c>
      <c r="F57" s="4">
        <f>(Inputs!$B$2-SUM($G$2:G56))*(Inputs!$B$4/12)</f>
        <v>929.38720826158669</v>
      </c>
      <c r="G57" s="4">
        <f>Inputs!$B$6-F57</f>
        <v>733.29883867638546</v>
      </c>
      <c r="H57" s="4">
        <f>E57+(K57*(Inputs!$B$7-Inputs!$B$8))-Inputs!$B$9-Inputs!$B$3-(K57*Inputs!$B$6)</f>
        <v>60700.946996880055</v>
      </c>
      <c r="J57" s="4">
        <f>J56+Inputs!$B$11</f>
        <v>176447.73258158864</v>
      </c>
      <c r="K57">
        <v>55</v>
      </c>
      <c r="L57">
        <v>5.0000000000000001E-3</v>
      </c>
    </row>
    <row r="58" spans="1:12" x14ac:dyDescent="0.2">
      <c r="A58" s="1">
        <v>37681</v>
      </c>
      <c r="C58" s="4">
        <v>299759.94880000001</v>
      </c>
      <c r="D58" s="14">
        <f t="shared" si="0"/>
        <v>0.97902121779197648</v>
      </c>
      <c r="E58" s="4">
        <f t="shared" si="1"/>
        <v>191530.25079941368</v>
      </c>
      <c r="F58" s="4">
        <f>(Inputs!$B$2-SUM($G$2:G57))*(Inputs!$B$4/12)</f>
        <v>926.94287879933199</v>
      </c>
      <c r="G58" s="4">
        <f>Inputs!$B$6-F58</f>
        <v>735.74316813864016</v>
      </c>
      <c r="H58" s="4">
        <f>E58+(K58*(Inputs!$B$7-Inputs!$B$8))-Inputs!$B$9-Inputs!$B$3-(K58*Inputs!$B$6)</f>
        <v>56619.832170887239</v>
      </c>
      <c r="J58" s="4">
        <f>J57+Inputs!$B$11</f>
        <v>178110.41862852662</v>
      </c>
      <c r="K58">
        <v>56</v>
      </c>
      <c r="L58">
        <v>3.0000000000000001E-3</v>
      </c>
    </row>
    <row r="59" spans="1:12" x14ac:dyDescent="0.2">
      <c r="A59" s="1">
        <v>37712</v>
      </c>
      <c r="C59" s="4">
        <v>306133.75770000002</v>
      </c>
      <c r="D59" s="14">
        <f t="shared" si="0"/>
        <v>1.0212630437305439</v>
      </c>
      <c r="E59" s="4">
        <f t="shared" si="1"/>
        <v>196356.65882953853</v>
      </c>
      <c r="F59" s="4">
        <f>(Inputs!$B$2-SUM($G$2:G58))*(Inputs!$B$4/12)</f>
        <v>924.49040157220327</v>
      </c>
      <c r="G59" s="4">
        <f>Inputs!$B$6-F59</f>
        <v>738.19564536576888</v>
      </c>
      <c r="H59" s="4">
        <f>E59+(K59*(Inputs!$B$7-Inputs!$B$8))-Inputs!$B$9-Inputs!$B$3-(K59*Inputs!$B$6)</f>
        <v>60733.554154074111</v>
      </c>
      <c r="J59" s="4">
        <f>J58+Inputs!$B$11</f>
        <v>179773.10467546459</v>
      </c>
      <c r="K59">
        <v>57</v>
      </c>
      <c r="L59">
        <v>6.9999999999999993E-3</v>
      </c>
    </row>
    <row r="60" spans="1:12" x14ac:dyDescent="0.2">
      <c r="A60" s="1">
        <v>37742</v>
      </c>
      <c r="C60" s="4">
        <v>321379.62040000001</v>
      </c>
      <c r="D60" s="14">
        <f t="shared" si="0"/>
        <v>1.0498013117355727</v>
      </c>
      <c r="E60" s="4">
        <f t="shared" si="1"/>
        <v>206913.01995994241</v>
      </c>
      <c r="F60" s="4">
        <f>(Inputs!$B$2-SUM($G$2:G59))*(Inputs!$B$4/12)</f>
        <v>922.02974942098422</v>
      </c>
      <c r="G60" s="4">
        <f>Inputs!$B$6-F60</f>
        <v>740.65629751698793</v>
      </c>
      <c r="H60" s="4">
        <f>E60+(K60*(Inputs!$B$7-Inputs!$B$8))-Inputs!$B$9-Inputs!$B$3-(K60*Inputs!$B$6)</f>
        <v>70577.229237540028</v>
      </c>
      <c r="J60" s="4">
        <f>J59+Inputs!$B$11</f>
        <v>181435.79072240257</v>
      </c>
      <c r="K60">
        <v>58</v>
      </c>
      <c r="L60">
        <v>2E-3</v>
      </c>
    </row>
    <row r="61" spans="1:12" x14ac:dyDescent="0.2">
      <c r="A61" s="1">
        <v>37773</v>
      </c>
      <c r="C61" s="4">
        <v>327338.46289999998</v>
      </c>
      <c r="D61" s="14">
        <f t="shared" si="0"/>
        <v>1.0185414448264747</v>
      </c>
      <c r="E61" s="4">
        <f t="shared" si="1"/>
        <v>211506.39006925302</v>
      </c>
      <c r="F61" s="4">
        <f>(Inputs!$B$2-SUM($G$2:G60))*(Inputs!$B$4/12)</f>
        <v>919.56089509592744</v>
      </c>
      <c r="G61" s="4">
        <f>Inputs!$B$6-F61</f>
        <v>743.12515184204472</v>
      </c>
      <c r="H61" s="4">
        <f>E61+(K61*(Inputs!$B$7-Inputs!$B$8))-Inputs!$B$9-Inputs!$B$3-(K61*Inputs!$B$6)</f>
        <v>74457.913299912689</v>
      </c>
      <c r="J61" s="4">
        <f>J60+Inputs!$B$11</f>
        <v>183098.47676934054</v>
      </c>
      <c r="K61">
        <v>59</v>
      </c>
      <c r="L61" s="17">
        <v>-1E-3</v>
      </c>
    </row>
    <row r="62" spans="1:12" x14ac:dyDescent="0.2">
      <c r="A62" s="1">
        <v>37803</v>
      </c>
      <c r="C62" s="4">
        <v>334896.38010000001</v>
      </c>
      <c r="D62" s="14">
        <f t="shared" si="0"/>
        <v>1.0230889982589946</v>
      </c>
      <c r="E62" s="4">
        <f t="shared" si="1"/>
        <v>217152.67818573129</v>
      </c>
      <c r="F62" s="4">
        <f>(Inputs!$B$2-SUM($G$2:G61))*(Inputs!$B$4/12)</f>
        <v>917.08381125645383</v>
      </c>
      <c r="G62" s="4">
        <f>Inputs!$B$6-F62</f>
        <v>745.60223568151832</v>
      </c>
      <c r="H62" s="4">
        <f>E62+(K62*(Inputs!$B$7-Inputs!$B$8))-Inputs!$B$9-Inputs!$B$3-(K62*Inputs!$B$6)</f>
        <v>79391.515369452958</v>
      </c>
      <c r="J62" s="4">
        <f>J61+Inputs!$B$11</f>
        <v>184761.16281627852</v>
      </c>
      <c r="K62">
        <v>60</v>
      </c>
    </row>
    <row r="63" spans="1:12" x14ac:dyDescent="0.2">
      <c r="A63" s="1">
        <v>37834</v>
      </c>
      <c r="C63" s="4">
        <v>337757.70990000002</v>
      </c>
      <c r="D63" s="14">
        <f t="shared" si="0"/>
        <v>1.0085439257335227</v>
      </c>
      <c r="E63" s="4">
        <f t="shared" si="1"/>
        <v>219762.49372214839</v>
      </c>
      <c r="F63" s="4">
        <f>(Inputs!$B$2-SUM($G$2:G62))*(Inputs!$B$4/12)</f>
        <v>914.59847047084895</v>
      </c>
      <c r="G63" s="4">
        <f>Inputs!$B$6-F63</f>
        <v>748.0875764671232</v>
      </c>
      <c r="H63" s="4">
        <f>E63+(K63*(Inputs!$B$7-Inputs!$B$8))-Inputs!$B$9-Inputs!$B$3-(K63*Inputs!$B$6)</f>
        <v>81288.64485893205</v>
      </c>
      <c r="J63" s="4">
        <f>J62+Inputs!$B$11</f>
        <v>186423.8488632165</v>
      </c>
      <c r="K63">
        <v>61</v>
      </c>
      <c r="L63">
        <v>2E-3</v>
      </c>
    </row>
    <row r="64" spans="1:12" x14ac:dyDescent="0.2">
      <c r="A64" s="1">
        <v>37865</v>
      </c>
      <c r="C64" s="4">
        <v>338320.01949999999</v>
      </c>
      <c r="D64" s="14">
        <f t="shared" si="0"/>
        <v>1.0016648312785117</v>
      </c>
      <c r="E64" s="4">
        <f t="shared" si="1"/>
        <v>220880.19198832443</v>
      </c>
      <c r="F64" s="4">
        <f>(Inputs!$B$2-SUM($G$2:G63))*(Inputs!$B$4/12)</f>
        <v>912.10484521595845</v>
      </c>
      <c r="G64" s="4">
        <f>Inputs!$B$6-F64</f>
        <v>750.5812017220137</v>
      </c>
      <c r="H64" s="4">
        <f>E64+(K64*(Inputs!$B$7-Inputs!$B$8))-Inputs!$B$9-Inputs!$B$3-(K64*Inputs!$B$6)</f>
        <v>81693.65707817013</v>
      </c>
      <c r="J64" s="4">
        <f>J63+Inputs!$B$11</f>
        <v>188086.53491015447</v>
      </c>
      <c r="K64">
        <v>62</v>
      </c>
      <c r="L64">
        <v>5.0000000000000001E-3</v>
      </c>
    </row>
    <row r="65" spans="1:12" x14ac:dyDescent="0.2">
      <c r="A65" s="1">
        <v>37895</v>
      </c>
      <c r="C65" s="4">
        <v>331383.94089999999</v>
      </c>
      <c r="D65" s="14">
        <f t="shared" si="0"/>
        <v>0.97949846831337151</v>
      </c>
      <c r="E65" s="4">
        <f t="shared" si="1"/>
        <v>217089.45351455017</v>
      </c>
      <c r="F65" s="4">
        <f>(Inputs!$B$2-SUM($G$2:G64))*(Inputs!$B$4/12)</f>
        <v>909.60290787688496</v>
      </c>
      <c r="G65" s="4">
        <f>Inputs!$B$6-F65</f>
        <v>753.08313906108719</v>
      </c>
      <c r="H65" s="4">
        <f>E65+(K65*(Inputs!$B$7-Inputs!$B$8))-Inputs!$B$9-Inputs!$B$3-(K65*Inputs!$B$6)</f>
        <v>77190.23255745793</v>
      </c>
      <c r="J65" s="4">
        <f>J64+Inputs!$B$11</f>
        <v>189749.22095709245</v>
      </c>
      <c r="K65">
        <v>63</v>
      </c>
      <c r="L65">
        <v>1E-3</v>
      </c>
    </row>
    <row r="66" spans="1:12" x14ac:dyDescent="0.2">
      <c r="A66" s="1">
        <v>37926</v>
      </c>
      <c r="C66" s="4">
        <v>327200.19790000003</v>
      </c>
      <c r="D66" s="14">
        <f t="shared" si="0"/>
        <v>0.98737493739546522</v>
      </c>
      <c r="E66" s="4">
        <f t="shared" si="1"/>
        <v>215094.73957515304</v>
      </c>
      <c r="F66" s="4">
        <f>(Inputs!$B$2-SUM($G$2:G65))*(Inputs!$B$4/12)</f>
        <v>907.09263074668149</v>
      </c>
      <c r="G66" s="4">
        <f>Inputs!$B$6-F66</f>
        <v>755.59341619129066</v>
      </c>
      <c r="H66" s="4">
        <f>E66+(K66*(Inputs!$B$7-Inputs!$B$8))-Inputs!$B$9-Inputs!$B$3-(K66*Inputs!$B$6)</f>
        <v>74482.832571122824</v>
      </c>
      <c r="J66" s="4">
        <f>J65+Inputs!$B$11</f>
        <v>191411.90700403042</v>
      </c>
      <c r="K66">
        <v>64</v>
      </c>
      <c r="L66">
        <v>1E-3</v>
      </c>
    </row>
    <row r="67" spans="1:12" x14ac:dyDescent="0.2">
      <c r="A67" s="1">
        <v>37956</v>
      </c>
      <c r="C67" s="4">
        <v>323781.6532</v>
      </c>
      <c r="D67" s="14">
        <f t="shared" ref="D67:D130" si="2">C67/C66</f>
        <v>0.9895521313191723</v>
      </c>
      <c r="E67" s="4">
        <f t="shared" si="1"/>
        <v>213597.64938778916</v>
      </c>
      <c r="F67" s="4">
        <f>(Inputs!$B$2-SUM($G$2:G66))*(Inputs!$B$4/12)</f>
        <v>904.57398602604383</v>
      </c>
      <c r="G67" s="4">
        <f>Inputs!$B$6-F67</f>
        <v>758.11206091192832</v>
      </c>
      <c r="H67" s="4">
        <f>E67+(K67*(Inputs!$B$7-Inputs!$B$8))-Inputs!$B$9-Inputs!$B$3-(K67*Inputs!$B$6)</f>
        <v>72273.056336820999</v>
      </c>
      <c r="J67" s="4">
        <f>J66+Inputs!$B$11</f>
        <v>193074.5930509684</v>
      </c>
      <c r="K67">
        <v>65</v>
      </c>
      <c r="L67">
        <v>4.0000000000000001E-3</v>
      </c>
    </row>
    <row r="68" spans="1:12" x14ac:dyDescent="0.2">
      <c r="A68" s="1">
        <v>37987</v>
      </c>
      <c r="C68" s="4">
        <v>329659.7831</v>
      </c>
      <c r="D68" s="14">
        <f t="shared" si="2"/>
        <v>1.0181546108060948</v>
      </c>
      <c r="E68" s="4">
        <f t="shared" ref="E68:E131" si="3">(E67+G68)*D68</f>
        <v>218249.87978948079</v>
      </c>
      <c r="F68" s="4">
        <f>(Inputs!$B$2-SUM($G$2:G67))*(Inputs!$B$4/12)</f>
        <v>902.04694582300397</v>
      </c>
      <c r="G68" s="4">
        <f>Inputs!$B$6-F68</f>
        <v>760.63910111496818</v>
      </c>
      <c r="H68" s="4">
        <f>E68+(K68*(Inputs!$B$7-Inputs!$B$8))-Inputs!$B$9-Inputs!$B$3-(K68*Inputs!$B$6)</f>
        <v>76212.600691574655</v>
      </c>
      <c r="J68" s="4">
        <f>J67+Inputs!$B$11</f>
        <v>194737.27909790637</v>
      </c>
      <c r="K68">
        <v>66</v>
      </c>
      <c r="L68">
        <v>-2E-3</v>
      </c>
    </row>
    <row r="69" spans="1:12" x14ac:dyDescent="0.2">
      <c r="A69" s="1">
        <v>38018</v>
      </c>
      <c r="C69" s="4">
        <v>332299.87809999997</v>
      </c>
      <c r="D69" s="14">
        <f t="shared" si="2"/>
        <v>1.0080085443701186</v>
      </c>
      <c r="E69" s="4">
        <f t="shared" si="3"/>
        <v>220767.03011769746</v>
      </c>
      <c r="F69" s="4">
        <f>(Inputs!$B$2-SUM($G$2:G68))*(Inputs!$B$4/12)</f>
        <v>899.51148215262094</v>
      </c>
      <c r="G69" s="4">
        <f>Inputs!$B$6-F69</f>
        <v>763.17456478535121</v>
      </c>
      <c r="H69" s="4">
        <f>E69+(K69*(Inputs!$B$7-Inputs!$B$8))-Inputs!$B$9-Inputs!$B$3-(K69*Inputs!$B$6)</f>
        <v>78017.064972853303</v>
      </c>
      <c r="J69" s="4">
        <f>J68+Inputs!$B$11</f>
        <v>196399.96514484435</v>
      </c>
      <c r="K69">
        <v>67</v>
      </c>
      <c r="L69">
        <v>4.0000000000000001E-3</v>
      </c>
    </row>
    <row r="70" spans="1:12" x14ac:dyDescent="0.2">
      <c r="A70" s="1">
        <v>38047</v>
      </c>
      <c r="C70" s="4">
        <v>339717.00839999999</v>
      </c>
      <c r="D70" s="14">
        <f t="shared" si="2"/>
        <v>1.0223205929006329</v>
      </c>
      <c r="E70" s="4">
        <f t="shared" si="3"/>
        <v>226477.49089330624</v>
      </c>
      <c r="F70" s="4">
        <f>(Inputs!$B$2-SUM($G$2:G69))*(Inputs!$B$4/12)</f>
        <v>896.96756693666964</v>
      </c>
      <c r="G70" s="4">
        <f>Inputs!$B$6-F70</f>
        <v>765.71848000130251</v>
      </c>
      <c r="H70" s="4">
        <f>E70+(K70*(Inputs!$B$7-Inputs!$B$8))-Inputs!$B$9-Inputs!$B$3-(K70*Inputs!$B$6)</f>
        <v>83014.839701524106</v>
      </c>
      <c r="J70" s="4">
        <f>J69+Inputs!$B$11</f>
        <v>198062.65119178232</v>
      </c>
      <c r="K70">
        <v>68</v>
      </c>
      <c r="L70">
        <v>4.0000000000000001E-3</v>
      </c>
    </row>
    <row r="71" spans="1:12" x14ac:dyDescent="0.2">
      <c r="A71" s="1">
        <v>38078</v>
      </c>
      <c r="C71" s="4">
        <v>336669.96289999998</v>
      </c>
      <c r="D71" s="14">
        <f t="shared" si="2"/>
        <v>0.99103063601569141</v>
      </c>
      <c r="E71" s="4">
        <f t="shared" si="3"/>
        <v>225207.51181705005</v>
      </c>
      <c r="F71" s="4">
        <f>(Inputs!$B$2-SUM($G$2:G70))*(Inputs!$B$4/12)</f>
        <v>894.41517200333203</v>
      </c>
      <c r="G71" s="4">
        <f>Inputs!$B$6-F71</f>
        <v>768.27087493464012</v>
      </c>
      <c r="H71" s="4">
        <f>E71+(K71*(Inputs!$B$7-Inputs!$B$8))-Inputs!$B$9-Inputs!$B$3-(K71*Inputs!$B$6)</f>
        <v>81032.17457832997</v>
      </c>
      <c r="J71" s="4">
        <f>J70+Inputs!$B$11</f>
        <v>199725.3372387203</v>
      </c>
      <c r="K71">
        <v>69</v>
      </c>
      <c r="L71">
        <v>6.0000000000000001E-3</v>
      </c>
    </row>
    <row r="72" spans="1:12" x14ac:dyDescent="0.2">
      <c r="A72" s="1">
        <v>38108</v>
      </c>
      <c r="C72" s="4">
        <v>343102.06069999997</v>
      </c>
      <c r="D72" s="14">
        <f t="shared" si="2"/>
        <v>1.0191050539364883</v>
      </c>
      <c r="E72" s="4">
        <f t="shared" si="3"/>
        <v>230295.67203776003</v>
      </c>
      <c r="F72" s="4">
        <f>(Inputs!$B$2-SUM($G$2:G71))*(Inputs!$B$4/12)</f>
        <v>891.85426908688316</v>
      </c>
      <c r="G72" s="4">
        <f>Inputs!$B$6-F72</f>
        <v>770.83177785108899</v>
      </c>
      <c r="H72" s="4">
        <f>E72+(K72*(Inputs!$B$7-Inputs!$B$8))-Inputs!$B$9-Inputs!$B$3-(K72*Inputs!$B$6)</f>
        <v>85407.648752101974</v>
      </c>
      <c r="J72" s="4">
        <f>J71+Inputs!$B$11</f>
        <v>201388.02328565827</v>
      </c>
      <c r="K72">
        <v>70</v>
      </c>
      <c r="L72">
        <v>4.0000000000000001E-3</v>
      </c>
    </row>
    <row r="73" spans="1:12" x14ac:dyDescent="0.2">
      <c r="A73" s="1">
        <v>38139</v>
      </c>
      <c r="C73" s="4">
        <v>354540.44300000003</v>
      </c>
      <c r="D73" s="14">
        <f t="shared" si="2"/>
        <v>1.0333381334890948</v>
      </c>
      <c r="E73" s="4">
        <f t="shared" si="3"/>
        <v>238772.48486424293</v>
      </c>
      <c r="F73" s="4">
        <f>(Inputs!$B$2-SUM($G$2:G72))*(Inputs!$B$4/12)</f>
        <v>889.28482982737944</v>
      </c>
      <c r="G73" s="4">
        <f>Inputs!$B$6-F73</f>
        <v>773.40121711059271</v>
      </c>
      <c r="H73" s="4">
        <f>E73+(K73*(Inputs!$B$7-Inputs!$B$8))-Inputs!$B$9-Inputs!$B$3-(K73*Inputs!$B$6)</f>
        <v>93171.775531646941</v>
      </c>
      <c r="J73" s="4">
        <f>J72+Inputs!$B$11</f>
        <v>203050.70933259625</v>
      </c>
      <c r="K73">
        <v>71</v>
      </c>
      <c r="L73" s="17">
        <v>2E-3</v>
      </c>
    </row>
    <row r="74" spans="1:12" x14ac:dyDescent="0.2">
      <c r="A74" s="1">
        <v>38169</v>
      </c>
      <c r="C74" s="4">
        <v>368811.09570000001</v>
      </c>
      <c r="D74" s="14">
        <f t="shared" si="2"/>
        <v>1.0402511278522883</v>
      </c>
      <c r="E74" s="4">
        <f t="shared" si="3"/>
        <v>249190.55994013173</v>
      </c>
      <c r="F74" s="4">
        <f>(Inputs!$B$2-SUM($G$2:G73))*(Inputs!$B$4/12)</f>
        <v>886.70682577034427</v>
      </c>
      <c r="G74" s="4">
        <f>Inputs!$B$6-F74</f>
        <v>775.97922116762788</v>
      </c>
      <c r="H74" s="4">
        <f>E74+(K74*(Inputs!$B$7-Inputs!$B$8))-Inputs!$B$9-Inputs!$B$3-(K74*Inputs!$B$6)</f>
        <v>102877.16456059774</v>
      </c>
      <c r="J74" s="4">
        <f>J73+Inputs!$B$11</f>
        <v>204713.39537953422</v>
      </c>
      <c r="K74">
        <v>72</v>
      </c>
    </row>
    <row r="75" spans="1:12" x14ac:dyDescent="0.2">
      <c r="A75" s="1">
        <v>38200</v>
      </c>
      <c r="C75" s="4">
        <v>370139.0624</v>
      </c>
      <c r="D75" s="14">
        <f t="shared" si="2"/>
        <v>1.003600669056552</v>
      </c>
      <c r="E75" s="4">
        <f t="shared" si="3"/>
        <v>250869.18185491595</v>
      </c>
      <c r="F75" s="4">
        <f>(Inputs!$B$2-SUM($G$2:G74))*(Inputs!$B$4/12)</f>
        <v>884.12022836645212</v>
      </c>
      <c r="G75" s="4">
        <f>Inputs!$B$6-F75</f>
        <v>778.56581857152003</v>
      </c>
      <c r="H75" s="4">
        <f>E75+(K75*(Inputs!$B$7-Inputs!$B$8))-Inputs!$B$9-Inputs!$B$3-(K75*Inputs!$B$6)</f>
        <v>103843.10042844396</v>
      </c>
      <c r="J75" s="4">
        <f>J74+Inputs!$B$11</f>
        <v>206376.0814264722</v>
      </c>
      <c r="K75">
        <v>73</v>
      </c>
      <c r="L75">
        <v>3.0000000000000001E-3</v>
      </c>
    </row>
    <row r="76" spans="1:12" x14ac:dyDescent="0.2">
      <c r="A76" s="1">
        <v>38231</v>
      </c>
      <c r="C76" s="4">
        <v>364529.68959999998</v>
      </c>
      <c r="D76" s="14">
        <f t="shared" si="2"/>
        <v>0.98484522880771197</v>
      </c>
      <c r="E76" s="4">
        <f t="shared" si="3"/>
        <v>247836.63952588025</v>
      </c>
      <c r="F76" s="4">
        <f>(Inputs!$B$2-SUM($G$2:G75))*(Inputs!$B$4/12)</f>
        <v>881.52500897121365</v>
      </c>
      <c r="G76" s="4">
        <f>Inputs!$B$6-F76</f>
        <v>781.1610379667585</v>
      </c>
      <c r="H76" s="4">
        <f>E76+(K76*(Inputs!$B$7-Inputs!$B$8))-Inputs!$B$9-Inputs!$B$3-(K76*Inputs!$B$6)</f>
        <v>100097.87205247028</v>
      </c>
      <c r="J76" s="4">
        <f>J75+Inputs!$B$11</f>
        <v>208038.76747341017</v>
      </c>
      <c r="K76">
        <v>74</v>
      </c>
      <c r="L76">
        <v>4.0000000000000001E-3</v>
      </c>
    </row>
    <row r="77" spans="1:12" x14ac:dyDescent="0.2">
      <c r="A77" s="1">
        <v>38261</v>
      </c>
      <c r="C77" s="4">
        <v>361901.71840000001</v>
      </c>
      <c r="D77" s="14">
        <f t="shared" si="2"/>
        <v>0.9927907896805781</v>
      </c>
      <c r="E77" s="4">
        <f t="shared" si="3"/>
        <v>246828.04764870933</v>
      </c>
      <c r="F77" s="4">
        <f>(Inputs!$B$2-SUM($G$2:G76))*(Inputs!$B$4/12)</f>
        <v>878.92113884465789</v>
      </c>
      <c r="G77" s="4">
        <f>Inputs!$B$6-F77</f>
        <v>783.76490809331426</v>
      </c>
      <c r="H77" s="4">
        <f>E77+(K77*(Inputs!$B$7-Inputs!$B$8))-Inputs!$B$9-Inputs!$B$3-(K77*Inputs!$B$6)</f>
        <v>98376.594128361408</v>
      </c>
      <c r="J77" s="4">
        <f>J76+Inputs!$B$11</f>
        <v>209701.45352034815</v>
      </c>
      <c r="K77">
        <v>75</v>
      </c>
      <c r="L77">
        <v>3.0000000000000001E-3</v>
      </c>
    </row>
    <row r="78" spans="1:12" x14ac:dyDescent="0.2">
      <c r="A78" s="1">
        <v>38292</v>
      </c>
      <c r="C78" s="4">
        <v>364408.39059999998</v>
      </c>
      <c r="D78" s="14">
        <f t="shared" si="2"/>
        <v>1.0069263893276943</v>
      </c>
      <c r="E78" s="4">
        <f t="shared" si="3"/>
        <v>249329.49901793708</v>
      </c>
      <c r="F78" s="4">
        <f>(Inputs!$B$2-SUM($G$2:G77))*(Inputs!$B$4/12)</f>
        <v>876.30858915101351</v>
      </c>
      <c r="G78" s="4">
        <f>Inputs!$B$6-F78</f>
        <v>786.37745778695864</v>
      </c>
      <c r="H78" s="4">
        <f>E78+(K78*(Inputs!$B$7-Inputs!$B$8))-Inputs!$B$9-Inputs!$B$3-(K78*Inputs!$B$6)</f>
        <v>100165.35945065123</v>
      </c>
      <c r="J78" s="4">
        <f>J77+Inputs!$B$11</f>
        <v>211364.13956728613</v>
      </c>
      <c r="K78">
        <v>76</v>
      </c>
      <c r="L78">
        <v>2E-3</v>
      </c>
    </row>
    <row r="79" spans="1:12" x14ac:dyDescent="0.2">
      <c r="A79" s="1">
        <v>38322</v>
      </c>
      <c r="C79" s="4">
        <v>356394.4987</v>
      </c>
      <c r="D79" s="14">
        <f t="shared" si="2"/>
        <v>0.97800848688800746</v>
      </c>
      <c r="E79" s="4">
        <f t="shared" si="3"/>
        <v>244618.01351144933</v>
      </c>
      <c r="F79" s="4">
        <f>(Inputs!$B$2-SUM($G$2:G78))*(Inputs!$B$4/12)</f>
        <v>873.68733095839036</v>
      </c>
      <c r="G79" s="4">
        <f>Inputs!$B$6-F79</f>
        <v>788.99871597958179</v>
      </c>
      <c r="H79" s="4">
        <f>E79+(K79*(Inputs!$B$7-Inputs!$B$8))-Inputs!$B$9-Inputs!$B$3-(K79*Inputs!$B$6)</f>
        <v>94741.187897225478</v>
      </c>
      <c r="J79" s="4">
        <f>J78+Inputs!$B$11</f>
        <v>213026.8256142241</v>
      </c>
      <c r="K79">
        <v>77</v>
      </c>
      <c r="L79">
        <v>5.0000000000000001E-3</v>
      </c>
    </row>
    <row r="80" spans="1:12" x14ac:dyDescent="0.2">
      <c r="A80" s="1">
        <v>38353</v>
      </c>
      <c r="C80" s="4">
        <v>345131.56030000001</v>
      </c>
      <c r="D80" s="14">
        <f t="shared" si="2"/>
        <v>0.96839755259667826</v>
      </c>
      <c r="E80" s="4">
        <f t="shared" si="3"/>
        <v>237654.09691252376</v>
      </c>
      <c r="F80" s="4">
        <f>(Inputs!$B$2-SUM($G$2:G79))*(Inputs!$B$4/12)</f>
        <v>871.05733523845845</v>
      </c>
      <c r="G80" s="4">
        <f>Inputs!$B$6-F80</f>
        <v>791.6287116995137</v>
      </c>
      <c r="H80" s="4">
        <f>E80+(K80*(Inputs!$B$7-Inputs!$B$8))-Inputs!$B$9-Inputs!$B$3-(K80*Inputs!$B$6)</f>
        <v>87064.585251361903</v>
      </c>
      <c r="J80" s="4">
        <f>J79+Inputs!$B$11</f>
        <v>214689.51166116208</v>
      </c>
      <c r="K80">
        <v>78</v>
      </c>
      <c r="L80">
        <v>-5.0000000000000001E-3</v>
      </c>
    </row>
    <row r="81" spans="1:12" x14ac:dyDescent="0.2">
      <c r="A81" s="1">
        <v>38384</v>
      </c>
      <c r="C81" s="4">
        <v>341745.9117</v>
      </c>
      <c r="D81" s="14">
        <f t="shared" si="2"/>
        <v>0.99019026658397424</v>
      </c>
      <c r="E81" s="4">
        <f t="shared" si="3"/>
        <v>236109.24949847575</v>
      </c>
      <c r="F81" s="4">
        <f>(Inputs!$B$2-SUM($G$2:G80))*(Inputs!$B$4/12)</f>
        <v>868.41857286612662</v>
      </c>
      <c r="G81" s="4">
        <f>Inputs!$B$6-F81</f>
        <v>794.26747407184553</v>
      </c>
      <c r="H81" s="4">
        <f>E81+(K81*(Inputs!$B$7-Inputs!$B$8))-Inputs!$B$9-Inputs!$B$3-(K81*Inputs!$B$6)</f>
        <v>84807.051790375961</v>
      </c>
      <c r="J81" s="4">
        <f>J80+Inputs!$B$11</f>
        <v>216352.19770810005</v>
      </c>
      <c r="K81">
        <v>79</v>
      </c>
      <c r="L81">
        <v>4.0000000000000001E-3</v>
      </c>
    </row>
    <row r="82" spans="1:12" x14ac:dyDescent="0.2">
      <c r="A82" s="1">
        <v>38412</v>
      </c>
      <c r="C82" s="4">
        <v>348785.47619999998</v>
      </c>
      <c r="D82" s="14">
        <f t="shared" si="2"/>
        <v>1.0205988257913079</v>
      </c>
      <c r="E82" s="4">
        <f t="shared" si="3"/>
        <v>241786.15334285126</v>
      </c>
      <c r="F82" s="4">
        <f>(Inputs!$B$2-SUM($G$2:G81))*(Inputs!$B$4/12)</f>
        <v>865.77101461922052</v>
      </c>
      <c r="G82" s="4">
        <f>Inputs!$B$6-F82</f>
        <v>796.91503231875163</v>
      </c>
      <c r="H82" s="4">
        <f>E82+(K82*(Inputs!$B$7-Inputs!$B$8))-Inputs!$B$9-Inputs!$B$3-(K82*Inputs!$B$6)</f>
        <v>89771.269587813498</v>
      </c>
      <c r="J82" s="4">
        <f>J81+Inputs!$B$11</f>
        <v>218014.88375503803</v>
      </c>
      <c r="K82">
        <v>80</v>
      </c>
      <c r="L82">
        <v>5.0000000000000001E-3</v>
      </c>
    </row>
    <row r="83" spans="1:12" x14ac:dyDescent="0.2">
      <c r="A83" s="1">
        <v>38443</v>
      </c>
      <c r="C83" s="4">
        <v>359728.34220000001</v>
      </c>
      <c r="D83" s="14">
        <f t="shared" si="2"/>
        <v>1.0313742020431069</v>
      </c>
      <c r="E83" s="4">
        <f t="shared" si="3"/>
        <v>250196.65829996127</v>
      </c>
      <c r="F83" s="4">
        <f>(Inputs!$B$2-SUM($G$2:G82))*(Inputs!$B$4/12)</f>
        <v>863.11463117815799</v>
      </c>
      <c r="G83" s="4">
        <f>Inputs!$B$6-F83</f>
        <v>799.57141575981416</v>
      </c>
      <c r="H83" s="4">
        <f>E83+(K83*(Inputs!$B$7-Inputs!$B$8))-Inputs!$B$9-Inputs!$B$3-(K83*Inputs!$B$6)</f>
        <v>97469.088497985504</v>
      </c>
      <c r="J83" s="4">
        <f>J82+Inputs!$B$11</f>
        <v>219677.569801976</v>
      </c>
      <c r="K83">
        <v>81</v>
      </c>
      <c r="L83">
        <v>6.0000000000000001E-3</v>
      </c>
    </row>
    <row r="84" spans="1:12" x14ac:dyDescent="0.2">
      <c r="A84" s="1">
        <v>38473</v>
      </c>
      <c r="C84" s="4">
        <v>369410.9117</v>
      </c>
      <c r="D84" s="14">
        <f t="shared" si="2"/>
        <v>1.0269163375918173</v>
      </c>
      <c r="E84" s="4">
        <f t="shared" si="3"/>
        <v>257754.8659455225</v>
      </c>
      <c r="F84" s="4">
        <f>(Inputs!$B$2-SUM($G$2:G83))*(Inputs!$B$4/12)</f>
        <v>860.44939312562531</v>
      </c>
      <c r="G84" s="4">
        <f>Inputs!$B$6-F84</f>
        <v>802.23665381234684</v>
      </c>
      <c r="H84" s="4">
        <f>E84+(K84*(Inputs!$B$7-Inputs!$B$8))-Inputs!$B$9-Inputs!$B$3-(K84*Inputs!$B$6)</f>
        <v>104314.61009660878</v>
      </c>
      <c r="J84" s="4">
        <f>J83+Inputs!$B$11</f>
        <v>221340.25584891398</v>
      </c>
      <c r="K84">
        <v>82</v>
      </c>
      <c r="L84">
        <v>2E-3</v>
      </c>
    </row>
    <row r="85" spans="1:12" x14ac:dyDescent="0.2">
      <c r="A85" s="1">
        <v>38504</v>
      </c>
      <c r="C85" s="4">
        <v>379376.83110000001</v>
      </c>
      <c r="D85" s="14">
        <f t="shared" si="2"/>
        <v>1.0269778695873861</v>
      </c>
      <c r="E85" s="4">
        <f t="shared" si="3"/>
        <v>265535.16865845089</v>
      </c>
      <c r="F85" s="4">
        <f>(Inputs!$B$2-SUM($G$2:G84))*(Inputs!$B$4/12)</f>
        <v>857.77527094625088</v>
      </c>
      <c r="G85" s="4">
        <f>Inputs!$B$6-F85</f>
        <v>804.91077599172127</v>
      </c>
      <c r="H85" s="4">
        <f>E85+(K85*(Inputs!$B$7-Inputs!$B$8))-Inputs!$B$9-Inputs!$B$3-(K85*Inputs!$B$6)</f>
        <v>111382.2267625992</v>
      </c>
      <c r="J85" s="4">
        <f>J84+Inputs!$B$11</f>
        <v>223002.94189585195</v>
      </c>
      <c r="K85">
        <v>83</v>
      </c>
      <c r="L85" s="17">
        <v>1E-3</v>
      </c>
    </row>
    <row r="86" spans="1:12" x14ac:dyDescent="0.2">
      <c r="A86" s="1">
        <v>38534</v>
      </c>
      <c r="C86" s="4">
        <v>380975.55099999998</v>
      </c>
      <c r="D86" s="14">
        <f t="shared" si="2"/>
        <v>1.004214068358799</v>
      </c>
      <c r="E86" s="4">
        <f t="shared" si="3"/>
        <v>267465.14907828404</v>
      </c>
      <c r="F86" s="4">
        <f>(Inputs!$B$2-SUM($G$2:G85))*(Inputs!$B$4/12)</f>
        <v>855.09223502627844</v>
      </c>
      <c r="G86" s="4">
        <f>Inputs!$B$6-F86</f>
        <v>807.59381191169371</v>
      </c>
      <c r="H86" s="4">
        <f>E86+(K86*(Inputs!$B$7-Inputs!$B$8))-Inputs!$B$9-Inputs!$B$3-(K86*Inputs!$B$6)</f>
        <v>112599.52113549437</v>
      </c>
      <c r="J86" s="4">
        <f>J85+Inputs!$B$11</f>
        <v>224665.62794278993</v>
      </c>
      <c r="K86">
        <v>84</v>
      </c>
    </row>
    <row r="87" spans="1:12" x14ac:dyDescent="0.2">
      <c r="A87" s="1">
        <v>38565</v>
      </c>
      <c r="C87" s="4">
        <v>391165.92469999997</v>
      </c>
      <c r="D87" s="14">
        <f t="shared" si="2"/>
        <v>1.0267481041060296</v>
      </c>
      <c r="E87" s="4">
        <f t="shared" si="3"/>
        <v>275451.29413055035</v>
      </c>
      <c r="F87" s="4">
        <f>(Inputs!$B$2-SUM($G$2:G86))*(Inputs!$B$4/12)</f>
        <v>852.40025565323947</v>
      </c>
      <c r="G87" s="4">
        <f>Inputs!$B$6-F87</f>
        <v>810.28579128473268</v>
      </c>
      <c r="H87" s="4">
        <f>E87+(K87*(Inputs!$B$7-Inputs!$B$8))-Inputs!$B$9-Inputs!$B$3-(K87*Inputs!$B$6)</f>
        <v>119872.98014082271</v>
      </c>
      <c r="J87" s="4">
        <f>J86+Inputs!$B$11</f>
        <v>226328.3139897279</v>
      </c>
      <c r="K87">
        <v>85</v>
      </c>
      <c r="L87">
        <v>2E-3</v>
      </c>
    </row>
    <row r="88" spans="1:12" x14ac:dyDescent="0.2">
      <c r="A88" s="1">
        <v>38596</v>
      </c>
      <c r="C88" s="4">
        <v>386496.05599999998</v>
      </c>
      <c r="D88" s="14">
        <f t="shared" si="2"/>
        <v>0.98806166793904282</v>
      </c>
      <c r="E88" s="4">
        <f t="shared" si="3"/>
        <v>272966.14615281171</v>
      </c>
      <c r="F88" s="4">
        <f>(Inputs!$B$2-SUM($G$2:G87))*(Inputs!$B$4/12)</f>
        <v>849.69930301562363</v>
      </c>
      <c r="G88" s="4">
        <f>Inputs!$B$6-F88</f>
        <v>812.98674392234852</v>
      </c>
      <c r="H88" s="4">
        <f>E88+(K88*(Inputs!$B$7-Inputs!$B$8))-Inputs!$B$9-Inputs!$B$3-(K88*Inputs!$B$6)</f>
        <v>116675.14611614609</v>
      </c>
      <c r="J88" s="4">
        <f>J87+Inputs!$B$11</f>
        <v>227991.00003666588</v>
      </c>
      <c r="K88">
        <v>86</v>
      </c>
      <c r="L88">
        <v>3.0000000000000001E-3</v>
      </c>
    </row>
    <row r="89" spans="1:12" x14ac:dyDescent="0.2">
      <c r="A89" s="1">
        <v>38626</v>
      </c>
      <c r="C89" s="4">
        <v>383713.60519999999</v>
      </c>
      <c r="D89" s="14">
        <f t="shared" si="2"/>
        <v>0.992800830029686</v>
      </c>
      <c r="E89" s="4">
        <f t="shared" si="3"/>
        <v>271810.84083106584</v>
      </c>
      <c r="F89" s="4">
        <f>(Inputs!$B$2-SUM($G$2:G88))*(Inputs!$B$4/12)</f>
        <v>846.9893472025492</v>
      </c>
      <c r="G89" s="4">
        <f>Inputs!$B$6-F89</f>
        <v>815.69669973542295</v>
      </c>
      <c r="H89" s="4">
        <f>E89+(K89*(Inputs!$B$7-Inputs!$B$8))-Inputs!$B$9-Inputs!$B$3-(K89*Inputs!$B$6)</f>
        <v>114807.15474746228</v>
      </c>
      <c r="J89" s="4">
        <f>J88+Inputs!$B$11</f>
        <v>229653.68608360385</v>
      </c>
      <c r="K89">
        <v>87</v>
      </c>
      <c r="L89">
        <v>1E-3</v>
      </c>
    </row>
    <row r="90" spans="1:12" x14ac:dyDescent="0.2">
      <c r="A90" s="1">
        <v>38657</v>
      </c>
      <c r="C90" s="4">
        <v>366351.4546</v>
      </c>
      <c r="D90" s="14">
        <f t="shared" si="2"/>
        <v>0.954752319530212</v>
      </c>
      <c r="E90" s="4">
        <f t="shared" si="3"/>
        <v>260293.41503407661</v>
      </c>
      <c r="F90" s="4">
        <f>(Inputs!$B$2-SUM($G$2:G89))*(Inputs!$B$4/12)</f>
        <v>844.2703582034311</v>
      </c>
      <c r="G90" s="4">
        <f>Inputs!$B$6-F90</f>
        <v>818.41568873454105</v>
      </c>
      <c r="H90" s="4">
        <f>E90+(K90*(Inputs!$B$7-Inputs!$B$8))-Inputs!$B$9-Inputs!$B$3-(K90*Inputs!$B$6)</f>
        <v>102577.04290353507</v>
      </c>
      <c r="J90" s="4">
        <f>J89+Inputs!$B$11</f>
        <v>231316.37213054183</v>
      </c>
      <c r="K90">
        <v>88</v>
      </c>
      <c r="L90">
        <v>2E-3</v>
      </c>
    </row>
    <row r="91" spans="1:12" x14ac:dyDescent="0.2">
      <c r="A91" s="1">
        <v>38687</v>
      </c>
      <c r="C91" s="4">
        <v>367259.3848</v>
      </c>
      <c r="D91" s="14">
        <f t="shared" si="2"/>
        <v>1.0024783037943477</v>
      </c>
      <c r="E91" s="4">
        <f t="shared" si="3"/>
        <v>261761.67997687869</v>
      </c>
      <c r="F91" s="4">
        <f>(Inputs!$B$2-SUM($G$2:G90))*(Inputs!$B$4/12)</f>
        <v>841.54230590764928</v>
      </c>
      <c r="G91" s="4">
        <f>Inputs!$B$6-F91</f>
        <v>821.14374103032287</v>
      </c>
      <c r="H91" s="4">
        <f>E91+(K91*(Inputs!$B$7-Inputs!$B$8))-Inputs!$B$9-Inputs!$B$3-(K91*Inputs!$B$6)</f>
        <v>103332.62179939917</v>
      </c>
      <c r="J91" s="4">
        <f>J90+Inputs!$B$11</f>
        <v>232979.0581774798</v>
      </c>
      <c r="K91">
        <v>89</v>
      </c>
      <c r="L91">
        <v>3.0000000000000001E-3</v>
      </c>
    </row>
    <row r="92" spans="1:12" x14ac:dyDescent="0.2">
      <c r="A92" s="1">
        <v>38718</v>
      </c>
      <c r="C92" s="4">
        <v>368709.63040000002</v>
      </c>
      <c r="D92" s="14">
        <f t="shared" si="2"/>
        <v>1.0039488319700525</v>
      </c>
      <c r="E92" s="4">
        <f t="shared" si="3"/>
        <v>263622.46712132526</v>
      </c>
      <c r="F92" s="4">
        <f>(Inputs!$B$2-SUM($G$2:G91))*(Inputs!$B$4/12)</f>
        <v>838.80516010421491</v>
      </c>
      <c r="G92" s="4">
        <f>Inputs!$B$6-F92</f>
        <v>823.88088683375724</v>
      </c>
      <c r="H92" s="4">
        <f>E92+(K92*(Inputs!$B$7-Inputs!$B$8))-Inputs!$B$9-Inputs!$B$3-(K92*Inputs!$B$6)</f>
        <v>104480.72289690777</v>
      </c>
      <c r="J92" s="4">
        <f>J91+Inputs!$B$11</f>
        <v>234641.74422441778</v>
      </c>
      <c r="K92">
        <v>90</v>
      </c>
      <c r="L92">
        <v>-4.0000000000000001E-3</v>
      </c>
    </row>
    <row r="93" spans="1:12" x14ac:dyDescent="0.2">
      <c r="A93" s="1">
        <v>38749</v>
      </c>
      <c r="C93" s="4">
        <v>373670.35800000001</v>
      </c>
      <c r="D93" s="14">
        <f t="shared" si="2"/>
        <v>1.0134542935442674</v>
      </c>
      <c r="E93" s="4">
        <f t="shared" si="3"/>
        <v>268007.07001971069</v>
      </c>
      <c r="F93" s="4">
        <f>(Inputs!$B$2-SUM($G$2:G92))*(Inputs!$B$4/12)</f>
        <v>836.0588904814357</v>
      </c>
      <c r="G93" s="4">
        <f>Inputs!$B$6-F93</f>
        <v>826.62715645653645</v>
      </c>
      <c r="H93" s="4">
        <f>E93+(K93*(Inputs!$B$7-Inputs!$B$8))-Inputs!$B$9-Inputs!$B$3-(K93*Inputs!$B$6)</f>
        <v>108152.63974835523</v>
      </c>
      <c r="J93" s="4">
        <f>J92+Inputs!$B$11</f>
        <v>236304.43027135576</v>
      </c>
      <c r="K93">
        <v>91</v>
      </c>
      <c r="L93">
        <v>4.0000000000000001E-3</v>
      </c>
    </row>
    <row r="94" spans="1:12" x14ac:dyDescent="0.2">
      <c r="A94" s="1">
        <v>38777</v>
      </c>
      <c r="C94" s="4">
        <v>377339.55670000002</v>
      </c>
      <c r="D94" s="14">
        <f t="shared" si="2"/>
        <v>1.0098193464411753</v>
      </c>
      <c r="E94" s="4">
        <f t="shared" si="3"/>
        <v>271476.25086411828</v>
      </c>
      <c r="F94" s="4">
        <f>(Inputs!$B$2-SUM($G$2:G93))*(Inputs!$B$4/12)</f>
        <v>833.30346662658053</v>
      </c>
      <c r="G94" s="4">
        <f>Inputs!$B$6-F94</f>
        <v>829.38258031139162</v>
      </c>
      <c r="H94" s="4">
        <f>E94+(K94*(Inputs!$B$7-Inputs!$B$8))-Inputs!$B$9-Inputs!$B$3-(K94*Inputs!$B$6)</f>
        <v>110909.13454582484</v>
      </c>
      <c r="J94" s="4">
        <f>J93+Inputs!$B$11</f>
        <v>237967.11631829373</v>
      </c>
      <c r="K94">
        <v>92</v>
      </c>
      <c r="L94">
        <v>4.0000000000000001E-3</v>
      </c>
    </row>
    <row r="95" spans="1:12" x14ac:dyDescent="0.2">
      <c r="A95" s="1">
        <v>38808</v>
      </c>
      <c r="C95" s="4">
        <v>382932.52419999999</v>
      </c>
      <c r="D95" s="14">
        <f t="shared" si="2"/>
        <v>1.0148221075704675</v>
      </c>
      <c r="E95" s="4">
        <f t="shared" si="3"/>
        <v>276344.58242131444</v>
      </c>
      <c r="F95" s="4">
        <f>(Inputs!$B$2-SUM($G$2:G94))*(Inputs!$B$4/12)</f>
        <v>830.53885802554259</v>
      </c>
      <c r="G95" s="4">
        <f>Inputs!$B$6-F95</f>
        <v>832.14718891242956</v>
      </c>
      <c r="H95" s="4">
        <f>E95+(K95*(Inputs!$B$7-Inputs!$B$8))-Inputs!$B$9-Inputs!$B$3-(K95*Inputs!$B$6)</f>
        <v>115064.78005608302</v>
      </c>
      <c r="J95" s="4">
        <f>J94+Inputs!$B$11</f>
        <v>239629.80236523171</v>
      </c>
      <c r="K95">
        <v>93</v>
      </c>
      <c r="L95">
        <v>8.0000000000000002E-3</v>
      </c>
    </row>
    <row r="96" spans="1:12" x14ac:dyDescent="0.2">
      <c r="A96" s="1">
        <v>38838</v>
      </c>
      <c r="C96" s="4">
        <v>389595.82459999999</v>
      </c>
      <c r="D96" s="14">
        <f t="shared" si="2"/>
        <v>1.0174007167814241</v>
      </c>
      <c r="E96" s="4">
        <f t="shared" si="3"/>
        <v>282002.62547106401</v>
      </c>
      <c r="F96" s="4">
        <f>(Inputs!$B$2-SUM($G$2:G95))*(Inputs!$B$4/12)</f>
        <v>827.76503406250117</v>
      </c>
      <c r="G96" s="4">
        <f>Inputs!$B$6-F96</f>
        <v>834.92101287547098</v>
      </c>
      <c r="H96" s="4">
        <f>E96+(K96*(Inputs!$B$7-Inputs!$B$8))-Inputs!$B$9-Inputs!$B$3-(K96*Inputs!$B$6)</f>
        <v>120010.13705889462</v>
      </c>
      <c r="J96" s="4">
        <f>J95+Inputs!$B$11</f>
        <v>241292.48841216968</v>
      </c>
      <c r="K96">
        <v>94</v>
      </c>
      <c r="L96">
        <v>6.0000000000000001E-3</v>
      </c>
    </row>
    <row r="97" spans="1:12" x14ac:dyDescent="0.2">
      <c r="A97" s="1">
        <v>38869</v>
      </c>
      <c r="C97" s="4">
        <v>392849.18219999998</v>
      </c>
      <c r="D97" s="14">
        <f t="shared" si="2"/>
        <v>1.0083505966814204</v>
      </c>
      <c r="E97" s="4">
        <f t="shared" si="3"/>
        <v>285202.21507132775</v>
      </c>
      <c r="F97" s="4">
        <f>(Inputs!$B$2-SUM($G$2:G96))*(Inputs!$B$4/12)</f>
        <v>824.98196401958296</v>
      </c>
      <c r="G97" s="4">
        <f>Inputs!$B$6-F97</f>
        <v>837.70408291838919</v>
      </c>
      <c r="H97" s="4">
        <f>E97+(K97*(Inputs!$B$7-Inputs!$B$8))-Inputs!$B$9-Inputs!$B$3-(K97*Inputs!$B$6)</f>
        <v>122497.04061222039</v>
      </c>
      <c r="J97" s="4">
        <f>J96+Inputs!$B$11</f>
        <v>242955.17445910766</v>
      </c>
      <c r="K97">
        <v>95</v>
      </c>
      <c r="L97" s="17">
        <v>4.0000000000000001E-3</v>
      </c>
    </row>
    <row r="98" spans="1:12" x14ac:dyDescent="0.2">
      <c r="A98" s="1">
        <v>38899</v>
      </c>
      <c r="C98" s="4">
        <v>400432.1312</v>
      </c>
      <c r="D98" s="14">
        <f t="shared" si="2"/>
        <v>1.0193024431348809</v>
      </c>
      <c r="E98" s="4">
        <f t="shared" si="3"/>
        <v>291564.03467408806</v>
      </c>
      <c r="F98" s="4">
        <f>(Inputs!$B$2-SUM($G$2:G97))*(Inputs!$B$4/12)</f>
        <v>822.18961707652159</v>
      </c>
      <c r="G98" s="4">
        <f>Inputs!$B$6-F98</f>
        <v>840.49642986145057</v>
      </c>
      <c r="H98" s="4">
        <f>E98+(K98*(Inputs!$B$7-Inputs!$B$8))-Inputs!$B$9-Inputs!$B$3-(K98*Inputs!$B$6)</f>
        <v>128146.17416804272</v>
      </c>
      <c r="J98" s="4">
        <f>J97+Inputs!$B$11</f>
        <v>244617.86050604563</v>
      </c>
      <c r="K98">
        <v>96</v>
      </c>
    </row>
    <row r="99" spans="1:12" x14ac:dyDescent="0.2">
      <c r="A99" s="1">
        <v>38930</v>
      </c>
      <c r="C99" s="4">
        <v>406665.7047</v>
      </c>
      <c r="D99" s="14">
        <f t="shared" si="2"/>
        <v>1.0155671161585347</v>
      </c>
      <c r="E99" s="4">
        <f t="shared" si="3"/>
        <v>296959.27167337795</v>
      </c>
      <c r="F99" s="4">
        <f>(Inputs!$B$2-SUM($G$2:G98))*(Inputs!$B$4/12)</f>
        <v>819.38796231031688</v>
      </c>
      <c r="G99" s="4">
        <f>Inputs!$B$6-F99</f>
        <v>843.29808462765527</v>
      </c>
      <c r="H99" s="4">
        <f>E99+(K99*(Inputs!$B$7-Inputs!$B$8))-Inputs!$B$9-Inputs!$B$3-(K99*Inputs!$B$6)</f>
        <v>132828.72512039467</v>
      </c>
      <c r="J99" s="4">
        <f>J98+Inputs!$B$11</f>
        <v>246280.54655298361</v>
      </c>
      <c r="K99">
        <v>97</v>
      </c>
      <c r="L99">
        <v>4.0000000000000001E-3</v>
      </c>
    </row>
    <row r="100" spans="1:12" x14ac:dyDescent="0.2">
      <c r="A100" s="1">
        <v>38961</v>
      </c>
      <c r="C100" s="4">
        <v>406025.00459999999</v>
      </c>
      <c r="D100" s="14">
        <f t="shared" si="2"/>
        <v>0.99842450422399731</v>
      </c>
      <c r="E100" s="4">
        <f t="shared" si="3"/>
        <v>297336.18963217596</v>
      </c>
      <c r="F100" s="4">
        <f>(Inputs!$B$2-SUM($G$2:G99))*(Inputs!$B$4/12)</f>
        <v>816.57696869489132</v>
      </c>
      <c r="G100" s="4">
        <f>Inputs!$B$6-F100</f>
        <v>846.10907824308083</v>
      </c>
      <c r="H100" s="4">
        <f>E100+(K100*(Inputs!$B$7-Inputs!$B$8))-Inputs!$B$9-Inputs!$B$3-(K100*Inputs!$B$6)</f>
        <v>132492.95703225469</v>
      </c>
      <c r="J100" s="4">
        <f>J99+Inputs!$B$11</f>
        <v>247943.23259992158</v>
      </c>
      <c r="K100">
        <v>98</v>
      </c>
      <c r="L100">
        <v>5.0000000000000001E-3</v>
      </c>
    </row>
    <row r="101" spans="1:12" x14ac:dyDescent="0.2">
      <c r="A101" s="1">
        <v>38991</v>
      </c>
      <c r="C101" s="4">
        <v>403221.36</v>
      </c>
      <c r="D101" s="14">
        <f t="shared" si="2"/>
        <v>0.99309489669789663</v>
      </c>
      <c r="E101" s="4">
        <f t="shared" si="3"/>
        <v>296126.12002365716</v>
      </c>
      <c r="F101" s="4">
        <f>(Inputs!$B$2-SUM($G$2:G100))*(Inputs!$B$4/12)</f>
        <v>813.75660510074772</v>
      </c>
      <c r="G101" s="4">
        <f>Inputs!$B$6-F101</f>
        <v>848.92944183722443</v>
      </c>
      <c r="H101" s="4">
        <f>E101+(K101*(Inputs!$B$7-Inputs!$B$8))-Inputs!$B$9-Inputs!$B$3-(K101*Inputs!$B$6)</f>
        <v>130570.20137679792</v>
      </c>
      <c r="J101" s="4">
        <f>J100+Inputs!$B$11</f>
        <v>249605.91864685956</v>
      </c>
      <c r="K101">
        <v>99</v>
      </c>
      <c r="L101">
        <v>1E-3</v>
      </c>
    </row>
    <row r="102" spans="1:12" x14ac:dyDescent="0.2">
      <c r="A102" s="1">
        <v>39022</v>
      </c>
      <c r="C102" s="4">
        <v>407616.5589</v>
      </c>
      <c r="D102" s="14">
        <f t="shared" si="2"/>
        <v>1.010900213470834</v>
      </c>
      <c r="E102" s="4">
        <f t="shared" si="3"/>
        <v>300215.00151002634</v>
      </c>
      <c r="F102" s="4">
        <f>(Inputs!$B$2-SUM($G$2:G101))*(Inputs!$B$4/12)</f>
        <v>810.92684029462362</v>
      </c>
      <c r="G102" s="4">
        <f>Inputs!$B$6-F102</f>
        <v>851.75920664334853</v>
      </c>
      <c r="H102" s="4">
        <f>E102+(K102*(Inputs!$B$7-Inputs!$B$8))-Inputs!$B$9-Inputs!$B$3-(K102*Inputs!$B$6)</f>
        <v>133946.39681622913</v>
      </c>
      <c r="J102" s="4">
        <f>J101+Inputs!$B$11</f>
        <v>251268.60469379753</v>
      </c>
      <c r="K102">
        <v>100</v>
      </c>
      <c r="L102">
        <v>3.0000000000000001E-3</v>
      </c>
    </row>
    <row r="103" spans="1:12" x14ac:dyDescent="0.2">
      <c r="A103" s="1">
        <v>39052</v>
      </c>
      <c r="C103" s="4">
        <v>428774.57900000003</v>
      </c>
      <c r="D103" s="14">
        <f t="shared" si="2"/>
        <v>1.0519066746382859</v>
      </c>
      <c r="E103" s="4">
        <f t="shared" si="3"/>
        <v>316697.12168024137</v>
      </c>
      <c r="F103" s="4">
        <f>(Inputs!$B$2-SUM($G$2:G102))*(Inputs!$B$4/12)</f>
        <v>808.08764293914578</v>
      </c>
      <c r="G103" s="4">
        <f>Inputs!$B$6-F103</f>
        <v>854.59840399882637</v>
      </c>
      <c r="H103" s="4">
        <f>E103+(K103*(Inputs!$B$7-Inputs!$B$8))-Inputs!$B$9-Inputs!$B$3-(K103*Inputs!$B$6)</f>
        <v>149715.83093950618</v>
      </c>
      <c r="J103" s="4">
        <f>J102+Inputs!$B$11</f>
        <v>252931.29074073551</v>
      </c>
      <c r="K103">
        <v>101</v>
      </c>
      <c r="L103">
        <v>8.0000000000000002E-3</v>
      </c>
    </row>
    <row r="104" spans="1:12" x14ac:dyDescent="0.2">
      <c r="A104" s="1">
        <v>39083</v>
      </c>
      <c r="C104" s="4">
        <v>433900.91409999999</v>
      </c>
      <c r="D104" s="14">
        <f t="shared" si="2"/>
        <v>1.0119557813151043</v>
      </c>
      <c r="E104" s="4">
        <f t="shared" si="3"/>
        <v>321351.18172512134</v>
      </c>
      <c r="F104" s="4">
        <f>(Inputs!$B$2-SUM($G$2:G103))*(Inputs!$B$4/12)</f>
        <v>805.23898159248301</v>
      </c>
      <c r="G104" s="4">
        <f>Inputs!$B$6-F104</f>
        <v>857.44706534548914</v>
      </c>
      <c r="H104" s="4">
        <f>E104+(K104*(Inputs!$B$7-Inputs!$B$8))-Inputs!$B$9-Inputs!$B$3-(K104*Inputs!$B$6)</f>
        <v>153657.20493744817</v>
      </c>
      <c r="J104" s="4">
        <f>J103+Inputs!$B$11</f>
        <v>254593.97678767348</v>
      </c>
      <c r="K104">
        <v>102</v>
      </c>
      <c r="L104">
        <v>-5.0000000000000001E-3</v>
      </c>
    </row>
    <row r="105" spans="1:12" x14ac:dyDescent="0.2">
      <c r="A105" s="1">
        <v>39114</v>
      </c>
      <c r="C105" s="4">
        <v>441610.70740000001</v>
      </c>
      <c r="D105" s="14">
        <f t="shared" si="2"/>
        <v>1.0177685574043829</v>
      </c>
      <c r="E105" s="4">
        <f t="shared" si="3"/>
        <v>327936.7202495269</v>
      </c>
      <c r="F105" s="4">
        <f>(Inputs!$B$2-SUM($G$2:G104))*(Inputs!$B$4/12)</f>
        <v>802.38082470799804</v>
      </c>
      <c r="G105" s="4">
        <f>Inputs!$B$6-F105</f>
        <v>860.30522222997411</v>
      </c>
      <c r="H105" s="4">
        <f>E105+(K105*(Inputs!$B$7-Inputs!$B$8))-Inputs!$B$9-Inputs!$B$3-(K105*Inputs!$B$6)</f>
        <v>159530.05741491576</v>
      </c>
      <c r="J105" s="4">
        <f>J104+Inputs!$B$11</f>
        <v>256256.66283461146</v>
      </c>
      <c r="K105">
        <v>103</v>
      </c>
      <c r="L105">
        <v>6.9999999999999993E-3</v>
      </c>
    </row>
    <row r="106" spans="1:12" x14ac:dyDescent="0.2">
      <c r="A106" s="1">
        <v>39142</v>
      </c>
      <c r="C106" s="4">
        <v>439974.04670000001</v>
      </c>
      <c r="D106" s="14">
        <f t="shared" si="2"/>
        <v>0.99629388356628423</v>
      </c>
      <c r="E106" s="4">
        <f t="shared" si="3"/>
        <v>327581.32246840216</v>
      </c>
      <c r="F106" s="4">
        <f>(Inputs!$B$2-SUM($G$2:G105))*(Inputs!$B$4/12)</f>
        <v>799.51314063389805</v>
      </c>
      <c r="G106" s="4">
        <f>Inputs!$B$6-F106</f>
        <v>863.1729063040741</v>
      </c>
      <c r="H106" s="4">
        <f>E106+(K106*(Inputs!$B$7-Inputs!$B$8))-Inputs!$B$9-Inputs!$B$3-(K106*Inputs!$B$6)</f>
        <v>158461.97358685304</v>
      </c>
      <c r="J106" s="4">
        <f>J105+Inputs!$B$11</f>
        <v>257919.34888154943</v>
      </c>
      <c r="K106">
        <v>104</v>
      </c>
      <c r="L106">
        <v>6.0000000000000001E-3</v>
      </c>
    </row>
    <row r="107" spans="1:12" x14ac:dyDescent="0.2">
      <c r="A107" s="1">
        <v>39173</v>
      </c>
      <c r="C107" s="4">
        <v>451966.01880000002</v>
      </c>
      <c r="D107" s="14">
        <f t="shared" si="2"/>
        <v>1.0272560897397134</v>
      </c>
      <c r="E107" s="4">
        <f t="shared" si="3"/>
        <v>337399.56368056912</v>
      </c>
      <c r="F107" s="4">
        <f>(Inputs!$B$2-SUM($G$2:G106))*(Inputs!$B$4/12)</f>
        <v>796.63589761288449</v>
      </c>
      <c r="G107" s="4">
        <f>Inputs!$B$6-F107</f>
        <v>866.05014932508766</v>
      </c>
      <c r="H107" s="4">
        <f>E107+(K107*(Inputs!$B$7-Inputs!$B$8))-Inputs!$B$9-Inputs!$B$3-(K107*Inputs!$B$6)</f>
        <v>167567.52875208203</v>
      </c>
      <c r="J107" s="4">
        <f>J106+Inputs!$B$11</f>
        <v>259582.03492848741</v>
      </c>
      <c r="K107">
        <v>105</v>
      </c>
      <c r="L107">
        <v>5.0000000000000001E-3</v>
      </c>
    </row>
    <row r="108" spans="1:12" x14ac:dyDescent="0.2">
      <c r="A108" s="1">
        <v>39203</v>
      </c>
      <c r="C108" s="4">
        <v>441267.05129999999</v>
      </c>
      <c r="D108" s="14">
        <f t="shared" si="2"/>
        <v>0.97632793826313202</v>
      </c>
      <c r="E108" s="4">
        <f t="shared" si="3"/>
        <v>330260.98783237586</v>
      </c>
      <c r="F108" s="4">
        <f>(Inputs!$B$2-SUM($G$2:G107))*(Inputs!$B$4/12)</f>
        <v>793.74906378180094</v>
      </c>
      <c r="G108" s="4">
        <f>Inputs!$B$6-F108</f>
        <v>868.93698315617121</v>
      </c>
      <c r="H108" s="4">
        <f>E108+(K108*(Inputs!$B$7-Inputs!$B$8))-Inputs!$B$9-Inputs!$B$3-(K108*Inputs!$B$6)</f>
        <v>159716.26685695082</v>
      </c>
      <c r="J108" s="4">
        <f>J107+Inputs!$B$11</f>
        <v>261244.72097542539</v>
      </c>
      <c r="K108">
        <v>106</v>
      </c>
      <c r="L108">
        <v>4.0000000000000001E-3</v>
      </c>
    </row>
    <row r="109" spans="1:12" x14ac:dyDescent="0.2">
      <c r="A109" s="1">
        <v>39234</v>
      </c>
      <c r="C109" s="4">
        <v>454121.41259999998</v>
      </c>
      <c r="D109" s="14">
        <f t="shared" si="2"/>
        <v>1.0291305712994665</v>
      </c>
      <c r="E109" s="4">
        <f t="shared" si="3"/>
        <v>340778.90953180421</v>
      </c>
      <c r="F109" s="4">
        <f>(Inputs!$B$2-SUM($G$2:G108))*(Inputs!$B$4/12)</f>
        <v>790.8526071712804</v>
      </c>
      <c r="G109" s="4">
        <f>Inputs!$B$6-F109</f>
        <v>871.83343976669175</v>
      </c>
      <c r="H109" s="4">
        <f>E109+(K109*(Inputs!$B$7-Inputs!$B$8))-Inputs!$B$9-Inputs!$B$3-(K109*Inputs!$B$6)</f>
        <v>169521.5025094412</v>
      </c>
      <c r="J109" s="4">
        <f>J108+Inputs!$B$11</f>
        <v>262907.40702236333</v>
      </c>
      <c r="K109">
        <v>107</v>
      </c>
      <c r="L109">
        <v>5.0000000000000001E-3</v>
      </c>
    </row>
    <row r="110" spans="1:12" x14ac:dyDescent="0.2">
      <c r="A110" s="1">
        <v>39264</v>
      </c>
      <c r="C110" s="4">
        <v>466113.83260000002</v>
      </c>
      <c r="D110" s="14">
        <f t="shared" si="2"/>
        <v>1.026407959781811</v>
      </c>
      <c r="E110" s="4">
        <f t="shared" si="3"/>
        <v>350676.02490733063</v>
      </c>
      <c r="F110" s="4">
        <f>(Inputs!$B$2-SUM($G$2:G109))*(Inputs!$B$4/12)</f>
        <v>787.94649570539138</v>
      </c>
      <c r="G110" s="4">
        <f>Inputs!$B$6-F110</f>
        <v>874.73955123258077</v>
      </c>
      <c r="H110" s="4">
        <f>E110+(K110*(Inputs!$B$7-Inputs!$B$8))-Inputs!$B$9-Inputs!$B$3-(K110*Inputs!$B$6)</f>
        <v>178705.93183802965</v>
      </c>
      <c r="J110" s="4">
        <f>J109+Inputs!$B$11</f>
        <v>264570.09306930128</v>
      </c>
      <c r="K110">
        <v>108</v>
      </c>
      <c r="L110">
        <v>-6.0000000000000001E-3</v>
      </c>
    </row>
    <row r="111" spans="1:12" x14ac:dyDescent="0.2">
      <c r="A111" s="1">
        <v>39295</v>
      </c>
      <c r="C111" s="4">
        <v>490494.21289999998</v>
      </c>
      <c r="D111" s="14">
        <f t="shared" si="2"/>
        <v>1.0523056356512857</v>
      </c>
      <c r="E111" s="4">
        <f t="shared" si="3"/>
        <v>369941.91896846204</v>
      </c>
      <c r="F111" s="4">
        <f>(Inputs!$B$2-SUM($G$2:G110))*(Inputs!$B$4/12)</f>
        <v>785.03069720128281</v>
      </c>
      <c r="G111" s="4">
        <f>Inputs!$B$6-F111</f>
        <v>877.65534973668935</v>
      </c>
      <c r="H111" s="4">
        <f>E111+(K111*(Inputs!$B$7-Inputs!$B$8))-Inputs!$B$9-Inputs!$B$3-(K111*Inputs!$B$6)</f>
        <v>197259.13985222307</v>
      </c>
      <c r="J111" s="4">
        <f>J110+Inputs!$B$11</f>
        <v>266232.77911623922</v>
      </c>
      <c r="K111">
        <v>109</v>
      </c>
      <c r="L111">
        <v>6.0000000000000001E-3</v>
      </c>
    </row>
    <row r="112" spans="1:12" x14ac:dyDescent="0.2">
      <c r="A112" s="1">
        <v>39326</v>
      </c>
      <c r="C112" s="4">
        <v>499913.31770000001</v>
      </c>
      <c r="D112" s="14">
        <f t="shared" si="2"/>
        <v>1.0192032944574625</v>
      </c>
      <c r="E112" s="4">
        <f t="shared" si="3"/>
        <v>377943.5134918348</v>
      </c>
      <c r="F112" s="4">
        <f>(Inputs!$B$2-SUM($G$2:G111))*(Inputs!$B$4/12)</f>
        <v>782.10517936882718</v>
      </c>
      <c r="G112" s="4">
        <f>Inputs!$B$6-F112</f>
        <v>880.58086756914497</v>
      </c>
      <c r="H112" s="4">
        <f>E112+(K112*(Inputs!$B$7-Inputs!$B$8))-Inputs!$B$9-Inputs!$B$3-(K112*Inputs!$B$6)</f>
        <v>204548.04832865787</v>
      </c>
      <c r="J112" s="4">
        <f>J111+Inputs!$B$11</f>
        <v>267895.46516317717</v>
      </c>
      <c r="K112">
        <v>110</v>
      </c>
      <c r="L112">
        <v>3.0000000000000001E-3</v>
      </c>
    </row>
    <row r="113" spans="1:12" x14ac:dyDescent="0.2">
      <c r="A113" s="1">
        <v>39356</v>
      </c>
      <c r="C113" s="4">
        <v>500648.19919999997</v>
      </c>
      <c r="D113" s="14">
        <f t="shared" si="2"/>
        <v>1.0014700178490563</v>
      </c>
      <c r="E113" s="4">
        <f t="shared" si="3"/>
        <v>379383.91212422209</v>
      </c>
      <c r="F113" s="4">
        <f>(Inputs!$B$2-SUM($G$2:G112))*(Inputs!$B$4/12)</f>
        <v>779.16990981026333</v>
      </c>
      <c r="G113" s="4">
        <f>Inputs!$B$6-F113</f>
        <v>883.51613712770882</v>
      </c>
      <c r="H113" s="4">
        <f>E113+(K113*(Inputs!$B$7-Inputs!$B$8))-Inputs!$B$9-Inputs!$B$3-(K113*Inputs!$B$6)</f>
        <v>205275.76091410717</v>
      </c>
      <c r="J113" s="4">
        <f>J112+Inputs!$B$11</f>
        <v>269558.15121011512</v>
      </c>
      <c r="K113">
        <v>111</v>
      </c>
      <c r="L113">
        <v>4.0000000000000001E-3</v>
      </c>
    </row>
    <row r="114" spans="1:12" x14ac:dyDescent="0.2">
      <c r="A114" s="1">
        <v>39387</v>
      </c>
      <c r="C114" s="4">
        <v>495248.88679999998</v>
      </c>
      <c r="D114" s="14">
        <f t="shared" si="2"/>
        <v>0.98921535639471447</v>
      </c>
      <c r="E114" s="4">
        <f t="shared" si="3"/>
        <v>376169.29286528751</v>
      </c>
      <c r="F114" s="4">
        <f>(Inputs!$B$2-SUM($G$2:G113))*(Inputs!$B$4/12)</f>
        <v>776.2248560198376</v>
      </c>
      <c r="G114" s="4">
        <f>Inputs!$B$6-F114</f>
        <v>886.46119091813455</v>
      </c>
      <c r="H114" s="4">
        <f>E114+(K114*(Inputs!$B$7-Inputs!$B$8))-Inputs!$B$9-Inputs!$B$3-(K114*Inputs!$B$6)</f>
        <v>201348.45560823462</v>
      </c>
      <c r="J114" s="4">
        <f>J113+Inputs!$B$11</f>
        <v>271220.83725705306</v>
      </c>
      <c r="K114">
        <v>112</v>
      </c>
      <c r="L114">
        <v>4.0000000000000001E-3</v>
      </c>
    </row>
    <row r="115" spans="1:12" x14ac:dyDescent="0.2">
      <c r="A115" s="1">
        <v>39417</v>
      </c>
      <c r="C115" s="4">
        <v>482569.10869999998</v>
      </c>
      <c r="D115" s="14">
        <f t="shared" si="2"/>
        <v>0.97439715981608943</v>
      </c>
      <c r="E115" s="4">
        <f t="shared" si="3"/>
        <v>367404.93506223644</v>
      </c>
      <c r="F115" s="4">
        <f>(Inputs!$B$2-SUM($G$2:G114))*(Inputs!$B$4/12)</f>
        <v>773.2699853834439</v>
      </c>
      <c r="G115" s="4">
        <f>Inputs!$B$6-F115</f>
        <v>889.41606155452826</v>
      </c>
      <c r="H115" s="4">
        <f>E115+(K115*(Inputs!$B$7-Inputs!$B$8))-Inputs!$B$9-Inputs!$B$3-(K115*Inputs!$B$6)</f>
        <v>191871.41175824558</v>
      </c>
      <c r="J115" s="4">
        <f>J114+Inputs!$B$11</f>
        <v>272883.52330399101</v>
      </c>
      <c r="K115">
        <v>113</v>
      </c>
      <c r="L115">
        <v>6.0000000000000001E-3</v>
      </c>
    </row>
    <row r="116" spans="1:12" x14ac:dyDescent="0.2">
      <c r="A116" s="1">
        <v>39448</v>
      </c>
      <c r="C116" s="4">
        <v>486659.19650000002</v>
      </c>
      <c r="D116" s="14">
        <f t="shared" si="2"/>
        <v>1.0084756519351568</v>
      </c>
      <c r="E116" s="4">
        <f t="shared" si="3"/>
        <v>371418.8757017423</v>
      </c>
      <c r="F116" s="4">
        <f>(Inputs!$B$2-SUM($G$2:G115))*(Inputs!$B$4/12)</f>
        <v>770.30526517826218</v>
      </c>
      <c r="G116" s="4">
        <f>Inputs!$B$6-F116</f>
        <v>892.38078175970998</v>
      </c>
      <c r="H116" s="4">
        <f>E116+(K116*(Inputs!$B$7-Inputs!$B$8))-Inputs!$B$9-Inputs!$B$3-(K116*Inputs!$B$6)</f>
        <v>195172.66635081347</v>
      </c>
      <c r="J116" s="4">
        <f>J115+Inputs!$B$11</f>
        <v>274546.20935092896</v>
      </c>
      <c r="K116">
        <v>114</v>
      </c>
      <c r="L116">
        <v>-5.0000000000000001E-3</v>
      </c>
    </row>
    <row r="117" spans="1:12" x14ac:dyDescent="0.2">
      <c r="A117" s="1">
        <v>39479</v>
      </c>
      <c r="C117" s="4">
        <v>505471.87760000001</v>
      </c>
      <c r="D117" s="14">
        <f t="shared" si="2"/>
        <v>1.038656787409544</v>
      </c>
      <c r="E117" s="4">
        <f t="shared" si="3"/>
        <v>386706.70316675142</v>
      </c>
      <c r="F117" s="4">
        <f>(Inputs!$B$2-SUM($G$2:G116))*(Inputs!$B$4/12)</f>
        <v>767.33066257239636</v>
      </c>
      <c r="G117" s="4">
        <f>Inputs!$B$6-F117</f>
        <v>895.35538436557579</v>
      </c>
      <c r="H117" s="4">
        <f>E117+(K117*(Inputs!$B$7-Inputs!$B$8))-Inputs!$B$9-Inputs!$B$3-(K117*Inputs!$B$6)</f>
        <v>209747.80776888464</v>
      </c>
      <c r="J117" s="4">
        <f>J116+Inputs!$B$11</f>
        <v>276208.8953978669</v>
      </c>
      <c r="K117">
        <v>115</v>
      </c>
      <c r="L117">
        <v>8.0000000000000002E-3</v>
      </c>
    </row>
    <row r="118" spans="1:12" x14ac:dyDescent="0.2">
      <c r="A118" s="1">
        <v>39508</v>
      </c>
      <c r="C118" s="4">
        <v>510058.9278</v>
      </c>
      <c r="D118" s="14">
        <f t="shared" si="2"/>
        <v>1.0090747881401028</v>
      </c>
      <c r="E118" s="4">
        <f t="shared" si="3"/>
        <v>391122.47671695211</v>
      </c>
      <c r="F118" s="4">
        <f>(Inputs!$B$2-SUM($G$2:G117))*(Inputs!$B$4/12)</f>
        <v>764.34614462451111</v>
      </c>
      <c r="G118" s="4">
        <f>Inputs!$B$6-F118</f>
        <v>898.33990231346104</v>
      </c>
      <c r="H118" s="4">
        <f>E118+(K118*(Inputs!$B$7-Inputs!$B$8))-Inputs!$B$9-Inputs!$B$3-(K118*Inputs!$B$6)</f>
        <v>213450.89527214735</v>
      </c>
      <c r="J118" s="4">
        <f>J117+Inputs!$B$11</f>
        <v>277871.58144480485</v>
      </c>
      <c r="K118">
        <v>116</v>
      </c>
      <c r="L118">
        <v>3.0000000000000001E-3</v>
      </c>
    </row>
    <row r="119" spans="1:12" x14ac:dyDescent="0.2">
      <c r="A119" s="1">
        <v>39539</v>
      </c>
      <c r="C119" s="4">
        <v>510071.80459999997</v>
      </c>
      <c r="D119" s="14">
        <f t="shared" si="2"/>
        <v>1.0000252457104428</v>
      </c>
      <c r="E119" s="4">
        <f t="shared" si="3"/>
        <v>392033.70800522802</v>
      </c>
      <c r="F119" s="4">
        <f>(Inputs!$B$2-SUM($G$2:G118))*(Inputs!$B$4/12)</f>
        <v>761.3516782834663</v>
      </c>
      <c r="G119" s="4">
        <f>Inputs!$B$6-F119</f>
        <v>901.33436865450585</v>
      </c>
      <c r="H119" s="4">
        <f>E119+(K119*(Inputs!$B$7-Inputs!$B$8))-Inputs!$B$9-Inputs!$B$3-(K119*Inputs!$B$6)</f>
        <v>213649.44051348529</v>
      </c>
      <c r="J119" s="4">
        <f>J118+Inputs!$B$11</f>
        <v>279534.26749174279</v>
      </c>
      <c r="K119">
        <v>117</v>
      </c>
      <c r="L119">
        <v>9.0000000000000011E-3</v>
      </c>
    </row>
    <row r="120" spans="1:12" x14ac:dyDescent="0.2">
      <c r="A120" s="1">
        <v>39569</v>
      </c>
      <c r="C120" s="4">
        <v>505894.18520000001</v>
      </c>
      <c r="D120" s="14">
        <f t="shared" si="2"/>
        <v>0.99180974254541265</v>
      </c>
      <c r="E120" s="4">
        <f t="shared" si="3"/>
        <v>389719.78305460501</v>
      </c>
      <c r="F120" s="4">
        <f>(Inputs!$B$2-SUM($G$2:G119))*(Inputs!$B$4/12)</f>
        <v>758.34723038795119</v>
      </c>
      <c r="G120" s="4">
        <f>Inputs!$B$6-F120</f>
        <v>904.33881655002097</v>
      </c>
      <c r="H120" s="4">
        <f>E120+(K120*(Inputs!$B$7-Inputs!$B$8))-Inputs!$B$9-Inputs!$B$3-(K120*Inputs!$B$6)</f>
        <v>210622.8295159243</v>
      </c>
      <c r="J120" s="4">
        <f>J119+Inputs!$B$11</f>
        <v>281196.95353868074</v>
      </c>
      <c r="K120">
        <v>118</v>
      </c>
      <c r="L120">
        <v>5.0000000000000001E-3</v>
      </c>
    </row>
    <row r="121" spans="1:12" x14ac:dyDescent="0.2">
      <c r="A121" s="1">
        <v>39600</v>
      </c>
      <c r="C121" s="4">
        <v>506170.56880000001</v>
      </c>
      <c r="D121" s="14">
        <f t="shared" si="2"/>
        <v>1.0005463268961883</v>
      </c>
      <c r="E121" s="4">
        <f t="shared" si="3"/>
        <v>390840.54644483706</v>
      </c>
      <c r="F121" s="4">
        <f>(Inputs!$B$2-SUM($G$2:G120))*(Inputs!$B$4/12)</f>
        <v>755.33276766611777</v>
      </c>
      <c r="G121" s="4">
        <f>Inputs!$B$6-F121</f>
        <v>907.35327927185438</v>
      </c>
      <c r="H121" s="4">
        <f>E121+(K121*(Inputs!$B$7-Inputs!$B$8))-Inputs!$B$9-Inputs!$B$3-(K121*Inputs!$B$6)</f>
        <v>211030.90685921838</v>
      </c>
      <c r="J121" s="4">
        <f>J120+Inputs!$B$11</f>
        <v>282859.63958561869</v>
      </c>
      <c r="K121">
        <v>119</v>
      </c>
      <c r="L121">
        <v>8.0000000000000002E-3</v>
      </c>
    </row>
    <row r="122" spans="1:12" x14ac:dyDescent="0.2">
      <c r="A122" s="1">
        <v>39630</v>
      </c>
      <c r="C122" s="4">
        <v>521991.53749999998</v>
      </c>
      <c r="D122" s="14">
        <f t="shared" si="2"/>
        <v>1.0312562003308636</v>
      </c>
      <c r="E122" s="4">
        <f t="shared" si="3"/>
        <v>403995.56960273121</v>
      </c>
      <c r="F122" s="4">
        <f>(Inputs!$B$2-SUM($G$2:G121))*(Inputs!$B$4/12)</f>
        <v>752.30825673521167</v>
      </c>
      <c r="G122" s="4">
        <f>Inputs!$B$6-F122</f>
        <v>910.37779020276048</v>
      </c>
      <c r="H122" s="4">
        <f>E122+(K122*(Inputs!$B$7-Inputs!$B$8))-Inputs!$B$9-Inputs!$B$3-(K122*Inputs!$B$6)</f>
        <v>223473.24397017455</v>
      </c>
      <c r="J122" s="4">
        <f>J121+Inputs!$B$11</f>
        <v>284522.32563255663</v>
      </c>
      <c r="K122">
        <v>120</v>
      </c>
      <c r="L122">
        <v>-1E-3</v>
      </c>
    </row>
    <row r="123" spans="1:12" x14ac:dyDescent="0.2">
      <c r="A123" s="1">
        <v>39661</v>
      </c>
      <c r="C123" s="4">
        <v>525295.74860000005</v>
      </c>
      <c r="D123" s="14">
        <f t="shared" si="2"/>
        <v>1.0063300089419553</v>
      </c>
      <c r="E123" s="4">
        <f t="shared" si="3"/>
        <v>407472.05946221465</v>
      </c>
      <c r="F123" s="4">
        <f>(Inputs!$B$2-SUM($G$2:G122))*(Inputs!$B$4/12)</f>
        <v>749.27366410120237</v>
      </c>
      <c r="G123" s="4">
        <f>Inputs!$B$6-F123</f>
        <v>913.41238283676978</v>
      </c>
      <c r="H123" s="4">
        <f>E123+(K123*(Inputs!$B$7-Inputs!$B$8))-Inputs!$B$9-Inputs!$B$3-(K123*Inputs!$B$6)</f>
        <v>226237.04778272001</v>
      </c>
      <c r="J123" s="4">
        <f>J122+Inputs!$B$11</f>
        <v>286185.01167949458</v>
      </c>
      <c r="K123">
        <v>121</v>
      </c>
      <c r="L123">
        <v>3.0000000000000001E-3</v>
      </c>
    </row>
    <row r="124" spans="1:12" x14ac:dyDescent="0.2">
      <c r="A124" s="1">
        <v>39692</v>
      </c>
      <c r="C124" s="4">
        <v>515019.27710000001</v>
      </c>
      <c r="D124" s="14">
        <f t="shared" si="2"/>
        <v>0.9804367891280511</v>
      </c>
      <c r="E124" s="4">
        <f t="shared" si="3"/>
        <v>400399.12588598556</v>
      </c>
      <c r="F124" s="4">
        <f>(Inputs!$B$2-SUM($G$2:G123))*(Inputs!$B$4/12)</f>
        <v>746.2289561584131</v>
      </c>
      <c r="G124" s="4">
        <f>Inputs!$B$6-F124</f>
        <v>916.45709077955905</v>
      </c>
      <c r="H124" s="4">
        <f>E124+(K124*(Inputs!$B$7-Inputs!$B$8))-Inputs!$B$9-Inputs!$B$3-(K124*Inputs!$B$6)</f>
        <v>218451.42815955295</v>
      </c>
      <c r="J124" s="4">
        <f>J123+Inputs!$B$11</f>
        <v>287847.69772643253</v>
      </c>
      <c r="K124">
        <v>122</v>
      </c>
      <c r="L124">
        <v>6.0000000000000001E-3</v>
      </c>
    </row>
    <row r="125" spans="1:12" x14ac:dyDescent="0.2">
      <c r="A125" s="1">
        <v>39722</v>
      </c>
      <c r="C125" s="4">
        <v>498393.87599999999</v>
      </c>
      <c r="D125" s="14">
        <f t="shared" si="2"/>
        <v>0.96771887609020135</v>
      </c>
      <c r="E125" s="4">
        <f t="shared" si="3"/>
        <v>388363.62115851202</v>
      </c>
      <c r="F125" s="4">
        <f>(Inputs!$B$2-SUM($G$2:G124))*(Inputs!$B$4/12)</f>
        <v>743.17409918914791</v>
      </c>
      <c r="G125" s="4">
        <f>Inputs!$B$6-F125</f>
        <v>919.51194774882424</v>
      </c>
      <c r="H125" s="4">
        <f>E125+(K125*(Inputs!$B$7-Inputs!$B$8))-Inputs!$B$9-Inputs!$B$3-(K125*Inputs!$B$6)</f>
        <v>205703.23738514143</v>
      </c>
      <c r="J125" s="4">
        <f>J124+Inputs!$B$11</f>
        <v>289510.38377337047</v>
      </c>
      <c r="K125">
        <v>123</v>
      </c>
      <c r="L125">
        <v>-3.0000000000000001E-3</v>
      </c>
    </row>
    <row r="126" spans="1:12" x14ac:dyDescent="0.2">
      <c r="A126" s="1">
        <v>39753</v>
      </c>
      <c r="C126" s="4">
        <v>472362.17300000001</v>
      </c>
      <c r="D126" s="14">
        <f t="shared" si="2"/>
        <v>0.94776881447877181</v>
      </c>
      <c r="E126" s="4">
        <f t="shared" si="3"/>
        <v>368953.3185098648</v>
      </c>
      <c r="F126" s="4">
        <f>(Inputs!$B$2-SUM($G$2:G125))*(Inputs!$B$4/12)</f>
        <v>740.10905936331858</v>
      </c>
      <c r="G126" s="4">
        <f>Inputs!$B$6-F126</f>
        <v>922.57698757465357</v>
      </c>
      <c r="H126" s="4">
        <f>E126+(K126*(Inputs!$B$7-Inputs!$B$8))-Inputs!$B$9-Inputs!$B$3-(K126*Inputs!$B$6)</f>
        <v>185580.24868955626</v>
      </c>
      <c r="J126" s="4">
        <f>J125+Inputs!$B$11</f>
        <v>291173.06982030842</v>
      </c>
      <c r="K126">
        <v>124</v>
      </c>
      <c r="L126">
        <v>-8.0000000000000002E-3</v>
      </c>
    </row>
    <row r="127" spans="1:12" x14ac:dyDescent="0.2">
      <c r="A127" s="1">
        <v>39783</v>
      </c>
      <c r="C127" s="4">
        <v>457289.66409999999</v>
      </c>
      <c r="D127" s="14">
        <f t="shared" si="2"/>
        <v>0.96809120255274972</v>
      </c>
      <c r="E127" s="4">
        <f t="shared" si="3"/>
        <v>358076.57759627583</v>
      </c>
      <c r="F127" s="4">
        <f>(Inputs!$B$2-SUM($G$2:G126))*(Inputs!$B$4/12)</f>
        <v>737.03380273806977</v>
      </c>
      <c r="G127" s="4">
        <f>Inputs!$B$6-F127</f>
        <v>925.65224419990238</v>
      </c>
      <c r="H127" s="4">
        <f>E127+(K127*(Inputs!$B$7-Inputs!$B$8))-Inputs!$B$9-Inputs!$B$3-(K127*Inputs!$B$6)</f>
        <v>173990.82172902933</v>
      </c>
      <c r="J127" s="4">
        <f>J126+Inputs!$B$11</f>
        <v>292835.75586724636</v>
      </c>
      <c r="K127">
        <v>125</v>
      </c>
      <c r="L127">
        <v>-1.3999999999999999E-2</v>
      </c>
    </row>
    <row r="128" spans="1:12" x14ac:dyDescent="0.2">
      <c r="A128" s="1">
        <v>39814</v>
      </c>
      <c r="C128" s="4">
        <v>446897.30709999998</v>
      </c>
      <c r="D128" s="14">
        <f t="shared" si="2"/>
        <v>0.97727401728955887</v>
      </c>
      <c r="E128" s="4">
        <f t="shared" si="3"/>
        <v>350846.56675840227</v>
      </c>
      <c r="F128" s="4">
        <f>(Inputs!$B$2-SUM($G$2:G127))*(Inputs!$B$4/12)</f>
        <v>733.9482952574034</v>
      </c>
      <c r="G128" s="4">
        <f>Inputs!$B$6-F128</f>
        <v>928.73775168056875</v>
      </c>
      <c r="H128" s="4">
        <f>E128+(K128*(Inputs!$B$7-Inputs!$B$8))-Inputs!$B$9-Inputs!$B$3-(K128*Inputs!$B$6)</f>
        <v>166048.12484421779</v>
      </c>
      <c r="J128" s="4">
        <f>J127+Inputs!$B$11</f>
        <v>294498.44191418431</v>
      </c>
      <c r="K128">
        <v>126</v>
      </c>
      <c r="L128">
        <v>-1.3000000000000001E-2</v>
      </c>
    </row>
    <row r="129" spans="1:12" x14ac:dyDescent="0.2">
      <c r="A129" s="1">
        <v>39845</v>
      </c>
      <c r="C129" s="4">
        <v>453141.34909999999</v>
      </c>
      <c r="D129" s="14">
        <f t="shared" si="2"/>
        <v>1.0139719839453023</v>
      </c>
      <c r="E129" s="4">
        <f t="shared" si="3"/>
        <v>356693.44246392034</v>
      </c>
      <c r="F129" s="4">
        <f>(Inputs!$B$2-SUM($G$2:G128))*(Inputs!$B$4/12)</f>
        <v>730.85250275180158</v>
      </c>
      <c r="G129" s="4">
        <f>Inputs!$B$6-F129</f>
        <v>931.83354418617057</v>
      </c>
      <c r="H129" s="4">
        <f>E129+(K129*(Inputs!$B$7-Inputs!$B$8))-Inputs!$B$9-Inputs!$B$3-(K129*Inputs!$B$6)</f>
        <v>171182.31450279788</v>
      </c>
      <c r="J129" s="4">
        <f>J128+Inputs!$B$11</f>
        <v>296161.12796112226</v>
      </c>
      <c r="K129">
        <v>127</v>
      </c>
      <c r="L129" s="17">
        <v>6.0000000000000001E-3</v>
      </c>
    </row>
    <row r="130" spans="1:12" x14ac:dyDescent="0.2">
      <c r="A130" s="1">
        <v>39873</v>
      </c>
      <c r="C130" s="4">
        <v>465563.46279999998</v>
      </c>
      <c r="D130" s="14">
        <f t="shared" si="2"/>
        <v>1.0274133307955056</v>
      </c>
      <c r="E130" s="4">
        <f t="shared" si="3"/>
        <v>367432.1672608353</v>
      </c>
      <c r="F130" s="4">
        <f>(Inputs!$B$2-SUM($G$2:G129))*(Inputs!$B$4/12)</f>
        <v>727.74639093784754</v>
      </c>
      <c r="G130" s="4">
        <f>Inputs!$B$6-F130</f>
        <v>934.93965600012461</v>
      </c>
      <c r="H130" s="4">
        <f>E130+(K130*(Inputs!$B$7-Inputs!$B$8))-Inputs!$B$9-Inputs!$B$3-(K130*Inputs!$B$6)</f>
        <v>181208.35325277486</v>
      </c>
      <c r="J130" s="4">
        <f>J129+Inputs!$B$11</f>
        <v>297823.8140080602</v>
      </c>
      <c r="K130">
        <v>128</v>
      </c>
    </row>
    <row r="131" spans="1:12" x14ac:dyDescent="0.2">
      <c r="A131" s="1">
        <v>39904</v>
      </c>
      <c r="C131" s="4">
        <v>451643.0477</v>
      </c>
      <c r="D131" s="14">
        <f t="shared" ref="D131:D194" si="4">C131/C130</f>
        <v>0.97009985488062234</v>
      </c>
      <c r="E131" s="4">
        <f t="shared" si="3"/>
        <v>357355.9002455654</v>
      </c>
      <c r="F131" s="4">
        <f>(Inputs!$B$2-SUM($G$2:G130))*(Inputs!$B$4/12)</f>
        <v>724.62992541784718</v>
      </c>
      <c r="G131" s="4">
        <f>Inputs!$B$6-F131</f>
        <v>938.05612152012498</v>
      </c>
      <c r="H131" s="4">
        <f>E131+(K131*(Inputs!$B$7-Inputs!$B$8))-Inputs!$B$9-Inputs!$B$3-(K131*Inputs!$B$6)</f>
        <v>170419.40019056699</v>
      </c>
      <c r="J131" s="4">
        <f>J130+Inputs!$B$11</f>
        <v>299486.50005499815</v>
      </c>
      <c r="K131">
        <v>129</v>
      </c>
      <c r="L131">
        <v>1E-3</v>
      </c>
    </row>
    <row r="132" spans="1:12" x14ac:dyDescent="0.2">
      <c r="A132" s="1">
        <v>39934</v>
      </c>
      <c r="C132" s="4">
        <v>442605.83919999999</v>
      </c>
      <c r="D132" s="14">
        <f t="shared" si="4"/>
        <v>0.97999037393352528</v>
      </c>
      <c r="E132" s="4">
        <f t="shared" ref="E132:E195" si="5">(E131+G132)*D132</f>
        <v>351127.69256486662</v>
      </c>
      <c r="F132" s="4">
        <f>(Inputs!$B$2-SUM($G$2:G131))*(Inputs!$B$4/12)</f>
        <v>721.50307167944675</v>
      </c>
      <c r="G132" s="4">
        <f>Inputs!$B$6-F132</f>
        <v>941.1829752585254</v>
      </c>
      <c r="H132" s="4">
        <f>E132+(K132*(Inputs!$B$7-Inputs!$B$8))-Inputs!$B$9-Inputs!$B$3-(K132*Inputs!$B$6)</f>
        <v>163478.50646293024</v>
      </c>
      <c r="J132" s="4">
        <f>J131+Inputs!$B$11</f>
        <v>301149.18610193609</v>
      </c>
      <c r="K132">
        <v>130</v>
      </c>
      <c r="L132">
        <v>6.0000000000000001E-3</v>
      </c>
    </row>
    <row r="133" spans="1:12" x14ac:dyDescent="0.2">
      <c r="A133" s="1">
        <v>39965</v>
      </c>
      <c r="C133" s="4">
        <v>434898.14600000001</v>
      </c>
      <c r="D133" s="14">
        <f t="shared" si="4"/>
        <v>0.98258564953880534</v>
      </c>
      <c r="E133" s="4">
        <f t="shared" si="5"/>
        <v>345940.90739794093</v>
      </c>
      <c r="F133" s="4">
        <f>(Inputs!$B$2-SUM($G$2:G132))*(Inputs!$B$4/12)</f>
        <v>718.36579509525166</v>
      </c>
      <c r="G133" s="4">
        <f>Inputs!$B$6-F133</f>
        <v>944.3202518427205</v>
      </c>
      <c r="H133" s="4">
        <f>E133+(K133*(Inputs!$B$7-Inputs!$B$8))-Inputs!$B$9-Inputs!$B$3-(K133*Inputs!$B$6)</f>
        <v>157579.03524906657</v>
      </c>
      <c r="J133" s="4">
        <f>J132+Inputs!$B$11</f>
        <v>302811.87214887404</v>
      </c>
      <c r="K133">
        <v>131</v>
      </c>
      <c r="L133" s="17">
        <v>3.0000000000000001E-3</v>
      </c>
    </row>
    <row r="134" spans="1:12" x14ac:dyDescent="0.2">
      <c r="A134" s="1">
        <v>39995</v>
      </c>
      <c r="C134" s="4">
        <v>451203.72649999999</v>
      </c>
      <c r="D134" s="14">
        <f t="shared" si="4"/>
        <v>1.0374928719516776</v>
      </c>
      <c r="E134" s="4">
        <f t="shared" si="5"/>
        <v>359894.21682375262</v>
      </c>
      <c r="F134" s="4">
        <f>(Inputs!$B$2-SUM($G$2:G133))*(Inputs!$B$4/12)</f>
        <v>715.21806092244265</v>
      </c>
      <c r="G134" s="4">
        <f>Inputs!$B$6-F134</f>
        <v>947.4679860155295</v>
      </c>
      <c r="H134" s="4">
        <f>E134+(K134*(Inputs!$B$7-Inputs!$B$8))-Inputs!$B$9-Inputs!$B$3-(K134*Inputs!$B$6)</f>
        <v>170819.65862794028</v>
      </c>
      <c r="J134" s="4">
        <f>J133+Inputs!$B$11</f>
        <v>304474.55819581199</v>
      </c>
      <c r="K134">
        <v>132</v>
      </c>
    </row>
    <row r="135" spans="1:12" x14ac:dyDescent="0.2">
      <c r="A135" s="1">
        <v>40026</v>
      </c>
      <c r="C135" s="4">
        <v>467171.40740000003</v>
      </c>
      <c r="D135" s="14">
        <f t="shared" si="4"/>
        <v>1.0353890714153933</v>
      </c>
      <c r="E135" s="4">
        <f t="shared" si="5"/>
        <v>373614.80695647933</v>
      </c>
      <c r="F135" s="4">
        <f>(Inputs!$B$2-SUM($G$2:G134))*(Inputs!$B$4/12)</f>
        <v>712.05983430239087</v>
      </c>
      <c r="G135" s="4">
        <f>Inputs!$B$6-F135</f>
        <v>950.62621263558128</v>
      </c>
      <c r="H135" s="4">
        <f>E135+(K135*(Inputs!$B$7-Inputs!$B$8))-Inputs!$B$9-Inputs!$B$3-(K135*Inputs!$B$6)</f>
        <v>183827.56271372904</v>
      </c>
      <c r="J135" s="4">
        <f>J134+Inputs!$B$11</f>
        <v>306137.24424274993</v>
      </c>
      <c r="K135">
        <v>133</v>
      </c>
      <c r="L135">
        <v>5.0000000000000001E-3</v>
      </c>
    </row>
    <row r="136" spans="1:12" x14ac:dyDescent="0.2">
      <c r="A136" s="1">
        <v>40057</v>
      </c>
      <c r="C136" s="4">
        <v>475211.48320000002</v>
      </c>
      <c r="D136" s="14">
        <f t="shared" si="4"/>
        <v>1.0172101196105865</v>
      </c>
      <c r="E136" s="4">
        <f t="shared" si="5"/>
        <v>381014.97236462473</v>
      </c>
      <c r="F136" s="4">
        <f>(Inputs!$B$2-SUM($G$2:G135))*(Inputs!$B$4/12)</f>
        <v>708.89108026027213</v>
      </c>
      <c r="G136" s="4">
        <f>Inputs!$B$6-F136</f>
        <v>953.79496667770002</v>
      </c>
      <c r="H136" s="4">
        <f>E136+(K136*(Inputs!$B$7-Inputs!$B$8))-Inputs!$B$9-Inputs!$B$3-(K136*Inputs!$B$6)</f>
        <v>190515.04207493647</v>
      </c>
      <c r="J136" s="4">
        <f>J135+Inputs!$B$11</f>
        <v>307799.93028968788</v>
      </c>
      <c r="K136">
        <v>134</v>
      </c>
      <c r="L136">
        <v>4.0000000000000001E-3</v>
      </c>
    </row>
    <row r="137" spans="1:12" x14ac:dyDescent="0.2">
      <c r="A137" s="1">
        <v>40087</v>
      </c>
      <c r="C137" s="4">
        <v>471297.85720000003</v>
      </c>
      <c r="D137" s="14">
        <f t="shared" si="4"/>
        <v>0.99176445406233404</v>
      </c>
      <c r="E137" s="4">
        <f t="shared" si="5"/>
        <v>378826.19913433987</v>
      </c>
      <c r="F137" s="4">
        <f>(Inputs!$B$2-SUM($G$2:G136))*(Inputs!$B$4/12)</f>
        <v>705.71176370467992</v>
      </c>
      <c r="G137" s="4">
        <f>Inputs!$B$6-F137</f>
        <v>956.97428323329223</v>
      </c>
      <c r="H137" s="4">
        <f>E137+(K137*(Inputs!$B$7-Inputs!$B$8))-Inputs!$B$9-Inputs!$B$3-(K137*Inputs!$B$6)</f>
        <v>187613.58279771364</v>
      </c>
      <c r="J137" s="4">
        <f>J136+Inputs!$B$11</f>
        <v>309462.61633662583</v>
      </c>
      <c r="K137">
        <v>135</v>
      </c>
      <c r="L137">
        <v>3.0000000000000001E-3</v>
      </c>
    </row>
    <row r="138" spans="1:12" x14ac:dyDescent="0.2">
      <c r="A138" s="1">
        <v>40118</v>
      </c>
      <c r="C138" s="4">
        <v>449490.15470000001</v>
      </c>
      <c r="D138" s="14">
        <f t="shared" si="4"/>
        <v>0.95372840727611097</v>
      </c>
      <c r="E138" s="4">
        <f t="shared" si="5"/>
        <v>362213.0434056723</v>
      </c>
      <c r="F138" s="4">
        <f>(Inputs!$B$2-SUM($G$2:G137))*(Inputs!$B$4/12)</f>
        <v>702.52184942723557</v>
      </c>
      <c r="G138" s="4">
        <f>Inputs!$B$6-F138</f>
        <v>960.16419751073659</v>
      </c>
      <c r="H138" s="4">
        <f>E138+(K138*(Inputs!$B$7-Inputs!$B$8))-Inputs!$B$9-Inputs!$B$3-(K138*Inputs!$B$6)</f>
        <v>170287.74102210809</v>
      </c>
      <c r="J138" s="4">
        <f>J137+Inputs!$B$11</f>
        <v>311125.30238356377</v>
      </c>
      <c r="K138">
        <v>136</v>
      </c>
      <c r="L138">
        <v>3.0000000000000001E-3</v>
      </c>
    </row>
    <row r="139" spans="1:12" x14ac:dyDescent="0.2">
      <c r="A139" s="1">
        <v>40148</v>
      </c>
      <c r="C139" s="4">
        <v>446413.11869999999</v>
      </c>
      <c r="D139" s="14">
        <f t="shared" si="4"/>
        <v>0.99315438621330043</v>
      </c>
      <c r="E139" s="4">
        <f t="shared" si="5"/>
        <v>360690.24272386893</v>
      </c>
      <c r="F139" s="4">
        <f>(Inputs!$B$2-SUM($G$2:G138))*(Inputs!$B$4/12)</f>
        <v>699.32130210219987</v>
      </c>
      <c r="G139" s="4">
        <f>Inputs!$B$6-F139</f>
        <v>963.36474483577229</v>
      </c>
      <c r="H139" s="4">
        <f>E139+(K139*(Inputs!$B$7-Inputs!$B$8))-Inputs!$B$9-Inputs!$B$3-(K139*Inputs!$B$6)</f>
        <v>168052.25429336674</v>
      </c>
      <c r="J139" s="4">
        <f>J138+Inputs!$B$11</f>
        <v>312787.98843050172</v>
      </c>
      <c r="K139">
        <v>137</v>
      </c>
      <c r="L139" s="17">
        <v>6.0000000000000001E-3</v>
      </c>
    </row>
    <row r="140" spans="1:12" x14ac:dyDescent="0.2">
      <c r="A140" s="1">
        <v>40179</v>
      </c>
      <c r="C140" s="4">
        <v>454547.23479999998</v>
      </c>
      <c r="D140" s="14">
        <f t="shared" si="4"/>
        <v>1.018221050769492</v>
      </c>
      <c r="E140" s="4">
        <f t="shared" si="5"/>
        <v>368246.58593890443</v>
      </c>
      <c r="F140" s="4">
        <f>(Inputs!$B$2-SUM($G$2:G139))*(Inputs!$B$4/12)</f>
        <v>696.11008628608067</v>
      </c>
      <c r="G140" s="4">
        <f>Inputs!$B$6-F140</f>
        <v>966.57596065189148</v>
      </c>
      <c r="H140" s="4">
        <f>E140+(K140*(Inputs!$B$7-Inputs!$B$8))-Inputs!$B$9-Inputs!$B$3-(K140*Inputs!$B$6)</f>
        <v>174895.91146146427</v>
      </c>
      <c r="J140" s="4">
        <f>J139+Inputs!$B$11</f>
        <v>314450.67447743966</v>
      </c>
      <c r="K140">
        <v>138</v>
      </c>
    </row>
    <row r="141" spans="1:12" x14ac:dyDescent="0.2">
      <c r="A141" s="1">
        <v>40210</v>
      </c>
      <c r="C141" s="4">
        <v>480597.79979999998</v>
      </c>
      <c r="D141" s="14">
        <f t="shared" si="4"/>
        <v>1.0573110185379573</v>
      </c>
      <c r="E141" s="4">
        <f t="shared" si="5"/>
        <v>390376.55083701783</v>
      </c>
      <c r="F141" s="4">
        <f>(Inputs!$B$2-SUM($G$2:G140))*(Inputs!$B$4/12)</f>
        <v>692.88816641724088</v>
      </c>
      <c r="G141" s="4">
        <f>Inputs!$B$6-F141</f>
        <v>969.79788052073127</v>
      </c>
      <c r="H141" s="4">
        <f>E141+(K141*(Inputs!$B$7-Inputs!$B$8))-Inputs!$B$9-Inputs!$B$3-(K141*Inputs!$B$6)</f>
        <v>196313.19031263969</v>
      </c>
      <c r="J141" s="4">
        <f>J140+Inputs!$B$11</f>
        <v>316113.36052437761</v>
      </c>
      <c r="K141">
        <v>139</v>
      </c>
      <c r="L141">
        <v>6.0000000000000001E-3</v>
      </c>
    </row>
    <row r="142" spans="1:12" x14ac:dyDescent="0.2">
      <c r="A142" s="1">
        <v>40238</v>
      </c>
      <c r="C142" s="4">
        <v>498892.63679999998</v>
      </c>
      <c r="D142" s="14">
        <f t="shared" si="4"/>
        <v>1.0380668346954842</v>
      </c>
      <c r="E142" s="4">
        <f t="shared" si="5"/>
        <v>406247.02119957085</v>
      </c>
      <c r="F142" s="4">
        <f>(Inputs!$B$2-SUM($G$2:G141))*(Inputs!$B$4/12)</f>
        <v>689.65550681550519</v>
      </c>
      <c r="G142" s="4">
        <f>Inputs!$B$6-F142</f>
        <v>973.03054012246696</v>
      </c>
      <c r="H142" s="4">
        <f>E142+(K142*(Inputs!$B$7-Inputs!$B$8))-Inputs!$B$9-Inputs!$B$3-(K142*Inputs!$B$6)</f>
        <v>211470.97462825474</v>
      </c>
      <c r="J142" s="4">
        <f>J141+Inputs!$B$11</f>
        <v>317776.04657131556</v>
      </c>
      <c r="K142">
        <v>140</v>
      </c>
      <c r="L142" s="19">
        <v>6.9999999999999993E-3</v>
      </c>
    </row>
    <row r="143" spans="1:12" x14ac:dyDescent="0.2">
      <c r="A143" s="1">
        <v>40269</v>
      </c>
      <c r="C143" s="4">
        <v>499766.6666</v>
      </c>
      <c r="D143" s="14">
        <f t="shared" si="4"/>
        <v>1.0017519396670318</v>
      </c>
      <c r="E143" s="4">
        <f t="shared" si="5"/>
        <v>407936.72581898322</v>
      </c>
      <c r="F143" s="4">
        <f>(Inputs!$B$2-SUM($G$2:G142))*(Inputs!$B$4/12)</f>
        <v>686.41207168176368</v>
      </c>
      <c r="G143" s="4">
        <f>Inputs!$B$6-F143</f>
        <v>976.27397525620847</v>
      </c>
      <c r="H143" s="4">
        <f>E143+(K143*(Inputs!$B$7-Inputs!$B$8))-Inputs!$B$9-Inputs!$B$3-(K143*Inputs!$B$6)</f>
        <v>212447.99320072919</v>
      </c>
      <c r="J143" s="4">
        <f>J142+Inputs!$B$11</f>
        <v>319438.7326182535</v>
      </c>
      <c r="K143">
        <v>141</v>
      </c>
      <c r="L143">
        <v>0.01</v>
      </c>
    </row>
    <row r="144" spans="1:12" x14ac:dyDescent="0.2">
      <c r="A144" s="1">
        <v>40299</v>
      </c>
      <c r="C144" s="4">
        <v>490244.364</v>
      </c>
      <c r="D144" s="14">
        <f t="shared" si="4"/>
        <v>0.9809465031656035</v>
      </c>
      <c r="E144" s="4">
        <f t="shared" si="5"/>
        <v>401124.9694889235</v>
      </c>
      <c r="F144" s="4">
        <f>(Inputs!$B$2-SUM($G$2:G143))*(Inputs!$B$4/12)</f>
        <v>683.15782509757628</v>
      </c>
      <c r="G144" s="4">
        <f>Inputs!$B$6-F144</f>
        <v>979.52822184039587</v>
      </c>
      <c r="H144" s="4">
        <f>E144+(K144*(Inputs!$B$7-Inputs!$B$8))-Inputs!$B$9-Inputs!$B$3-(K144*Inputs!$B$6)</f>
        <v>204923.55082373141</v>
      </c>
      <c r="J144" s="4">
        <f>J143+Inputs!$B$11</f>
        <v>321101.41866519145</v>
      </c>
      <c r="K144">
        <v>142</v>
      </c>
      <c r="L144">
        <v>4.0000000000000001E-3</v>
      </c>
    </row>
    <row r="145" spans="1:12" x14ac:dyDescent="0.2">
      <c r="A145" s="1">
        <v>40330</v>
      </c>
      <c r="C145" s="4">
        <v>492592.49949999998</v>
      </c>
      <c r="D145" s="14">
        <f t="shared" si="4"/>
        <v>1.0047897246198632</v>
      </c>
      <c r="E145" s="4">
        <f t="shared" si="5"/>
        <v>404033.74825618108</v>
      </c>
      <c r="F145" s="4">
        <f>(Inputs!$B$2-SUM($G$2:G144))*(Inputs!$B$4/12)</f>
        <v>679.89273102477489</v>
      </c>
      <c r="G145" s="4">
        <f>Inputs!$B$6-F145</f>
        <v>982.79331591319726</v>
      </c>
      <c r="H145" s="4">
        <f>E145+(K145*(Inputs!$B$7-Inputs!$B$8))-Inputs!$B$9-Inputs!$B$3-(K145*Inputs!$B$6)</f>
        <v>207119.64354405113</v>
      </c>
      <c r="J145" s="4">
        <f>J144+Inputs!$B$11</f>
        <v>322764.1047121294</v>
      </c>
      <c r="K145">
        <v>143</v>
      </c>
      <c r="L145">
        <v>2E-3</v>
      </c>
    </row>
    <row r="146" spans="1:12" x14ac:dyDescent="0.2">
      <c r="A146" s="1">
        <v>40360</v>
      </c>
      <c r="C146" s="4">
        <v>524202.18320000003</v>
      </c>
      <c r="D146" s="14">
        <f t="shared" si="4"/>
        <v>1.0641700467061213</v>
      </c>
      <c r="E146" s="4">
        <f t="shared" si="5"/>
        <v>431009.95815889025</v>
      </c>
      <c r="F146" s="4">
        <f>(Inputs!$B$2-SUM($G$2:G145))*(Inputs!$B$4/12)</f>
        <v>676.61675330506432</v>
      </c>
      <c r="G146" s="4">
        <f>Inputs!$B$6-F146</f>
        <v>986.06929363290783</v>
      </c>
      <c r="H146" s="4">
        <f>E146+(K146*(Inputs!$B$7-Inputs!$B$8))-Inputs!$B$9-Inputs!$B$3-(K146*Inputs!$B$6)</f>
        <v>233383.16739982227</v>
      </c>
      <c r="J146" s="4">
        <f>J145+Inputs!$B$11</f>
        <v>324426.79075906734</v>
      </c>
      <c r="K146">
        <v>144</v>
      </c>
      <c r="L146">
        <v>-2E-3</v>
      </c>
    </row>
    <row r="147" spans="1:12" x14ac:dyDescent="0.2">
      <c r="A147" s="1">
        <v>40391</v>
      </c>
      <c r="C147" s="4">
        <v>549962.76569999999</v>
      </c>
      <c r="D147" s="14">
        <f t="shared" si="4"/>
        <v>1.0491424555745725</v>
      </c>
      <c r="E147" s="4">
        <f t="shared" si="5"/>
        <v>453228.82146386756</v>
      </c>
      <c r="F147" s="4">
        <f>(Inputs!$B$2-SUM($G$2:G146))*(Inputs!$B$4/12)</f>
        <v>673.32985565962122</v>
      </c>
      <c r="G147" s="4">
        <f>Inputs!$B$6-F147</f>
        <v>989.35619127835093</v>
      </c>
      <c r="H147" s="4">
        <f>E147+(K147*(Inputs!$B$7-Inputs!$B$8))-Inputs!$B$9-Inputs!$B$3-(K147*Inputs!$B$6)</f>
        <v>254889.3446578616</v>
      </c>
      <c r="J147" s="4">
        <f>J146+Inputs!$B$11</f>
        <v>326089.47680600529</v>
      </c>
      <c r="K147">
        <v>145</v>
      </c>
      <c r="L147">
        <v>4.0000000000000001E-3</v>
      </c>
    </row>
    <row r="148" spans="1:12" x14ac:dyDescent="0.2">
      <c r="A148" s="1">
        <v>40422</v>
      </c>
      <c r="C148" s="4">
        <v>550372.01399999997</v>
      </c>
      <c r="D148" s="14">
        <f t="shared" si="4"/>
        <v>1.0007441381953905</v>
      </c>
      <c r="E148" s="4">
        <f t="shared" si="5"/>
        <v>454559.47905820981</v>
      </c>
      <c r="F148" s="4">
        <f>(Inputs!$B$2-SUM($G$2:G147))*(Inputs!$B$4/12)</f>
        <v>670.03200168869341</v>
      </c>
      <c r="G148" s="4">
        <f>Inputs!$B$6-F148</f>
        <v>992.65404524927874</v>
      </c>
      <c r="H148" s="4">
        <f>E148+(K148*(Inputs!$B$7-Inputs!$B$8))-Inputs!$B$9-Inputs!$B$3-(K148*Inputs!$B$6)</f>
        <v>255507.31620526587</v>
      </c>
      <c r="J148" s="4">
        <f>J147+Inputs!$B$11</f>
        <v>327752.16285294323</v>
      </c>
      <c r="K148">
        <v>146</v>
      </c>
      <c r="L148">
        <v>4.0000000000000001E-3</v>
      </c>
    </row>
    <row r="149" spans="1:12" x14ac:dyDescent="0.2">
      <c r="A149" s="1">
        <v>40452</v>
      </c>
      <c r="C149" s="4">
        <v>540611.8273</v>
      </c>
      <c r="D149" s="14">
        <f t="shared" si="4"/>
        <v>0.98226620094821904</v>
      </c>
      <c r="E149" s="4">
        <f t="shared" si="5"/>
        <v>447476.71328578511</v>
      </c>
      <c r="F149" s="4">
        <f>(Inputs!$B$2-SUM($G$2:G148))*(Inputs!$B$4/12)</f>
        <v>666.7231548711959</v>
      </c>
      <c r="G149" s="4">
        <f>Inputs!$B$6-F149</f>
        <v>995.96289206677625</v>
      </c>
      <c r="H149" s="4">
        <f>E149+(K149*(Inputs!$B$7-Inputs!$B$8))-Inputs!$B$9-Inputs!$B$3-(K149*Inputs!$B$6)</f>
        <v>247711.86438590326</v>
      </c>
      <c r="J149" s="4">
        <f>J148+Inputs!$B$11</f>
        <v>329414.84889988118</v>
      </c>
      <c r="K149">
        <v>147</v>
      </c>
      <c r="L149">
        <v>2E-3</v>
      </c>
    </row>
    <row r="150" spans="1:12" x14ac:dyDescent="0.2">
      <c r="A150" s="1">
        <v>40483</v>
      </c>
      <c r="C150" s="4">
        <v>532976.09620000003</v>
      </c>
      <c r="D150" s="14">
        <f t="shared" si="4"/>
        <v>0.98587576017688061</v>
      </c>
      <c r="E150" s="4">
        <f t="shared" si="5"/>
        <v>442141.61353097751</v>
      </c>
      <c r="F150" s="4">
        <f>(Inputs!$B$2-SUM($G$2:G149))*(Inputs!$B$4/12)</f>
        <v>663.40327856430656</v>
      </c>
      <c r="G150" s="4">
        <f>Inputs!$B$6-F150</f>
        <v>999.28276837366559</v>
      </c>
      <c r="H150" s="4">
        <f>E150+(K150*(Inputs!$B$7-Inputs!$B$8))-Inputs!$B$9-Inputs!$B$3-(K150*Inputs!$B$6)</f>
        <v>241664.07858415763</v>
      </c>
      <c r="J150" s="4">
        <f>J149+Inputs!$B$11</f>
        <v>331077.53494681913</v>
      </c>
      <c r="K150">
        <v>148</v>
      </c>
      <c r="L150">
        <v>4.0000000000000001E-3</v>
      </c>
    </row>
    <row r="151" spans="1:12" x14ac:dyDescent="0.2">
      <c r="A151" s="1">
        <v>40513</v>
      </c>
      <c r="C151" s="4">
        <v>543887.46550000005</v>
      </c>
      <c r="D151" s="14">
        <f t="shared" si="4"/>
        <v>1.0204725303400952</v>
      </c>
      <c r="E151" s="4">
        <f t="shared" si="5"/>
        <v>452216.51087916055</v>
      </c>
      <c r="F151" s="4">
        <f>(Inputs!$B$2-SUM($G$2:G150))*(Inputs!$B$4/12)</f>
        <v>660.07233600306097</v>
      </c>
      <c r="G151" s="4">
        <f>Inputs!$B$6-F151</f>
        <v>1002.6137109349112</v>
      </c>
      <c r="H151" s="4">
        <f>E151+(K151*(Inputs!$B$7-Inputs!$B$8))-Inputs!$B$9-Inputs!$B$3-(K151*Inputs!$B$6)</f>
        <v>251026.28988540274</v>
      </c>
      <c r="J151" s="4">
        <f>J150+Inputs!$B$11</f>
        <v>332740.22099375707</v>
      </c>
      <c r="K151">
        <v>149</v>
      </c>
      <c r="L151" s="20">
        <v>6.9999999999999993E-3</v>
      </c>
    </row>
    <row r="152" spans="1:12" x14ac:dyDescent="0.2">
      <c r="A152" s="1">
        <v>40544</v>
      </c>
      <c r="C152" s="4">
        <v>540301.45689999999</v>
      </c>
      <c r="D152" s="14">
        <f t="shared" si="4"/>
        <v>0.99340670850595281</v>
      </c>
      <c r="E152" s="4">
        <f t="shared" si="5"/>
        <v>450234.2388016177</v>
      </c>
      <c r="F152" s="4">
        <f>(Inputs!$B$2-SUM($G$2:G151))*(Inputs!$B$4/12)</f>
        <v>656.73029029994473</v>
      </c>
      <c r="G152" s="4">
        <f>Inputs!$B$6-F152</f>
        <v>1005.9557566380274</v>
      </c>
      <c r="H152" s="4">
        <f>E152+(K152*(Inputs!$B$7-Inputs!$B$8))-Inputs!$B$9-Inputs!$B$3-(K152*Inputs!$B$6)</f>
        <v>248331.33176092181</v>
      </c>
      <c r="J152" s="4">
        <f>J151+Inputs!$B$11</f>
        <v>334402.90704069502</v>
      </c>
      <c r="K152">
        <v>150</v>
      </c>
      <c r="L152" s="19">
        <v>3.0000000000000001E-3</v>
      </c>
    </row>
    <row r="153" spans="1:12" x14ac:dyDescent="0.2">
      <c r="A153" s="1">
        <v>40575</v>
      </c>
      <c r="C153" s="4">
        <v>542726.15229999996</v>
      </c>
      <c r="D153" s="14">
        <f t="shared" si="4"/>
        <v>1.0044876714083129</v>
      </c>
      <c r="E153" s="4">
        <f t="shared" si="5"/>
        <v>453268.58051150804</v>
      </c>
      <c r="F153" s="4">
        <f>(Inputs!$B$2-SUM($G$2:G152))*(Inputs!$B$4/12)</f>
        <v>653.37710444448464</v>
      </c>
      <c r="G153" s="4">
        <f>Inputs!$B$6-F153</f>
        <v>1009.3089424934875</v>
      </c>
      <c r="H153" s="4">
        <f>E153+(K153*(Inputs!$B$7-Inputs!$B$8))-Inputs!$B$9-Inputs!$B$3-(K153*Inputs!$B$6)</f>
        <v>250652.98742387426</v>
      </c>
      <c r="J153" s="4">
        <f>J152+Inputs!$B$11</f>
        <v>336065.59308763297</v>
      </c>
      <c r="K153">
        <v>151</v>
      </c>
      <c r="L153">
        <v>0.01</v>
      </c>
    </row>
    <row r="154" spans="1:12" x14ac:dyDescent="0.2">
      <c r="A154" s="1">
        <v>40603</v>
      </c>
      <c r="C154" s="4">
        <v>547548.63080000004</v>
      </c>
      <c r="D154" s="14">
        <f t="shared" si="4"/>
        <v>1.0088856571211156</v>
      </c>
      <c r="E154" s="4">
        <f t="shared" si="5"/>
        <v>458317.84127511276</v>
      </c>
      <c r="F154" s="4">
        <f>(Inputs!$B$2-SUM($G$2:G153))*(Inputs!$B$4/12)</f>
        <v>650.01274130283957</v>
      </c>
      <c r="G154" s="4">
        <f>Inputs!$B$6-F154</f>
        <v>1012.6733056351326</v>
      </c>
      <c r="H154" s="4">
        <f>E154+(K154*(Inputs!$B$7-Inputs!$B$8))-Inputs!$B$9-Inputs!$B$3-(K154*Inputs!$B$6)</f>
        <v>254989.56214054095</v>
      </c>
      <c r="J154" s="4">
        <f>J153+Inputs!$B$11</f>
        <v>337728.27913457091</v>
      </c>
      <c r="K154">
        <v>152</v>
      </c>
      <c r="L154">
        <v>5.0000000000000001E-3</v>
      </c>
    </row>
    <row r="155" spans="1:12" x14ac:dyDescent="0.2">
      <c r="A155" s="1">
        <v>40634</v>
      </c>
      <c r="C155" s="4">
        <v>556408.64069999999</v>
      </c>
      <c r="D155" s="14">
        <f t="shared" si="4"/>
        <v>1.0161812292125632</v>
      </c>
      <c r="E155" s="4">
        <f t="shared" si="5"/>
        <v>466766.47712018527</v>
      </c>
      <c r="F155" s="4">
        <f>(Inputs!$B$2-SUM($G$2:G154))*(Inputs!$B$4/12)</f>
        <v>646.63716361738921</v>
      </c>
      <c r="G155" s="4">
        <f>Inputs!$B$6-F155</f>
        <v>1016.0488833205829</v>
      </c>
      <c r="H155" s="4">
        <f>E155+(K155*(Inputs!$B$7-Inputs!$B$8))-Inputs!$B$9-Inputs!$B$3-(K155*Inputs!$B$6)</f>
        <v>262725.51193867554</v>
      </c>
      <c r="J155" s="4">
        <f>J154+Inputs!$B$11</f>
        <v>339390.96518150886</v>
      </c>
      <c r="K155">
        <v>153</v>
      </c>
      <c r="L155">
        <v>8.0000000000000002E-3</v>
      </c>
    </row>
    <row r="156" spans="1:12" x14ac:dyDescent="0.2">
      <c r="A156" s="1">
        <v>40664</v>
      </c>
      <c r="C156" s="4">
        <v>544622.48030000005</v>
      </c>
      <c r="D156" s="14">
        <f t="shared" si="4"/>
        <v>0.97881743823177847</v>
      </c>
      <c r="E156" s="4">
        <f t="shared" si="5"/>
        <v>457877.00884022558</v>
      </c>
      <c r="F156" s="4">
        <f>(Inputs!$B$2-SUM($G$2:G155))*(Inputs!$B$4/12)</f>
        <v>643.2503340063206</v>
      </c>
      <c r="G156" s="4">
        <f>Inputs!$B$6-F156</f>
        <v>1019.4357129316516</v>
      </c>
      <c r="H156" s="4">
        <f>E156+(K156*(Inputs!$B$7-Inputs!$B$8))-Inputs!$B$9-Inputs!$B$3-(K156*Inputs!$B$6)</f>
        <v>253123.35761177793</v>
      </c>
      <c r="J156" s="4">
        <f>J155+Inputs!$B$11</f>
        <v>341053.6512284468</v>
      </c>
      <c r="K156">
        <v>154</v>
      </c>
      <c r="L156" s="17">
        <v>3.0000000000000001E-3</v>
      </c>
    </row>
    <row r="157" spans="1:12" x14ac:dyDescent="0.2">
      <c r="A157" s="1">
        <v>40695</v>
      </c>
      <c r="C157" s="4">
        <v>545294.1605</v>
      </c>
      <c r="D157" s="14">
        <f t="shared" si="4"/>
        <v>1.0012332950333411</v>
      </c>
      <c r="E157" s="4">
        <f t="shared" si="5"/>
        <v>459465.80156896898</v>
      </c>
      <c r="F157" s="4">
        <f>(Inputs!$B$2-SUM($G$2:G156))*(Inputs!$B$4/12)</f>
        <v>639.85221496321503</v>
      </c>
      <c r="G157" s="4">
        <f>Inputs!$B$6-F157</f>
        <v>1022.8338319747571</v>
      </c>
      <c r="H157" s="4">
        <f>E157+(K157*(Inputs!$B$7-Inputs!$B$8))-Inputs!$B$9-Inputs!$B$3-(K157*Inputs!$B$6)</f>
        <v>253999.46429358324</v>
      </c>
      <c r="J157" s="4">
        <f>J156+Inputs!$B$11</f>
        <v>342716.33727538475</v>
      </c>
      <c r="K157">
        <v>155</v>
      </c>
    </row>
    <row r="158" spans="1:12" x14ac:dyDescent="0.2">
      <c r="A158" s="1">
        <v>40725</v>
      </c>
      <c r="C158" s="4">
        <v>547387.35479999997</v>
      </c>
      <c r="D158" s="14">
        <f t="shared" si="4"/>
        <v>1.00383865159693</v>
      </c>
      <c r="E158" s="4">
        <f t="shared" si="5"/>
        <v>462259.71337037603</v>
      </c>
      <c r="F158" s="4">
        <f>(Inputs!$B$2-SUM($G$2:G157))*(Inputs!$B$4/12)</f>
        <v>636.44276885663248</v>
      </c>
      <c r="G158" s="4">
        <f>Inputs!$B$6-F158</f>
        <v>1026.2432780813397</v>
      </c>
      <c r="H158" s="4">
        <f>E158+(K158*(Inputs!$B$7-Inputs!$B$8))-Inputs!$B$9-Inputs!$B$3-(K158*Inputs!$B$6)</f>
        <v>256080.69004805238</v>
      </c>
      <c r="J158" s="4">
        <f>J157+Inputs!$B$11</f>
        <v>344379.0233223227</v>
      </c>
      <c r="K158">
        <v>156</v>
      </c>
      <c r="L158">
        <v>-2E-3</v>
      </c>
    </row>
    <row r="159" spans="1:12" x14ac:dyDescent="0.2">
      <c r="A159" s="1">
        <v>40756</v>
      </c>
      <c r="C159" s="4">
        <v>563689.79779999994</v>
      </c>
      <c r="D159" s="14">
        <f t="shared" si="4"/>
        <v>1.0297822791429962</v>
      </c>
      <c r="E159" s="4">
        <f t="shared" si="5"/>
        <v>477087.19102286466</v>
      </c>
      <c r="F159" s="4">
        <f>(Inputs!$B$2-SUM($G$2:G158))*(Inputs!$B$4/12)</f>
        <v>633.02195792969474</v>
      </c>
      <c r="G159" s="4">
        <f>Inputs!$B$6-F159</f>
        <v>1029.6640890082774</v>
      </c>
      <c r="H159" s="4">
        <f>E159+(K159*(Inputs!$B$7-Inputs!$B$8))-Inputs!$B$9-Inputs!$B$3-(K159*Inputs!$B$6)</f>
        <v>270195.48165360303</v>
      </c>
      <c r="J159" s="4">
        <f>J158+Inputs!$B$11</f>
        <v>346041.70936926064</v>
      </c>
      <c r="K159">
        <v>157</v>
      </c>
      <c r="L159">
        <v>6.0000000000000001E-3</v>
      </c>
    </row>
    <row r="160" spans="1:12" x14ac:dyDescent="0.2">
      <c r="A160" s="1">
        <v>40787</v>
      </c>
      <c r="C160" s="4">
        <v>576481.53430000006</v>
      </c>
      <c r="D160" s="14">
        <f t="shared" si="4"/>
        <v>1.022692865029533</v>
      </c>
      <c r="E160" s="4">
        <f t="shared" si="5"/>
        <v>488970.20647366217</v>
      </c>
      <c r="F160" s="4">
        <f>(Inputs!$B$2-SUM($G$2:G159))*(Inputs!$B$4/12)</f>
        <v>629.58974429966713</v>
      </c>
      <c r="G160" s="4">
        <f>Inputs!$B$6-F160</f>
        <v>1033.0963026383051</v>
      </c>
      <c r="H160" s="4">
        <f>E160+(K160*(Inputs!$B$7-Inputs!$B$8))-Inputs!$B$9-Inputs!$B$3-(K160*Inputs!$B$6)</f>
        <v>281365.81105746259</v>
      </c>
      <c r="J160" s="4">
        <f>J159+Inputs!$B$11</f>
        <v>347704.39541619859</v>
      </c>
      <c r="K160">
        <v>158</v>
      </c>
      <c r="L160" s="17">
        <v>8.0000000000000002E-3</v>
      </c>
    </row>
    <row r="161" spans="1:12" x14ac:dyDescent="0.2">
      <c r="A161" s="1">
        <v>40817</v>
      </c>
      <c r="C161" s="4">
        <v>573534.90179999999</v>
      </c>
      <c r="D161" s="14">
        <f t="shared" si="4"/>
        <v>0.99488859169864297</v>
      </c>
      <c r="E161" s="4">
        <f t="shared" si="5"/>
        <v>487502.12187921605</v>
      </c>
      <c r="F161" s="4">
        <f>(Inputs!$B$2-SUM($G$2:G160))*(Inputs!$B$4/12)</f>
        <v>626.14608995753952</v>
      </c>
      <c r="G161" s="4">
        <f>Inputs!$B$6-F161</f>
        <v>1036.5399569804326</v>
      </c>
      <c r="H161" s="4">
        <f>E161+(K161*(Inputs!$B$7-Inputs!$B$8))-Inputs!$B$9-Inputs!$B$3-(K161*Inputs!$B$6)</f>
        <v>279185.04041607847</v>
      </c>
      <c r="J161" s="4">
        <f>J160+Inputs!$B$11</f>
        <v>349367.08146313654</v>
      </c>
      <c r="K161">
        <v>159</v>
      </c>
    </row>
    <row r="162" spans="1:12" x14ac:dyDescent="0.2">
      <c r="A162" s="1">
        <v>40848</v>
      </c>
      <c r="C162" s="4">
        <v>567063.91280000005</v>
      </c>
      <c r="D162" s="14">
        <f t="shared" si="4"/>
        <v>0.98871735795033366</v>
      </c>
      <c r="E162" s="4">
        <f t="shared" si="5"/>
        <v>483030.07113743457</v>
      </c>
      <c r="F162" s="4">
        <f>(Inputs!$B$2-SUM($G$2:G161))*(Inputs!$B$4/12)</f>
        <v>622.69095676760469</v>
      </c>
      <c r="G162" s="4">
        <f>Inputs!$B$6-F162</f>
        <v>1039.9950901703673</v>
      </c>
      <c r="H162" s="4">
        <f>E162+(K162*(Inputs!$B$7-Inputs!$B$8))-Inputs!$B$9-Inputs!$B$3-(K162*Inputs!$B$6)</f>
        <v>274000.30362735904</v>
      </c>
      <c r="J162" s="4">
        <f>J161+Inputs!$B$11</f>
        <v>351029.76751007448</v>
      </c>
      <c r="K162">
        <v>160</v>
      </c>
      <c r="L162">
        <v>2E-3</v>
      </c>
    </row>
    <row r="163" spans="1:12" x14ac:dyDescent="0.2">
      <c r="A163" s="1">
        <v>40878</v>
      </c>
      <c r="C163" s="4">
        <v>547656.52839999995</v>
      </c>
      <c r="D163" s="14">
        <f t="shared" si="4"/>
        <v>0.96577566661900249</v>
      </c>
      <c r="E163" s="4">
        <f t="shared" si="5"/>
        <v>467506.43890777481</v>
      </c>
      <c r="F163" s="4">
        <f>(Inputs!$B$2-SUM($G$2:G162))*(Inputs!$B$4/12)</f>
        <v>619.22430646703674</v>
      </c>
      <c r="G163" s="4">
        <f>Inputs!$B$6-F163</f>
        <v>1043.4617404709354</v>
      </c>
      <c r="H163" s="4">
        <f>E163+(K163*(Inputs!$B$7-Inputs!$B$8))-Inputs!$B$9-Inputs!$B$3-(K163*Inputs!$B$6)</f>
        <v>257763.98535076133</v>
      </c>
      <c r="J163" s="4">
        <f>J162+Inputs!$B$11</f>
        <v>352692.45355701243</v>
      </c>
      <c r="K163">
        <v>161</v>
      </c>
      <c r="L163">
        <v>4.0000000000000001E-3</v>
      </c>
    </row>
    <row r="164" spans="1:12" x14ac:dyDescent="0.2">
      <c r="A164" s="1">
        <v>40909</v>
      </c>
      <c r="C164" s="4">
        <v>548416.09039999999</v>
      </c>
      <c r="D164" s="14">
        <f t="shared" si="4"/>
        <v>1.0013869313348991</v>
      </c>
      <c r="E164" s="4">
        <f t="shared" si="5"/>
        <v>469203.23021725286</v>
      </c>
      <c r="F164" s="4">
        <f>(Inputs!$B$2-SUM($G$2:G163))*(Inputs!$B$4/12)</f>
        <v>615.74610066546688</v>
      </c>
      <c r="G164" s="4">
        <f>Inputs!$B$6-F164</f>
        <v>1046.9399462725053</v>
      </c>
      <c r="H164" s="4">
        <f>E164+(K164*(Inputs!$B$7-Inputs!$B$8))-Inputs!$B$9-Inputs!$B$3-(K164*Inputs!$B$6)</f>
        <v>258748.09061330138</v>
      </c>
      <c r="J164" s="4">
        <f>J163+Inputs!$B$11</f>
        <v>354355.13960395037</v>
      </c>
      <c r="K164">
        <v>162</v>
      </c>
      <c r="L164" s="20">
        <v>-6.0000000000000001E-3</v>
      </c>
    </row>
    <row r="165" spans="1:12" x14ac:dyDescent="0.2">
      <c r="A165" s="1">
        <v>40940</v>
      </c>
      <c r="C165" s="4">
        <v>550840.99320000003</v>
      </c>
      <c r="D165" s="14">
        <f t="shared" si="4"/>
        <v>1.0044216478007262</v>
      </c>
      <c r="E165" s="4">
        <f t="shared" si="5"/>
        <v>472332.95602470665</v>
      </c>
      <c r="F165" s="4">
        <f>(Inputs!$B$2-SUM($G$2:G164))*(Inputs!$B$4/12)</f>
        <v>612.25630084455861</v>
      </c>
      <c r="G165" s="4">
        <f>Inputs!$B$6-F165</f>
        <v>1050.4297460934135</v>
      </c>
      <c r="H165" s="4">
        <f>E165+(K165*(Inputs!$B$7-Inputs!$B$8))-Inputs!$B$9-Inputs!$B$3-(K165*Inputs!$B$6)</f>
        <v>261165.13037381711</v>
      </c>
      <c r="J165" s="4">
        <f>J164+Inputs!$B$11</f>
        <v>356017.82565088832</v>
      </c>
      <c r="K165">
        <v>163</v>
      </c>
      <c r="L165" s="20">
        <v>8.0000000000000002E-3</v>
      </c>
    </row>
    <row r="166" spans="1:12" x14ac:dyDescent="0.2">
      <c r="A166" s="1">
        <v>40969</v>
      </c>
      <c r="C166" s="4">
        <v>568978.92689999996</v>
      </c>
      <c r="D166" s="14">
        <f t="shared" si="4"/>
        <v>1.0329277122144291</v>
      </c>
      <c r="E166" s="4">
        <f t="shared" si="5"/>
        <v>488974.4343912013</v>
      </c>
      <c r="F166" s="4">
        <f>(Inputs!$B$2-SUM($G$2:G165))*(Inputs!$B$4/12)</f>
        <v>608.75486835758056</v>
      </c>
      <c r="G166" s="4">
        <f>Inputs!$B$6-F166</f>
        <v>1053.9311785803916</v>
      </c>
      <c r="H166" s="4">
        <f>E166+(K166*(Inputs!$B$7-Inputs!$B$8))-Inputs!$B$9-Inputs!$B$3-(K166*Inputs!$B$6)</f>
        <v>277093.92269337381</v>
      </c>
      <c r="J166" s="4">
        <f>J165+Inputs!$B$11</f>
        <v>357680.51169782627</v>
      </c>
      <c r="K166">
        <v>164</v>
      </c>
      <c r="L166" s="20">
        <v>4.0000000000000001E-3</v>
      </c>
    </row>
    <row r="167" spans="1:12" x14ac:dyDescent="0.2">
      <c r="A167" s="1">
        <v>41000</v>
      </c>
      <c r="C167" s="4">
        <v>574961.77209999994</v>
      </c>
      <c r="D167" s="14">
        <f t="shared" si="4"/>
        <v>1.01051505586085</v>
      </c>
      <c r="E167" s="4">
        <f t="shared" si="5"/>
        <v>495184.59125156159</v>
      </c>
      <c r="F167" s="4">
        <f>(Inputs!$B$2-SUM($G$2:G166))*(Inputs!$B$4/12)</f>
        <v>605.24176442897931</v>
      </c>
      <c r="G167" s="4">
        <f>Inputs!$B$6-F167</f>
        <v>1057.4442825089927</v>
      </c>
      <c r="H167" s="4">
        <f>E167+(K167*(Inputs!$B$7-Inputs!$B$8))-Inputs!$B$9-Inputs!$B$3-(K167*Inputs!$B$6)</f>
        <v>282591.39350679627</v>
      </c>
      <c r="J167" s="4">
        <f>J166+Inputs!$B$11</f>
        <v>359343.19774476421</v>
      </c>
      <c r="K167">
        <v>165</v>
      </c>
      <c r="L167" s="17">
        <v>6.9999999999999993E-3</v>
      </c>
    </row>
    <row r="168" spans="1:12" x14ac:dyDescent="0.2">
      <c r="A168" s="1">
        <v>41030</v>
      </c>
      <c r="C168" s="4">
        <v>575995.95490000001</v>
      </c>
      <c r="D168" s="14">
        <f t="shared" si="4"/>
        <v>1.0017986983660196</v>
      </c>
      <c r="E168" s="4">
        <f t="shared" si="5"/>
        <v>497138.15642688866</v>
      </c>
      <c r="F168" s="4">
        <f>(Inputs!$B$2-SUM($G$2:G167))*(Inputs!$B$4/12)</f>
        <v>601.71695015394937</v>
      </c>
      <c r="G168" s="4">
        <f>Inputs!$B$6-F168</f>
        <v>1060.9690967840229</v>
      </c>
      <c r="H168" s="4">
        <f>E168+(K168*(Inputs!$B$7-Inputs!$B$8))-Inputs!$B$9-Inputs!$B$3-(K168*Inputs!$B$6)</f>
        <v>283832.27263518528</v>
      </c>
      <c r="J168" s="4">
        <f>J167+Inputs!$B$11</f>
        <v>361005.88379170216</v>
      </c>
      <c r="K168">
        <v>166</v>
      </c>
      <c r="L168" s="20"/>
    </row>
    <row r="169" spans="1:12" x14ac:dyDescent="0.2">
      <c r="A169" s="1">
        <v>41061</v>
      </c>
      <c r="C169" s="4">
        <v>575349.51780000003</v>
      </c>
      <c r="D169" s="14">
        <f t="shared" si="4"/>
        <v>0.99887770548646959</v>
      </c>
      <c r="E169" s="4">
        <f t="shared" si="5"/>
        <v>497643.53197304177</v>
      </c>
      <c r="F169" s="4">
        <f>(Inputs!$B$2-SUM($G$2:G168))*(Inputs!$B$4/12)</f>
        <v>598.18038649800269</v>
      </c>
      <c r="G169" s="4">
        <f>Inputs!$B$6-F169</f>
        <v>1064.5056604399695</v>
      </c>
      <c r="H169" s="4">
        <f>E169+(K169*(Inputs!$B$7-Inputs!$B$8))-Inputs!$B$9-Inputs!$B$3-(K169*Inputs!$B$6)</f>
        <v>283624.9621344005</v>
      </c>
      <c r="J169" s="4">
        <f>J168+Inputs!$B$11</f>
        <v>362668.56983864011</v>
      </c>
      <c r="K169">
        <v>167</v>
      </c>
      <c r="L169" s="20">
        <v>-2E-3</v>
      </c>
    </row>
    <row r="170" spans="1:12" x14ac:dyDescent="0.2">
      <c r="A170" s="1">
        <v>41091</v>
      </c>
      <c r="C170" s="4">
        <v>600405.79960000003</v>
      </c>
      <c r="D170" s="14">
        <f t="shared" si="4"/>
        <v>1.0435496702870444</v>
      </c>
      <c r="E170" s="4">
        <f t="shared" si="5"/>
        <v>520430.31112368871</v>
      </c>
      <c r="F170" s="4">
        <f>(Inputs!$B$2-SUM($G$2:G169))*(Inputs!$B$4/12)</f>
        <v>594.63203429653618</v>
      </c>
      <c r="G170" s="4">
        <f>Inputs!$B$6-F170</f>
        <v>1068.054012641436</v>
      </c>
      <c r="H170" s="4">
        <f>E170+(K170*(Inputs!$B$7-Inputs!$B$8))-Inputs!$B$9-Inputs!$B$3-(K170*Inputs!$B$6)</f>
        <v>305699.05523810937</v>
      </c>
      <c r="J170" s="4">
        <f>J169+Inputs!$B$11</f>
        <v>364331.25588557805</v>
      </c>
      <c r="K170">
        <v>168</v>
      </c>
      <c r="L170" s="20">
        <v>1E-3</v>
      </c>
    </row>
    <row r="171" spans="1:12" x14ac:dyDescent="0.2">
      <c r="A171" s="1">
        <v>41122</v>
      </c>
      <c r="C171" s="4">
        <v>614424.38410000002</v>
      </c>
      <c r="D171" s="14">
        <f t="shared" si="4"/>
        <v>1.0233485161358191</v>
      </c>
      <c r="E171" s="4">
        <f t="shared" si="5"/>
        <v>533678.22143448237</v>
      </c>
      <c r="F171" s="4">
        <f>(Inputs!$B$2-SUM($G$2:G170))*(Inputs!$B$4/12)</f>
        <v>591.07185425439809</v>
      </c>
      <c r="G171" s="4">
        <f>Inputs!$B$6-F171</f>
        <v>1071.6141926835739</v>
      </c>
      <c r="H171" s="4">
        <f>E171+(K171*(Inputs!$B$7-Inputs!$B$8))-Inputs!$B$9-Inputs!$B$3-(K171*Inputs!$B$6)</f>
        <v>318234.27950196509</v>
      </c>
      <c r="J171" s="4">
        <f>J170+Inputs!$B$11</f>
        <v>365993.941932516</v>
      </c>
      <c r="K171">
        <v>169</v>
      </c>
      <c r="L171" s="20">
        <v>4.0000000000000001E-3</v>
      </c>
    </row>
    <row r="172" spans="1:12" x14ac:dyDescent="0.2">
      <c r="A172" s="1">
        <v>41153</v>
      </c>
      <c r="C172" s="4">
        <v>613483.03749999998</v>
      </c>
      <c r="D172" s="14">
        <f t="shared" si="4"/>
        <v>0.99846792115619087</v>
      </c>
      <c r="E172" s="4">
        <f t="shared" si="5"/>
        <v>533934.12329192192</v>
      </c>
      <c r="F172" s="4">
        <f>(Inputs!$B$2-SUM($G$2:G171))*(Inputs!$B$4/12)</f>
        <v>587.49980694545286</v>
      </c>
      <c r="G172" s="4">
        <f>Inputs!$B$6-F172</f>
        <v>1075.1862399925194</v>
      </c>
      <c r="H172" s="4">
        <f>E172+(K172*(Inputs!$B$7-Inputs!$B$8))-Inputs!$B$9-Inputs!$B$3-(K172*Inputs!$B$6)</f>
        <v>317777.49531246664</v>
      </c>
      <c r="J172" s="4">
        <f>J171+Inputs!$B$11</f>
        <v>367656.62797945394</v>
      </c>
      <c r="K172">
        <v>170</v>
      </c>
      <c r="L172" s="20">
        <v>5.0000000000000001E-3</v>
      </c>
    </row>
    <row r="173" spans="1:12" x14ac:dyDescent="0.2">
      <c r="A173" s="1">
        <v>41183</v>
      </c>
      <c r="C173" s="4">
        <v>594506.01610000001</v>
      </c>
      <c r="D173" s="14">
        <f t="shared" si="4"/>
        <v>0.96906675451478974</v>
      </c>
      <c r="E173" s="4">
        <f t="shared" si="5"/>
        <v>518463.2083140912</v>
      </c>
      <c r="F173" s="4">
        <f>(Inputs!$B$2-SUM($G$2:G172))*(Inputs!$B$4/12)</f>
        <v>583.91585281214441</v>
      </c>
      <c r="G173" s="4">
        <f>Inputs!$B$6-F173</f>
        <v>1078.7701941258279</v>
      </c>
      <c r="H173" s="4">
        <f>E173+(K173*(Inputs!$B$7-Inputs!$B$8))-Inputs!$B$9-Inputs!$B$3-(K173*Inputs!$B$6)</f>
        <v>301593.89428769797</v>
      </c>
      <c r="J173" s="4">
        <f>J172+Inputs!$B$11</f>
        <v>369319.31402639189</v>
      </c>
      <c r="K173">
        <v>171</v>
      </c>
      <c r="L173" s="17">
        <v>6.0000000000000001E-3</v>
      </c>
    </row>
    <row r="174" spans="1:12" x14ac:dyDescent="0.2">
      <c r="A174" s="1">
        <v>41214</v>
      </c>
      <c r="C174" s="4">
        <v>596278.12760000001</v>
      </c>
      <c r="D174" s="14">
        <f t="shared" si="4"/>
        <v>1.0029808134013936</v>
      </c>
      <c r="E174" s="4">
        <f t="shared" si="5"/>
        <v>521094.24281969678</v>
      </c>
      <c r="F174" s="4">
        <f>(Inputs!$B$2-SUM($G$2:G173))*(Inputs!$B$4/12)</f>
        <v>580.31995216505834</v>
      </c>
      <c r="G174" s="4">
        <f>Inputs!$B$6-F174</f>
        <v>1082.3660947729138</v>
      </c>
      <c r="H174" s="4">
        <f>E174+(K174*(Inputs!$B$7-Inputs!$B$8))-Inputs!$B$9-Inputs!$B$3-(K174*Inputs!$B$6)</f>
        <v>303512.24274636555</v>
      </c>
      <c r="J174" s="4">
        <f>J173+Inputs!$B$11</f>
        <v>370982.00007332984</v>
      </c>
      <c r="K174">
        <v>172</v>
      </c>
      <c r="L174" s="20"/>
    </row>
    <row r="175" spans="1:12" x14ac:dyDescent="0.2">
      <c r="A175" s="1">
        <v>41244</v>
      </c>
      <c r="C175" s="4">
        <v>620350.60210000002</v>
      </c>
      <c r="D175" s="14">
        <f t="shared" si="4"/>
        <v>1.0403712183723575</v>
      </c>
      <c r="E175" s="4">
        <f t="shared" si="5"/>
        <v>543261.2683636687</v>
      </c>
      <c r="F175" s="4">
        <f>(Inputs!$B$2-SUM($G$2:G174))*(Inputs!$B$4/12)</f>
        <v>576.71206518248198</v>
      </c>
      <c r="G175" s="4">
        <f>Inputs!$B$6-F175</f>
        <v>1085.9739817554901</v>
      </c>
      <c r="H175" s="4">
        <f>E175+(K175*(Inputs!$B$7-Inputs!$B$8))-Inputs!$B$9-Inputs!$B$3-(K175*Inputs!$B$6)</f>
        <v>324966.58224339952</v>
      </c>
      <c r="J175" s="4">
        <f>J174+Inputs!$B$11</f>
        <v>372644.68612026778</v>
      </c>
      <c r="K175">
        <v>173</v>
      </c>
      <c r="L175" s="20">
        <v>5.0000000000000001E-3</v>
      </c>
    </row>
    <row r="176" spans="1:12" x14ac:dyDescent="0.2">
      <c r="A176" s="1">
        <v>41275</v>
      </c>
      <c r="C176" s="4">
        <v>627541.22510000004</v>
      </c>
      <c r="D176" s="14">
        <f t="shared" si="4"/>
        <v>1.0115912243425871</v>
      </c>
      <c r="E176" s="4">
        <f t="shared" si="5"/>
        <v>550660.55522421794</v>
      </c>
      <c r="F176" s="4">
        <f>(Inputs!$B$2-SUM($G$2:G175))*(Inputs!$B$4/12)</f>
        <v>573.0921519099636</v>
      </c>
      <c r="G176" s="4">
        <f>Inputs!$B$6-F176</f>
        <v>1089.5938950280085</v>
      </c>
      <c r="H176" s="4">
        <f>E176+(K176*(Inputs!$B$7-Inputs!$B$8))-Inputs!$B$9-Inputs!$B$3-(K176*Inputs!$B$6)</f>
        <v>331653.18305701081</v>
      </c>
      <c r="J176" s="4">
        <f>J175+Inputs!$B$11</f>
        <v>374307.37216720573</v>
      </c>
      <c r="K176">
        <v>174</v>
      </c>
      <c r="L176" s="20">
        <v>-4.0000000000000001E-3</v>
      </c>
    </row>
    <row r="177" spans="1:12" x14ac:dyDescent="0.2">
      <c r="A177" s="1">
        <v>41306</v>
      </c>
      <c r="C177" s="4">
        <v>651997.82660000003</v>
      </c>
      <c r="D177" s="14">
        <f t="shared" si="4"/>
        <v>1.0389721033803043</v>
      </c>
      <c r="E177" s="4">
        <f t="shared" si="5"/>
        <v>573256.78649635601</v>
      </c>
      <c r="F177" s="4">
        <f>(Inputs!$B$2-SUM($G$2:G176))*(Inputs!$B$4/12)</f>
        <v>569.46017225987032</v>
      </c>
      <c r="G177" s="4">
        <f>Inputs!$B$6-F177</f>
        <v>1093.2258746781017</v>
      </c>
      <c r="H177" s="4">
        <f>E177+(K177*(Inputs!$B$7-Inputs!$B$8))-Inputs!$B$9-Inputs!$B$3-(K177*Inputs!$B$6)</f>
        <v>353536.72828221088</v>
      </c>
      <c r="J177" s="4">
        <f>J176+Inputs!$B$11</f>
        <v>375970.05821414368</v>
      </c>
      <c r="K177">
        <v>175</v>
      </c>
      <c r="L177" s="20">
        <v>6.9999999999999993E-3</v>
      </c>
    </row>
    <row r="178" spans="1:12" x14ac:dyDescent="0.2">
      <c r="A178" s="1">
        <v>41334</v>
      </c>
      <c r="C178" s="4">
        <v>635099.03870000003</v>
      </c>
      <c r="D178" s="14">
        <f t="shared" si="4"/>
        <v>0.97408152725274744</v>
      </c>
      <c r="E178" s="4">
        <f t="shared" si="5"/>
        <v>559467.28686511016</v>
      </c>
      <c r="F178" s="4">
        <f>(Inputs!$B$2-SUM($G$2:G177))*(Inputs!$B$4/12)</f>
        <v>565.8160860109432</v>
      </c>
      <c r="G178" s="4">
        <f>Inputs!$B$6-F178</f>
        <v>1096.8699609270288</v>
      </c>
      <c r="H178" s="4">
        <f>E178+(K178*(Inputs!$B$7-Inputs!$B$8))-Inputs!$B$9-Inputs!$B$3-(K178*Inputs!$B$6)</f>
        <v>339034.54260402708</v>
      </c>
      <c r="J178" s="4">
        <f>J177+Inputs!$B$11</f>
        <v>377632.74426108162</v>
      </c>
      <c r="K178">
        <v>176</v>
      </c>
      <c r="L178" s="20">
        <v>4.0000000000000001E-3</v>
      </c>
    </row>
    <row r="179" spans="1:12" x14ac:dyDescent="0.2">
      <c r="A179" s="1">
        <v>41365</v>
      </c>
      <c r="C179" s="4">
        <v>649539.96200000006</v>
      </c>
      <c r="D179" s="14">
        <f t="shared" si="4"/>
        <v>1.0227380651206142</v>
      </c>
      <c r="E179" s="4">
        <f t="shared" si="5"/>
        <v>573314.04049710149</v>
      </c>
      <c r="F179" s="4">
        <f>(Inputs!$B$2-SUM($G$2:G178))*(Inputs!$B$4/12)</f>
        <v>562.1598528078531</v>
      </c>
      <c r="G179" s="4">
        <f>Inputs!$B$6-F179</f>
        <v>1100.5261941301192</v>
      </c>
      <c r="H179" s="4">
        <f>E179+(K179*(Inputs!$B$7-Inputs!$B$8))-Inputs!$B$9-Inputs!$B$3-(K179*Inputs!$B$6)</f>
        <v>352168.61018908041</v>
      </c>
      <c r="J179" s="4">
        <f>J178+Inputs!$B$11</f>
        <v>379295.43030801957</v>
      </c>
      <c r="K179">
        <v>177</v>
      </c>
      <c r="L179" s="20">
        <v>3.0000000000000001E-3</v>
      </c>
    </row>
    <row r="180" spans="1:12" x14ac:dyDescent="0.2">
      <c r="A180" s="1">
        <v>41395</v>
      </c>
      <c r="C180" s="4">
        <v>651476.17709999997</v>
      </c>
      <c r="D180" s="14">
        <f t="shared" si="4"/>
        <v>1.0029809021973615</v>
      </c>
      <c r="E180" s="4">
        <f t="shared" si="5"/>
        <v>576130.51969112817</v>
      </c>
      <c r="F180" s="4">
        <f>(Inputs!$B$2-SUM($G$2:G179))*(Inputs!$B$4/12)</f>
        <v>558.49143216075277</v>
      </c>
      <c r="G180" s="4">
        <f>Inputs!$B$6-F180</f>
        <v>1104.1946147772194</v>
      </c>
      <c r="H180" s="4">
        <f>E180+(K180*(Inputs!$B$7-Inputs!$B$8))-Inputs!$B$9-Inputs!$B$3-(K180*Inputs!$B$6)</f>
        <v>354272.40333616914</v>
      </c>
      <c r="J180" s="4">
        <f>J179+Inputs!$B$11</f>
        <v>380958.11635495751</v>
      </c>
      <c r="K180">
        <v>178</v>
      </c>
      <c r="L180" s="20">
        <v>2E-3</v>
      </c>
    </row>
    <row r="181" spans="1:12" x14ac:dyDescent="0.2">
      <c r="A181" s="1">
        <v>41426</v>
      </c>
      <c r="C181" s="4">
        <v>671438.88419999997</v>
      </c>
      <c r="D181" s="14">
        <f t="shared" si="4"/>
        <v>1.0306422672105411</v>
      </c>
      <c r="E181" s="4">
        <f t="shared" si="5"/>
        <v>594926.28809700464</v>
      </c>
      <c r="F181" s="4">
        <f>(Inputs!$B$2-SUM($G$2:G180))*(Inputs!$B$4/12)</f>
        <v>554.81078344482864</v>
      </c>
      <c r="G181" s="4">
        <f>Inputs!$B$6-F181</f>
        <v>1107.8752634931434</v>
      </c>
      <c r="H181" s="4">
        <f>E181+(K181*(Inputs!$B$7-Inputs!$B$8))-Inputs!$B$9-Inputs!$B$3-(K181*Inputs!$B$6)</f>
        <v>372355.48569510761</v>
      </c>
      <c r="J181" s="4">
        <f>J180+Inputs!$B$11</f>
        <v>382620.80240189546</v>
      </c>
      <c r="K181">
        <v>179</v>
      </c>
      <c r="L181" s="17">
        <v>-1E-3</v>
      </c>
    </row>
    <row r="182" spans="1:12" x14ac:dyDescent="0.2">
      <c r="A182" s="1">
        <v>41456</v>
      </c>
      <c r="C182" s="4">
        <v>685330.09860000003</v>
      </c>
      <c r="D182" s="14">
        <f t="shared" si="4"/>
        <v>1.0206887249560339</v>
      </c>
      <c r="E182" s="4">
        <f t="shared" si="5"/>
        <v>608369.11954996327</v>
      </c>
      <c r="F182" s="4">
        <f>(Inputs!$B$2-SUM($G$2:G181))*(Inputs!$B$4/12)</f>
        <v>551.11786589985149</v>
      </c>
      <c r="G182" s="4">
        <f>Inputs!$B$6-F182</f>
        <v>1111.5681810381207</v>
      </c>
      <c r="H182" s="4">
        <f>E182+(K182*(Inputs!$B$7-Inputs!$B$8))-Inputs!$B$9-Inputs!$B$3-(K182*Inputs!$B$6)</f>
        <v>385085.6311011283</v>
      </c>
      <c r="J182" s="4">
        <f>J181+Inputs!$B$11</f>
        <v>384283.48844883341</v>
      </c>
      <c r="K182">
        <v>180</v>
      </c>
      <c r="L182" s="20"/>
    </row>
    <row r="183" spans="1:12" x14ac:dyDescent="0.2">
      <c r="A183" s="1">
        <v>41487</v>
      </c>
      <c r="C183" s="4">
        <v>707358.95940000005</v>
      </c>
      <c r="D183" s="14">
        <f t="shared" si="4"/>
        <v>1.0321434310925506</v>
      </c>
      <c r="E183" s="4">
        <f t="shared" si="5"/>
        <v>629075.31254531082</v>
      </c>
      <c r="F183" s="4">
        <f>(Inputs!$B$2-SUM($G$2:G182))*(Inputs!$B$4/12)</f>
        <v>547.41263862972448</v>
      </c>
      <c r="G183" s="4">
        <f>Inputs!$B$6-F183</f>
        <v>1115.2734083082478</v>
      </c>
      <c r="H183" s="4">
        <f>E183+(K183*(Inputs!$B$7-Inputs!$B$8))-Inputs!$B$9-Inputs!$B$3-(K183*Inputs!$B$6)</f>
        <v>405079.13804953784</v>
      </c>
      <c r="J183" s="4">
        <f>J182+Inputs!$B$11</f>
        <v>385946.17449577135</v>
      </c>
      <c r="K183">
        <v>181</v>
      </c>
      <c r="L183" s="20">
        <v>5.0000000000000001E-3</v>
      </c>
    </row>
    <row r="184" spans="1:12" x14ac:dyDescent="0.2">
      <c r="A184" s="1">
        <v>41518</v>
      </c>
      <c r="C184" s="4">
        <v>705754.83050000004</v>
      </c>
      <c r="D184" s="14">
        <f t="shared" si="4"/>
        <v>0.99773222791811289</v>
      </c>
      <c r="E184" s="4">
        <f t="shared" si="5"/>
        <v>628765.16648393334</v>
      </c>
      <c r="F184" s="4">
        <f>(Inputs!$B$2-SUM($G$2:G183))*(Inputs!$B$4/12)</f>
        <v>543.69506060203037</v>
      </c>
      <c r="G184" s="4">
        <f>Inputs!$B$6-F184</f>
        <v>1118.9909863359417</v>
      </c>
      <c r="H184" s="4">
        <f>E184+(K184*(Inputs!$B$7-Inputs!$B$8))-Inputs!$B$9-Inputs!$B$3-(K184*Inputs!$B$6)</f>
        <v>404056.30594122241</v>
      </c>
      <c r="J184" s="4">
        <f>J183+Inputs!$B$11</f>
        <v>387608.8605427093</v>
      </c>
      <c r="K184">
        <v>182</v>
      </c>
      <c r="L184" s="17">
        <v>4.0000000000000001E-3</v>
      </c>
    </row>
    <row r="185" spans="1:12" x14ac:dyDescent="0.2">
      <c r="A185" s="1">
        <v>41548</v>
      </c>
      <c r="C185" s="4">
        <v>689918.29850000003</v>
      </c>
      <c r="D185" s="14">
        <f t="shared" si="4"/>
        <v>0.97756085921681835</v>
      </c>
      <c r="E185" s="4">
        <f t="shared" si="5"/>
        <v>615753.74445633159</v>
      </c>
      <c r="F185" s="4">
        <f>(Inputs!$B$2-SUM($G$2:G184))*(Inputs!$B$4/12)</f>
        <v>539.9650906475772</v>
      </c>
      <c r="G185" s="4">
        <f>Inputs!$B$6-F185</f>
        <v>1122.720956290395</v>
      </c>
      <c r="H185" s="4">
        <f>E185+(K185*(Inputs!$B$7-Inputs!$B$8))-Inputs!$B$9-Inputs!$B$3-(K185*Inputs!$B$6)</f>
        <v>390332.19786668272</v>
      </c>
      <c r="J185" s="4">
        <f>J184+Inputs!$B$11</f>
        <v>389271.54658964725</v>
      </c>
      <c r="K185">
        <v>183</v>
      </c>
      <c r="L185" s="20"/>
    </row>
    <row r="186" spans="1:12" x14ac:dyDescent="0.2">
      <c r="A186" s="1">
        <v>41579</v>
      </c>
      <c r="C186" s="4">
        <v>662700.52500000002</v>
      </c>
      <c r="D186" s="14">
        <f t="shared" si="4"/>
        <v>0.96054928016958518</v>
      </c>
      <c r="E186" s="4">
        <f t="shared" si="5"/>
        <v>592543.8395683401</v>
      </c>
      <c r="F186" s="4">
        <f>(Inputs!$B$2-SUM($G$2:G185))*(Inputs!$B$4/12)</f>
        <v>536.22268745994256</v>
      </c>
      <c r="G186" s="4">
        <f>Inputs!$B$6-F186</f>
        <v>1126.4633594780296</v>
      </c>
      <c r="H186" s="4">
        <f>E186+(K186*(Inputs!$B$7-Inputs!$B$8))-Inputs!$B$9-Inputs!$B$3-(K186*Inputs!$B$6)</f>
        <v>366409.60693175322</v>
      </c>
      <c r="J186" s="4">
        <f>J185+Inputs!$B$11</f>
        <v>390934.23263658519</v>
      </c>
      <c r="K186">
        <v>184</v>
      </c>
      <c r="L186" s="20">
        <v>1E-3</v>
      </c>
    </row>
    <row r="187" spans="1:12" x14ac:dyDescent="0.2">
      <c r="A187" s="1">
        <v>41609</v>
      </c>
      <c r="C187" s="4">
        <v>671214.87919999997</v>
      </c>
      <c r="D187" s="14">
        <f t="shared" si="4"/>
        <v>1.0128479665833974</v>
      </c>
      <c r="E187" s="4">
        <f t="shared" si="5"/>
        <v>601301.5622618004</v>
      </c>
      <c r="F187" s="4">
        <f>(Inputs!$B$2-SUM($G$2:G186))*(Inputs!$B$4/12)</f>
        <v>532.46780959501586</v>
      </c>
      <c r="G187" s="4">
        <f>Inputs!$B$6-F187</f>
        <v>1130.2182373429564</v>
      </c>
      <c r="H187" s="4">
        <f>E187+(K187*(Inputs!$B$7-Inputs!$B$8))-Inputs!$B$9-Inputs!$B$3-(K187*Inputs!$B$6)</f>
        <v>374454.64357827557</v>
      </c>
      <c r="J187" s="4">
        <f>J186+Inputs!$B$11</f>
        <v>392596.91868352314</v>
      </c>
      <c r="K187">
        <v>185</v>
      </c>
      <c r="L187">
        <v>5.0000000000000001E-3</v>
      </c>
    </row>
    <row r="188" spans="1:12" x14ac:dyDescent="0.2">
      <c r="A188" s="1">
        <v>41640</v>
      </c>
      <c r="C188" s="4">
        <v>695470.35609999998</v>
      </c>
      <c r="D188" s="14">
        <f t="shared" si="4"/>
        <v>1.0361366794027411</v>
      </c>
      <c r="E188" s="4">
        <f t="shared" si="5"/>
        <v>624205.56814830157</v>
      </c>
      <c r="F188" s="4">
        <f>(Inputs!$B$2-SUM($G$2:G187))*(Inputs!$B$4/12)</f>
        <v>528.70041547053938</v>
      </c>
      <c r="G188" s="4">
        <f>Inputs!$B$6-F188</f>
        <v>1133.9856314674328</v>
      </c>
      <c r="H188" s="4">
        <f>E188+(K188*(Inputs!$B$7-Inputs!$B$8))-Inputs!$B$9-Inputs!$B$3-(K188*Inputs!$B$6)</f>
        <v>396645.96341783874</v>
      </c>
      <c r="J188" s="4">
        <f>J187+Inputs!$B$11</f>
        <v>394259.60473046108</v>
      </c>
      <c r="K188">
        <v>186</v>
      </c>
      <c r="L188" s="20">
        <v>-3.0000000000000001E-3</v>
      </c>
    </row>
    <row r="189" spans="1:12" x14ac:dyDescent="0.2">
      <c r="A189" s="1">
        <v>41671</v>
      </c>
      <c r="C189" s="4">
        <v>719848.4301</v>
      </c>
      <c r="D189" s="14">
        <f t="shared" si="4"/>
        <v>1.0350526428426157</v>
      </c>
      <c r="E189" s="4">
        <f t="shared" si="5"/>
        <v>647263.27026318794</v>
      </c>
      <c r="F189" s="4">
        <f>(Inputs!$B$2-SUM($G$2:G188))*(Inputs!$B$4/12)</f>
        <v>524.92046336564795</v>
      </c>
      <c r="G189" s="4">
        <f>Inputs!$B$6-F189</f>
        <v>1137.7655835723242</v>
      </c>
      <c r="H189" s="4">
        <f>E189+(K189*(Inputs!$B$7-Inputs!$B$8))-Inputs!$B$9-Inputs!$B$3-(K189*Inputs!$B$6)</f>
        <v>418990.97948578716</v>
      </c>
      <c r="J189" s="4">
        <f>J188+Inputs!$B$11</f>
        <v>395922.29077739903</v>
      </c>
      <c r="K189">
        <v>187</v>
      </c>
      <c r="L189" s="20">
        <v>6.0000000000000001E-3</v>
      </c>
    </row>
    <row r="190" spans="1:12" x14ac:dyDescent="0.2">
      <c r="A190" s="1">
        <v>41699</v>
      </c>
      <c r="C190" s="4">
        <v>720064.30279999995</v>
      </c>
      <c r="D190" s="14">
        <f t="shared" si="4"/>
        <v>1.0002998863246391</v>
      </c>
      <c r="E190" s="4">
        <f t="shared" si="5"/>
        <v>648599.27613957215</v>
      </c>
      <c r="F190" s="4">
        <f>(Inputs!$B$2-SUM($G$2:G189))*(Inputs!$B$4/12)</f>
        <v>521.1279114204068</v>
      </c>
      <c r="G190" s="4">
        <f>Inputs!$B$6-F190</f>
        <v>1141.5581355175655</v>
      </c>
      <c r="H190" s="4">
        <f>E190+(K190*(Inputs!$B$7-Inputs!$B$8))-Inputs!$B$9-Inputs!$B$3-(K190*Inputs!$B$6)</f>
        <v>419614.29931523337</v>
      </c>
      <c r="J190" s="4">
        <f>J189+Inputs!$B$11</f>
        <v>397584.97682433698</v>
      </c>
      <c r="K190">
        <v>188</v>
      </c>
      <c r="L190" s="20">
        <v>2E-3</v>
      </c>
    </row>
    <row r="191" spans="1:12" x14ac:dyDescent="0.2">
      <c r="A191" s="1">
        <v>41730</v>
      </c>
      <c r="C191" s="4">
        <v>728941.97900000005</v>
      </c>
      <c r="D191" s="14">
        <f t="shared" si="4"/>
        <v>1.0123290047367699</v>
      </c>
      <c r="E191" s="4">
        <f t="shared" si="5"/>
        <v>657755.3442065774</v>
      </c>
      <c r="F191" s="4">
        <f>(Inputs!$B$2-SUM($G$2:G190))*(Inputs!$B$4/12)</f>
        <v>517.32271763534834</v>
      </c>
      <c r="G191" s="4">
        <f>Inputs!$B$6-F191</f>
        <v>1145.3633293026237</v>
      </c>
      <c r="H191" s="4">
        <f>E191+(K191*(Inputs!$B$7-Inputs!$B$8))-Inputs!$B$9-Inputs!$B$3-(K191*Inputs!$B$6)</f>
        <v>428057.68133530067</v>
      </c>
      <c r="J191" s="4">
        <f>J190+Inputs!$B$11</f>
        <v>399247.66287127492</v>
      </c>
      <c r="K191">
        <v>189</v>
      </c>
      <c r="L191" s="20">
        <v>4.0000000000000001E-3</v>
      </c>
    </row>
    <row r="192" spans="1:12" x14ac:dyDescent="0.2">
      <c r="A192" s="1">
        <v>41760</v>
      </c>
      <c r="C192" s="4">
        <v>746937.8933</v>
      </c>
      <c r="D192" s="14">
        <f t="shared" si="4"/>
        <v>1.0246877183897238</v>
      </c>
      <c r="E192" s="4">
        <f t="shared" si="5"/>
        <v>675171.3747827711</v>
      </c>
      <c r="F192" s="4">
        <f>(Inputs!$B$2-SUM($G$2:G191))*(Inputs!$B$4/12)</f>
        <v>513.5048398710062</v>
      </c>
      <c r="G192" s="4">
        <f>Inputs!$B$6-F192</f>
        <v>1149.181207066966</v>
      </c>
      <c r="H192" s="4">
        <f>E192+(K192*(Inputs!$B$7-Inputs!$B$8))-Inputs!$B$9-Inputs!$B$3-(K192*Inputs!$B$6)</f>
        <v>444761.02586455637</v>
      </c>
      <c r="J192" s="4">
        <f>J191+Inputs!$B$11</f>
        <v>400910.34891821287</v>
      </c>
      <c r="K192">
        <v>190</v>
      </c>
      <c r="L192" s="20">
        <v>1E-3</v>
      </c>
    </row>
    <row r="193" spans="1:12" x14ac:dyDescent="0.2">
      <c r="A193" s="1">
        <v>41791</v>
      </c>
      <c r="C193" s="4">
        <v>769628.4425</v>
      </c>
      <c r="D193" s="14">
        <f t="shared" si="4"/>
        <v>1.0303780935517306</v>
      </c>
      <c r="E193" s="4">
        <f t="shared" si="5"/>
        <v>696869.83208112675</v>
      </c>
      <c r="F193" s="4">
        <f>(Inputs!$B$2-SUM($G$2:G192))*(Inputs!$B$4/12)</f>
        <v>509.67423584744967</v>
      </c>
      <c r="G193" s="4">
        <f>Inputs!$B$6-F193</f>
        <v>1153.0118110905225</v>
      </c>
      <c r="H193" s="4">
        <f>E193+(K193*(Inputs!$B$7-Inputs!$B$8))-Inputs!$B$9-Inputs!$B$3-(K193*Inputs!$B$6)</f>
        <v>465746.79711597407</v>
      </c>
      <c r="J193" s="4">
        <f>J192+Inputs!$B$11</f>
        <v>402573.03496515081</v>
      </c>
      <c r="K193">
        <v>191</v>
      </c>
      <c r="L193" s="20">
        <v>2E-3</v>
      </c>
    </row>
    <row r="194" spans="1:12" x14ac:dyDescent="0.2">
      <c r="A194" s="1">
        <v>41821</v>
      </c>
      <c r="C194" s="4">
        <v>787361.40540000005</v>
      </c>
      <c r="D194" s="14">
        <f t="shared" si="4"/>
        <v>1.0230409401741933</v>
      </c>
      <c r="E194" s="4">
        <f t="shared" si="5"/>
        <v>714109.87840618228</v>
      </c>
      <c r="F194" s="4">
        <f>(Inputs!$B$2-SUM($G$2:G193))*(Inputs!$B$4/12)</f>
        <v>505.83086314381461</v>
      </c>
      <c r="G194" s="4">
        <f>Inputs!$B$6-F194</f>
        <v>1156.8551837941575</v>
      </c>
      <c r="H194" s="4">
        <f>E194+(K194*(Inputs!$B$7-Inputs!$B$8))-Inputs!$B$9-Inputs!$B$3-(K194*Inputs!$B$6)</f>
        <v>482274.1573940916</v>
      </c>
      <c r="J194" s="4">
        <f>J193+Inputs!$B$11</f>
        <v>404235.72101208876</v>
      </c>
      <c r="K194">
        <v>192</v>
      </c>
      <c r="L194" s="20">
        <v>-1E-3</v>
      </c>
    </row>
    <row r="195" spans="1:12" x14ac:dyDescent="0.2">
      <c r="A195" s="1">
        <v>41852</v>
      </c>
      <c r="C195" s="4">
        <v>794040.11479999998</v>
      </c>
      <c r="D195" s="14">
        <f t="shared" ref="D195:D258" si="6">C195/C194</f>
        <v>1.0084823936685174</v>
      </c>
      <c r="E195" s="4">
        <f t="shared" si="5"/>
        <v>721337.79649589746</v>
      </c>
      <c r="F195" s="4">
        <f>(Inputs!$B$2-SUM($G$2:G194))*(Inputs!$B$4/12)</f>
        <v>501.97467919783406</v>
      </c>
      <c r="G195" s="4">
        <f>Inputs!$B$6-F195</f>
        <v>1160.711367740138</v>
      </c>
      <c r="H195" s="4">
        <f>E195+(K195*(Inputs!$B$7-Inputs!$B$8))-Inputs!$B$9-Inputs!$B$3-(K195*Inputs!$B$6)</f>
        <v>488789.38943686883</v>
      </c>
      <c r="J195" s="4">
        <f>J194+Inputs!$B$11</f>
        <v>405898.40705902671</v>
      </c>
      <c r="K195">
        <v>193</v>
      </c>
      <c r="L195" s="20">
        <v>4.0000000000000001E-3</v>
      </c>
    </row>
    <row r="196" spans="1:12" x14ac:dyDescent="0.2">
      <c r="A196" s="1">
        <v>41883</v>
      </c>
      <c r="C196" s="4">
        <v>803461.15079999994</v>
      </c>
      <c r="D196" s="14">
        <f t="shared" si="6"/>
        <v>1.0118646852021738</v>
      </c>
      <c r="E196" s="4">
        <f t="shared" ref="E196:E259" si="7">(E195+G196)*D196</f>
        <v>731074.64016128902</v>
      </c>
      <c r="F196" s="4">
        <f>(Inputs!$B$2-SUM($G$2:G195))*(Inputs!$B$4/12)</f>
        <v>498.10564130536693</v>
      </c>
      <c r="G196" s="4">
        <f>Inputs!$B$6-F196</f>
        <v>1164.5804056326051</v>
      </c>
      <c r="H196" s="4">
        <f>E196+(K196*(Inputs!$B$7-Inputs!$B$8))-Inputs!$B$9-Inputs!$B$3-(K196*Inputs!$B$6)</f>
        <v>497813.54705532244</v>
      </c>
      <c r="J196" s="4">
        <f>J195+Inputs!$B$11</f>
        <v>407561.09310596465</v>
      </c>
      <c r="K196">
        <v>194</v>
      </c>
      <c r="L196" s="17">
        <v>2E-3</v>
      </c>
    </row>
    <row r="197" spans="1:12" x14ac:dyDescent="0.2">
      <c r="A197" s="1">
        <v>41913</v>
      </c>
      <c r="C197" s="4">
        <v>780637.70220000006</v>
      </c>
      <c r="D197" s="14">
        <f t="shared" si="6"/>
        <v>0.97159358784519356</v>
      </c>
      <c r="E197" s="4">
        <f t="shared" si="7"/>
        <v>711442.7031344322</v>
      </c>
      <c r="F197" s="4">
        <f>(Inputs!$B$2-SUM($G$2:G196))*(Inputs!$B$4/12)</f>
        <v>494.22370661992488</v>
      </c>
      <c r="G197" s="4">
        <f>Inputs!$B$6-F197</f>
        <v>1168.4623403180472</v>
      </c>
      <c r="H197" s="4">
        <f>E197+(K197*(Inputs!$B$7-Inputs!$B$8))-Inputs!$B$9-Inputs!$B$3-(K197*Inputs!$B$6)</f>
        <v>477468.92398152762</v>
      </c>
      <c r="J197" s="4">
        <f>J196+Inputs!$B$11</f>
        <v>409223.7791529026</v>
      </c>
      <c r="K197">
        <v>195</v>
      </c>
      <c r="L197" s="20"/>
    </row>
    <row r="198" spans="1:12" x14ac:dyDescent="0.2">
      <c r="A198" s="1">
        <v>41944</v>
      </c>
      <c r="C198" s="4">
        <v>769851.98800000001</v>
      </c>
      <c r="D198" s="14">
        <f t="shared" si="6"/>
        <v>0.9861834572304109</v>
      </c>
      <c r="E198" s="4">
        <f t="shared" si="7"/>
        <v>702769.18388964969</v>
      </c>
      <c r="F198" s="4">
        <f>(Inputs!$B$2-SUM($G$2:G197))*(Inputs!$B$4/12)</f>
        <v>490.32883215219806</v>
      </c>
      <c r="G198" s="4">
        <f>Inputs!$B$6-F198</f>
        <v>1172.357214785774</v>
      </c>
      <c r="H198" s="4">
        <f>E198+(K198*(Inputs!$B$7-Inputs!$B$8))-Inputs!$B$9-Inputs!$B$3-(K198*Inputs!$B$6)</f>
        <v>468082.71868980717</v>
      </c>
      <c r="J198" s="4">
        <f>J197+Inputs!$B$11</f>
        <v>410886.46519984055</v>
      </c>
      <c r="K198">
        <v>196</v>
      </c>
      <c r="L198" s="20">
        <v>-2E-3</v>
      </c>
    </row>
    <row r="199" spans="1:12" x14ac:dyDescent="0.2">
      <c r="A199" s="1">
        <v>41974</v>
      </c>
      <c r="C199" s="4">
        <v>761593.90639999998</v>
      </c>
      <c r="D199" s="14">
        <f t="shared" si="6"/>
        <v>0.98927315675126892</v>
      </c>
      <c r="E199" s="4">
        <f t="shared" si="7"/>
        <v>696394.33647514705</v>
      </c>
      <c r="F199" s="4">
        <f>(Inputs!$B$2-SUM($G$2:G198))*(Inputs!$B$4/12)</f>
        <v>486.42097476957883</v>
      </c>
      <c r="G199" s="4">
        <f>Inputs!$B$6-F199</f>
        <v>1176.2650721683933</v>
      </c>
      <c r="H199" s="4">
        <f>E199+(K199*(Inputs!$B$7-Inputs!$B$8))-Inputs!$B$9-Inputs!$B$3-(K199*Inputs!$B$6)</f>
        <v>460995.18522836652</v>
      </c>
      <c r="J199" s="4">
        <f>J198+Inputs!$B$11</f>
        <v>412549.15124677849</v>
      </c>
      <c r="K199">
        <v>197</v>
      </c>
      <c r="L199" s="20">
        <v>2E-3</v>
      </c>
    </row>
    <row r="200" spans="1:12" x14ac:dyDescent="0.2">
      <c r="A200" s="1">
        <v>42005</v>
      </c>
      <c r="C200" s="4">
        <v>769724.22750000004</v>
      </c>
      <c r="D200" s="14">
        <f t="shared" si="6"/>
        <v>1.0106754019848079</v>
      </c>
      <c r="E200" s="4">
        <f t="shared" si="7"/>
        <v>705021.41087219946</v>
      </c>
      <c r="F200" s="4">
        <f>(Inputs!$B$2-SUM($G$2:G199))*(Inputs!$B$4/12)</f>
        <v>482.50009119568415</v>
      </c>
      <c r="G200" s="4">
        <f>Inputs!$B$6-F200</f>
        <v>1180.1859557422881</v>
      </c>
      <c r="H200" s="4">
        <f>E200+(K200*(Inputs!$B$7-Inputs!$B$8))-Inputs!$B$9-Inputs!$B$3-(K200*Inputs!$B$6)</f>
        <v>468909.57357848098</v>
      </c>
      <c r="J200" s="4">
        <f>J199+Inputs!$B$11</f>
        <v>414211.83729371644</v>
      </c>
      <c r="K200">
        <v>198</v>
      </c>
      <c r="L200" s="20">
        <v>-8.0000000000000002E-3</v>
      </c>
    </row>
    <row r="201" spans="1:12" x14ac:dyDescent="0.2">
      <c r="A201" s="1">
        <v>42036</v>
      </c>
      <c r="C201" s="4">
        <v>769170.82590000005</v>
      </c>
      <c r="D201" s="14">
        <f t="shared" si="6"/>
        <v>0.99928103913034227</v>
      </c>
      <c r="E201" s="4">
        <f t="shared" si="7"/>
        <v>705697.79663856002</v>
      </c>
      <c r="F201" s="4">
        <f>(Inputs!$B$2-SUM($G$2:G200))*(Inputs!$B$4/12)</f>
        <v>478.56613800987651</v>
      </c>
      <c r="G201" s="4">
        <f>Inputs!$B$6-F201</f>
        <v>1184.1199089280956</v>
      </c>
      <c r="H201" s="4">
        <f>E201+(K201*(Inputs!$B$7-Inputs!$B$8))-Inputs!$B$9-Inputs!$B$3-(K201*Inputs!$B$6)</f>
        <v>468873.27329790354</v>
      </c>
      <c r="J201" s="4">
        <f>J200+Inputs!$B$11</f>
        <v>415874.52334065438</v>
      </c>
      <c r="K201">
        <v>199</v>
      </c>
      <c r="L201" s="20">
        <v>5.0000000000000001E-3</v>
      </c>
    </row>
    <row r="202" spans="1:12" x14ac:dyDescent="0.2">
      <c r="A202" s="1">
        <v>42064</v>
      </c>
      <c r="C202" s="4">
        <v>756915.04680000001</v>
      </c>
      <c r="D202" s="14">
        <f t="shared" si="6"/>
        <v>0.98406624551098953</v>
      </c>
      <c r="E202" s="4">
        <f t="shared" si="7"/>
        <v>695622.51781127602</v>
      </c>
      <c r="F202" s="4">
        <f>(Inputs!$B$2-SUM($G$2:G201))*(Inputs!$B$4/12)</f>
        <v>474.61907164678291</v>
      </c>
      <c r="G202" s="4">
        <f>Inputs!$B$6-F202</f>
        <v>1188.0669752911892</v>
      </c>
      <c r="H202" s="4">
        <f>E202+(K202*(Inputs!$B$7-Inputs!$B$8))-Inputs!$B$9-Inputs!$B$3-(K202*Inputs!$B$6)</f>
        <v>458085.30842368159</v>
      </c>
      <c r="J202" s="4">
        <f>J201+Inputs!$B$11</f>
        <v>417537.20938759233</v>
      </c>
      <c r="K202">
        <v>200</v>
      </c>
      <c r="L202" s="20">
        <v>2E-3</v>
      </c>
    </row>
    <row r="203" spans="1:12" x14ac:dyDescent="0.2">
      <c r="A203" s="1">
        <v>42095</v>
      </c>
      <c r="C203" s="4">
        <v>749621.29619999998</v>
      </c>
      <c r="D203" s="14">
        <f t="shared" si="6"/>
        <v>0.99036384514902209</v>
      </c>
      <c r="E203" s="4">
        <f t="shared" si="7"/>
        <v>690099.93215168989</v>
      </c>
      <c r="F203" s="4">
        <f>(Inputs!$B$2-SUM($G$2:G202))*(Inputs!$B$4/12)</f>
        <v>470.6588483958123</v>
      </c>
      <c r="G203" s="4">
        <f>Inputs!$B$6-F203</f>
        <v>1192.0271985421598</v>
      </c>
      <c r="H203" s="4">
        <f>E203+(K203*(Inputs!$B$7-Inputs!$B$8))-Inputs!$B$9-Inputs!$B$3-(K203*Inputs!$B$6)</f>
        <v>451850.03671715746</v>
      </c>
      <c r="J203" s="4">
        <f>J202+Inputs!$B$11</f>
        <v>419199.89543453028</v>
      </c>
      <c r="K203">
        <v>201</v>
      </c>
      <c r="L203" s="20">
        <v>4.0000000000000001E-3</v>
      </c>
    </row>
    <row r="204" spans="1:12" x14ac:dyDescent="0.2">
      <c r="A204" s="1">
        <v>42125</v>
      </c>
      <c r="C204" s="4">
        <v>745684.39930000005</v>
      </c>
      <c r="D204" s="14">
        <f t="shared" si="6"/>
        <v>0.99474815227374547</v>
      </c>
      <c r="E204" s="4">
        <f t="shared" si="7"/>
        <v>687665.35180151789</v>
      </c>
      <c r="F204" s="4">
        <f>(Inputs!$B$2-SUM($G$2:G203))*(Inputs!$B$4/12)</f>
        <v>466.68542440067176</v>
      </c>
      <c r="G204" s="4">
        <f>Inputs!$B$6-F204</f>
        <v>1196.0006225373004</v>
      </c>
      <c r="H204" s="4">
        <f>E204+(K204*(Inputs!$B$7-Inputs!$B$8))-Inputs!$B$9-Inputs!$B$3-(K204*Inputs!$B$6)</f>
        <v>448702.77032004751</v>
      </c>
      <c r="J204" s="4">
        <f>J203+Inputs!$B$11</f>
        <v>420862.58148146822</v>
      </c>
      <c r="K204">
        <v>202</v>
      </c>
      <c r="L204" s="20">
        <v>2E-3</v>
      </c>
    </row>
    <row r="205" spans="1:12" x14ac:dyDescent="0.2">
      <c r="A205" s="1">
        <v>42156</v>
      </c>
      <c r="C205" s="4">
        <v>770153.95250000001</v>
      </c>
      <c r="D205" s="14">
        <f t="shared" si="6"/>
        <v>1.032814892229166</v>
      </c>
      <c r="E205" s="4">
        <f t="shared" si="7"/>
        <v>711470.3809555351</v>
      </c>
      <c r="F205" s="4">
        <f>(Inputs!$B$2-SUM($G$2:G204))*(Inputs!$B$4/12)</f>
        <v>462.69875565888071</v>
      </c>
      <c r="G205" s="4">
        <f>Inputs!$B$6-F205</f>
        <v>1199.9872912790916</v>
      </c>
      <c r="H205" s="4">
        <f>E205+(K205*(Inputs!$B$7-Inputs!$B$8))-Inputs!$B$9-Inputs!$B$3-(K205*Inputs!$B$6)</f>
        <v>471795.11342712678</v>
      </c>
      <c r="J205" s="4">
        <f>J204+Inputs!$B$11</f>
        <v>422525.26752840617</v>
      </c>
      <c r="K205">
        <v>203</v>
      </c>
      <c r="L205" s="20">
        <v>2E-3</v>
      </c>
    </row>
    <row r="206" spans="1:12" x14ac:dyDescent="0.2">
      <c r="A206" s="1">
        <v>42186</v>
      </c>
      <c r="C206" s="4">
        <v>793213.0588</v>
      </c>
      <c r="D206" s="14">
        <f t="shared" si="6"/>
        <v>1.0299409049647121</v>
      </c>
      <c r="E206" s="4">
        <f t="shared" si="7"/>
        <v>734012.4837336475</v>
      </c>
      <c r="F206" s="4">
        <f>(Inputs!$B$2-SUM($G$2:G205))*(Inputs!$B$4/12)</f>
        <v>458.69879802128372</v>
      </c>
      <c r="G206" s="4">
        <f>Inputs!$B$6-F206</f>
        <v>1203.9872489166885</v>
      </c>
      <c r="H206" s="4">
        <f>E206+(K206*(Inputs!$B$7-Inputs!$B$8))-Inputs!$B$9-Inputs!$B$3-(K206*Inputs!$B$6)</f>
        <v>493624.53015830118</v>
      </c>
      <c r="J206" s="4">
        <f>J205+Inputs!$B$11</f>
        <v>424187.95357534412</v>
      </c>
      <c r="K206">
        <v>204</v>
      </c>
      <c r="L206" s="20">
        <v>-1E-3</v>
      </c>
    </row>
    <row r="207" spans="1:12" x14ac:dyDescent="0.2">
      <c r="A207" s="1">
        <v>42217</v>
      </c>
      <c r="C207" s="4">
        <v>819743.80409999995</v>
      </c>
      <c r="D207" s="14">
        <f t="shared" si="6"/>
        <v>1.0334471867371127</v>
      </c>
      <c r="E207" s="4">
        <f t="shared" si="7"/>
        <v>759811.5411038365</v>
      </c>
      <c r="F207" s="4">
        <f>(Inputs!$B$2-SUM($G$2:G206))*(Inputs!$B$4/12)</f>
        <v>454.68550719156138</v>
      </c>
      <c r="G207" s="4">
        <f>Inputs!$B$6-F207</f>
        <v>1208.0005397464108</v>
      </c>
      <c r="H207" s="4">
        <f>E207+(K207*(Inputs!$B$7-Inputs!$B$8))-Inputs!$B$9-Inputs!$B$3-(K207*Inputs!$B$6)</f>
        <v>518710.90148155222</v>
      </c>
      <c r="J207" s="4">
        <f>J206+Inputs!$B$11</f>
        <v>425850.63962228206</v>
      </c>
      <c r="K207">
        <v>205</v>
      </c>
      <c r="L207" s="20">
        <v>5.0000000000000001E-3</v>
      </c>
    </row>
    <row r="208" spans="1:12" x14ac:dyDescent="0.2">
      <c r="A208" s="1">
        <v>42248</v>
      </c>
      <c r="C208" s="4">
        <v>833333.91650000005</v>
      </c>
      <c r="D208" s="14">
        <f t="shared" si="6"/>
        <v>1.0165784874884425</v>
      </c>
      <c r="E208" s="4">
        <f t="shared" si="7"/>
        <v>773640.18801771977</v>
      </c>
      <c r="F208" s="4">
        <f>(Inputs!$B$2-SUM($G$2:G207))*(Inputs!$B$4/12)</f>
        <v>450.65883872574005</v>
      </c>
      <c r="G208" s="4">
        <f>Inputs!$B$6-F208</f>
        <v>1212.0272082122322</v>
      </c>
      <c r="H208" s="4">
        <f>E208+(K208*(Inputs!$B$7-Inputs!$B$8))-Inputs!$B$9-Inputs!$B$3-(K208*Inputs!$B$6)</f>
        <v>531826.8623484975</v>
      </c>
      <c r="J208" s="4">
        <f>J207+Inputs!$B$11</f>
        <v>427513.32566922001</v>
      </c>
      <c r="K208">
        <v>206</v>
      </c>
      <c r="L208" s="17">
        <v>-1E-3</v>
      </c>
    </row>
    <row r="209" spans="1:15" x14ac:dyDescent="0.2">
      <c r="A209" s="1">
        <v>42278</v>
      </c>
      <c r="C209" s="4">
        <v>828315.77209999994</v>
      </c>
      <c r="D209" s="14">
        <f t="shared" si="6"/>
        <v>0.99397823093403381</v>
      </c>
      <c r="E209" s="4">
        <f t="shared" si="7"/>
        <v>770190.24988778995</v>
      </c>
      <c r="F209" s="4">
        <f>(Inputs!$B$2-SUM($G$2:G208))*(Inputs!$B$4/12)</f>
        <v>446.61874803169923</v>
      </c>
      <c r="G209" s="4">
        <f>Inputs!$B$6-F209</f>
        <v>1216.067298906273</v>
      </c>
      <c r="H209" s="4">
        <f>E209+(K209*(Inputs!$B$7-Inputs!$B$8))-Inputs!$B$9-Inputs!$B$3-(K209*Inputs!$B$6)</f>
        <v>527664.23817162972</v>
      </c>
      <c r="J209" s="4">
        <f>J208+Inputs!$B$11</f>
        <v>429176.01171615795</v>
      </c>
      <c r="K209">
        <v>207</v>
      </c>
      <c r="L209" s="20"/>
    </row>
    <row r="210" spans="1:15" x14ac:dyDescent="0.2">
      <c r="A210" s="1">
        <v>42309</v>
      </c>
      <c r="C210" s="4">
        <v>816647.74529999995</v>
      </c>
      <c r="D210" s="14">
        <f t="shared" si="6"/>
        <v>0.98591355230334632</v>
      </c>
      <c r="E210" s="4">
        <f t="shared" si="7"/>
        <v>760543.93890421255</v>
      </c>
      <c r="F210" s="4">
        <f>(Inputs!$B$2-SUM($G$2:G209))*(Inputs!$B$4/12)</f>
        <v>442.56519036867832</v>
      </c>
      <c r="G210" s="4">
        <f>Inputs!$B$6-F210</f>
        <v>1220.1208565692939</v>
      </c>
      <c r="H210" s="4">
        <f>E210+(K210*(Inputs!$B$7-Inputs!$B$8))-Inputs!$B$9-Inputs!$B$3-(K210*Inputs!$B$6)</f>
        <v>517305.24114111433</v>
      </c>
      <c r="J210" s="4">
        <f>J209+Inputs!$B$11</f>
        <v>430838.6977630959</v>
      </c>
      <c r="K210">
        <v>208</v>
      </c>
      <c r="L210" s="20">
        <v>1E-3</v>
      </c>
    </row>
    <row r="211" spans="1:15" x14ac:dyDescent="0.2">
      <c r="A211" s="1">
        <v>42339</v>
      </c>
      <c r="C211" s="4">
        <v>796767.14980000001</v>
      </c>
      <c r="D211" s="14">
        <f t="shared" si="6"/>
        <v>0.97565584964335306</v>
      </c>
      <c r="E211" s="4">
        <f t="shared" si="7"/>
        <v>743223.52901384549</v>
      </c>
      <c r="F211" s="4">
        <f>(Inputs!$B$2-SUM($G$2:G210))*(Inputs!$B$4/12)</f>
        <v>438.49812084678069</v>
      </c>
      <c r="G211" s="4">
        <f>Inputs!$B$6-F211</f>
        <v>1224.1879260911915</v>
      </c>
      <c r="H211" s="4">
        <f>E211+(K211*(Inputs!$B$7-Inputs!$B$8))-Inputs!$B$9-Inputs!$B$3-(K211*Inputs!$B$6)</f>
        <v>499272.14520380931</v>
      </c>
      <c r="J211" s="4">
        <f>J210+Inputs!$B$11</f>
        <v>432501.38381003385</v>
      </c>
      <c r="K211">
        <v>209</v>
      </c>
      <c r="L211">
        <v>3.0000000000000001E-3</v>
      </c>
    </row>
    <row r="212" spans="1:15" x14ac:dyDescent="0.2">
      <c r="A212" s="1">
        <v>42370</v>
      </c>
      <c r="C212" s="4">
        <v>808530.52969999996</v>
      </c>
      <c r="D212" s="14">
        <f t="shared" si="6"/>
        <v>1.0147638866674571</v>
      </c>
      <c r="E212" s="4">
        <f t="shared" si="7"/>
        <v>755442.79953501141</v>
      </c>
      <c r="F212" s="4">
        <f>(Inputs!$B$2-SUM($G$2:G211))*(Inputs!$B$4/12)</f>
        <v>434.41749442647671</v>
      </c>
      <c r="G212" s="4">
        <f>Inputs!$B$6-F212</f>
        <v>1228.2685525114955</v>
      </c>
      <c r="H212" s="4">
        <f>E212+(K212*(Inputs!$B$7-Inputs!$B$8))-Inputs!$B$9-Inputs!$B$3-(K212*Inputs!$B$6)</f>
        <v>510778.72967803723</v>
      </c>
      <c r="J212" s="4">
        <f>J211+Inputs!$B$11</f>
        <v>434164.06985697179</v>
      </c>
      <c r="K212">
        <v>210</v>
      </c>
      <c r="L212" s="20">
        <v>-6.9999999999999993E-3</v>
      </c>
    </row>
    <row r="213" spans="1:15" x14ac:dyDescent="0.2">
      <c r="A213" s="1">
        <v>42401</v>
      </c>
      <c r="C213" s="4">
        <v>827590.44369999995</v>
      </c>
      <c r="D213" s="14">
        <f t="shared" si="6"/>
        <v>1.0235735241897075</v>
      </c>
      <c r="E213" s="4">
        <f t="shared" si="7"/>
        <v>774512.66255863907</v>
      </c>
      <c r="F213" s="4">
        <f>(Inputs!$B$2-SUM($G$2:G212))*(Inputs!$B$4/12)</f>
        <v>430.32326591810505</v>
      </c>
      <c r="G213" s="4">
        <f>Inputs!$B$6-F213</f>
        <v>1232.362781019867</v>
      </c>
      <c r="H213" s="4">
        <f>E213+(K213*(Inputs!$B$7-Inputs!$B$8))-Inputs!$B$9-Inputs!$B$3-(K213*Inputs!$B$6)</f>
        <v>529135.90665472695</v>
      </c>
      <c r="J213" s="4">
        <f>J212+Inputs!$B$11</f>
        <v>435826.75590390974</v>
      </c>
      <c r="K213">
        <v>211</v>
      </c>
      <c r="L213" s="20">
        <v>5.0000000000000001E-3</v>
      </c>
    </row>
    <row r="214" spans="1:15" x14ac:dyDescent="0.2">
      <c r="A214" s="1">
        <v>42430</v>
      </c>
      <c r="C214" s="4">
        <v>854686.04020000005</v>
      </c>
      <c r="D214" s="14">
        <f t="shared" si="6"/>
        <v>1.0327403448242598</v>
      </c>
      <c r="E214" s="4">
        <f t="shared" si="7"/>
        <v>801147.42733419489</v>
      </c>
      <c r="F214" s="4">
        <f>(Inputs!$B$2-SUM($G$2:G213))*(Inputs!$B$4/12)</f>
        <v>426.21538998137214</v>
      </c>
      <c r="G214" s="4">
        <f>Inputs!$B$6-F214</f>
        <v>1236.4706569566001</v>
      </c>
      <c r="H214" s="4">
        <f>E214+(K214*(Inputs!$B$7-Inputs!$B$8))-Inputs!$B$9-Inputs!$B$3-(K214*Inputs!$B$6)</f>
        <v>555057.98538334481</v>
      </c>
      <c r="J214" s="4">
        <f>J213+Inputs!$B$11</f>
        <v>437489.44195084769</v>
      </c>
      <c r="K214">
        <v>212</v>
      </c>
      <c r="L214" s="20">
        <v>4.0000000000000001E-3</v>
      </c>
    </row>
    <row r="215" spans="1:15" x14ac:dyDescent="0.2">
      <c r="A215" s="1">
        <v>42461</v>
      </c>
      <c r="C215" s="4">
        <v>838254.49789999996</v>
      </c>
      <c r="D215" s="14">
        <f t="shared" si="6"/>
        <v>0.98077476227860816</v>
      </c>
      <c r="E215" s="4">
        <f t="shared" si="7"/>
        <v>786961.91913916997</v>
      </c>
      <c r="F215" s="4">
        <f>(Inputs!$B$2-SUM($G$2:G214))*(Inputs!$B$4/12)</f>
        <v>422.09382112485008</v>
      </c>
      <c r="G215" s="4">
        <f>Inputs!$B$6-F215</f>
        <v>1240.592225813122</v>
      </c>
      <c r="H215" s="4">
        <f>E215+(K215*(Inputs!$B$7-Inputs!$B$8))-Inputs!$B$9-Inputs!$B$3-(K215*Inputs!$B$6)</f>
        <v>540159.79114138195</v>
      </c>
      <c r="J215" s="4">
        <f>J214+Inputs!$B$11</f>
        <v>439152.12799778563</v>
      </c>
      <c r="K215">
        <v>213</v>
      </c>
      <c r="L215" s="20">
        <v>1E-3</v>
      </c>
    </row>
    <row r="216" spans="1:15" x14ac:dyDescent="0.2">
      <c r="A216" s="1">
        <v>42491</v>
      </c>
      <c r="C216" s="4">
        <v>807400.73770000006</v>
      </c>
      <c r="D216" s="14">
        <f t="shared" si="6"/>
        <v>0.96319284861901133</v>
      </c>
      <c r="E216" s="4">
        <f t="shared" si="7"/>
        <v>759195.00530882995</v>
      </c>
      <c r="F216" s="4">
        <f>(Inputs!$B$2-SUM($G$2:G215))*(Inputs!$B$4/12)</f>
        <v>417.95851370547297</v>
      </c>
      <c r="G216" s="4">
        <f>Inputs!$B$6-F216</f>
        <v>1244.7275332324991</v>
      </c>
      <c r="H216" s="4">
        <f>E216+(K216*(Inputs!$B$7-Inputs!$B$8))-Inputs!$B$9-Inputs!$B$3-(K216*Inputs!$B$6)</f>
        <v>511680.19126410392</v>
      </c>
      <c r="J216" s="4">
        <f>J215+Inputs!$B$11</f>
        <v>440814.81404472358</v>
      </c>
      <c r="K216">
        <v>214</v>
      </c>
      <c r="L216" s="20">
        <v>3.0000000000000001E-3</v>
      </c>
    </row>
    <row r="217" spans="1:15" x14ac:dyDescent="0.2">
      <c r="A217" s="1">
        <v>42522</v>
      </c>
      <c r="C217" s="4">
        <v>770905.20389999996</v>
      </c>
      <c r="D217" s="14">
        <f t="shared" si="6"/>
        <v>0.9547987361220861</v>
      </c>
      <c r="E217" s="4">
        <f t="shared" si="7"/>
        <v>726070.85736220318</v>
      </c>
      <c r="F217" s="4">
        <f>(Inputs!$B$2-SUM($G$2:G216))*(Inputs!$B$4/12)</f>
        <v>413.80942192803133</v>
      </c>
      <c r="G217" s="4">
        <f>Inputs!$B$6-F217</f>
        <v>1248.8766250099409</v>
      </c>
      <c r="H217" s="4">
        <f>E217+(K217*(Inputs!$B$7-Inputs!$B$8))-Inputs!$B$9-Inputs!$B$3-(K217*Inputs!$B$6)</f>
        <v>477843.35727053916</v>
      </c>
      <c r="J217" s="4">
        <f>J216+Inputs!$B$11</f>
        <v>442477.50009166152</v>
      </c>
      <c r="K217">
        <v>215</v>
      </c>
      <c r="L217" s="20">
        <v>4.0000000000000001E-3</v>
      </c>
      <c r="O217" s="3"/>
    </row>
    <row r="218" spans="1:15" x14ac:dyDescent="0.2">
      <c r="A218" s="1">
        <v>42552</v>
      </c>
      <c r="C218" s="4">
        <v>753956.35239999997</v>
      </c>
      <c r="D218" s="14">
        <f t="shared" si="6"/>
        <v>0.97801435064356035</v>
      </c>
      <c r="E218" s="4">
        <f t="shared" si="7"/>
        <v>711333.20874328946</v>
      </c>
      <c r="F218" s="4">
        <f>(Inputs!$B$2-SUM($G$2:G217))*(Inputs!$B$4/12)</f>
        <v>409.64649984466485</v>
      </c>
      <c r="G218" s="4">
        <f>Inputs!$B$6-F218</f>
        <v>1253.0395470933072</v>
      </c>
      <c r="H218" s="4">
        <f>E218+(K218*(Inputs!$B$7-Inputs!$B$8))-Inputs!$B$9-Inputs!$B$3-(K218*Inputs!$B$6)</f>
        <v>462393.02260468749</v>
      </c>
      <c r="J218" s="4">
        <f>J217+Inputs!$B$11</f>
        <v>444140.18613859947</v>
      </c>
      <c r="K218">
        <v>216</v>
      </c>
      <c r="L218" s="20">
        <v>1E-3</v>
      </c>
      <c r="O218" s="3"/>
    </row>
    <row r="219" spans="1:15" x14ac:dyDescent="0.2">
      <c r="A219" s="1">
        <v>42583</v>
      </c>
      <c r="C219" s="4">
        <v>769511.51329999999</v>
      </c>
      <c r="D219" s="14">
        <f t="shared" si="6"/>
        <v>1.0206313811807337</v>
      </c>
      <c r="E219" s="4">
        <f t="shared" si="7"/>
        <v>727292.14977462275</v>
      </c>
      <c r="F219" s="4">
        <f>(Inputs!$B$2-SUM($G$2:G218))*(Inputs!$B$4/12)</f>
        <v>405.46970135435384</v>
      </c>
      <c r="G219" s="4">
        <f>Inputs!$B$6-F219</f>
        <v>1257.2163455836182</v>
      </c>
      <c r="H219" s="4">
        <f>E219+(K219*(Inputs!$B$7-Inputs!$B$8))-Inputs!$B$9-Inputs!$B$3-(K219*Inputs!$B$6)</f>
        <v>477639.27758908278</v>
      </c>
      <c r="J219" s="4">
        <f>J218+Inputs!$B$11</f>
        <v>445802.87218553742</v>
      </c>
      <c r="K219">
        <v>217</v>
      </c>
      <c r="L219" s="20">
        <v>4.0000000000000001E-3</v>
      </c>
      <c r="O219" s="3"/>
    </row>
    <row r="220" spans="1:15" x14ac:dyDescent="0.2">
      <c r="A220" s="1">
        <v>42614</v>
      </c>
      <c r="C220" s="4">
        <v>786865.5773</v>
      </c>
      <c r="D220" s="14">
        <f t="shared" si="6"/>
        <v>1.0225520524385376</v>
      </c>
      <c r="E220" s="4">
        <f t="shared" si="7"/>
        <v>744983.93485952774</v>
      </c>
      <c r="F220" s="4">
        <f>(Inputs!$B$2-SUM($G$2:G219))*(Inputs!$B$4/12)</f>
        <v>401.27898020240849</v>
      </c>
      <c r="G220" s="4">
        <f>Inputs!$B$6-F220</f>
        <v>1261.4070667355636</v>
      </c>
      <c r="H220" s="4">
        <f>E220+(K220*(Inputs!$B$7-Inputs!$B$8))-Inputs!$B$9-Inputs!$B$3-(K220*Inputs!$B$6)</f>
        <v>494618.37662704982</v>
      </c>
      <c r="J220" s="4">
        <f>J219+Inputs!$B$11</f>
        <v>447465.55823247536</v>
      </c>
      <c r="K220">
        <v>218</v>
      </c>
      <c r="L220" s="17">
        <v>2E-3</v>
      </c>
      <c r="O220" s="3"/>
    </row>
    <row r="221" spans="1:15" x14ac:dyDescent="0.2">
      <c r="A221" s="1">
        <v>42644</v>
      </c>
      <c r="C221" s="4">
        <v>805146.41929999995</v>
      </c>
      <c r="D221" s="14">
        <f t="shared" si="6"/>
        <v>1.0232324840828946</v>
      </c>
      <c r="E221" s="4">
        <f t="shared" si="7"/>
        <v>763586.77733012056</v>
      </c>
      <c r="F221" s="4">
        <f>(Inputs!$B$2-SUM($G$2:G220))*(Inputs!$B$4/12)</f>
        <v>397.07428997995663</v>
      </c>
      <c r="G221" s="4">
        <f>Inputs!$B$6-F221</f>
        <v>1265.6117569580156</v>
      </c>
      <c r="H221" s="4">
        <f>E221+(K221*(Inputs!$B$7-Inputs!$B$8))-Inputs!$B$9-Inputs!$B$3-(K221*Inputs!$B$6)</f>
        <v>512508.53305070463</v>
      </c>
      <c r="J221" s="4">
        <f>J220+Inputs!$B$11</f>
        <v>449128.24427941331</v>
      </c>
      <c r="K221">
        <v>219</v>
      </c>
      <c r="L221" s="20"/>
      <c r="O221" s="3"/>
    </row>
    <row r="222" spans="1:15" x14ac:dyDescent="0.2">
      <c r="A222" s="1">
        <v>42675</v>
      </c>
      <c r="C222" s="4">
        <v>830454.50800000003</v>
      </c>
      <c r="D222" s="14">
        <f t="shared" si="6"/>
        <v>1.0314329022564654</v>
      </c>
      <c r="E222" s="4">
        <f t="shared" si="7"/>
        <v>788898.27078590216</v>
      </c>
      <c r="F222" s="4">
        <f>(Inputs!$B$2-SUM($G$2:G221))*(Inputs!$B$4/12)</f>
        <v>392.85558412342994</v>
      </c>
      <c r="G222" s="4">
        <f>Inputs!$B$6-F222</f>
        <v>1269.8304628145422</v>
      </c>
      <c r="H222" s="4">
        <f>E222+(K222*(Inputs!$B$7-Inputs!$B$8))-Inputs!$B$9-Inputs!$B$3-(K222*Inputs!$B$6)</f>
        <v>537107.34045954829</v>
      </c>
      <c r="J222" s="4">
        <f>J221+Inputs!$B$11</f>
        <v>450790.93032635126</v>
      </c>
      <c r="K222">
        <v>220</v>
      </c>
      <c r="L222" s="20">
        <v>3.0000000000000001E-3</v>
      </c>
      <c r="O222" s="3"/>
    </row>
    <row r="223" spans="1:15" x14ac:dyDescent="0.2">
      <c r="A223" s="1">
        <v>42705</v>
      </c>
      <c r="C223" s="4">
        <v>832125.72010000004</v>
      </c>
      <c r="D223" s="14">
        <f t="shared" si="6"/>
        <v>1.0020124065603844</v>
      </c>
      <c r="E223" s="4">
        <f t="shared" si="7"/>
        <v>791762.48200573598</v>
      </c>
      <c r="F223" s="4">
        <f>(Inputs!$B$2-SUM($G$2:G222))*(Inputs!$B$4/12)</f>
        <v>388.62281591404815</v>
      </c>
      <c r="G223" s="4">
        <f>Inputs!$B$6-F223</f>
        <v>1274.0632310239239</v>
      </c>
      <c r="H223" s="4">
        <f>E223+(K223*(Inputs!$B$7-Inputs!$B$8))-Inputs!$B$9-Inputs!$B$3-(K223*Inputs!$B$6)</f>
        <v>539258.86563244415</v>
      </c>
      <c r="J223" s="4">
        <f>J222+Inputs!$B$11</f>
        <v>452453.6163732892</v>
      </c>
      <c r="K223">
        <v>221</v>
      </c>
      <c r="L223" s="20">
        <v>6.0000000000000001E-3</v>
      </c>
      <c r="O223" s="3"/>
    </row>
    <row r="224" spans="1:15" x14ac:dyDescent="0.2">
      <c r="A224" s="1">
        <v>42736</v>
      </c>
      <c r="C224" s="4">
        <v>856070.24120000005</v>
      </c>
      <c r="D224" s="14">
        <f t="shared" si="6"/>
        <v>1.0287751243851981</v>
      </c>
      <c r="E224" s="4">
        <f t="shared" si="7"/>
        <v>815860.6395498187</v>
      </c>
      <c r="F224" s="4">
        <f>(Inputs!$B$2-SUM($G$2:G223))*(Inputs!$B$4/12)</f>
        <v>384.3759384773017</v>
      </c>
      <c r="G224" s="4">
        <f>Inputs!$B$6-F224</f>
        <v>1278.3101084606706</v>
      </c>
      <c r="H224" s="4">
        <f>E224+(K224*(Inputs!$B$7-Inputs!$B$8))-Inputs!$B$9-Inputs!$B$3-(K224*Inputs!$B$6)</f>
        <v>562644.33712958894</v>
      </c>
      <c r="J224" s="4">
        <f>J223+Inputs!$B$11</f>
        <v>454116.30242022715</v>
      </c>
      <c r="K224">
        <v>222</v>
      </c>
      <c r="L224" s="20">
        <v>-6.0000000000000001E-3</v>
      </c>
      <c r="O224" s="3"/>
    </row>
    <row r="225" spans="1:17" x14ac:dyDescent="0.2">
      <c r="A225" s="1">
        <v>42767</v>
      </c>
      <c r="C225" s="4">
        <v>824402.85210000002</v>
      </c>
      <c r="D225" s="14">
        <f t="shared" si="6"/>
        <v>0.96300842200096792</v>
      </c>
      <c r="E225" s="4">
        <f t="shared" si="7"/>
        <v>786915.79387728265</v>
      </c>
      <c r="F225" s="4">
        <f>(Inputs!$B$2-SUM($G$2:G224))*(Inputs!$B$4/12)</f>
        <v>380.11490478243286</v>
      </c>
      <c r="G225" s="4">
        <f>Inputs!$B$6-F225</f>
        <v>1282.5711421555393</v>
      </c>
      <c r="H225" s="4">
        <f>E225+(K225*(Inputs!$B$7-Inputs!$B$8))-Inputs!$B$9-Inputs!$B$3-(K225*Inputs!$B$6)</f>
        <v>532986.80541011482</v>
      </c>
      <c r="J225" s="4">
        <f>J224+Inputs!$B$11</f>
        <v>455778.98846716509</v>
      </c>
      <c r="K225">
        <v>223</v>
      </c>
      <c r="L225" s="20">
        <v>1.1000000000000001E-2</v>
      </c>
      <c r="O225" s="3"/>
    </row>
    <row r="226" spans="1:17" x14ac:dyDescent="0.2">
      <c r="A226" s="1">
        <v>42795</v>
      </c>
      <c r="C226" s="4">
        <v>813907.12390000001</v>
      </c>
      <c r="D226" s="14">
        <f t="shared" si="6"/>
        <v>0.98726869009093765</v>
      </c>
      <c r="E226" s="4">
        <f t="shared" si="7"/>
        <v>778167.78817233094</v>
      </c>
      <c r="F226" s="4">
        <f>(Inputs!$B$2-SUM($G$2:G225))*(Inputs!$B$4/12)</f>
        <v>375.83966764191439</v>
      </c>
      <c r="G226" s="4">
        <f>Inputs!$B$6-F226</f>
        <v>1286.8463792960579</v>
      </c>
      <c r="H226" s="4">
        <f>E226+(K226*(Inputs!$B$7-Inputs!$B$8))-Inputs!$B$9-Inputs!$B$3-(K226*Inputs!$B$6)</f>
        <v>523526.11365822516</v>
      </c>
      <c r="J226" s="4">
        <f>J225+Inputs!$B$11</f>
        <v>457441.67451410304</v>
      </c>
      <c r="K226">
        <v>224</v>
      </c>
      <c r="L226" s="20">
        <v>3.0000000000000001E-3</v>
      </c>
      <c r="O226" s="3"/>
    </row>
    <row r="227" spans="1:17" x14ac:dyDescent="0.2">
      <c r="A227" s="1">
        <v>42826</v>
      </c>
      <c r="C227" s="4">
        <v>799225.98030000005</v>
      </c>
      <c r="D227" s="14">
        <f t="shared" si="6"/>
        <v>0.98196213896045992</v>
      </c>
      <c r="E227" s="4">
        <f t="shared" si="7"/>
        <v>765399.15228170308</v>
      </c>
      <c r="F227" s="4">
        <f>(Inputs!$B$2-SUM($G$2:G226))*(Inputs!$B$4/12)</f>
        <v>371.55017971092752</v>
      </c>
      <c r="G227" s="4">
        <f>Inputs!$B$6-F227</f>
        <v>1291.1358672270446</v>
      </c>
      <c r="H227" s="4">
        <f>E227+(K227*(Inputs!$B$7-Inputs!$B$8))-Inputs!$B$9-Inputs!$B$3-(K227*Inputs!$B$6)</f>
        <v>510044.79172065936</v>
      </c>
      <c r="J227" s="4">
        <f>J226+Inputs!$B$11</f>
        <v>459104.36056104099</v>
      </c>
      <c r="K227">
        <v>225</v>
      </c>
      <c r="L227" s="20">
        <v>5.0000000000000001E-3</v>
      </c>
      <c r="O227" s="3"/>
    </row>
    <row r="228" spans="1:17" x14ac:dyDescent="0.2">
      <c r="A228" s="1">
        <v>42856</v>
      </c>
      <c r="C228" s="4">
        <v>815493.72050000005</v>
      </c>
      <c r="D228" s="14">
        <f t="shared" si="6"/>
        <v>1.0203543686028496</v>
      </c>
      <c r="E228" s="4">
        <f t="shared" si="7"/>
        <v>782300.17626521364</v>
      </c>
      <c r="F228" s="4">
        <f>(Inputs!$B$2-SUM($G$2:G227))*(Inputs!$B$4/12)</f>
        <v>367.24639348683735</v>
      </c>
      <c r="G228" s="4">
        <f>Inputs!$B$6-F228</f>
        <v>1295.4396534511347</v>
      </c>
      <c r="H228" s="4">
        <f>E228+(K228*(Inputs!$B$7-Inputs!$B$8))-Inputs!$B$9-Inputs!$B$3-(K228*Inputs!$B$6)</f>
        <v>526233.12965723197</v>
      </c>
      <c r="J228" s="4">
        <f>J227+Inputs!$B$11</f>
        <v>460767.04660797893</v>
      </c>
      <c r="K228">
        <v>226</v>
      </c>
      <c r="L228" s="20">
        <v>4.0000000000000001E-3</v>
      </c>
      <c r="O228" s="3"/>
    </row>
    <row r="229" spans="1:17" x14ac:dyDescent="0.2">
      <c r="A229" s="1">
        <v>42887</v>
      </c>
      <c r="C229" s="4">
        <v>843238.71939999994</v>
      </c>
      <c r="D229" s="14">
        <f t="shared" si="6"/>
        <v>1.0340223329776086</v>
      </c>
      <c r="E229" s="4">
        <f t="shared" si="7"/>
        <v>810259.83192835283</v>
      </c>
      <c r="F229" s="4">
        <f>(Inputs!$B$2-SUM($G$2:G228))*(Inputs!$B$4/12)</f>
        <v>362.92826130866689</v>
      </c>
      <c r="G229" s="4">
        <f>Inputs!$B$6-F229</f>
        <v>1299.7577856293053</v>
      </c>
      <c r="H229" s="4">
        <f>E229+(K229*(Inputs!$B$7-Inputs!$B$8))-Inputs!$B$9-Inputs!$B$3-(K229*Inputs!$B$6)</f>
        <v>553480.09927343321</v>
      </c>
      <c r="J229" s="4">
        <f>J228+Inputs!$B$11</f>
        <v>462429.73265491688</v>
      </c>
      <c r="K229">
        <v>227</v>
      </c>
      <c r="L229" s="20">
        <v>2E-3</v>
      </c>
      <c r="O229" s="3"/>
    </row>
    <row r="230" spans="1:17" x14ac:dyDescent="0.2">
      <c r="A230" s="1">
        <v>42917</v>
      </c>
      <c r="C230" s="4">
        <v>865076.23329999996</v>
      </c>
      <c r="D230" s="14">
        <f t="shared" si="6"/>
        <v>1.0258971906739984</v>
      </c>
      <c r="E230" s="4">
        <f t="shared" si="7"/>
        <v>832581.14787831984</v>
      </c>
      <c r="F230" s="4">
        <f>(Inputs!$B$2-SUM($G$2:G229))*(Inputs!$B$4/12)</f>
        <v>358.59573535656915</v>
      </c>
      <c r="G230" s="4">
        <f>Inputs!$B$6-F230</f>
        <v>1304.0903115814031</v>
      </c>
      <c r="H230" s="4">
        <f>E230+(K230*(Inputs!$B$7-Inputs!$B$8))-Inputs!$B$9-Inputs!$B$3-(K230*Inputs!$B$6)</f>
        <v>575088.72917646228</v>
      </c>
      <c r="J230" s="4">
        <f>J229+Inputs!$B$11</f>
        <v>464092.41870185483</v>
      </c>
      <c r="K230">
        <v>228</v>
      </c>
      <c r="L230" s="20">
        <v>2E-3</v>
      </c>
    </row>
    <row r="231" spans="1:17" x14ac:dyDescent="0.2">
      <c r="A231" s="1">
        <v>42948</v>
      </c>
      <c r="C231" s="4">
        <v>864580.13029999996</v>
      </c>
      <c r="D231" s="14">
        <f t="shared" si="6"/>
        <v>0.99942652106149354</v>
      </c>
      <c r="E231" s="4">
        <f t="shared" si="7"/>
        <v>833411.36704347876</v>
      </c>
      <c r="F231" s="4">
        <f>(Inputs!$B$2-SUM($G$2:G230))*(Inputs!$B$4/12)</f>
        <v>354.24876765129778</v>
      </c>
      <c r="G231" s="4">
        <f>Inputs!$B$6-F231</f>
        <v>1308.4372792866743</v>
      </c>
      <c r="H231" s="4">
        <f>E231+(K231*(Inputs!$B$7-Inputs!$B$8))-Inputs!$B$9-Inputs!$B$3-(K231*Inputs!$B$6)</f>
        <v>575206.26229468326</v>
      </c>
      <c r="J231" s="4">
        <f>J230+Inputs!$B$11</f>
        <v>465755.10474879277</v>
      </c>
      <c r="K231">
        <v>229</v>
      </c>
      <c r="L231" s="20">
        <v>6.9999999999999993E-3</v>
      </c>
    </row>
    <row r="232" spans="1:17" x14ac:dyDescent="0.2">
      <c r="A232" s="1">
        <v>42979</v>
      </c>
      <c r="C232" s="4">
        <v>864602.91819999996</v>
      </c>
      <c r="D232" s="14">
        <f t="shared" si="6"/>
        <v>1.0000263571868024</v>
      </c>
      <c r="E232" s="4">
        <f t="shared" si="7"/>
        <v>834746.16676112905</v>
      </c>
      <c r="F232" s="4">
        <f>(Inputs!$B$2-SUM($G$2:G231))*(Inputs!$B$4/12)</f>
        <v>349.88731005367555</v>
      </c>
      <c r="G232" s="4">
        <f>Inputs!$B$6-F232</f>
        <v>1312.7987368842967</v>
      </c>
      <c r="H232" s="4">
        <f>E232+(K232*(Inputs!$B$7-Inputs!$B$8))-Inputs!$B$9-Inputs!$B$3-(K232*Inputs!$B$6)</f>
        <v>575828.37596539559</v>
      </c>
      <c r="J232" s="4">
        <f>J231+Inputs!$B$11</f>
        <v>467417.79079573072</v>
      </c>
      <c r="K232">
        <v>230</v>
      </c>
      <c r="L232" s="20">
        <v>1E-3</v>
      </c>
    </row>
    <row r="233" spans="1:17" x14ac:dyDescent="0.2">
      <c r="A233" s="1">
        <v>43009</v>
      </c>
      <c r="C233" s="4">
        <v>834802.31900000002</v>
      </c>
      <c r="D233" s="14">
        <f t="shared" si="6"/>
        <v>0.96553261783797673</v>
      </c>
      <c r="E233" s="4">
        <f t="shared" si="7"/>
        <v>807246.42679087783</v>
      </c>
      <c r="F233" s="4">
        <f>(Inputs!$B$2-SUM($G$2:G232))*(Inputs!$B$4/12)</f>
        <v>345.51131426406124</v>
      </c>
      <c r="G233" s="4">
        <f>Inputs!$B$6-F233</f>
        <v>1317.174732673911</v>
      </c>
      <c r="H233" s="4">
        <f>E233+(K233*(Inputs!$B$7-Inputs!$B$8))-Inputs!$B$9-Inputs!$B$3-(K233*Inputs!$B$6)</f>
        <v>547615.94994820631</v>
      </c>
      <c r="J233" s="4">
        <f>J232+Inputs!$B$11</f>
        <v>469080.47684266866</v>
      </c>
      <c r="K233">
        <v>231</v>
      </c>
      <c r="L233" s="20">
        <v>1E-3</v>
      </c>
    </row>
    <row r="234" spans="1:17" x14ac:dyDescent="0.2">
      <c r="A234" s="1">
        <v>43040</v>
      </c>
      <c r="C234" s="4">
        <v>846353.7892</v>
      </c>
      <c r="D234" s="14">
        <f t="shared" si="6"/>
        <v>1.0138373719587139</v>
      </c>
      <c r="E234" s="4">
        <f t="shared" si="7"/>
        <v>819756.44816667517</v>
      </c>
      <c r="F234" s="4">
        <f>(Inputs!$B$2-SUM($G$2:G233))*(Inputs!$B$4/12)</f>
        <v>341.12073182181484</v>
      </c>
      <c r="G234" s="4">
        <f>Inputs!$B$6-F234</f>
        <v>1321.5653151161573</v>
      </c>
      <c r="H234" s="4">
        <f>E234+(K234*(Inputs!$B$7-Inputs!$B$8))-Inputs!$B$9-Inputs!$B$3-(K234*Inputs!$B$6)</f>
        <v>559413.28527706559</v>
      </c>
      <c r="J234" s="4">
        <f>J233+Inputs!$B$11</f>
        <v>470743.16288960661</v>
      </c>
      <c r="K234">
        <v>232</v>
      </c>
      <c r="L234" s="20">
        <v>2E-3</v>
      </c>
    </row>
    <row r="235" spans="1:17" x14ac:dyDescent="0.2">
      <c r="A235" s="1">
        <v>43070</v>
      </c>
      <c r="C235" s="4">
        <v>844415.68709999998</v>
      </c>
      <c r="D235" s="14">
        <f t="shared" si="6"/>
        <v>0.99771005680516656</v>
      </c>
      <c r="E235" s="4">
        <f t="shared" si="7"/>
        <v>819202.18660241005</v>
      </c>
      <c r="F235" s="4">
        <f>(Inputs!$B$2-SUM($G$2:G234))*(Inputs!$B$4/12)</f>
        <v>336.71551410476098</v>
      </c>
      <c r="G235" s="4">
        <f>Inputs!$B$6-F235</f>
        <v>1325.9705328332111</v>
      </c>
      <c r="H235" s="4">
        <f>E235+(K235*(Inputs!$B$7-Inputs!$B$8))-Inputs!$B$9-Inputs!$B$3-(K235*Inputs!$B$6)</f>
        <v>558146.33766586252</v>
      </c>
      <c r="J235" s="4">
        <f>J234+Inputs!$B$11</f>
        <v>472405.84893654456</v>
      </c>
      <c r="K235">
        <v>233</v>
      </c>
      <c r="L235" s="20">
        <v>8.0000000000000002E-3</v>
      </c>
      <c r="O235" s="3"/>
    </row>
    <row r="236" spans="1:17" x14ac:dyDescent="0.2">
      <c r="A236" s="1">
        <v>43101</v>
      </c>
      <c r="C236" s="4">
        <v>859592.50760000001</v>
      </c>
      <c r="D236" s="14">
        <f t="shared" si="6"/>
        <v>1.0179731626636666</v>
      </c>
      <c r="E236" s="4">
        <f t="shared" si="7"/>
        <v>835280.14251494326</v>
      </c>
      <c r="F236" s="4">
        <f>(Inputs!$B$2-SUM($G$2:G235))*(Inputs!$B$4/12)</f>
        <v>332.29561232865024</v>
      </c>
      <c r="G236" s="4">
        <f>Inputs!$B$6-F236</f>
        <v>1330.3904346093218</v>
      </c>
      <c r="H236" s="4">
        <f>E236+(K236*(Inputs!$B$7-Inputs!$B$8))-Inputs!$B$9-Inputs!$B$3-(K236*Inputs!$B$6)</f>
        <v>573511.60753145767</v>
      </c>
      <c r="J236" s="4">
        <f>J235+Inputs!$B$11</f>
        <v>474068.5349834825</v>
      </c>
      <c r="K236">
        <v>234</v>
      </c>
      <c r="L236" s="20">
        <v>-8.0000000000000002E-3</v>
      </c>
      <c r="O236" s="3"/>
      <c r="P236" s="3"/>
      <c r="Q236" s="3"/>
    </row>
    <row r="237" spans="1:17" x14ac:dyDescent="0.2">
      <c r="A237" s="1">
        <v>43132</v>
      </c>
      <c r="C237" s="4">
        <v>875078.38560000004</v>
      </c>
      <c r="D237" s="14">
        <f t="shared" si="6"/>
        <v>1.0180153710776714</v>
      </c>
      <c r="E237" s="4">
        <f t="shared" si="7"/>
        <v>851686.89667450043</v>
      </c>
      <c r="F237" s="4">
        <f>(Inputs!$B$2-SUM($G$2:G236))*(Inputs!$B$4/12)</f>
        <v>327.86097754661915</v>
      </c>
      <c r="G237" s="4">
        <f>Inputs!$B$6-F237</f>
        <v>1334.8250693913531</v>
      </c>
      <c r="H237" s="4">
        <f>E237+(K237*(Inputs!$B$7-Inputs!$B$8))-Inputs!$B$9-Inputs!$B$3-(K237*Inputs!$B$6)</f>
        <v>589205.67564407689</v>
      </c>
      <c r="J237" s="4">
        <f>J236+Inputs!$B$11</f>
        <v>475731.22103042045</v>
      </c>
      <c r="K237">
        <v>235</v>
      </c>
      <c r="L237" s="22">
        <v>8.0000000000000002E-3</v>
      </c>
      <c r="O237" s="3"/>
      <c r="P237" s="3"/>
      <c r="Q237" s="3"/>
    </row>
    <row r="238" spans="1:17" x14ac:dyDescent="0.2">
      <c r="A238" s="1">
        <v>43160</v>
      </c>
      <c r="C238" s="4">
        <v>853395.73360000004</v>
      </c>
      <c r="D238" s="14">
        <f t="shared" si="6"/>
        <v>0.97522204598261997</v>
      </c>
      <c r="E238" s="4">
        <f t="shared" si="7"/>
        <v>831889.927916146</v>
      </c>
      <c r="F238" s="4">
        <f>(Inputs!$B$2-SUM($G$2:G237))*(Inputs!$B$4/12)</f>
        <v>323.41156064864805</v>
      </c>
      <c r="G238" s="4">
        <f>Inputs!$B$6-F238</f>
        <v>1339.2744862893242</v>
      </c>
      <c r="H238" s="4">
        <f>E238+(K238*(Inputs!$B$7-Inputs!$B$8))-Inputs!$B$9-Inputs!$B$3-(K238*Inputs!$B$6)</f>
        <v>568696.02083878452</v>
      </c>
      <c r="J238" s="4">
        <f>J237+Inputs!$B$11</f>
        <v>477393.9070773584</v>
      </c>
      <c r="K238">
        <v>236</v>
      </c>
      <c r="L238" s="22">
        <v>1E-3</v>
      </c>
      <c r="O238" s="3"/>
      <c r="P238" s="3"/>
      <c r="Q238" s="3"/>
    </row>
    <row r="239" spans="1:17" x14ac:dyDescent="0.2">
      <c r="A239" s="1">
        <v>43191</v>
      </c>
      <c r="C239" s="4">
        <v>866438.05260000005</v>
      </c>
      <c r="D239" s="14">
        <f t="shared" si="6"/>
        <v>1.0152828500149418</v>
      </c>
      <c r="E239" s="4">
        <f t="shared" si="7"/>
        <v>845967.85180554597</v>
      </c>
      <c r="F239" s="4">
        <f>(Inputs!$B$2-SUM($G$2:G238))*(Inputs!$B$4/12)</f>
        <v>318.94731236101694</v>
      </c>
      <c r="G239" s="4">
        <f>Inputs!$B$6-F239</f>
        <v>1343.7387345769553</v>
      </c>
      <c r="H239" s="4">
        <f>E239+(K239*(Inputs!$B$7-Inputs!$B$8))-Inputs!$B$9-Inputs!$B$3-(K239*Inputs!$B$6)</f>
        <v>582061.25868124643</v>
      </c>
      <c r="J239" s="4">
        <f>J238+Inputs!$B$11</f>
        <v>479056.59312429634</v>
      </c>
      <c r="K239">
        <v>237</v>
      </c>
      <c r="L239" s="22">
        <v>5.0000000000000001E-3</v>
      </c>
      <c r="O239" s="3"/>
      <c r="P239" s="3"/>
      <c r="Q239" s="3"/>
    </row>
    <row r="240" spans="1:17" x14ac:dyDescent="0.2">
      <c r="A240" s="1">
        <v>43221</v>
      </c>
      <c r="C240" s="4">
        <v>837927.50679999997</v>
      </c>
      <c r="D240" s="14">
        <f t="shared" si="6"/>
        <v>0.96709453640171283</v>
      </c>
      <c r="E240" s="4">
        <f t="shared" si="7"/>
        <v>819434.7415824933</v>
      </c>
      <c r="F240" s="4">
        <f>(Inputs!$B$2-SUM($G$2:G239))*(Inputs!$B$4/12)</f>
        <v>314.46818324576037</v>
      </c>
      <c r="G240" s="4">
        <f>Inputs!$B$6-F240</f>
        <v>1348.2178636922117</v>
      </c>
      <c r="H240" s="4">
        <f>E240+(K240*(Inputs!$B$7-Inputs!$B$8))-Inputs!$B$9-Inputs!$B$3-(K240*Inputs!$B$6)</f>
        <v>554815.46241125592</v>
      </c>
      <c r="J240" s="4">
        <f>J239+Inputs!$B$11</f>
        <v>480719.27917123429</v>
      </c>
      <c r="K240">
        <v>238</v>
      </c>
      <c r="L240" s="22">
        <v>4.0000000000000001E-3</v>
      </c>
      <c r="O240" s="3"/>
      <c r="P240" s="3"/>
      <c r="Q240" s="3"/>
    </row>
    <row r="241" spans="1:17" x14ac:dyDescent="0.2">
      <c r="A241" s="1">
        <v>43252</v>
      </c>
      <c r="C241" s="4">
        <v>850612.55610000005</v>
      </c>
      <c r="D241" s="14">
        <f t="shared" si="6"/>
        <v>1.0151385999350273</v>
      </c>
      <c r="E241" s="4">
        <f t="shared" si="7"/>
        <v>833213.0263960443</v>
      </c>
      <c r="F241" s="4">
        <f>(Inputs!$B$2-SUM($G$2:G240))*(Inputs!$B$4/12)</f>
        <v>309.97412370011972</v>
      </c>
      <c r="G241" s="4">
        <f>Inputs!$B$6-F241</f>
        <v>1352.7119232378525</v>
      </c>
      <c r="H241" s="4">
        <f>E241+(K241*(Inputs!$B$7-Inputs!$B$8))-Inputs!$B$9-Inputs!$B$3-(K241*Inputs!$B$6)</f>
        <v>567881.06117786898</v>
      </c>
      <c r="J241" s="4">
        <f>J240+Inputs!$B$11</f>
        <v>482381.96521817223</v>
      </c>
      <c r="K241">
        <v>239</v>
      </c>
      <c r="L241" s="22">
        <v>3.0000000000000001E-3</v>
      </c>
      <c r="O241" s="3"/>
      <c r="P241" s="3"/>
      <c r="Q241" s="3"/>
    </row>
    <row r="242" spans="1:17" x14ac:dyDescent="0.2">
      <c r="A242" s="1">
        <v>43282</v>
      </c>
      <c r="C242" s="4">
        <v>837711.75320000004</v>
      </c>
      <c r="D242" s="14">
        <f t="shared" si="6"/>
        <v>0.98483351461545632</v>
      </c>
      <c r="E242" s="4">
        <f t="shared" si="7"/>
        <v>821912.7499000805</v>
      </c>
      <c r="F242" s="4">
        <f>(Inputs!$B$2-SUM($G$2:G241))*(Inputs!$B$4/12)</f>
        <v>305.46508395599346</v>
      </c>
      <c r="G242" s="4">
        <f>Inputs!$B$6-F242</f>
        <v>1357.2209629819786</v>
      </c>
      <c r="H242" s="4">
        <f>E242+(K242*(Inputs!$B$7-Inputs!$B$8))-Inputs!$B$9-Inputs!$B$3-(K242*Inputs!$B$6)</f>
        <v>555868.09863496711</v>
      </c>
      <c r="J242" s="4">
        <f>J241+Inputs!$B$11</f>
        <v>484044.65126511018</v>
      </c>
      <c r="K242">
        <v>240</v>
      </c>
      <c r="L242" s="22">
        <v>1E-3</v>
      </c>
      <c r="O242" s="3"/>
      <c r="P242" s="3"/>
      <c r="Q242" s="3"/>
    </row>
    <row r="243" spans="1:17" x14ac:dyDescent="0.2">
      <c r="A243" s="1">
        <v>43313</v>
      </c>
      <c r="C243" s="4">
        <v>827363.20019999996</v>
      </c>
      <c r="D243" s="14">
        <f t="shared" si="6"/>
        <v>0.98764664222452492</v>
      </c>
      <c r="E243" s="4">
        <f t="shared" si="7"/>
        <v>813104.29054960888</v>
      </c>
      <c r="F243" s="4">
        <f>(Inputs!$B$2-SUM($G$2:G242))*(Inputs!$B$4/12)</f>
        <v>300.94101407938689</v>
      </c>
      <c r="G243" s="4">
        <f>Inputs!$B$6-F243</f>
        <v>1361.7450328585853</v>
      </c>
      <c r="H243" s="4">
        <f>E243+(K243*(Inputs!$B$7-Inputs!$B$8))-Inputs!$B$9-Inputs!$B$3-(K243*Inputs!$B$6)</f>
        <v>546346.95323755755</v>
      </c>
      <c r="J243" s="4">
        <f>J242+Inputs!$B$11</f>
        <v>485707.33731204813</v>
      </c>
      <c r="K243">
        <v>241</v>
      </c>
      <c r="L243" s="17">
        <v>9.0000000000000011E-3</v>
      </c>
      <c r="O243" s="3"/>
      <c r="P243" s="3"/>
      <c r="Q243" s="3"/>
    </row>
    <row r="244" spans="1:17" x14ac:dyDescent="0.2">
      <c r="A244" s="1">
        <v>43344</v>
      </c>
      <c r="C244" s="4">
        <v>817464.41819999996</v>
      </c>
      <c r="D244" s="14">
        <f t="shared" si="6"/>
        <v>0.988035747785728</v>
      </c>
      <c r="E244" s="4">
        <f t="shared" si="7"/>
        <v>804726.04335537332</v>
      </c>
      <c r="F244" s="4">
        <f>(Inputs!$B$2-SUM($G$2:G243))*(Inputs!$B$4/12)</f>
        <v>296.4018639698582</v>
      </c>
      <c r="G244" s="4">
        <f>Inputs!$B$6-F244</f>
        <v>1366.284182968114</v>
      </c>
      <c r="H244" s="4">
        <f>E244+(K244*(Inputs!$B$7-Inputs!$B$8))-Inputs!$B$9-Inputs!$B$3-(K244*Inputs!$B$6)</f>
        <v>537256.01999638404</v>
      </c>
      <c r="J244" s="4">
        <f>J243+Inputs!$B$11</f>
        <v>487370.02335898607</v>
      </c>
      <c r="K244">
        <v>242</v>
      </c>
      <c r="L244" s="22"/>
      <c r="O244" s="3"/>
      <c r="P244" s="3"/>
      <c r="Q244" s="3"/>
    </row>
    <row r="245" spans="1:17" x14ac:dyDescent="0.2">
      <c r="A245" s="1">
        <v>43374</v>
      </c>
      <c r="C245" s="4">
        <v>808474.31409999996</v>
      </c>
      <c r="D245" s="14">
        <f t="shared" si="6"/>
        <v>0.98900245209474003</v>
      </c>
      <c r="E245" s="4">
        <f t="shared" si="7"/>
        <v>797231.79274486669</v>
      </c>
      <c r="F245" s="4">
        <f>(Inputs!$B$2-SUM($G$2:G244))*(Inputs!$B$4/12)</f>
        <v>291.84758335996452</v>
      </c>
      <c r="G245" s="4">
        <f>Inputs!$B$6-F245</f>
        <v>1370.8384635780076</v>
      </c>
      <c r="H245" s="4">
        <f>E245+(K245*(Inputs!$B$7-Inputs!$B$8))-Inputs!$B$9-Inputs!$B$3-(K245*Inputs!$B$6)</f>
        <v>529049.08333893947</v>
      </c>
      <c r="J245" s="4">
        <f>J244+Inputs!$B$11</f>
        <v>489032.70940592402</v>
      </c>
      <c r="K245">
        <v>243</v>
      </c>
      <c r="L245" s="17">
        <v>1E-3</v>
      </c>
      <c r="O245" s="3"/>
      <c r="P245" s="3"/>
      <c r="Q245" s="3"/>
    </row>
    <row r="246" spans="1:17" x14ac:dyDescent="0.2">
      <c r="A246" s="1">
        <v>43405</v>
      </c>
      <c r="C246" s="4">
        <v>807569.53890000004</v>
      </c>
      <c r="D246" s="14">
        <f t="shared" si="6"/>
        <v>0.99888088565805933</v>
      </c>
      <c r="E246" s="4">
        <f t="shared" si="7"/>
        <v>797713.46789814299</v>
      </c>
      <c r="F246" s="4">
        <f>(Inputs!$B$2-SUM($G$2:G245))*(Inputs!$B$4/12)</f>
        <v>287.27812181470449</v>
      </c>
      <c r="G246" s="4">
        <f>Inputs!$B$6-F246</f>
        <v>1375.4079251232677</v>
      </c>
      <c r="H246" s="4">
        <f>E246+(K246*(Inputs!$B$7-Inputs!$B$8))-Inputs!$B$9-Inputs!$B$3-(K246*Inputs!$B$6)</f>
        <v>528818.07244527782</v>
      </c>
      <c r="J246" s="4">
        <f>J245+Inputs!$B$11</f>
        <v>490695.39545286197</v>
      </c>
      <c r="K246">
        <v>244</v>
      </c>
      <c r="L246" s="22"/>
      <c r="O246" s="3"/>
      <c r="P246" s="3"/>
      <c r="Q246" s="3"/>
    </row>
    <row r="247" spans="1:17" x14ac:dyDescent="0.2">
      <c r="A247" s="1">
        <v>43435</v>
      </c>
      <c r="C247" s="4">
        <v>864615.16220000002</v>
      </c>
      <c r="D247" s="14">
        <f t="shared" si="6"/>
        <v>1.0706386515986011</v>
      </c>
      <c r="E247" s="4">
        <f t="shared" si="7"/>
        <v>855540.34506848489</v>
      </c>
      <c r="F247" s="4">
        <f>(Inputs!$B$2-SUM($G$2:G246))*(Inputs!$B$4/12)</f>
        <v>282.69342873096031</v>
      </c>
      <c r="G247" s="4">
        <f>Inputs!$B$6-F247</f>
        <v>1379.9926182070119</v>
      </c>
      <c r="H247" s="4">
        <f>E247+(K247*(Inputs!$B$7-Inputs!$B$8))-Inputs!$B$9-Inputs!$B$3-(K247*Inputs!$B$6)</f>
        <v>585932.2635686819</v>
      </c>
      <c r="J247" s="4">
        <f>J246+Inputs!$B$11</f>
        <v>492358.08149979991</v>
      </c>
      <c r="K247">
        <v>245</v>
      </c>
      <c r="L247" s="20">
        <v>4.0000000000000001E-3</v>
      </c>
      <c r="O247" s="3"/>
      <c r="P247" s="3"/>
      <c r="Q247" s="3"/>
    </row>
    <row r="248" spans="1:17" x14ac:dyDescent="0.2">
      <c r="A248" s="1">
        <v>43466</v>
      </c>
      <c r="C248" s="4">
        <v>867808.29090000002</v>
      </c>
      <c r="D248" s="14">
        <f t="shared" si="6"/>
        <v>1.0036931213325881</v>
      </c>
      <c r="E248" s="4">
        <f t="shared" si="7"/>
        <v>860089.6654297926</v>
      </c>
      <c r="F248" s="4">
        <f>(Inputs!$B$2-SUM($G$2:G247))*(Inputs!$B$4/12)</f>
        <v>278.09345333693699</v>
      </c>
      <c r="G248" s="4">
        <f>Inputs!$B$6-F248</f>
        <v>1384.5925936010351</v>
      </c>
      <c r="H248" s="4">
        <f>E248+(K248*(Inputs!$B$7-Inputs!$B$8))-Inputs!$B$9-Inputs!$B$3-(K248*Inputs!$B$6)</f>
        <v>589768.89788305142</v>
      </c>
      <c r="J248" s="4">
        <f>J247+Inputs!$B$11</f>
        <v>494020.76754673786</v>
      </c>
      <c r="K248">
        <v>246</v>
      </c>
      <c r="L248" s="20">
        <v>-9.0000000000000011E-3</v>
      </c>
      <c r="P248" s="3"/>
      <c r="Q248" s="3"/>
    </row>
    <row r="249" spans="1:17" x14ac:dyDescent="0.2">
      <c r="A249" s="1">
        <v>43497</v>
      </c>
      <c r="C249" s="4">
        <v>864013.62179999996</v>
      </c>
      <c r="D249" s="14">
        <f t="shared" si="6"/>
        <v>0.99562729563684549</v>
      </c>
      <c r="E249" s="4">
        <f t="shared" si="7"/>
        <v>857711.8809038545</v>
      </c>
      <c r="F249" s="4">
        <f>(Inputs!$B$2-SUM($G$2:G248))*(Inputs!$B$4/12)</f>
        <v>273.47814469160016</v>
      </c>
      <c r="G249" s="4">
        <f>Inputs!$B$6-F249</f>
        <v>1389.207902246372</v>
      </c>
      <c r="H249" s="4">
        <f>E249+(K249*(Inputs!$B$7-Inputs!$B$8))-Inputs!$B$9-Inputs!$B$3-(K249*Inputs!$B$6)</f>
        <v>586678.42731017538</v>
      </c>
      <c r="J249" s="4">
        <f>J248+Inputs!$B$11</f>
        <v>495683.4535936758</v>
      </c>
      <c r="K249">
        <v>247</v>
      </c>
      <c r="L249" s="20">
        <v>6.9999999999999993E-3</v>
      </c>
    </row>
    <row r="250" spans="1:17" x14ac:dyDescent="0.2">
      <c r="A250" s="1">
        <v>43525</v>
      </c>
      <c r="C250" s="4">
        <v>808859.98930000002</v>
      </c>
      <c r="D250" s="14">
        <f t="shared" si="6"/>
        <v>0.93616578360755665</v>
      </c>
      <c r="E250" s="4">
        <f t="shared" si="7"/>
        <v>804265.37909661653</v>
      </c>
      <c r="F250" s="4">
        <f>(Inputs!$B$2-SUM($G$2:G249))*(Inputs!$B$4/12)</f>
        <v>268.84745168411234</v>
      </c>
      <c r="G250" s="4">
        <f>Inputs!$B$6-F250</f>
        <v>1393.8385952538597</v>
      </c>
      <c r="H250" s="4">
        <f>E250+(K250*(Inputs!$B$7-Inputs!$B$8))-Inputs!$B$9-Inputs!$B$3-(K250*Inputs!$B$6)</f>
        <v>532519.23945599946</v>
      </c>
      <c r="J250" s="4">
        <f>J249+Inputs!$B$11</f>
        <v>497346.13964061375</v>
      </c>
      <c r="K250">
        <v>248</v>
      </c>
      <c r="L250" s="20"/>
    </row>
    <row r="251" spans="1:17" x14ac:dyDescent="0.2">
      <c r="A251" s="1">
        <v>43556</v>
      </c>
      <c r="C251" s="4">
        <v>821133.77350000001</v>
      </c>
      <c r="D251" s="14">
        <f t="shared" si="6"/>
        <v>1.0151741764487843</v>
      </c>
      <c r="E251" s="4">
        <f t="shared" si="7"/>
        <v>817889.1494485432</v>
      </c>
      <c r="F251" s="4">
        <f>(Inputs!$B$2-SUM($G$2:G250))*(Inputs!$B$4/12)</f>
        <v>264.20132303326614</v>
      </c>
      <c r="G251" s="4">
        <f>Inputs!$B$6-F251</f>
        <v>1398.484723904706</v>
      </c>
      <c r="H251" s="4">
        <f>E251+(K251*(Inputs!$B$7-Inputs!$B$8))-Inputs!$B$9-Inputs!$B$3-(K251*Inputs!$B$6)</f>
        <v>545430.32376098819</v>
      </c>
      <c r="J251" s="4">
        <f>J250+Inputs!$B$11</f>
        <v>499008.8256875517</v>
      </c>
      <c r="K251">
        <v>249</v>
      </c>
      <c r="L251" s="20">
        <v>1.1000000000000001E-2</v>
      </c>
    </row>
    <row r="252" spans="1:17" x14ac:dyDescent="0.2">
      <c r="A252" s="1">
        <v>43586</v>
      </c>
      <c r="C252" s="4">
        <v>840979.37820000004</v>
      </c>
      <c r="D252" s="14">
        <f t="shared" si="6"/>
        <v>1.0241685403042309</v>
      </c>
      <c r="E252" s="4">
        <f t="shared" si="7"/>
        <v>839093.39465989708</v>
      </c>
      <c r="F252" s="4">
        <f>(Inputs!$B$2-SUM($G$2:G251))*(Inputs!$B$4/12)</f>
        <v>259.53970728691718</v>
      </c>
      <c r="G252" s="4">
        <f>Inputs!$B$6-F252</f>
        <v>1403.1463396510549</v>
      </c>
      <c r="H252" s="4">
        <f>E252+(K252*(Inputs!$B$7-Inputs!$B$8))-Inputs!$B$9-Inputs!$B$3-(K252*Inputs!$B$6)</f>
        <v>565921.882925404</v>
      </c>
      <c r="J252" s="4">
        <f>J251+Inputs!$B$11</f>
        <v>500671.51173448964</v>
      </c>
      <c r="K252">
        <v>250</v>
      </c>
      <c r="L252" s="20">
        <v>3.0000000000000001E-3</v>
      </c>
    </row>
    <row r="253" spans="1:17" x14ac:dyDescent="0.2">
      <c r="A253" s="1">
        <v>43617</v>
      </c>
      <c r="C253" s="4">
        <v>873826.99199999997</v>
      </c>
      <c r="D253" s="14">
        <f t="shared" si="6"/>
        <v>1.0390587624993917</v>
      </c>
      <c r="E253" s="4">
        <f t="shared" si="7"/>
        <v>873330.15561434068</v>
      </c>
      <c r="F253" s="4">
        <f>(Inputs!$B$2-SUM($G$2:G252))*(Inputs!$B$4/12)</f>
        <v>254.86255282141366</v>
      </c>
      <c r="G253" s="4">
        <f>Inputs!$B$6-F253</f>
        <v>1407.8234941165585</v>
      </c>
      <c r="H253" s="4">
        <f>E253+(K253*(Inputs!$B$7-Inputs!$B$8))-Inputs!$B$9-Inputs!$B$3-(K253*Inputs!$B$6)</f>
        <v>599445.95783290965</v>
      </c>
      <c r="J253" s="4">
        <f>J252+Inputs!$B$11</f>
        <v>502334.19778142759</v>
      </c>
      <c r="K253">
        <v>251</v>
      </c>
      <c r="L253" s="20">
        <v>1E-3</v>
      </c>
    </row>
    <row r="254" spans="1:17" x14ac:dyDescent="0.2">
      <c r="A254" s="1">
        <v>43647</v>
      </c>
      <c r="C254" s="4">
        <v>894898.09820000001</v>
      </c>
      <c r="D254" s="14">
        <f t="shared" si="6"/>
        <v>1.0241135904394219</v>
      </c>
      <c r="E254" s="4">
        <f t="shared" si="7"/>
        <v>895835.8583823971</v>
      </c>
      <c r="F254" s="4">
        <f>(Inputs!$B$2-SUM($G$2:G253))*(Inputs!$B$4/12)</f>
        <v>250.16980784102509</v>
      </c>
      <c r="G254" s="4">
        <f>Inputs!$B$6-F254</f>
        <v>1412.5162390969472</v>
      </c>
      <c r="H254" s="4">
        <f>E254+(K254*(Inputs!$B$7-Inputs!$B$8))-Inputs!$B$9-Inputs!$B$3-(K254*Inputs!$B$6)</f>
        <v>621238.97455402813</v>
      </c>
      <c r="J254" s="4">
        <f>J253+Inputs!$B$11</f>
        <v>503996.88382836554</v>
      </c>
      <c r="K254">
        <v>252</v>
      </c>
      <c r="L254" s="20"/>
      <c r="P254" s="3"/>
      <c r="Q254" s="3"/>
    </row>
    <row r="255" spans="1:17" x14ac:dyDescent="0.2">
      <c r="A255" s="1">
        <v>43678</v>
      </c>
      <c r="C255" s="4">
        <v>877371.96299999999</v>
      </c>
      <c r="D255" s="14">
        <f t="shared" si="6"/>
        <v>0.9804154962053756</v>
      </c>
      <c r="E255" s="4">
        <f t="shared" si="7"/>
        <v>879680.8266000303</v>
      </c>
      <c r="F255" s="4">
        <f>(Inputs!$B$2-SUM($G$2:G254))*(Inputs!$B$4/12)</f>
        <v>245.46142037736865</v>
      </c>
      <c r="G255" s="4">
        <f>Inputs!$B$6-F255</f>
        <v>1417.2246265606036</v>
      </c>
      <c r="H255" s="4">
        <f>E255+(K255*(Inputs!$B$7-Inputs!$B$8))-Inputs!$B$9-Inputs!$B$3-(K255*Inputs!$B$6)</f>
        <v>604371.25672472338</v>
      </c>
      <c r="J255" s="4">
        <f>J254+Inputs!$B$11</f>
        <v>505659.56987530348</v>
      </c>
      <c r="K255">
        <v>253</v>
      </c>
      <c r="L255" s="20">
        <v>8.0000000000000002E-3</v>
      </c>
      <c r="P255" s="3"/>
      <c r="Q255" s="3"/>
    </row>
    <row r="256" spans="1:17" x14ac:dyDescent="0.2">
      <c r="A256" s="1">
        <v>43709</v>
      </c>
      <c r="C256" s="4">
        <v>861908.86549999996</v>
      </c>
      <c r="D256" s="14">
        <f t="shared" si="6"/>
        <v>0.98237566488091665</v>
      </c>
      <c r="E256" s="4">
        <f t="shared" si="7"/>
        <v>865573.92472228489</v>
      </c>
      <c r="F256" s="4">
        <f>(Inputs!$B$2-SUM($G$2:G255))*(Inputs!$B$4/12)</f>
        <v>240.73733828883329</v>
      </c>
      <c r="G256" s="4">
        <f>Inputs!$B$6-F256</f>
        <v>1421.9487086491388</v>
      </c>
      <c r="H256" s="4">
        <f>E256+(K256*(Inputs!$B$7-Inputs!$B$8))-Inputs!$B$9-Inputs!$B$3-(K256*Inputs!$B$6)</f>
        <v>589551.66880004015</v>
      </c>
      <c r="J256" s="4">
        <f>J255+Inputs!$B$11</f>
        <v>507322.25592224143</v>
      </c>
      <c r="K256">
        <v>254</v>
      </c>
      <c r="L256" s="20">
        <v>-2E-3</v>
      </c>
      <c r="P256" s="3"/>
      <c r="Q256" s="3"/>
    </row>
    <row r="257" spans="1:17" x14ac:dyDescent="0.2">
      <c r="A257" s="1">
        <v>43739</v>
      </c>
      <c r="C257" s="4">
        <v>818709.48230000003</v>
      </c>
      <c r="D257" s="14">
        <f t="shared" si="6"/>
        <v>0.94987940729100218</v>
      </c>
      <c r="E257" s="4">
        <f t="shared" si="7"/>
        <v>823546.02864430891</v>
      </c>
      <c r="F257" s="4">
        <f>(Inputs!$B$2-SUM($G$2:G256))*(Inputs!$B$4/12)</f>
        <v>235.9975092600028</v>
      </c>
      <c r="G257" s="4">
        <f>Inputs!$B$6-F257</f>
        <v>1426.6885376779694</v>
      </c>
      <c r="H257" s="4">
        <f>E257+(K257*(Inputs!$B$7-Inputs!$B$8))-Inputs!$B$9-Inputs!$B$3-(K257*Inputs!$B$6)</f>
        <v>546811.08667512599</v>
      </c>
      <c r="J257" s="4">
        <f>J256+Inputs!$B$11</f>
        <v>508984.94196917937</v>
      </c>
      <c r="K257">
        <v>255</v>
      </c>
      <c r="L257" s="20">
        <v>-2E-3</v>
      </c>
      <c r="P257" s="3"/>
      <c r="Q257" s="3"/>
    </row>
    <row r="258" spans="1:17" x14ac:dyDescent="0.2">
      <c r="A258" s="1">
        <v>43770</v>
      </c>
      <c r="C258" s="4">
        <v>833740.31799999997</v>
      </c>
      <c r="D258" s="14">
        <f t="shared" si="6"/>
        <v>1.0183591811563899</v>
      </c>
      <c r="E258" s="4">
        <f t="shared" si="7"/>
        <v>840123.3836837135</v>
      </c>
      <c r="F258" s="4">
        <f>(Inputs!$B$2-SUM($G$2:G257))*(Inputs!$B$4/12)</f>
        <v>231.24188080107621</v>
      </c>
      <c r="G258" s="4">
        <f>Inputs!$B$6-F258</f>
        <v>1431.444166136896</v>
      </c>
      <c r="H258" s="4">
        <f>E258+(K258*(Inputs!$B$7-Inputs!$B$8))-Inputs!$B$9-Inputs!$B$3-(K258*Inputs!$B$6)</f>
        <v>562675.75566759275</v>
      </c>
      <c r="J258" s="4">
        <f>J257+Inputs!$B$11</f>
        <v>510647.62801611732</v>
      </c>
      <c r="K258">
        <v>256</v>
      </c>
      <c r="L258" s="20">
        <v>2E-3</v>
      </c>
      <c r="P258" s="3"/>
      <c r="Q258" s="3"/>
    </row>
    <row r="259" spans="1:17" x14ac:dyDescent="0.2">
      <c r="A259" s="1">
        <v>43800</v>
      </c>
      <c r="C259" s="4">
        <v>814640.36910000001</v>
      </c>
      <c r="D259" s="14">
        <f t="shared" ref="D259:D302" si="8">C259/C258</f>
        <v>0.9770912495322075</v>
      </c>
      <c r="E259" s="4">
        <f t="shared" si="7"/>
        <v>822280.52046556852</v>
      </c>
      <c r="F259" s="4">
        <f>(Inputs!$B$2-SUM($G$2:G258))*(Inputs!$B$4/12)</f>
        <v>226.47040024728651</v>
      </c>
      <c r="G259" s="4">
        <f>Inputs!$B$6-F259</f>
        <v>1436.2156466906856</v>
      </c>
      <c r="H259" s="4">
        <f>E259+(K259*(Inputs!$B$7-Inputs!$B$8))-Inputs!$B$9-Inputs!$B$3-(K259*Inputs!$B$6)</f>
        <v>544120.20640250982</v>
      </c>
      <c r="J259" s="4">
        <f>J258+Inputs!$B$11</f>
        <v>512310.31406305527</v>
      </c>
      <c r="K259">
        <v>257</v>
      </c>
      <c r="L259" s="20">
        <v>3.0000000000000001E-3</v>
      </c>
      <c r="P259" s="3"/>
      <c r="Q259" s="3"/>
    </row>
    <row r="260" spans="1:17" x14ac:dyDescent="0.2">
      <c r="A260" s="1">
        <v>43831</v>
      </c>
      <c r="C260" s="4">
        <v>827281.37280000001</v>
      </c>
      <c r="D260" s="14">
        <f t="shared" si="8"/>
        <v>1.0155172812193993</v>
      </c>
      <c r="E260" s="4">
        <f t="shared" ref="E260:E302" si="9">(E259+G260)*D260</f>
        <v>836503.4420243348</v>
      </c>
      <c r="F260" s="4">
        <f>(Inputs!$B$2-SUM($G$2:G259))*(Inputs!$B$4/12)</f>
        <v>221.68301475831754</v>
      </c>
      <c r="G260" s="4">
        <f>Inputs!$B$6-F260</f>
        <v>1441.0030321796546</v>
      </c>
      <c r="H260" s="4">
        <f>E260+(K260*(Inputs!$B$7-Inputs!$B$8))-Inputs!$B$9-Inputs!$B$3-(K260*Inputs!$B$6)</f>
        <v>557630.44191433792</v>
      </c>
      <c r="J260" s="4">
        <f>J259+Inputs!$B$11</f>
        <v>513973.00010999321</v>
      </c>
      <c r="K260">
        <v>258</v>
      </c>
      <c r="L260" s="20">
        <v>-4.0000000000000001E-3</v>
      </c>
      <c r="P260" s="3"/>
      <c r="Q260" s="3"/>
    </row>
    <row r="261" spans="1:17" x14ac:dyDescent="0.2">
      <c r="A261" s="1">
        <v>43862</v>
      </c>
      <c r="C261" s="4">
        <v>815710.34349999996</v>
      </c>
      <c r="D261" s="14">
        <f t="shared" si="8"/>
        <v>0.98601318767659785</v>
      </c>
      <c r="E261" s="4">
        <f t="shared" si="9"/>
        <v>826229.00952604902</v>
      </c>
      <c r="F261" s="4">
        <f>(Inputs!$B$2-SUM($G$2:G260))*(Inputs!$B$4/12)</f>
        <v>216.87967131771867</v>
      </c>
      <c r="G261" s="4">
        <f>Inputs!$B$6-F261</f>
        <v>1445.8063756202534</v>
      </c>
      <c r="H261" s="4">
        <f>E261+(K261*(Inputs!$B$7-Inputs!$B$8))-Inputs!$B$9-Inputs!$B$3-(K261*Inputs!$B$6)</f>
        <v>546643.32336911419</v>
      </c>
      <c r="J261" s="4">
        <f>J260+Inputs!$B$11</f>
        <v>515635.68615693116</v>
      </c>
      <c r="K261">
        <v>259</v>
      </c>
      <c r="L261" s="20">
        <v>5.0000000000000001E-3</v>
      </c>
      <c r="P261" s="3"/>
      <c r="Q261" s="3"/>
    </row>
    <row r="262" spans="1:17" x14ac:dyDescent="0.2">
      <c r="A262" s="1">
        <v>43891</v>
      </c>
      <c r="C262" s="4">
        <v>847815.08349999995</v>
      </c>
      <c r="D262" s="14">
        <f t="shared" si="8"/>
        <v>1.0393580150795281</v>
      </c>
      <c r="E262" s="4">
        <f t="shared" si="9"/>
        <v>860255.46282168862</v>
      </c>
      <c r="F262" s="4">
        <f>(Inputs!$B$2-SUM($G$2:G261))*(Inputs!$B$4/12)</f>
        <v>212.06031673231783</v>
      </c>
      <c r="G262" s="4">
        <f>Inputs!$B$6-F262</f>
        <v>1450.6257302056542</v>
      </c>
      <c r="H262" s="4">
        <f>E262+(K262*(Inputs!$B$7-Inputs!$B$8))-Inputs!$B$9-Inputs!$B$3-(K262*Inputs!$B$6)</f>
        <v>579957.09061781573</v>
      </c>
      <c r="J262" s="4">
        <f>J261+Inputs!$B$11</f>
        <v>517298.3722038691</v>
      </c>
      <c r="K262">
        <v>260</v>
      </c>
      <c r="L262" s="20">
        <v>2E-3</v>
      </c>
      <c r="P262" s="3"/>
      <c r="Q262" s="3"/>
    </row>
    <row r="263" spans="1:17" x14ac:dyDescent="0.2">
      <c r="A263" s="1">
        <v>43922</v>
      </c>
      <c r="C263" s="4">
        <v>863516.1936</v>
      </c>
      <c r="D263" s="14">
        <f t="shared" si="8"/>
        <v>1.0185194984207899</v>
      </c>
      <c r="E263" s="4">
        <f t="shared" si="9"/>
        <v>877669.37806665327</v>
      </c>
      <c r="F263" s="4">
        <f>(Inputs!$B$2-SUM($G$2:G262))*(Inputs!$B$4/12)</f>
        <v>207.22489763163236</v>
      </c>
      <c r="G263" s="4">
        <f>Inputs!$B$6-F263</f>
        <v>1455.4611493063398</v>
      </c>
      <c r="H263" s="4">
        <f>E263+(K263*(Inputs!$B$7-Inputs!$B$8))-Inputs!$B$9-Inputs!$B$3-(K263*Inputs!$B$6)</f>
        <v>596658.31981584267</v>
      </c>
      <c r="J263" s="4">
        <f>J262+Inputs!$B$11</f>
        <v>518961.05825080705</v>
      </c>
      <c r="K263">
        <v>261</v>
      </c>
      <c r="L263" s="20"/>
      <c r="P263" s="3"/>
      <c r="Q263" s="3"/>
    </row>
    <row r="264" spans="1:17" x14ac:dyDescent="0.2">
      <c r="A264" s="1">
        <v>43952</v>
      </c>
      <c r="C264" s="4">
        <v>863408.37769999995</v>
      </c>
      <c r="D264" s="14">
        <f t="shared" si="8"/>
        <v>0.99987514316373094</v>
      </c>
      <c r="E264" s="4">
        <f t="shared" si="9"/>
        <v>879019.92540126632</v>
      </c>
      <c r="F264" s="4">
        <f>(Inputs!$B$2-SUM($G$2:G263))*(Inputs!$B$4/12)</f>
        <v>202.37336046727793</v>
      </c>
      <c r="G264" s="4">
        <f>Inputs!$B$6-F264</f>
        <v>1460.3126864706942</v>
      </c>
      <c r="H264" s="4">
        <f>E264+(K264*(Inputs!$B$7-Inputs!$B$8))-Inputs!$B$9-Inputs!$B$3-(K264*Inputs!$B$6)</f>
        <v>597296.18110351753</v>
      </c>
      <c r="J264" s="4">
        <f>J263+Inputs!$B$11</f>
        <v>520623.744297745</v>
      </c>
      <c r="K264">
        <v>262</v>
      </c>
      <c r="L264" s="20">
        <v>-1E-3</v>
      </c>
      <c r="P264" s="3"/>
      <c r="Q264" s="3"/>
    </row>
    <row r="265" spans="1:17" x14ac:dyDescent="0.2">
      <c r="A265" s="1">
        <v>43983</v>
      </c>
      <c r="C265" s="4">
        <v>846678.39260000002</v>
      </c>
      <c r="D265" s="14">
        <f t="shared" si="8"/>
        <v>0.98062332317811618</v>
      </c>
      <c r="E265" s="4">
        <f t="shared" si="9"/>
        <v>863424.23045518727</v>
      </c>
      <c r="F265" s="4">
        <f>(Inputs!$B$2-SUM($G$2:G264))*(Inputs!$B$4/12)</f>
        <v>197.50565151237564</v>
      </c>
      <c r="G265" s="4">
        <f>Inputs!$B$6-F265</f>
        <v>1465.1803954255965</v>
      </c>
      <c r="H265" s="4">
        <f>E265+(K265*(Inputs!$B$7-Inputs!$B$8))-Inputs!$B$9-Inputs!$B$3-(K265*Inputs!$B$6)</f>
        <v>580987.80011050054</v>
      </c>
      <c r="J265" s="4">
        <f>J264+Inputs!$B$11</f>
        <v>522286.43034468294</v>
      </c>
      <c r="K265">
        <v>263</v>
      </c>
      <c r="L265" s="20">
        <v>2E-3</v>
      </c>
      <c r="P265" s="3"/>
      <c r="Q265" s="3"/>
    </row>
    <row r="266" spans="1:17" x14ac:dyDescent="0.2">
      <c r="A266" s="1">
        <v>44013</v>
      </c>
      <c r="C266" s="4">
        <v>818599.43429999996</v>
      </c>
      <c r="D266" s="14">
        <f t="shared" si="8"/>
        <v>0.96683633532470981</v>
      </c>
      <c r="E266" s="4">
        <f t="shared" si="9"/>
        <v>836211.23041343421</v>
      </c>
      <c r="F266" s="4">
        <f>(Inputs!$B$2-SUM($G$2:G265))*(Inputs!$B$4/12)</f>
        <v>192.62171686095701</v>
      </c>
      <c r="G266" s="4">
        <f>Inputs!$B$6-F266</f>
        <v>1470.0643300770153</v>
      </c>
      <c r="H266" s="4">
        <f>E266+(K266*(Inputs!$B$7-Inputs!$B$8))-Inputs!$B$9-Inputs!$B$3-(K266*Inputs!$B$6)</f>
        <v>553062.11402180942</v>
      </c>
      <c r="J266" s="4">
        <f>J265+Inputs!$B$11</f>
        <v>523949.11639162089</v>
      </c>
      <c r="K266">
        <v>264</v>
      </c>
      <c r="L266" s="20">
        <v>5.0000000000000001E-3</v>
      </c>
      <c r="P266" s="3"/>
      <c r="Q266" s="3"/>
    </row>
    <row r="267" spans="1:17" x14ac:dyDescent="0.2">
      <c r="A267" s="1">
        <v>44044</v>
      </c>
      <c r="C267" s="4">
        <v>835652.40720000002</v>
      </c>
      <c r="D267" s="14">
        <f t="shared" si="8"/>
        <v>1.0208318894265818</v>
      </c>
      <c r="E267" s="4">
        <f t="shared" si="9"/>
        <v>855136.78114548267</v>
      </c>
      <c r="F267" s="4">
        <f>(Inputs!$B$2-SUM($G$2:G266))*(Inputs!$B$4/12)</f>
        <v>187.721502427367</v>
      </c>
      <c r="G267" s="4">
        <f>Inputs!$B$6-F267</f>
        <v>1474.9645445106053</v>
      </c>
      <c r="H267" s="4">
        <f>E267+(K267*(Inputs!$B$7-Inputs!$B$8))-Inputs!$B$9-Inputs!$B$3-(K267*Inputs!$B$6)</f>
        <v>571274.97870692017</v>
      </c>
      <c r="J267" s="4">
        <f>J266+Inputs!$B$11</f>
        <v>525611.80243855889</v>
      </c>
      <c r="K267">
        <v>265</v>
      </c>
      <c r="L267" s="20">
        <v>-3.0000000000000001E-3</v>
      </c>
    </row>
    <row r="268" spans="1:17" x14ac:dyDescent="0.2">
      <c r="A268" s="1">
        <v>44075</v>
      </c>
      <c r="C268" s="4">
        <v>847818.60889999999</v>
      </c>
      <c r="D268" s="14">
        <f t="shared" si="8"/>
        <v>1.0145589261697516</v>
      </c>
      <c r="E268" s="4">
        <f t="shared" si="9"/>
        <v>869088.0809797839</v>
      </c>
      <c r="F268" s="4">
        <f>(Inputs!$B$2-SUM($G$2:G267))*(Inputs!$B$4/12)</f>
        <v>182.80495394566495</v>
      </c>
      <c r="G268" s="4">
        <f>Inputs!$B$6-F268</f>
        <v>1479.8810929923072</v>
      </c>
      <c r="H268" s="4">
        <f>E268+(K268*(Inputs!$B$7-Inputs!$B$8))-Inputs!$B$9-Inputs!$B$3-(K268*Inputs!$B$6)</f>
        <v>584513.59249428345</v>
      </c>
      <c r="J268" s="4">
        <f>J267+Inputs!$B$11</f>
        <v>527274.48848549684</v>
      </c>
      <c r="K268">
        <v>266</v>
      </c>
      <c r="L268" s="20">
        <v>3.0000000000000001E-3</v>
      </c>
    </row>
    <row r="269" spans="1:17" x14ac:dyDescent="0.2">
      <c r="A269" s="1">
        <v>44105</v>
      </c>
      <c r="C269" s="4">
        <v>833418.33570000005</v>
      </c>
      <c r="D269" s="14">
        <f t="shared" si="8"/>
        <v>0.98301491256639961</v>
      </c>
      <c r="E269" s="4">
        <f t="shared" si="9"/>
        <v>855786.13827068952</v>
      </c>
      <c r="F269" s="4">
        <f>(Inputs!$B$2-SUM($G$2:G268))*(Inputs!$B$4/12)</f>
        <v>177.87201696902389</v>
      </c>
      <c r="G269" s="4">
        <f>Inputs!$B$6-F269</f>
        <v>1484.8140299689483</v>
      </c>
      <c r="H269" s="4">
        <f>E269+(K269*(Inputs!$B$7-Inputs!$B$8))-Inputs!$B$9-Inputs!$B$3-(K269*Inputs!$B$6)</f>
        <v>570498.96373825101</v>
      </c>
      <c r="J269" s="4">
        <f>J268+Inputs!$B$11</f>
        <v>528937.17453243479</v>
      </c>
      <c r="K269">
        <v>267</v>
      </c>
      <c r="L269" s="20"/>
    </row>
    <row r="270" spans="1:17" x14ac:dyDescent="0.2">
      <c r="A270" s="1">
        <v>44136</v>
      </c>
      <c r="C270" s="4">
        <v>815492.96530000004</v>
      </c>
      <c r="D270" s="14">
        <f t="shared" si="8"/>
        <v>0.97849174942264228</v>
      </c>
      <c r="E270" s="4">
        <f t="shared" si="9"/>
        <v>838837.39677347825</v>
      </c>
      <c r="F270" s="4">
        <f>(Inputs!$B$2-SUM($G$2:G269))*(Inputs!$B$4/12)</f>
        <v>172.92263686912736</v>
      </c>
      <c r="G270" s="4">
        <f>Inputs!$B$6-F270</f>
        <v>1489.7634100688447</v>
      </c>
      <c r="H270" s="4">
        <f>E270+(K270*(Inputs!$B$7-Inputs!$B$8))-Inputs!$B$9-Inputs!$B$3-(K270*Inputs!$B$6)</f>
        <v>552837.53619410167</v>
      </c>
      <c r="J270" s="4">
        <f>J269+Inputs!$B$11</f>
        <v>530599.86057937273</v>
      </c>
      <c r="K270">
        <v>268</v>
      </c>
      <c r="L270" s="20">
        <v>-3.0000000000000001E-3</v>
      </c>
    </row>
    <row r="271" spans="1:17" x14ac:dyDescent="0.2">
      <c r="A271" s="1">
        <v>44166</v>
      </c>
      <c r="C271" s="4">
        <v>787448.94949999999</v>
      </c>
      <c r="D271" s="14">
        <f t="shared" si="8"/>
        <v>0.96561096539970359</v>
      </c>
      <c r="E271" s="4">
        <f t="shared" si="9"/>
        <v>811433.91550270829</v>
      </c>
      <c r="F271" s="4">
        <f>(Inputs!$B$2-SUM($G$2:G270))*(Inputs!$B$4/12)</f>
        <v>167.95675883556444</v>
      </c>
      <c r="G271" s="4">
        <f>Inputs!$B$6-F271</f>
        <v>1494.7292881024077</v>
      </c>
      <c r="H271" s="4">
        <f>E271+(K271*(Inputs!$B$7-Inputs!$B$8))-Inputs!$B$9-Inputs!$B$3-(K271*Inputs!$B$6)</f>
        <v>524721.36887639388</v>
      </c>
      <c r="J271" s="4">
        <f>J270+Inputs!$B$11</f>
        <v>532262.54662631068</v>
      </c>
      <c r="K271">
        <v>269</v>
      </c>
      <c r="L271" s="20">
        <v>6.0000000000000001E-3</v>
      </c>
    </row>
    <row r="272" spans="1:17" x14ac:dyDescent="0.2">
      <c r="A272" s="1">
        <v>44197</v>
      </c>
      <c r="C272" s="4">
        <v>799564.76780000003</v>
      </c>
      <c r="D272" s="14">
        <f t="shared" si="8"/>
        <v>1.015386163519163</v>
      </c>
      <c r="E272" s="4">
        <f t="shared" si="9"/>
        <v>825441.55694043147</v>
      </c>
      <c r="F272" s="4">
        <f>(Inputs!$B$2-SUM($G$2:G271))*(Inputs!$B$4/12)</f>
        <v>162.97432787522305</v>
      </c>
      <c r="G272" s="4">
        <f>Inputs!$B$6-F272</f>
        <v>1499.7117190627491</v>
      </c>
      <c r="H272" s="4">
        <f>E272+(K272*(Inputs!$B$7-Inputs!$B$8))-Inputs!$B$9-Inputs!$B$3-(K272*Inputs!$B$6)</f>
        <v>538016.32426717901</v>
      </c>
      <c r="J272" s="4">
        <f>J271+Inputs!$B$11</f>
        <v>533925.23267324863</v>
      </c>
      <c r="K272">
        <v>270</v>
      </c>
      <c r="L272" s="20">
        <v>-3.0000000000000001E-3</v>
      </c>
    </row>
    <row r="273" spans="1:12" x14ac:dyDescent="0.2">
      <c r="A273" s="1">
        <v>44228</v>
      </c>
      <c r="C273" s="4">
        <v>795318.02009999997</v>
      </c>
      <c r="D273" s="14">
        <f t="shared" si="8"/>
        <v>0.99468867580085474</v>
      </c>
      <c r="E273" s="4">
        <f t="shared" si="9"/>
        <v>822554.08797553764</v>
      </c>
      <c r="F273" s="4">
        <f>(Inputs!$B$2-SUM($G$2:G272))*(Inputs!$B$4/12)</f>
        <v>157.97528881168051</v>
      </c>
      <c r="G273" s="4">
        <f>Inputs!$B$6-F273</f>
        <v>1504.7107581262917</v>
      </c>
      <c r="H273" s="4">
        <f>E273+(K273*(Inputs!$B$7-Inputs!$B$8))-Inputs!$B$9-Inputs!$B$3-(K273*Inputs!$B$6)</f>
        <v>534416.16925534722</v>
      </c>
      <c r="J273" s="4">
        <f>J272+Inputs!$B$11</f>
        <v>535587.91872018657</v>
      </c>
      <c r="K273">
        <v>271</v>
      </c>
      <c r="L273" s="20">
        <v>5.0000000000000001E-3</v>
      </c>
    </row>
    <row r="274" spans="1:12" x14ac:dyDescent="0.2">
      <c r="A274" s="1">
        <v>44256</v>
      </c>
      <c r="C274" s="4">
        <v>805320.6165</v>
      </c>
      <c r="D274" s="14">
        <f t="shared" si="8"/>
        <v>1.0125768512056879</v>
      </c>
      <c r="E274" s="4">
        <f t="shared" si="9"/>
        <v>834427.9424143465</v>
      </c>
      <c r="F274" s="4">
        <f>(Inputs!$B$2-SUM($G$2:G273))*(Inputs!$B$4/12)</f>
        <v>152.95958628459292</v>
      </c>
      <c r="G274" s="4">
        <f>Inputs!$B$6-F274</f>
        <v>1509.7264606533793</v>
      </c>
      <c r="H274" s="4">
        <f>E274+(K274*(Inputs!$B$7-Inputs!$B$8))-Inputs!$B$9-Inputs!$B$3-(K274*Inputs!$B$6)</f>
        <v>545577.33764721826</v>
      </c>
      <c r="J274" s="4">
        <f>J273+Inputs!$B$11</f>
        <v>537250.60476712452</v>
      </c>
      <c r="K274">
        <v>272</v>
      </c>
      <c r="L274" s="20">
        <v>3.0000000000000001E-3</v>
      </c>
    </row>
    <row r="275" spans="1:12" x14ac:dyDescent="0.2">
      <c r="A275" s="1">
        <v>44287</v>
      </c>
      <c r="C275" s="4">
        <v>810041.50399999996</v>
      </c>
      <c r="D275" s="14">
        <f t="shared" si="8"/>
        <v>1.0058621217478789</v>
      </c>
      <c r="E275" s="4">
        <f t="shared" si="9"/>
        <v>840843.09918578656</v>
      </c>
      <c r="F275" s="4">
        <f>(Inputs!$B$2-SUM($G$2:G274))*(Inputs!$B$4/12)</f>
        <v>147.92716474908173</v>
      </c>
      <c r="G275" s="4">
        <f>Inputs!$B$6-F275</f>
        <v>1514.7588821888903</v>
      </c>
      <c r="H275" s="4">
        <f>E275+(K275*(Inputs!$B$7-Inputs!$B$8))-Inputs!$B$9-Inputs!$B$3-(K275*Inputs!$B$6)</f>
        <v>551279.80837172025</v>
      </c>
      <c r="J275" s="4">
        <f>J274+Inputs!$B$11</f>
        <v>538913.29081406246</v>
      </c>
      <c r="K275">
        <v>273</v>
      </c>
      <c r="L275" s="20">
        <v>1.3999999999999999E-2</v>
      </c>
    </row>
    <row r="276" spans="1:12" x14ac:dyDescent="0.2">
      <c r="A276" s="1">
        <v>44317</v>
      </c>
      <c r="C276" s="4">
        <v>821255.39119999995</v>
      </c>
      <c r="D276" s="14">
        <f t="shared" si="8"/>
        <v>1.0138435958461705</v>
      </c>
      <c r="E276" s="4">
        <f t="shared" si="9"/>
        <v>854024.23890822078</v>
      </c>
      <c r="F276" s="4">
        <f>(Inputs!$B$2-SUM($G$2:G275))*(Inputs!$B$4/12)</f>
        <v>142.87796847511879</v>
      </c>
      <c r="G276" s="4">
        <f>Inputs!$B$6-F276</f>
        <v>1519.8080784628532</v>
      </c>
      <c r="H276" s="4">
        <f>E276+(K276*(Inputs!$B$7-Inputs!$B$8))-Inputs!$B$9-Inputs!$B$3-(K276*Inputs!$B$6)</f>
        <v>563748.26204721641</v>
      </c>
      <c r="J276" s="4">
        <f>J275+Inputs!$B$11</f>
        <v>540575.97686100041</v>
      </c>
      <c r="K276">
        <v>274</v>
      </c>
      <c r="L276" s="20">
        <v>3.0000000000000001E-3</v>
      </c>
    </row>
    <row r="277" spans="1:12" x14ac:dyDescent="0.2">
      <c r="A277" s="1">
        <v>44348</v>
      </c>
      <c r="C277" s="4">
        <v>814597.11100000003</v>
      </c>
      <c r="D277" s="14">
        <f t="shared" si="8"/>
        <v>0.99189255830604539</v>
      </c>
      <c r="E277" s="4">
        <f t="shared" si="9"/>
        <v>848612.79846353945</v>
      </c>
      <c r="F277" s="4">
        <f>(Inputs!$B$2-SUM($G$2:G276))*(Inputs!$B$4/12)</f>
        <v>137.81194154690934</v>
      </c>
      <c r="G277" s="4">
        <f>Inputs!$B$6-F277</f>
        <v>1524.8741053910628</v>
      </c>
      <c r="H277" s="4">
        <f>E277+(K277*(Inputs!$B$7-Inputs!$B$8))-Inputs!$B$9-Inputs!$B$3-(K277*Inputs!$B$6)</f>
        <v>557624.13555559714</v>
      </c>
      <c r="J277" s="4">
        <f>J276+Inputs!$B$11</f>
        <v>542238.66290793836</v>
      </c>
      <c r="K277">
        <v>275</v>
      </c>
      <c r="L277" s="20">
        <v>6.9999999999999993E-3</v>
      </c>
    </row>
    <row r="278" spans="1:12" x14ac:dyDescent="0.2">
      <c r="A278" s="1">
        <v>44378</v>
      </c>
      <c r="C278" s="4">
        <v>870853.10262999998</v>
      </c>
      <c r="D278" s="14">
        <f t="shared" si="8"/>
        <v>1.0690598958311306</v>
      </c>
      <c r="E278" s="4">
        <f t="shared" si="9"/>
        <v>908853.52561783488</v>
      </c>
      <c r="F278" s="4">
        <f>(Inputs!$B$2-SUM($G$2:G277))*(Inputs!$B$4/12)</f>
        <v>132.72902786227255</v>
      </c>
      <c r="G278" s="4">
        <f>Inputs!$B$6-F278</f>
        <v>1529.9570190756997</v>
      </c>
      <c r="H278" s="4">
        <f>E278+(K278*(Inputs!$B$7-Inputs!$B$8))-Inputs!$B$9-Inputs!$B$3-(K278*Inputs!$B$6)</f>
        <v>617152.1766629545</v>
      </c>
      <c r="J278" s="4">
        <f>J277+Inputs!$B$11</f>
        <v>543901.3489548763</v>
      </c>
      <c r="K278">
        <v>276</v>
      </c>
      <c r="L278" s="20">
        <v>5.0000000000000001E-3</v>
      </c>
    </row>
    <row r="279" spans="1:12" x14ac:dyDescent="0.2">
      <c r="A279" s="1">
        <v>44409</v>
      </c>
      <c r="C279" s="4">
        <v>871063.65524999995</v>
      </c>
      <c r="D279" s="14">
        <f t="shared" si="8"/>
        <v>1.0002417774241879</v>
      </c>
      <c r="E279" s="4">
        <f t="shared" si="9"/>
        <v>910608.69390012615</v>
      </c>
      <c r="F279" s="4">
        <f>(Inputs!$B$2-SUM($G$2:G278))*(Inputs!$B$4/12)</f>
        <v>127.62917113202023</v>
      </c>
      <c r="G279" s="4">
        <f>Inputs!$B$6-F279</f>
        <v>1535.0568758059519</v>
      </c>
      <c r="H279" s="4">
        <f>E279+(K279*(Inputs!$B$7-Inputs!$B$8))-Inputs!$B$9-Inputs!$B$3-(K279*Inputs!$B$6)</f>
        <v>618194.65889830771</v>
      </c>
      <c r="J279" s="4">
        <f>J278+Inputs!$B$11</f>
        <v>545564.03500181425</v>
      </c>
      <c r="K279">
        <v>277</v>
      </c>
      <c r="L279" s="20">
        <v>6.0000000000000001E-3</v>
      </c>
    </row>
    <row r="280" spans="1:12" x14ac:dyDescent="0.2">
      <c r="A280" s="1">
        <v>44440</v>
      </c>
      <c r="C280" s="4">
        <v>867487.89648999996</v>
      </c>
      <c r="D280" s="14">
        <f t="shared" si="8"/>
        <v>0.99589495126050953</v>
      </c>
      <c r="E280" s="4">
        <f t="shared" si="9"/>
        <v>908404.45207288361</v>
      </c>
      <c r="F280" s="4">
        <f>(Inputs!$B$2-SUM($G$2:G279))*(Inputs!$B$4/12)</f>
        <v>122.51231487933373</v>
      </c>
      <c r="G280" s="4">
        <f>Inputs!$B$6-F280</f>
        <v>1540.1737320586385</v>
      </c>
      <c r="H280" s="4">
        <f>E280+(K280*(Inputs!$B$7-Inputs!$B$8))-Inputs!$B$9-Inputs!$B$3-(K280*Inputs!$B$6)</f>
        <v>615277.73102412722</v>
      </c>
      <c r="J280" s="4">
        <f>J279+Inputs!$B$11</f>
        <v>547226.7210487522</v>
      </c>
      <c r="K280">
        <v>278</v>
      </c>
      <c r="L280" s="20">
        <v>4.0000000000000001E-3</v>
      </c>
    </row>
    <row r="281" spans="1:12" x14ac:dyDescent="0.2">
      <c r="A281" s="1">
        <v>44470</v>
      </c>
      <c r="C281" s="4">
        <v>822486.92952999996</v>
      </c>
      <c r="D281" s="14">
        <f t="shared" si="8"/>
        <v>0.94812496273195124</v>
      </c>
      <c r="E281" s="4">
        <f t="shared" si="9"/>
        <v>862746.08201999124</v>
      </c>
      <c r="F281" s="4">
        <f>(Inputs!$B$2-SUM($G$2:G280))*(Inputs!$B$4/12)</f>
        <v>117.37840243913836</v>
      </c>
      <c r="G281" s="4">
        <f>Inputs!$B$6-F281</f>
        <v>1545.3076444988337</v>
      </c>
      <c r="H281" s="4">
        <f>E281+(K281*(Inputs!$B$7-Inputs!$B$8))-Inputs!$B$9-Inputs!$B$3-(K281*Inputs!$B$6)</f>
        <v>568906.67492429703</v>
      </c>
      <c r="J281" s="4">
        <f>J280+Inputs!$B$11</f>
        <v>548889.40709569014</v>
      </c>
      <c r="K281">
        <v>279</v>
      </c>
      <c r="L281" s="20">
        <v>1.1000000000000001E-2</v>
      </c>
    </row>
    <row r="282" spans="1:12" x14ac:dyDescent="0.2">
      <c r="A282" s="1">
        <v>44501</v>
      </c>
      <c r="C282" s="4">
        <v>848600.27164000005</v>
      </c>
      <c r="D282" s="14">
        <f t="shared" si="8"/>
        <v>1.0317492487387274</v>
      </c>
      <c r="E282" s="4">
        <f t="shared" si="9"/>
        <v>891737.30654435931</v>
      </c>
      <c r="F282" s="4">
        <f>(Inputs!$B$2-SUM($G$2:G281))*(Inputs!$B$4/12)</f>
        <v>112.2273769574756</v>
      </c>
      <c r="G282" s="4">
        <f>Inputs!$B$6-F282</f>
        <v>1550.4586699804966</v>
      </c>
      <c r="H282" s="4">
        <f>E282+(K282*(Inputs!$B$7-Inputs!$B$8))-Inputs!$B$9-Inputs!$B$3-(K282*Inputs!$B$6)</f>
        <v>597185.21340172715</v>
      </c>
      <c r="J282" s="4">
        <f>J281+Inputs!$B$11</f>
        <v>550552.09314262809</v>
      </c>
      <c r="K282">
        <v>280</v>
      </c>
      <c r="L282" s="20">
        <v>6.9999999999999993E-3</v>
      </c>
    </row>
    <row r="283" spans="1:12" x14ac:dyDescent="0.2">
      <c r="A283" s="1">
        <v>44531</v>
      </c>
      <c r="C283" s="4">
        <v>867094.25760000001</v>
      </c>
      <c r="D283" s="14">
        <f t="shared" si="8"/>
        <v>1.0217935187838894</v>
      </c>
      <c r="E283" s="4">
        <f t="shared" si="9"/>
        <v>912760.92973369092</v>
      </c>
      <c r="F283" s="4">
        <f>(Inputs!$B$2-SUM($G$2:G282))*(Inputs!$B$4/12)</f>
        <v>107.05918139087386</v>
      </c>
      <c r="G283" s="4">
        <f>Inputs!$B$6-F283</f>
        <v>1555.6268655470983</v>
      </c>
      <c r="H283" s="4">
        <f>E283+(K283*(Inputs!$B$7-Inputs!$B$8))-Inputs!$B$9-Inputs!$B$3-(K283*Inputs!$B$6)</f>
        <v>617496.1505441207</v>
      </c>
      <c r="J283" s="4">
        <f>J282+Inputs!$B$11</f>
        <v>552214.77918956603</v>
      </c>
      <c r="K283">
        <v>281</v>
      </c>
      <c r="L283" s="20">
        <v>1.1000000000000001E-2</v>
      </c>
    </row>
    <row r="284" spans="1:12" x14ac:dyDescent="0.2">
      <c r="A284" s="1">
        <v>44562</v>
      </c>
      <c r="C284" s="4">
        <v>871941.33935000002</v>
      </c>
      <c r="D284" s="14">
        <f t="shared" si="8"/>
        <v>1.0055900286589559</v>
      </c>
      <c r="E284" s="4">
        <f t="shared" si="9"/>
        <v>919432.82676353329</v>
      </c>
      <c r="F284" s="4">
        <f>(Inputs!$B$2-SUM($G$2:G283))*(Inputs!$B$4/12)</f>
        <v>101.87375850571689</v>
      </c>
      <c r="G284" s="4">
        <f>Inputs!$B$6-F284</f>
        <v>1560.8122884322552</v>
      </c>
      <c r="H284" s="4">
        <f>E284+(K284*(Inputs!$B$7-Inputs!$B$8))-Inputs!$B$9-Inputs!$B$3-(K284*Inputs!$B$6)</f>
        <v>623455.36152702512</v>
      </c>
      <c r="J284" s="4">
        <f>J283+Inputs!$B$11</f>
        <v>553877.46523650398</v>
      </c>
      <c r="K284">
        <v>282</v>
      </c>
      <c r="L284" s="20"/>
    </row>
    <row r="285" spans="1:12" x14ac:dyDescent="0.2">
      <c r="A285" s="1">
        <v>44593</v>
      </c>
      <c r="C285" s="4">
        <v>867680.80819999997</v>
      </c>
      <c r="D285" s="14">
        <f t="shared" si="8"/>
        <v>0.99511374107669204</v>
      </c>
      <c r="E285" s="4">
        <f t="shared" si="9"/>
        <v>916498.60295068962</v>
      </c>
      <c r="F285" s="4">
        <f>(Inputs!$B$2-SUM($G$2:G284))*(Inputs!$B$4/12)</f>
        <v>96.671050877609332</v>
      </c>
      <c r="G285" s="4">
        <f>Inputs!$B$6-F285</f>
        <v>1566.0149960603628</v>
      </c>
      <c r="H285" s="4">
        <f>E285+(K285*(Inputs!$B$7-Inputs!$B$8))-Inputs!$B$9-Inputs!$B$3-(K285*Inputs!$B$6)</f>
        <v>619808.4516672435</v>
      </c>
      <c r="J285" s="4">
        <f>J284+Inputs!$B$11</f>
        <v>555540.15128344193</v>
      </c>
      <c r="K285">
        <v>283</v>
      </c>
      <c r="L285" s="17">
        <v>8.0000000000000002E-3</v>
      </c>
    </row>
    <row r="286" spans="1:12" x14ac:dyDescent="0.2">
      <c r="A286" s="1">
        <v>44621</v>
      </c>
      <c r="C286" s="4">
        <v>881732.52122</v>
      </c>
      <c r="D286" s="14">
        <f t="shared" si="8"/>
        <v>1.0161945647376369</v>
      </c>
      <c r="E286" s="4">
        <f t="shared" si="9"/>
        <v>932937.57942184689</v>
      </c>
      <c r="F286" s="4">
        <f>(Inputs!$B$2-SUM($G$2:G285))*(Inputs!$B$4/12)</f>
        <v>91.451000890741525</v>
      </c>
      <c r="G286" s="4">
        <f>Inputs!$B$6-F286</f>
        <v>1571.2350460472305</v>
      </c>
      <c r="H286" s="4">
        <f>E286+(K286*(Inputs!$B$7-Inputs!$B$8))-Inputs!$B$9-Inputs!$B$3-(K286*Inputs!$B$6)</f>
        <v>635534.74209146283</v>
      </c>
      <c r="J286" s="4">
        <f>J285+Inputs!$B$11</f>
        <v>557202.83733037987</v>
      </c>
      <c r="K286">
        <v>284</v>
      </c>
      <c r="L286" s="20">
        <v>0.01</v>
      </c>
    </row>
    <row r="287" spans="1:12" x14ac:dyDescent="0.2">
      <c r="A287" s="1">
        <v>44652</v>
      </c>
      <c r="C287" s="4">
        <v>876917</v>
      </c>
      <c r="D287" s="14">
        <f t="shared" si="8"/>
        <v>0.99453856911919614</v>
      </c>
      <c r="E287" s="4">
        <f t="shared" si="9"/>
        <v>929410.26801635721</v>
      </c>
      <c r="F287" s="4">
        <f>(Inputs!$B$2-SUM($G$2:G286))*(Inputs!$B$4/12)</f>
        <v>86.213550737250685</v>
      </c>
      <c r="G287" s="4">
        <f>Inputs!$B$6-F287</f>
        <v>1576.4724962007215</v>
      </c>
      <c r="H287" s="4">
        <f>E287+(K287*(Inputs!$B$7-Inputs!$B$8))-Inputs!$B$9-Inputs!$B$3-(K287*Inputs!$B$6)</f>
        <v>631294.74463903508</v>
      </c>
      <c r="J287" s="4">
        <f>J286+Inputs!$B$11</f>
        <v>558865.52337731782</v>
      </c>
      <c r="K287">
        <v>285</v>
      </c>
      <c r="L287" s="20">
        <v>3.4000000000000002E-2</v>
      </c>
    </row>
    <row r="288" spans="1:12" x14ac:dyDescent="0.2">
      <c r="A288" s="1">
        <v>44682</v>
      </c>
      <c r="C288" s="4">
        <v>856096</v>
      </c>
      <c r="D288" s="14">
        <f t="shared" si="8"/>
        <v>0.97625658984829811</v>
      </c>
      <c r="E288" s="4">
        <f t="shared" si="9"/>
        <v>908887.0706256493</v>
      </c>
      <c r="F288" s="4">
        <f>(Inputs!$B$2-SUM($G$2:G287))*(Inputs!$B$4/12)</f>
        <v>80.958642416581668</v>
      </c>
      <c r="G288" s="4">
        <f>Inputs!$B$6-F288</f>
        <v>1581.7274045213906</v>
      </c>
      <c r="H288" s="4">
        <f>E288+(K288*(Inputs!$B$7-Inputs!$B$8))-Inputs!$B$9-Inputs!$B$3-(K288*Inputs!$B$6)</f>
        <v>610058.86120138923</v>
      </c>
      <c r="J288" s="4">
        <f>J287+Inputs!$B$11</f>
        <v>560528.20942425577</v>
      </c>
      <c r="K288">
        <v>286</v>
      </c>
      <c r="L288" s="20">
        <v>6.9999999999999993E-3</v>
      </c>
    </row>
    <row r="289" spans="1:12" x14ac:dyDescent="0.2">
      <c r="A289" s="1">
        <v>44713</v>
      </c>
      <c r="C289" s="4">
        <v>837563</v>
      </c>
      <c r="D289" s="14">
        <f t="shared" si="8"/>
        <v>0.97835172690913164</v>
      </c>
      <c r="E289" s="4">
        <f t="shared" si="9"/>
        <v>890763.87913549121</v>
      </c>
      <c r="F289" s="4">
        <f>(Inputs!$B$2-SUM($G$2:G288))*(Inputs!$B$4/12)</f>
        <v>75.686217734843765</v>
      </c>
      <c r="G289" s="4">
        <f>Inputs!$B$6-F289</f>
        <v>1586.9998292031285</v>
      </c>
      <c r="H289" s="4">
        <f>E289+(K289*(Inputs!$B$7-Inputs!$B$8))-Inputs!$B$9-Inputs!$B$3-(K289*Inputs!$B$6)</f>
        <v>591222.98366429331</v>
      </c>
      <c r="J289" s="4">
        <f>J288+Inputs!$B$11</f>
        <v>562190.89547119371</v>
      </c>
      <c r="K289">
        <v>287</v>
      </c>
      <c r="L289" s="20">
        <v>9.0000000000000011E-3</v>
      </c>
    </row>
    <row r="290" spans="1:12" x14ac:dyDescent="0.2">
      <c r="A290" s="1">
        <v>44743</v>
      </c>
      <c r="C290" s="4">
        <v>843766</v>
      </c>
      <c r="D290" s="14">
        <f t="shared" si="8"/>
        <v>1.007406010055363</v>
      </c>
      <c r="E290" s="4">
        <f t="shared" si="9"/>
        <v>898964.96772443852</v>
      </c>
      <c r="F290" s="4">
        <f>(Inputs!$B$2-SUM($G$2:G289))*(Inputs!$B$4/12)</f>
        <v>70.396218304166695</v>
      </c>
      <c r="G290" s="4">
        <f>Inputs!$B$6-F290</f>
        <v>1592.2898286338054</v>
      </c>
      <c r="H290" s="4">
        <f>E290+(K290*(Inputs!$B$7-Inputs!$B$8))-Inputs!$B$9-Inputs!$B$3-(K290*Inputs!$B$6)</f>
        <v>598711.38620630256</v>
      </c>
      <c r="J290" s="4">
        <f>J289+Inputs!$B$11</f>
        <v>563853.58151813166</v>
      </c>
      <c r="K290">
        <v>288</v>
      </c>
      <c r="L290" s="20">
        <v>9.0000000000000011E-3</v>
      </c>
    </row>
    <row r="291" spans="1:12" x14ac:dyDescent="0.2">
      <c r="A291" s="1">
        <v>44774</v>
      </c>
      <c r="C291" s="4">
        <v>857065</v>
      </c>
      <c r="D291" s="14">
        <f t="shared" si="8"/>
        <v>1.0157614788934373</v>
      </c>
      <c r="E291" s="4">
        <f t="shared" si="9"/>
        <v>914756.76304923068</v>
      </c>
      <c r="F291" s="4">
        <f>(Inputs!$B$2-SUM($G$2:G290))*(Inputs!$B$4/12)</f>
        <v>65.08858554205392</v>
      </c>
      <c r="G291" s="4">
        <f>Inputs!$B$6-F291</f>
        <v>1597.5974613959183</v>
      </c>
      <c r="H291" s="4">
        <f>E291+(K291*(Inputs!$B$7-Inputs!$B$8))-Inputs!$B$9-Inputs!$B$3-(K291*Inputs!$B$6)</f>
        <v>613790.49548415677</v>
      </c>
      <c r="J291" s="4">
        <f>J290+Inputs!$B$11</f>
        <v>565516.2675650696</v>
      </c>
      <c r="K291">
        <v>289</v>
      </c>
      <c r="L291" s="20">
        <v>6.0000000000000001E-3</v>
      </c>
    </row>
    <row r="292" spans="1:12" x14ac:dyDescent="0.2">
      <c r="A292" s="1">
        <v>44805</v>
      </c>
      <c r="C292" s="4">
        <v>858482</v>
      </c>
      <c r="D292" s="14">
        <f t="shared" si="8"/>
        <v>1.0016533168429467</v>
      </c>
      <c r="E292" s="4">
        <f t="shared" si="9"/>
        <v>917874.71873828711</v>
      </c>
      <c r="F292" s="4">
        <f>(Inputs!$B$2-SUM($G$2:G291))*(Inputs!$B$4/12)</f>
        <v>59.763260670734262</v>
      </c>
      <c r="G292" s="4">
        <f>Inputs!$B$6-F292</f>
        <v>1602.9227862672378</v>
      </c>
      <c r="H292" s="4">
        <f>E292+(K292*(Inputs!$B$7-Inputs!$B$8))-Inputs!$B$9-Inputs!$B$3-(K292*Inputs!$B$6)</f>
        <v>616195.76512627536</v>
      </c>
      <c r="J292" s="4">
        <f>J291+Inputs!$B$11</f>
        <v>567178.95361200755</v>
      </c>
      <c r="K292">
        <v>290</v>
      </c>
      <c r="L292" s="20">
        <v>6.9999999999999993E-3</v>
      </c>
    </row>
    <row r="293" spans="1:12" x14ac:dyDescent="0.2">
      <c r="A293" s="1">
        <v>44835</v>
      </c>
      <c r="C293" s="4">
        <v>848913</v>
      </c>
      <c r="D293" s="14">
        <f t="shared" si="8"/>
        <v>0.98885358108847943</v>
      </c>
      <c r="E293" s="4">
        <f t="shared" si="9"/>
        <v>909234.04207213607</v>
      </c>
      <c r="F293" s="4">
        <f>(Inputs!$B$2-SUM($G$2:G292))*(Inputs!$B$4/12)</f>
        <v>54.420184716510121</v>
      </c>
      <c r="G293" s="4">
        <f>Inputs!$B$6-F293</f>
        <v>1608.2658622214619</v>
      </c>
      <c r="H293" s="4">
        <f>E293+(K293*(Inputs!$B$7-Inputs!$B$8))-Inputs!$B$9-Inputs!$B$3-(K293*Inputs!$B$6)</f>
        <v>606842.40241318604</v>
      </c>
      <c r="J293" s="4">
        <f>J292+Inputs!$B$11</f>
        <v>568841.6396589455</v>
      </c>
      <c r="K293">
        <v>291</v>
      </c>
      <c r="L293" s="20">
        <v>2.5000000000000001E-2</v>
      </c>
    </row>
    <row r="294" spans="1:12" x14ac:dyDescent="0.2">
      <c r="A294" s="1">
        <v>44866</v>
      </c>
      <c r="C294" s="4">
        <v>840391</v>
      </c>
      <c r="D294" s="14">
        <f t="shared" si="8"/>
        <v>0.98996127989558413</v>
      </c>
      <c r="E294" s="4">
        <f t="shared" si="9"/>
        <v>901703.9240155156</v>
      </c>
      <c r="F294" s="4">
        <f>(Inputs!$B$2-SUM($G$2:G293))*(Inputs!$B$4/12)</f>
        <v>49.05929850910519</v>
      </c>
      <c r="G294" s="4">
        <f>Inputs!$B$6-F294</f>
        <v>1613.6267484288669</v>
      </c>
      <c r="H294" s="4">
        <f>E294+(K294*(Inputs!$B$7-Inputs!$B$8))-Inputs!$B$9-Inputs!$B$3-(K294*Inputs!$B$6)</f>
        <v>598599.59830962762</v>
      </c>
      <c r="J294" s="4">
        <f>J293+Inputs!$B$11</f>
        <v>570504.32570588344</v>
      </c>
      <c r="K294">
        <v>292</v>
      </c>
      <c r="L294" s="20">
        <v>6.0000000000000001E-3</v>
      </c>
    </row>
    <row r="295" spans="1:12" x14ac:dyDescent="0.2">
      <c r="A295" s="1">
        <v>44896</v>
      </c>
      <c r="C295" s="4">
        <v>854294</v>
      </c>
      <c r="D295" s="14">
        <f t="shared" si="8"/>
        <v>1.0165434898755461</v>
      </c>
      <c r="E295" s="4">
        <f t="shared" si="9"/>
        <v>918267.04325863149</v>
      </c>
      <c r="F295" s="4">
        <f>(Inputs!$B$2-SUM($G$2:G294))*(Inputs!$B$4/12)</f>
        <v>43.680542681009008</v>
      </c>
      <c r="G295" s="4">
        <f>Inputs!$B$6-F295</f>
        <v>1619.0055042569631</v>
      </c>
      <c r="H295" s="4">
        <f>E295+(K295*(Inputs!$B$7-Inputs!$B$8))-Inputs!$B$9-Inputs!$B$3-(K295*Inputs!$B$6)</f>
        <v>614450.03150580579</v>
      </c>
      <c r="J295" s="4">
        <f>J294+Inputs!$B$11</f>
        <v>572167.01175282139</v>
      </c>
      <c r="K295">
        <v>293</v>
      </c>
      <c r="L295" s="17">
        <v>6.0000000000000001E-3</v>
      </c>
    </row>
    <row r="296" spans="1:12" x14ac:dyDescent="0.2">
      <c r="A296" s="1">
        <v>44927</v>
      </c>
      <c r="C296" s="4">
        <v>857660</v>
      </c>
      <c r="D296" s="14">
        <f t="shared" si="8"/>
        <v>1.0039400955642905</v>
      </c>
      <c r="E296" s="4">
        <f t="shared" si="9"/>
        <v>923515.90565174073</v>
      </c>
      <c r="F296" s="4">
        <f>(Inputs!$B$2-SUM($G$2:G295))*(Inputs!$B$4/12)</f>
        <v>38.283857666819046</v>
      </c>
      <c r="G296" s="4">
        <f>Inputs!$B$6-F296</f>
        <v>1624.402189271153</v>
      </c>
      <c r="H296" s="4">
        <f>E296+(K296*(Inputs!$B$7-Inputs!$B$8))-Inputs!$B$9-Inputs!$B$3-(K296*Inputs!$B$6)</f>
        <v>618986.20785197685</v>
      </c>
      <c r="J296" s="4">
        <f>J295+Inputs!$B$11</f>
        <v>573829.69779975933</v>
      </c>
      <c r="K296">
        <v>294</v>
      </c>
    </row>
    <row r="297" spans="1:12" x14ac:dyDescent="0.2">
      <c r="A297" s="1">
        <v>44958</v>
      </c>
      <c r="C297" s="4">
        <v>867547</v>
      </c>
      <c r="D297" s="14">
        <f t="shared" si="8"/>
        <v>1.0115278781801647</v>
      </c>
      <c r="E297" s="4">
        <f t="shared" si="9"/>
        <v>935810.68970302923</v>
      </c>
      <c r="F297" s="4">
        <f>(Inputs!$B$2-SUM($G$2:G296))*(Inputs!$B$4/12)</f>
        <v>32.8691837025818</v>
      </c>
      <c r="G297" s="4">
        <f>Inputs!$B$6-F297</f>
        <v>1629.8168632353904</v>
      </c>
      <c r="H297" s="4">
        <f>E297+(K297*(Inputs!$B$7-Inputs!$B$8))-Inputs!$B$9-Inputs!$B$3-(K297*Inputs!$B$6)</f>
        <v>630568.30585632729</v>
      </c>
      <c r="J297" s="4">
        <f>J296+Inputs!$B$11</f>
        <v>575492.38384669728</v>
      </c>
      <c r="K297">
        <v>295</v>
      </c>
      <c r="L297">
        <v>1.2E-2</v>
      </c>
    </row>
    <row r="298" spans="1:12" x14ac:dyDescent="0.2">
      <c r="A298" s="1">
        <v>44986</v>
      </c>
      <c r="C298" s="4">
        <v>849758</v>
      </c>
      <c r="D298" s="14">
        <f t="shared" si="8"/>
        <v>0.97949505905731904</v>
      </c>
      <c r="E298" s="4">
        <f t="shared" si="9"/>
        <v>918223.66566706204</v>
      </c>
      <c r="F298" s="4">
        <f>(Inputs!$B$2-SUM($G$2:G297))*(Inputs!$B$4/12)</f>
        <v>27.436460825130538</v>
      </c>
      <c r="G298" s="4">
        <f>Inputs!$B$6-F298</f>
        <v>1635.2495861128416</v>
      </c>
      <c r="H298" s="4">
        <f>E298+(K298*(Inputs!$B$7-Inputs!$B$8))-Inputs!$B$9-Inputs!$B$3-(K298*Inputs!$B$6)</f>
        <v>612268.59577342239</v>
      </c>
      <c r="J298" s="4">
        <f>J297+Inputs!$B$11</f>
        <v>577155.06989363523</v>
      </c>
      <c r="K298">
        <v>296</v>
      </c>
      <c r="L298">
        <v>6.9999999999999993E-3</v>
      </c>
    </row>
    <row r="299" spans="1:12" x14ac:dyDescent="0.2">
      <c r="A299" s="1">
        <v>45017</v>
      </c>
      <c r="C299" s="4">
        <v>870389</v>
      </c>
      <c r="D299" s="14">
        <f t="shared" si="8"/>
        <v>1.0242786769880365</v>
      </c>
      <c r="E299" s="4">
        <f t="shared" si="9"/>
        <v>942197.45590211451</v>
      </c>
      <c r="F299" s="4">
        <f>(Inputs!$B$2-SUM($G$2:G298))*(Inputs!$B$4/12)</f>
        <v>21.985628871421021</v>
      </c>
      <c r="G299" s="4">
        <f>Inputs!$B$6-F299</f>
        <v>1640.700418066551</v>
      </c>
      <c r="H299" s="4">
        <f>E299+(K299*(Inputs!$B$7-Inputs!$B$8))-Inputs!$B$9-Inputs!$B$3-(K299*Inputs!$B$6)</f>
        <v>635529.6999615368</v>
      </c>
      <c r="J299" s="4">
        <f>J298+Inputs!$B$11</f>
        <v>578817.75594057317</v>
      </c>
      <c r="K299">
        <v>297</v>
      </c>
      <c r="L299">
        <v>1.4999999999999999E-2</v>
      </c>
    </row>
    <row r="300" spans="1:12" x14ac:dyDescent="0.2">
      <c r="A300" s="1">
        <v>45047</v>
      </c>
      <c r="C300" s="4">
        <v>845335</v>
      </c>
      <c r="D300" s="14">
        <f t="shared" si="8"/>
        <v>0.97121516930935481</v>
      </c>
      <c r="E300" s="4">
        <f t="shared" si="9"/>
        <v>916675.24636824836</v>
      </c>
      <c r="F300" s="4">
        <f>(Inputs!$B$2-SUM($G$2:G299))*(Inputs!$B$4/12)</f>
        <v>16.516627477865939</v>
      </c>
      <c r="G300" s="4">
        <f>Inputs!$B$6-F300</f>
        <v>1646.1694194601062</v>
      </c>
      <c r="H300" s="4">
        <f>E300+(K300*(Inputs!$B$7-Inputs!$B$8))-Inputs!$B$9-Inputs!$B$3-(K300*Inputs!$B$6)</f>
        <v>609294.80438073282</v>
      </c>
      <c r="J300" s="4">
        <f>J299+Inputs!$B$11</f>
        <v>580480.44198751112</v>
      </c>
      <c r="K300">
        <v>298</v>
      </c>
      <c r="L300">
        <v>6.9999999999999993E-3</v>
      </c>
    </row>
    <row r="301" spans="1:12" x14ac:dyDescent="0.2">
      <c r="A301" s="1">
        <v>45078</v>
      </c>
      <c r="C301" s="4">
        <v>866099</v>
      </c>
      <c r="D301" s="14">
        <f t="shared" si="8"/>
        <v>1.0245630430539372</v>
      </c>
      <c r="E301" s="4">
        <f t="shared" si="9"/>
        <v>940883.80627555388</v>
      </c>
      <c r="F301" s="4">
        <f>(Inputs!$B$2-SUM($G$2:G300))*(Inputs!$B$4/12)</f>
        <v>11.029396079665554</v>
      </c>
      <c r="G301" s="4">
        <f>Inputs!$B$6-F301</f>
        <v>1651.6566508583066</v>
      </c>
      <c r="H301" s="4">
        <f>E301+(K301*(Inputs!$B$7-Inputs!$B$8))-Inputs!$B$9-Inputs!$B$3-(K301*Inputs!$B$6)</f>
        <v>632790.6782411004</v>
      </c>
      <c r="J301" s="4">
        <f>J300+Inputs!$B$11</f>
        <v>582143.12803444907</v>
      </c>
      <c r="K301">
        <v>299</v>
      </c>
      <c r="L301">
        <v>3.0000000000000001E-3</v>
      </c>
    </row>
    <row r="302" spans="1:12" x14ac:dyDescent="0.2">
      <c r="A302" s="1">
        <v>45108</v>
      </c>
      <c r="C302" s="4">
        <v>828389</v>
      </c>
      <c r="D302" s="14">
        <f t="shared" si="8"/>
        <v>0.95645994280099622</v>
      </c>
      <c r="E302" s="4">
        <f t="shared" si="9"/>
        <v>901502.68076992605</v>
      </c>
      <c r="F302" s="4">
        <f>(Inputs!$B$2-SUM($G$2:G301))*(Inputs!$B$4/12)</f>
        <v>5.523873910137918</v>
      </c>
      <c r="G302" s="4">
        <f>Inputs!$B$6-F302</f>
        <v>1657.1621730278343</v>
      </c>
      <c r="H302" s="4">
        <f>E302+(K302*(Inputs!$B$7-Inputs!$B$8))-Inputs!$B$9-Inputs!$B$3-(K302*Inputs!$B$6)</f>
        <v>592696.86668853427</v>
      </c>
      <c r="J302" s="4">
        <f>J301+Inputs!$B$11</f>
        <v>583805.81408138701</v>
      </c>
      <c r="K302">
        <v>300</v>
      </c>
      <c r="L302">
        <v>-6.0000000000000001E-3</v>
      </c>
    </row>
    <row r="304" spans="1:12" x14ac:dyDescent="0.2">
      <c r="C304" t="s">
        <v>6</v>
      </c>
      <c r="E304" s="8"/>
      <c r="F304" s="4">
        <f>SUM(F3:F302)</f>
        <v>183805.81408140494</v>
      </c>
      <c r="G304" s="4">
        <f>SUM(G3:G302)</f>
        <v>314999.99999998644</v>
      </c>
      <c r="H304" s="8"/>
      <c r="I304" s="8"/>
      <c r="L304" s="21"/>
    </row>
    <row r="305" spans="3:12" x14ac:dyDescent="0.2">
      <c r="C305" s="2">
        <f>C302/C2</f>
        <v>4.7108211713445085</v>
      </c>
      <c r="G305" s="4">
        <f>SUM(F304:G304)</f>
        <v>498805.81408139138</v>
      </c>
      <c r="J305" s="4"/>
      <c r="K305" s="4"/>
      <c r="L305" s="21"/>
    </row>
    <row r="306" spans="3:12" x14ac:dyDescent="0.2">
      <c r="L306" s="18"/>
    </row>
    <row r="307" spans="3:12" x14ac:dyDescent="0.2">
      <c r="L307" s="16"/>
    </row>
    <row r="308" spans="3:12" x14ac:dyDescent="0.2">
      <c r="C308" s="4"/>
      <c r="D308" s="4"/>
      <c r="L308" s="16"/>
    </row>
    <row r="309" spans="3:12" x14ac:dyDescent="0.2">
      <c r="L309" s="16"/>
    </row>
    <row r="310" spans="3:12" x14ac:dyDescent="0.2">
      <c r="L310" s="16"/>
    </row>
    <row r="311" spans="3:12" x14ac:dyDescent="0.2">
      <c r="L311" s="16"/>
    </row>
    <row r="312" spans="3:12" x14ac:dyDescent="0.2">
      <c r="L312" s="16"/>
    </row>
    <row r="313" spans="3:12" x14ac:dyDescent="0.2">
      <c r="L313" s="16"/>
    </row>
    <row r="314" spans="3:12" x14ac:dyDescent="0.2">
      <c r="L314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1BFE-7890-F04B-AB35-FD4D82DB4789}">
  <dimension ref="A1:R314"/>
  <sheetViews>
    <sheetView topLeftCell="A281" workbookViewId="0">
      <selection activeCell="H307" sqref="H307"/>
    </sheetView>
  </sheetViews>
  <sheetFormatPr baseColWidth="10" defaultRowHeight="16" x14ac:dyDescent="0.2"/>
  <cols>
    <col min="2" max="2" width="4.6640625" customWidth="1"/>
    <col min="3" max="5" width="12.33203125" style="4" customWidth="1"/>
    <col min="6" max="6" width="11" bestFit="1" customWidth="1"/>
    <col min="7" max="7" width="12.83203125" bestFit="1" customWidth="1"/>
    <col min="8" max="9" width="11.5" customWidth="1"/>
    <col min="10" max="10" width="11.33203125" bestFit="1" customWidth="1"/>
    <col min="14" max="14" width="11.33203125" bestFit="1" customWidth="1"/>
    <col min="15" max="15" width="43.5" bestFit="1" customWidth="1"/>
    <col min="16" max="16" width="13.6640625" bestFit="1" customWidth="1"/>
    <col min="17" max="17" width="11.33203125" bestFit="1" customWidth="1"/>
    <col min="18" max="18" width="37.1640625" bestFit="1" customWidth="1"/>
  </cols>
  <sheetData>
    <row r="1" spans="1:18" x14ac:dyDescent="0.2">
      <c r="A1" t="s">
        <v>0</v>
      </c>
      <c r="C1" t="s">
        <v>2</v>
      </c>
      <c r="D1" t="s">
        <v>5</v>
      </c>
      <c r="E1" t="s">
        <v>27</v>
      </c>
      <c r="F1" t="s">
        <v>33</v>
      </c>
      <c r="G1" t="s">
        <v>8</v>
      </c>
      <c r="H1" t="s">
        <v>38</v>
      </c>
      <c r="K1" t="s">
        <v>7</v>
      </c>
      <c r="L1" t="s">
        <v>13</v>
      </c>
      <c r="M1" t="s">
        <v>26</v>
      </c>
    </row>
    <row r="2" spans="1:18" x14ac:dyDescent="0.2">
      <c r="A2" s="1">
        <v>35977</v>
      </c>
      <c r="C2" s="4">
        <v>1148.56</v>
      </c>
      <c r="D2"/>
      <c r="E2" s="4">
        <f>Inputs!B3</f>
        <v>85000</v>
      </c>
      <c r="H2" s="4"/>
      <c r="I2" s="4"/>
      <c r="K2" s="4">
        <f>Inputs!B3</f>
        <v>85000</v>
      </c>
    </row>
    <row r="3" spans="1:18" x14ac:dyDescent="0.2">
      <c r="A3" s="1">
        <v>36008</v>
      </c>
      <c r="C3" s="4">
        <v>1112.44</v>
      </c>
      <c r="D3" s="5">
        <f t="shared" ref="D3:D66" si="0">C3/C2</f>
        <v>0.96855192588980998</v>
      </c>
      <c r="E3" s="4">
        <f>(E2*D3)+Inputs!$B$11</f>
        <v>83989.599747571818</v>
      </c>
      <c r="H3" s="4">
        <f>E3-Inputs!$B$3-(L3*Inputs!$B$11)+SUM($F$3:G3)</f>
        <v>-2673.0862993661544</v>
      </c>
      <c r="I3" s="4"/>
      <c r="K3" s="4">
        <f>K2+Inputs!$B$11</f>
        <v>86662.686046937975</v>
      </c>
      <c r="L3">
        <v>1</v>
      </c>
      <c r="M3">
        <v>-2E-3</v>
      </c>
      <c r="N3" s="23"/>
    </row>
    <row r="4" spans="1:18" x14ac:dyDescent="0.2">
      <c r="A4" s="1">
        <v>36039</v>
      </c>
      <c r="C4" s="4">
        <v>994.26</v>
      </c>
      <c r="D4" s="5">
        <f t="shared" si="0"/>
        <v>0.89376505699183773</v>
      </c>
      <c r="E4" s="4">
        <f>(E3*D4)+Inputs!$B$11</f>
        <v>76729.655452048144</v>
      </c>
      <c r="H4" s="4">
        <f>E4-Inputs!$B$3-(L4*Inputs!$B$11)+SUM($F$3:G4)</f>
        <v>-11595.716641827799</v>
      </c>
      <c r="I4" s="4"/>
      <c r="K4" s="4">
        <f>K3+Inputs!$B$11</f>
        <v>88325.372093875951</v>
      </c>
      <c r="L4">
        <v>2</v>
      </c>
      <c r="M4">
        <v>4.0000000000000001E-3</v>
      </c>
    </row>
    <row r="5" spans="1:18" x14ac:dyDescent="0.2">
      <c r="A5" s="1">
        <v>36069</v>
      </c>
      <c r="C5" s="4">
        <v>986.39</v>
      </c>
      <c r="D5" s="5">
        <f t="shared" si="0"/>
        <v>0.99208456540542711</v>
      </c>
      <c r="E5" s="4">
        <f>(E4*D5)+Inputs!$B$11</f>
        <v>77784.992929791319</v>
      </c>
      <c r="H5" s="4">
        <f>E5-Inputs!$B$3-(L5*Inputs!$B$11)+SUM($F$3:G5)</f>
        <v>-12203.065211022598</v>
      </c>
      <c r="I5" s="4"/>
      <c r="K5" s="4">
        <f>K4+Inputs!$B$11</f>
        <v>89988.058140813926</v>
      </c>
      <c r="L5">
        <v>3</v>
      </c>
      <c r="M5">
        <v>4.0000000000000001E-3</v>
      </c>
    </row>
    <row r="6" spans="1:18" x14ac:dyDescent="0.2">
      <c r="A6" s="1">
        <v>36100</v>
      </c>
      <c r="C6" s="4">
        <v>1111.5999999999999</v>
      </c>
      <c r="D6" s="5">
        <f t="shared" si="0"/>
        <v>1.1269376210221109</v>
      </c>
      <c r="E6" s="4">
        <f>(E5*D6)+Inputs!$B$11</f>
        <v>89321.520930458719</v>
      </c>
      <c r="H6" s="4">
        <f>E6-Inputs!$B$3-(L6*Inputs!$B$11)+SUM($F$3:G6)</f>
        <v>-2329.2232572931698</v>
      </c>
      <c r="I6" s="4"/>
      <c r="K6" s="4">
        <f>K5+Inputs!$B$11</f>
        <v>91650.744187751901</v>
      </c>
      <c r="L6">
        <v>4</v>
      </c>
      <c r="M6">
        <v>1E-3</v>
      </c>
    </row>
    <row r="7" spans="1:18" x14ac:dyDescent="0.2">
      <c r="A7" s="1">
        <v>36130</v>
      </c>
      <c r="C7" s="4">
        <v>1175.28</v>
      </c>
      <c r="D7" s="5">
        <f t="shared" si="0"/>
        <v>1.0572867938107233</v>
      </c>
      <c r="E7" s="4">
        <f>(E6*D7)+Inputs!$B$11</f>
        <v>96101.150529800085</v>
      </c>
      <c r="H7" s="4">
        <f>E7-Inputs!$B$3-(L7*Inputs!$B$11)+SUM($F$3:G7)</f>
        <v>2787.7202951102245</v>
      </c>
      <c r="I7" s="4"/>
      <c r="K7" s="4">
        <f>K6+Inputs!$B$11</f>
        <v>93313.430234689877</v>
      </c>
      <c r="L7">
        <v>5</v>
      </c>
      <c r="M7">
        <v>-1E-3</v>
      </c>
    </row>
    <row r="8" spans="1:18" x14ac:dyDescent="0.2">
      <c r="A8" s="1">
        <v>36161</v>
      </c>
      <c r="C8" s="4">
        <v>1228.0999999999999</v>
      </c>
      <c r="D8" s="5">
        <f t="shared" si="0"/>
        <v>1.0449424817915731</v>
      </c>
      <c r="E8" s="4">
        <f>(E7*D8)+Inputs!$B$11</f>
        <v>102082.86078457283</v>
      </c>
      <c r="H8" s="4">
        <f>E8-Inputs!$B$3-(L8*Inputs!$B$11)+SUM($F$3:G8)</f>
        <v>7106.7445029449918</v>
      </c>
      <c r="I8" s="4"/>
      <c r="K8" s="4">
        <f>K7+Inputs!$B$11</f>
        <v>94976.116281627852</v>
      </c>
      <c r="L8">
        <v>6</v>
      </c>
      <c r="M8">
        <v>-6.0000000000000001E-3</v>
      </c>
    </row>
    <row r="9" spans="1:18" x14ac:dyDescent="0.2">
      <c r="A9" s="1">
        <v>36192</v>
      </c>
      <c r="C9" s="4">
        <v>1273</v>
      </c>
      <c r="D9" s="5">
        <f t="shared" si="0"/>
        <v>1.0365605406725837</v>
      </c>
      <c r="E9" s="4">
        <f>(E8*D9)+Inputs!$B$11</f>
        <v>107477.75141519887</v>
      </c>
      <c r="H9" s="4">
        <f>E9-Inputs!$B$3-(L9*Inputs!$B$11)+SUM($F$3:G9)</f>
        <v>10838.949086633067</v>
      </c>
      <c r="I9" s="4"/>
      <c r="K9" s="4">
        <f>K8+Inputs!$B$11</f>
        <v>96638.802328565827</v>
      </c>
      <c r="L9">
        <v>7</v>
      </c>
      <c r="M9">
        <v>2E-3</v>
      </c>
    </row>
    <row r="10" spans="1:18" x14ac:dyDescent="0.2">
      <c r="A10" s="1">
        <v>36220</v>
      </c>
      <c r="C10" s="4">
        <v>1236.1600000000001</v>
      </c>
      <c r="D10" s="5">
        <f t="shared" si="0"/>
        <v>0.97106048703849179</v>
      </c>
      <c r="E10" s="4">
        <f>(E9*D10)+Inputs!$B$11</f>
        <v>106030.08368198294</v>
      </c>
      <c r="H10" s="4">
        <f>E10-Inputs!$B$3-(L10*Inputs!$B$11)+SUM($F$3:G10)</f>
        <v>7728.5953064791647</v>
      </c>
      <c r="I10" s="4"/>
      <c r="K10" s="4">
        <f>K9+Inputs!$B$11</f>
        <v>98301.488375503803</v>
      </c>
      <c r="L10">
        <v>8</v>
      </c>
      <c r="M10">
        <v>2E-3</v>
      </c>
      <c r="O10" s="7" t="s">
        <v>12</v>
      </c>
      <c r="P10" s="6"/>
    </row>
    <row r="11" spans="1:18" x14ac:dyDescent="0.2">
      <c r="A11" s="1">
        <v>36251</v>
      </c>
      <c r="C11" s="4">
        <v>1293.72</v>
      </c>
      <c r="D11" s="5">
        <f t="shared" si="0"/>
        <v>1.0465635516438001</v>
      </c>
      <c r="E11" s="4">
        <f>(E10*D11)+Inputs!$B$11</f>
        <v>112629.90700624337</v>
      </c>
      <c r="H11" s="4">
        <f>E11-Inputs!$B$3-(L11*Inputs!$B$11)+SUM($F$3:G11)</f>
        <v>12665.732583801626</v>
      </c>
      <c r="I11" s="4"/>
      <c r="K11" s="4">
        <f>K10+Inputs!$B$11</f>
        <v>99964.174422441778</v>
      </c>
      <c r="L11">
        <v>9</v>
      </c>
      <c r="M11">
        <v>6.9999999999999993E-3</v>
      </c>
      <c r="O11" s="6" t="s">
        <v>31</v>
      </c>
      <c r="P11" s="12">
        <f>H307-Inputs!B10</f>
        <v>707829.12555909401</v>
      </c>
      <c r="R11" s="4"/>
    </row>
    <row r="12" spans="1:18" x14ac:dyDescent="0.2">
      <c r="A12" s="1">
        <v>36281</v>
      </c>
      <c r="C12" s="4">
        <v>1354.63</v>
      </c>
      <c r="D12" s="5">
        <f t="shared" si="0"/>
        <v>1.0470812849766564</v>
      </c>
      <c r="E12" s="4">
        <f>(E11*D12)+Inputs!$B$11</f>
        <v>119595.35380183661</v>
      </c>
      <c r="H12" s="4">
        <f>E12-Inputs!$B$3-(L12*Inputs!$B$11)+SUM($F$3:G12)</f>
        <v>17968.493332456888</v>
      </c>
      <c r="I12" s="4"/>
      <c r="K12" s="4">
        <f>K11+Inputs!$B$11</f>
        <v>101626.86046937975</v>
      </c>
      <c r="L12">
        <v>10</v>
      </c>
      <c r="M12" s="17">
        <v>2E-3</v>
      </c>
    </row>
    <row r="13" spans="1:18" x14ac:dyDescent="0.2">
      <c r="A13" s="1">
        <v>36312</v>
      </c>
      <c r="C13" s="4">
        <v>1294.26</v>
      </c>
      <c r="D13" s="5">
        <f t="shared" si="0"/>
        <v>0.95543432524010241</v>
      </c>
      <c r="E13" s="4">
        <f>(E12*D13)+Inputs!$B$11</f>
        <v>115928.19220844706</v>
      </c>
      <c r="H13" s="4">
        <f>E13-Inputs!$B$3-(L13*Inputs!$B$11)+SUM($F$3:G13)</f>
        <v>12638.645692129365</v>
      </c>
      <c r="I13" s="4"/>
      <c r="K13" s="4">
        <f>K12+Inputs!$B$11</f>
        <v>103289.54651631773</v>
      </c>
      <c r="L13">
        <v>11</v>
      </c>
    </row>
    <row r="14" spans="1:18" x14ac:dyDescent="0.2">
      <c r="A14" s="1">
        <v>36342</v>
      </c>
      <c r="C14" s="4">
        <v>1380.96</v>
      </c>
      <c r="D14" s="5">
        <f t="shared" si="0"/>
        <v>1.0669880858560103</v>
      </c>
      <c r="E14" s="4">
        <f>(E13*D14)+Inputs!$B$11</f>
        <v>125356.68594817656</v>
      </c>
      <c r="F14" s="4">
        <f>(E14*Inputs!$B$13)-E14-(((E14*Inputs!$B$13)-E14)*Inputs!$B$14)</f>
        <v>1269.2364452252812</v>
      </c>
      <c r="G14" s="4">
        <f>-(E14*Inputs!$B$15)</f>
        <v>-87.749680163723582</v>
      </c>
      <c r="H14" s="4">
        <f>E14-Inputs!$B$3-(L14*Inputs!$B$11)+SUM($F$3:G14)</f>
        <v>21585.940149982445</v>
      </c>
      <c r="I14" s="4"/>
      <c r="K14" s="4">
        <f>K13+Inputs!$B$11</f>
        <v>104952.2325632557</v>
      </c>
      <c r="L14">
        <v>12</v>
      </c>
      <c r="M14">
        <v>-3.0000000000000001E-3</v>
      </c>
    </row>
    <row r="15" spans="1:18" x14ac:dyDescent="0.2">
      <c r="A15" s="1">
        <v>36373</v>
      </c>
      <c r="C15" s="4">
        <v>1328.05</v>
      </c>
      <c r="D15" s="5">
        <f t="shared" si="0"/>
        <v>0.96168607345614643</v>
      </c>
      <c r="E15" s="4">
        <f>(E14*D15)+Inputs!$B$11</f>
        <v>122216.46513791518</v>
      </c>
      <c r="F15" s="4"/>
      <c r="G15" s="4"/>
      <c r="H15" s="4">
        <f>E15-Inputs!$B$3-(L15*Inputs!$B$11)+SUM($F$3:G15)</f>
        <v>16783.033292783093</v>
      </c>
      <c r="I15" s="4"/>
      <c r="K15" s="4">
        <f>K14+Inputs!$B$11</f>
        <v>106614.91861019368</v>
      </c>
      <c r="L15">
        <v>13</v>
      </c>
      <c r="M15">
        <v>2E-3</v>
      </c>
      <c r="Q15" s="23"/>
    </row>
    <row r="16" spans="1:18" x14ac:dyDescent="0.2">
      <c r="A16" s="1">
        <v>36404</v>
      </c>
      <c r="C16" s="4">
        <v>1331.07</v>
      </c>
      <c r="D16" s="5">
        <f t="shared" si="0"/>
        <v>1.0022740107676669</v>
      </c>
      <c r="E16" s="4">
        <f>(E15*D16)+Inputs!$B$11</f>
        <v>124157.07274256296</v>
      </c>
      <c r="F16" s="4"/>
      <c r="G16" s="4"/>
      <c r="H16" s="4">
        <f>E16-Inputs!$B$3-(L16*Inputs!$B$11)+SUM($F$3:G16)</f>
        <v>17060.954850492904</v>
      </c>
      <c r="I16" s="4"/>
      <c r="K16" s="4">
        <f>K15+Inputs!$B$11</f>
        <v>108277.60465713165</v>
      </c>
      <c r="L16">
        <v>14</v>
      </c>
      <c r="M16">
        <v>4.0000000000000001E-3</v>
      </c>
    </row>
    <row r="17" spans="1:17" x14ac:dyDescent="0.2">
      <c r="A17" s="1">
        <v>36434</v>
      </c>
      <c r="C17" s="4">
        <v>1282.81</v>
      </c>
      <c r="D17" s="5">
        <f t="shared" si="0"/>
        <v>0.96374345451403753</v>
      </c>
      <c r="E17" s="4">
        <f>(E16*D17)+Inputs!$B$11</f>
        <v>121318.25223420624</v>
      </c>
      <c r="F17" s="4"/>
      <c r="G17" s="4"/>
      <c r="H17" s="4">
        <f>E17-Inputs!$B$3-(L17*Inputs!$B$11)+SUM($F$3:G17)</f>
        <v>12559.448295198219</v>
      </c>
      <c r="I17" s="4"/>
      <c r="K17" s="4">
        <f>K16+Inputs!$B$11</f>
        <v>109940.29070406963</v>
      </c>
      <c r="L17">
        <v>15</v>
      </c>
      <c r="M17">
        <v>2E-3</v>
      </c>
    </row>
    <row r="18" spans="1:17" x14ac:dyDescent="0.2">
      <c r="A18" s="1">
        <v>36465</v>
      </c>
      <c r="C18" s="4">
        <v>1354.12</v>
      </c>
      <c r="D18" s="5">
        <f t="shared" si="0"/>
        <v>1.0555889024875078</v>
      </c>
      <c r="E18" s="4">
        <f>(E17*D18)+Inputs!$B$11</f>
        <v>129724.88677454638</v>
      </c>
      <c r="F18" s="4"/>
      <c r="G18" s="4"/>
      <c r="H18" s="4">
        <f>E18-Inputs!$B$3-(L18*Inputs!$B$11)+SUM($F$3:G18)</f>
        <v>19303.396788600381</v>
      </c>
      <c r="I18" s="4"/>
      <c r="K18" s="4">
        <f>K17+Inputs!$B$11</f>
        <v>111602.97675100761</v>
      </c>
      <c r="L18">
        <v>16</v>
      </c>
      <c r="M18">
        <v>1E-3</v>
      </c>
    </row>
    <row r="19" spans="1:17" x14ac:dyDescent="0.2">
      <c r="A19" s="1">
        <v>36495</v>
      </c>
      <c r="C19" s="4">
        <v>1397.72</v>
      </c>
      <c r="D19" s="5">
        <f t="shared" si="0"/>
        <v>1.0321980326706643</v>
      </c>
      <c r="E19" s="4">
        <f>(E18*D19)+Inputs!$B$11</f>
        <v>135564.45896404944</v>
      </c>
      <c r="F19" s="4"/>
      <c r="G19" s="4"/>
      <c r="H19" s="4">
        <f>E19-Inputs!$B$3-(L19*Inputs!$B$11)+SUM($F$3:G19)</f>
        <v>23480.282931165468</v>
      </c>
      <c r="I19" s="4"/>
      <c r="K19" s="4">
        <f>K18+Inputs!$B$11</f>
        <v>113265.66279794558</v>
      </c>
      <c r="L19">
        <v>17</v>
      </c>
      <c r="M19">
        <v>4.0000000000000001E-3</v>
      </c>
      <c r="Q19" s="23"/>
    </row>
    <row r="20" spans="1:17" x14ac:dyDescent="0.2">
      <c r="A20" s="1">
        <v>36526</v>
      </c>
      <c r="C20" s="4">
        <v>1455.22</v>
      </c>
      <c r="D20" s="5">
        <f t="shared" si="0"/>
        <v>1.0411384254357097</v>
      </c>
      <c r="E20" s="4">
        <f>(E19*D20)+Inputs!$B$11</f>
        <v>142804.0533978123</v>
      </c>
      <c r="F20" s="4"/>
      <c r="G20" s="4"/>
      <c r="H20" s="4">
        <f>E20-Inputs!$B$3-(L20*Inputs!$B$11)+SUM($F$3:G20)</f>
        <v>29057.191317990357</v>
      </c>
      <c r="I20" s="4"/>
      <c r="K20" s="4">
        <f>K19+Inputs!$B$11</f>
        <v>114928.34884488356</v>
      </c>
      <c r="L20">
        <v>18</v>
      </c>
      <c r="M20">
        <v>-4.0000000000000001E-3</v>
      </c>
    </row>
    <row r="21" spans="1:17" x14ac:dyDescent="0.2">
      <c r="A21" s="1">
        <v>36557</v>
      </c>
      <c r="C21" s="4">
        <v>1409.28</v>
      </c>
      <c r="D21" s="5">
        <f t="shared" si="0"/>
        <v>0.96843089017468142</v>
      </c>
      <c r="E21" s="4">
        <f>(E20*D21)+Inputs!$B$11</f>
        <v>139958.54259953409</v>
      </c>
      <c r="F21" s="4"/>
      <c r="G21" s="4"/>
      <c r="H21" s="4">
        <f>E21-Inputs!$B$3-(L21*Inputs!$B$11)+SUM($F$3:G21)</f>
        <v>24548.994472774179</v>
      </c>
      <c r="I21" s="4"/>
      <c r="K21" s="4">
        <f>K20+Inputs!$B$11</f>
        <v>116591.03489182153</v>
      </c>
      <c r="L21">
        <v>19</v>
      </c>
      <c r="M21">
        <v>5.0000000000000001E-3</v>
      </c>
    </row>
    <row r="22" spans="1:17" x14ac:dyDescent="0.2">
      <c r="A22" s="1">
        <v>36586</v>
      </c>
      <c r="C22" s="4">
        <v>1379.19</v>
      </c>
      <c r="D22" s="5">
        <f t="shared" si="0"/>
        <v>0.97864867166212544</v>
      </c>
      <c r="E22" s="4">
        <f>(E21*D22)+Inputs!$B$11</f>
        <v>138632.927849739</v>
      </c>
      <c r="F22" s="4"/>
      <c r="G22" s="4"/>
      <c r="H22" s="4">
        <f>E22-Inputs!$B$3-(L22*Inputs!$B$11)+SUM($F$3:G22)</f>
        <v>21560.693676041119</v>
      </c>
      <c r="I22" s="4"/>
      <c r="K22" s="4">
        <f>K21+Inputs!$B$11</f>
        <v>118253.72093875951</v>
      </c>
      <c r="L22">
        <v>20</v>
      </c>
      <c r="M22" s="19">
        <v>5.0000000000000001E-3</v>
      </c>
    </row>
    <row r="23" spans="1:17" x14ac:dyDescent="0.2">
      <c r="A23" s="1">
        <v>36617</v>
      </c>
      <c r="C23" s="4">
        <v>1505.97</v>
      </c>
      <c r="D23" s="5">
        <f t="shared" si="0"/>
        <v>1.0919235203271485</v>
      </c>
      <c r="E23" s="4">
        <f>(E22*D23)+Inputs!$B$11</f>
        <v>153039.24065788457</v>
      </c>
      <c r="F23" s="4"/>
      <c r="G23" s="4"/>
      <c r="H23" s="4">
        <f>E23-Inputs!$B$3-(L23*Inputs!$B$11)+SUM($F$3:G23)</f>
        <v>34304.320437248709</v>
      </c>
      <c r="I23" s="4"/>
      <c r="K23" s="4">
        <f>K22+Inputs!$B$11</f>
        <v>119916.40698569748</v>
      </c>
      <c r="L23">
        <v>21</v>
      </c>
      <c r="M23">
        <v>0.01</v>
      </c>
    </row>
    <row r="24" spans="1:17" x14ac:dyDescent="0.2">
      <c r="A24" s="1">
        <v>36647</v>
      </c>
      <c r="C24" s="4">
        <v>1468.25</v>
      </c>
      <c r="D24" s="5">
        <f t="shared" si="0"/>
        <v>0.97495302031248965</v>
      </c>
      <c r="E24" s="4">
        <f>(E23*D24)+Inputs!$B$11</f>
        <v>150868.75595267251</v>
      </c>
      <c r="F24" s="4"/>
      <c r="G24" s="4"/>
      <c r="H24" s="4">
        <f>E24-Inputs!$B$3-(L24*Inputs!$B$11)+SUM($F$3:G24)</f>
        <v>30471.14968509868</v>
      </c>
      <c r="I24" s="4"/>
      <c r="K24" s="4">
        <f>K23+Inputs!$B$11</f>
        <v>121579.09303263546</v>
      </c>
      <c r="L24">
        <v>22</v>
      </c>
      <c r="M24">
        <v>4.0000000000000001E-3</v>
      </c>
    </row>
    <row r="25" spans="1:17" x14ac:dyDescent="0.2">
      <c r="A25" s="1">
        <v>36678</v>
      </c>
      <c r="C25" s="4">
        <v>1448.81</v>
      </c>
      <c r="D25" s="5">
        <f t="shared" si="0"/>
        <v>0.98675974799931887</v>
      </c>
      <c r="E25" s="4">
        <f>(E24*D25)+Inputs!$B$11</f>
        <v>150533.90165176784</v>
      </c>
      <c r="F25" s="4"/>
      <c r="G25" s="4"/>
      <c r="H25" s="4">
        <f>E25-Inputs!$B$3-(L25*Inputs!$B$11)+SUM($F$3:G25)</f>
        <v>28473.609337256035</v>
      </c>
      <c r="I25" s="4"/>
      <c r="K25" s="4">
        <f>K24+Inputs!$B$11</f>
        <v>123241.77907957343</v>
      </c>
      <c r="L25">
        <v>23</v>
      </c>
      <c r="M25">
        <v>2E-3</v>
      </c>
    </row>
    <row r="26" spans="1:17" x14ac:dyDescent="0.2">
      <c r="A26" s="1">
        <v>36708</v>
      </c>
      <c r="C26" s="4">
        <v>1469.54</v>
      </c>
      <c r="D26" s="5">
        <f t="shared" si="0"/>
        <v>1.0143082943933297</v>
      </c>
      <c r="E26" s="4">
        <f>(E25*D26)+Inputs!$B$11</f>
        <v>154350.47107971585</v>
      </c>
      <c r="F26" s="4">
        <f>(E26*Inputs!$B$13)-E26-(((E26*Inputs!$B$13)-E26)*Inputs!$B$14)</f>
        <v>1562.7985196821071</v>
      </c>
      <c r="G26" s="4">
        <f>-(E26*Inputs!$B$15)</f>
        <v>-108.04532975580109</v>
      </c>
      <c r="H26" s="4">
        <f>E26-Inputs!$B$3-(L26*Inputs!$B$11)+SUM($F$3:G26)</f>
        <v>32082.245908192377</v>
      </c>
      <c r="I26" s="4"/>
      <c r="K26" s="4">
        <f>K25+Inputs!$B$11</f>
        <v>124904.46512651141</v>
      </c>
      <c r="L26">
        <v>24</v>
      </c>
      <c r="M26" s="17">
        <v>-4.0000000000000001E-3</v>
      </c>
    </row>
    <row r="27" spans="1:17" x14ac:dyDescent="0.2">
      <c r="A27" s="1">
        <v>36739</v>
      </c>
      <c r="C27" s="4">
        <v>1438.1</v>
      </c>
      <c r="D27" s="5">
        <f t="shared" si="0"/>
        <v>0.97860555003606564</v>
      </c>
      <c r="E27" s="4">
        <f>(E26*D27)+Inputs!$B$11</f>
        <v>152710.91369622914</v>
      </c>
      <c r="F27" s="4"/>
      <c r="G27" s="4"/>
      <c r="H27" s="4">
        <f>E27-Inputs!$B$3-(L27*Inputs!$B$11)+SUM($F$3:G27)</f>
        <v>28780.002477767699</v>
      </c>
      <c r="I27" s="4"/>
      <c r="K27" s="4">
        <f>K26+Inputs!$B$11</f>
        <v>126567.15117344938</v>
      </c>
      <c r="L27">
        <v>25</v>
      </c>
    </row>
    <row r="28" spans="1:17" x14ac:dyDescent="0.2">
      <c r="A28" s="1">
        <v>36770</v>
      </c>
      <c r="C28" s="4">
        <v>1520.77</v>
      </c>
      <c r="D28" s="5">
        <f t="shared" si="0"/>
        <v>1.0574855712398303</v>
      </c>
      <c r="E28" s="4">
        <f>(E27*D28)+Inputs!$B$11</f>
        <v>163152.27385155126</v>
      </c>
      <c r="F28" s="4"/>
      <c r="G28" s="4"/>
      <c r="H28" s="4">
        <f>E28-Inputs!$B$3-(L28*Inputs!$B$11)+SUM($F$3:G28)</f>
        <v>37558.676586151843</v>
      </c>
      <c r="I28" s="4"/>
      <c r="K28" s="4">
        <f>K27+Inputs!$B$11</f>
        <v>128229.83722038736</v>
      </c>
      <c r="L28">
        <v>26</v>
      </c>
      <c r="M28">
        <v>6.9999999999999993E-3</v>
      </c>
    </row>
    <row r="29" spans="1:17" x14ac:dyDescent="0.2">
      <c r="A29" s="1">
        <v>36800</v>
      </c>
      <c r="C29" s="4">
        <v>1436.23</v>
      </c>
      <c r="D29" s="5">
        <f t="shared" si="0"/>
        <v>0.94440973980286302</v>
      </c>
      <c r="E29" s="4">
        <f>(E28*D29)+Inputs!$B$11</f>
        <v>155745.28254332696</v>
      </c>
      <c r="F29" s="4"/>
      <c r="G29" s="4"/>
      <c r="H29" s="4">
        <f>E29-Inputs!$B$3-(L29*Inputs!$B$11)+SUM($F$3:G29)</f>
        <v>28488.999230989579</v>
      </c>
      <c r="I29" s="4"/>
      <c r="K29" s="4">
        <f>K28+Inputs!$B$11</f>
        <v>129892.52326732533</v>
      </c>
      <c r="L29">
        <v>27</v>
      </c>
      <c r="M29">
        <v>-1E-3</v>
      </c>
    </row>
    <row r="30" spans="1:17" x14ac:dyDescent="0.2">
      <c r="A30" s="1">
        <v>36831</v>
      </c>
      <c r="C30" s="4">
        <v>1421.22</v>
      </c>
      <c r="D30" s="5">
        <f t="shared" si="0"/>
        <v>0.98954902766270025</v>
      </c>
      <c r="E30" s="4">
        <f>(E29*D30)+Inputs!$B$11</f>
        <v>155780.27895073968</v>
      </c>
      <c r="F30" s="4"/>
      <c r="G30" s="4"/>
      <c r="H30" s="4">
        <f>E30-Inputs!$B$3-(L30*Inputs!$B$11)+SUM($F$3:G30)</f>
        <v>26861.309591464324</v>
      </c>
      <c r="I30" s="4"/>
      <c r="K30" s="4">
        <f>K29+Inputs!$B$11</f>
        <v>131555.20931426331</v>
      </c>
      <c r="L30">
        <v>28</v>
      </c>
      <c r="M30">
        <v>3.0000000000000001E-3</v>
      </c>
    </row>
    <row r="31" spans="1:17" x14ac:dyDescent="0.2">
      <c r="A31" s="1">
        <v>36861</v>
      </c>
      <c r="C31" s="4">
        <v>1315.23</v>
      </c>
      <c r="D31" s="5">
        <f t="shared" si="0"/>
        <v>0.92542322793093257</v>
      </c>
      <c r="E31" s="4">
        <f>(E30*D31)+Inputs!$B$11</f>
        <v>145825.37464151261</v>
      </c>
      <c r="F31" s="4"/>
      <c r="G31" s="4"/>
      <c r="H31" s="4">
        <f>E31-Inputs!$B$3-(L31*Inputs!$B$11)+SUM($F$3:G31)</f>
        <v>15243.719235299282</v>
      </c>
      <c r="I31" s="4"/>
      <c r="K31" s="4">
        <f>K30+Inputs!$B$11</f>
        <v>133217.89536120128</v>
      </c>
      <c r="L31">
        <v>29</v>
      </c>
      <c r="M31">
        <v>1E-3</v>
      </c>
    </row>
    <row r="32" spans="1:17" x14ac:dyDescent="0.2">
      <c r="A32" s="1">
        <v>36892</v>
      </c>
      <c r="C32" s="4">
        <v>1283.27</v>
      </c>
      <c r="D32" s="5">
        <f t="shared" si="0"/>
        <v>0.97570006766877271</v>
      </c>
      <c r="E32" s="4">
        <f>(E31*D32)+Inputs!$B$11</f>
        <v>143944.51395248596</v>
      </c>
      <c r="F32" s="4"/>
      <c r="G32" s="4"/>
      <c r="H32" s="4">
        <f>E32-Inputs!$B$3-(L32*Inputs!$B$11)+SUM($F$3:G32)</f>
        <v>11700.172499334654</v>
      </c>
      <c r="I32" s="4"/>
      <c r="K32" s="4">
        <f>K31+Inputs!$B$11</f>
        <v>134880.58140813926</v>
      </c>
      <c r="L32">
        <v>30</v>
      </c>
      <c r="M32">
        <v>-6.0000000000000001E-3</v>
      </c>
    </row>
    <row r="33" spans="1:13" x14ac:dyDescent="0.2">
      <c r="A33" s="1">
        <v>36923</v>
      </c>
      <c r="C33" s="4">
        <v>1373.47</v>
      </c>
      <c r="D33" s="5">
        <f t="shared" si="0"/>
        <v>1.0702891831025427</v>
      </c>
      <c r="E33" s="4">
        <f>(E32*D33)+Inputs!$B$11</f>
        <v>155724.94229723673</v>
      </c>
      <c r="F33" s="4"/>
      <c r="G33" s="4"/>
      <c r="H33" s="4">
        <f>E33-Inputs!$B$3-(L33*Inputs!$B$11)+SUM($F$3:G33)</f>
        <v>21817.914797147463</v>
      </c>
      <c r="I33" s="4"/>
      <c r="K33" s="4">
        <f>K32+Inputs!$B$11</f>
        <v>136543.26745507724</v>
      </c>
      <c r="L33">
        <v>31</v>
      </c>
      <c r="M33">
        <v>5.0000000000000001E-3</v>
      </c>
    </row>
    <row r="34" spans="1:13" x14ac:dyDescent="0.2">
      <c r="A34" s="1">
        <v>36951</v>
      </c>
      <c r="C34" s="4">
        <v>1241.23</v>
      </c>
      <c r="D34" s="5">
        <f t="shared" si="0"/>
        <v>0.90371831929346835</v>
      </c>
      <c r="E34" s="4">
        <f>(E33*D34)+Inputs!$B$11</f>
        <v>142394.16917186909</v>
      </c>
      <c r="F34" s="4"/>
      <c r="G34" s="4"/>
      <c r="H34" s="4">
        <f>E34-Inputs!$B$3-(L34*Inputs!$B$11)+SUM($F$3:G34)</f>
        <v>6824.4556248418403</v>
      </c>
      <c r="I34" s="4"/>
      <c r="K34" s="4">
        <f>K33+Inputs!$B$11</f>
        <v>138205.95350201521</v>
      </c>
      <c r="L34">
        <v>32</v>
      </c>
      <c r="M34">
        <v>1E-3</v>
      </c>
    </row>
    <row r="35" spans="1:13" x14ac:dyDescent="0.2">
      <c r="A35" s="1">
        <v>36982</v>
      </c>
      <c r="C35" s="4">
        <v>1145.8699999999999</v>
      </c>
      <c r="D35" s="5">
        <f t="shared" si="0"/>
        <v>0.92317298163918038</v>
      </c>
      <c r="E35" s="4">
        <f>(E34*D35)+Inputs!$B$11</f>
        <v>133117.13576936623</v>
      </c>
      <c r="F35" s="4"/>
      <c r="G35" s="4"/>
      <c r="H35" s="4">
        <f>E35-Inputs!$B$3-(L35*Inputs!$B$11)+SUM($F$3:G35)</f>
        <v>-4115.263824598992</v>
      </c>
      <c r="I35" s="4"/>
      <c r="K35" s="4">
        <f>K34+Inputs!$B$11</f>
        <v>139868.63954895319</v>
      </c>
      <c r="L35">
        <v>33</v>
      </c>
      <c r="M35">
        <v>5.0000000000000001E-3</v>
      </c>
    </row>
    <row r="36" spans="1:13" x14ac:dyDescent="0.2">
      <c r="A36" s="1">
        <v>37012</v>
      </c>
      <c r="C36" s="4">
        <v>1266.44</v>
      </c>
      <c r="D36" s="5">
        <f t="shared" si="0"/>
        <v>1.1052213601892014</v>
      </c>
      <c r="E36" s="4">
        <f>(E35*D36)+Inputs!$B$11</f>
        <v>148786.5879064475</v>
      </c>
      <c r="F36" s="4"/>
      <c r="G36" s="4"/>
      <c r="H36" s="4">
        <f>E36-Inputs!$B$3-(L36*Inputs!$B$11)+SUM($F$3:G36)</f>
        <v>9891.5022655443136</v>
      </c>
      <c r="I36" s="4"/>
      <c r="K36" s="4">
        <f>K35+Inputs!$B$11</f>
        <v>141531.32559589116</v>
      </c>
      <c r="L36">
        <v>34</v>
      </c>
      <c r="M36">
        <v>6.0000000000000001E-3</v>
      </c>
    </row>
    <row r="37" spans="1:13" x14ac:dyDescent="0.2">
      <c r="A37" s="1">
        <v>37043</v>
      </c>
      <c r="C37" s="4">
        <v>1260.67</v>
      </c>
      <c r="D37" s="5">
        <f t="shared" si="0"/>
        <v>0.99544392154385519</v>
      </c>
      <c r="E37" s="4">
        <f>(E36*D37)+Inputs!$B$11</f>
        <v>149771.3905856616</v>
      </c>
      <c r="F37" s="4"/>
      <c r="G37" s="4"/>
      <c r="H37" s="4">
        <f>E37-Inputs!$B$3-(L37*Inputs!$B$11)+SUM($F$3:G37)</f>
        <v>9213.6188978204409</v>
      </c>
      <c r="I37" s="4"/>
      <c r="K37" s="4">
        <f>K36+Inputs!$B$11</f>
        <v>143194.01164282914</v>
      </c>
      <c r="L37">
        <v>35</v>
      </c>
      <c r="M37">
        <v>1E-3</v>
      </c>
    </row>
    <row r="38" spans="1:13" x14ac:dyDescent="0.2">
      <c r="A38" s="1">
        <v>37073</v>
      </c>
      <c r="C38" s="4">
        <v>1236.71</v>
      </c>
      <c r="D38" s="5">
        <f t="shared" si="0"/>
        <v>0.98099423322518975</v>
      </c>
      <c r="E38" s="4">
        <f>(E37*D38)+Inputs!$B$11</f>
        <v>148587.55651358949</v>
      </c>
      <c r="F38" s="4">
        <f>(E38*Inputs!$B$13)-E38-(((E38*Inputs!$B$13)-E38)*Inputs!$B$14)</f>
        <v>1504.4490097000889</v>
      </c>
      <c r="G38" s="4">
        <f>-(E38*Inputs!$B$15)</f>
        <v>-104.01128955951263</v>
      </c>
      <c r="H38" s="4">
        <f>E38-Inputs!$B$3-(L38*Inputs!$B$11)+SUM($F$3:G38)</f>
        <v>7767.5364989509308</v>
      </c>
      <c r="I38" s="4"/>
      <c r="K38" s="4">
        <f>K37+Inputs!$B$11</f>
        <v>144856.69768976711</v>
      </c>
      <c r="L38">
        <v>36</v>
      </c>
      <c r="M38">
        <v>-6.0000000000000001E-3</v>
      </c>
    </row>
    <row r="39" spans="1:13" x14ac:dyDescent="0.2">
      <c r="A39" s="1">
        <v>37104</v>
      </c>
      <c r="C39" s="4">
        <v>1215.93</v>
      </c>
      <c r="D39" s="5">
        <f t="shared" si="0"/>
        <v>0.98319735427060506</v>
      </c>
      <c r="E39" s="4">
        <f>(E38*D39)+Inputs!$B$11</f>
        <v>147753.57848863318</v>
      </c>
      <c r="F39" s="4"/>
      <c r="G39" s="4"/>
      <c r="H39" s="4">
        <f>E39-Inputs!$B$3-(L39*Inputs!$B$11)+SUM($F$3:G39)</f>
        <v>5270.8724270566508</v>
      </c>
      <c r="I39" s="4"/>
      <c r="K39" s="4">
        <f>K38+Inputs!$B$11</f>
        <v>146519.38373670509</v>
      </c>
      <c r="L39">
        <v>37</v>
      </c>
      <c r="M39">
        <v>4.0000000000000001E-3</v>
      </c>
    </row>
    <row r="40" spans="1:13" x14ac:dyDescent="0.2">
      <c r="A40" s="1">
        <v>37135</v>
      </c>
      <c r="C40" s="4">
        <v>1132.94</v>
      </c>
      <c r="D40" s="5">
        <f t="shared" si="0"/>
        <v>0.93174771574021531</v>
      </c>
      <c r="E40" s="4">
        <f>(E39*D40)+Inputs!$B$11</f>
        <v>139331.74529616456</v>
      </c>
      <c r="F40" s="4"/>
      <c r="G40" s="4"/>
      <c r="H40" s="4">
        <f>E40-Inputs!$B$3-(L40*Inputs!$B$11)+SUM($F$3:G40)</f>
        <v>-4813.646812349938</v>
      </c>
      <c r="I40" s="4"/>
      <c r="K40" s="4">
        <f>K39+Inputs!$B$11</f>
        <v>148182.06978364306</v>
      </c>
      <c r="L40">
        <v>38</v>
      </c>
      <c r="M40">
        <v>3.0000000000000001E-3</v>
      </c>
    </row>
    <row r="41" spans="1:13" x14ac:dyDescent="0.2">
      <c r="A41" s="1">
        <v>37165</v>
      </c>
      <c r="C41" s="4">
        <v>1038.55</v>
      </c>
      <c r="D41" s="5">
        <f t="shared" si="0"/>
        <v>0.91668579095097702</v>
      </c>
      <c r="E41" s="4">
        <f>(E40*D41)+Inputs!$B$11</f>
        <v>129386.11718833266</v>
      </c>
      <c r="F41" s="4"/>
      <c r="G41" s="4"/>
      <c r="H41" s="4">
        <f>E41-Inputs!$B$3-(L41*Inputs!$B$11)+SUM($F$3:G41)</f>
        <v>-16421.960967119812</v>
      </c>
      <c r="I41" s="4"/>
      <c r="K41" s="4">
        <f>K40+Inputs!$B$11</f>
        <v>149844.75583058104</v>
      </c>
      <c r="L41">
        <v>39</v>
      </c>
      <c r="M41">
        <v>-2E-3</v>
      </c>
    </row>
    <row r="42" spans="1:13" x14ac:dyDescent="0.2">
      <c r="A42" s="1">
        <v>37196</v>
      </c>
      <c r="C42" s="4">
        <v>1084.0999999999999</v>
      </c>
      <c r="D42" s="5">
        <f t="shared" si="0"/>
        <v>1.0438592268066054</v>
      </c>
      <c r="E42" s="4">
        <f>(E41*D42)+Inputs!$B$11</f>
        <v>136723.57829465973</v>
      </c>
      <c r="F42" s="4"/>
      <c r="G42" s="4"/>
      <c r="H42" s="4">
        <f>E42-Inputs!$B$3-(L42*Inputs!$B$11)+SUM($F$3:G42)</f>
        <v>-10747.185907730711</v>
      </c>
      <c r="I42" s="4"/>
      <c r="K42" s="4">
        <f>K41+Inputs!$B$11</f>
        <v>151507.44187751901</v>
      </c>
      <c r="L42">
        <v>40</v>
      </c>
      <c r="M42">
        <v>-4.0000000000000001E-3</v>
      </c>
    </row>
    <row r="43" spans="1:13" x14ac:dyDescent="0.2">
      <c r="A43" s="1">
        <v>37226</v>
      </c>
      <c r="C43" s="4">
        <v>1129.9000000000001</v>
      </c>
      <c r="D43" s="5">
        <f t="shared" si="0"/>
        <v>1.0422470251821789</v>
      </c>
      <c r="E43" s="4">
        <f>(E42*D43)+Inputs!$B$11</f>
        <v>144162.42879680981</v>
      </c>
      <c r="F43" s="4"/>
      <c r="G43" s="4"/>
      <c r="H43" s="4">
        <f>E43-Inputs!$B$3-(L43*Inputs!$B$11)+SUM($F$3:G43)</f>
        <v>-4971.0214525186111</v>
      </c>
      <c r="I43" s="4"/>
      <c r="K43" s="4">
        <f>K42+Inputs!$B$11</f>
        <v>153170.12792445699</v>
      </c>
      <c r="L43">
        <v>41</v>
      </c>
      <c r="M43">
        <v>-1E-3</v>
      </c>
    </row>
    <row r="44" spans="1:13" x14ac:dyDescent="0.2">
      <c r="A44" s="1">
        <v>37257</v>
      </c>
      <c r="C44" s="4">
        <v>1154.67</v>
      </c>
      <c r="D44" s="5">
        <f t="shared" si="0"/>
        <v>1.0219222940083192</v>
      </c>
      <c r="E44" s="4">
        <f>(E43*D44)+Inputs!$B$11</f>
        <v>148985.48599278484</v>
      </c>
      <c r="F44" s="4"/>
      <c r="G44" s="4"/>
      <c r="H44" s="4">
        <f>E44-Inputs!$B$3-(L44*Inputs!$B$11)+SUM($F$3:G44)</f>
        <v>-1810.6503034815482</v>
      </c>
      <c r="I44" s="4"/>
      <c r="K44" s="4">
        <f>K43+Inputs!$B$11</f>
        <v>154832.81397139496</v>
      </c>
      <c r="L44">
        <v>42</v>
      </c>
      <c r="M44">
        <v>-1E-3</v>
      </c>
    </row>
    <row r="45" spans="1:13" x14ac:dyDescent="0.2">
      <c r="A45" s="1">
        <v>37288</v>
      </c>
      <c r="C45" s="4">
        <v>1122.2</v>
      </c>
      <c r="D45" s="5">
        <f t="shared" si="0"/>
        <v>0.97187941143356971</v>
      </c>
      <c r="E45" s="4">
        <f>(E44*D45)+Inputs!$B$11</f>
        <v>146458.61248575005</v>
      </c>
      <c r="F45" s="4"/>
      <c r="G45" s="4"/>
      <c r="H45" s="4">
        <f>E45-Inputs!$B$3-(L45*Inputs!$B$11)+SUM($F$3:G45)</f>
        <v>-6000.2098574543143</v>
      </c>
      <c r="I45" s="4"/>
      <c r="K45" s="4">
        <f>K44+Inputs!$B$11</f>
        <v>156495.50001833294</v>
      </c>
      <c r="L45">
        <v>43</v>
      </c>
      <c r="M45">
        <v>3.0000000000000001E-3</v>
      </c>
    </row>
    <row r="46" spans="1:13" x14ac:dyDescent="0.2">
      <c r="A46" s="1">
        <v>37316</v>
      </c>
      <c r="C46" s="4">
        <v>1131.78</v>
      </c>
      <c r="D46" s="5">
        <f t="shared" si="0"/>
        <v>1.0085368027089645</v>
      </c>
      <c r="E46" s="4">
        <f>(E45*D46)+Inputs!$B$11</f>
        <v>149371.58681250756</v>
      </c>
      <c r="F46" s="4"/>
      <c r="G46" s="4"/>
      <c r="H46" s="4">
        <f>E46-Inputs!$B$3-(L46*Inputs!$B$11)+SUM($F$3:G46)</f>
        <v>-4749.9215776347646</v>
      </c>
      <c r="I46" s="4"/>
      <c r="K46" s="4">
        <f>K45+Inputs!$B$11</f>
        <v>158158.18606527091</v>
      </c>
      <c r="L46">
        <v>44</v>
      </c>
      <c r="M46">
        <v>4.0000000000000001E-3</v>
      </c>
    </row>
    <row r="47" spans="1:13" x14ac:dyDescent="0.2">
      <c r="A47" s="1">
        <v>37347</v>
      </c>
      <c r="C47" s="4">
        <v>1146.54</v>
      </c>
      <c r="D47" s="5">
        <f t="shared" si="0"/>
        <v>1.0130414038063935</v>
      </c>
      <c r="E47" s="4">
        <f>(E46*D47)+Inputs!$B$11</f>
        <v>152982.28804026922</v>
      </c>
      <c r="F47" s="4"/>
      <c r="G47" s="4"/>
      <c r="H47" s="4">
        <f>E47-Inputs!$B$3-(L47*Inputs!$B$11)+SUM($F$3:G47)</f>
        <v>-2801.90639681108</v>
      </c>
      <c r="I47" s="4"/>
      <c r="K47" s="4">
        <f>K46+Inputs!$B$11</f>
        <v>159820.87211220889</v>
      </c>
      <c r="L47">
        <v>45</v>
      </c>
      <c r="M47">
        <v>6.9999999999999993E-3</v>
      </c>
    </row>
    <row r="48" spans="1:13" x14ac:dyDescent="0.2">
      <c r="A48" s="1">
        <v>37377</v>
      </c>
      <c r="C48" s="4">
        <v>1086.46</v>
      </c>
      <c r="D48" s="5">
        <f t="shared" si="0"/>
        <v>0.94759886266506188</v>
      </c>
      <c r="E48" s="4">
        <f>(E47*D48)+Inputs!$B$11</f>
        <v>146628.528201796</v>
      </c>
      <c r="F48" s="4"/>
      <c r="G48" s="4"/>
      <c r="H48" s="4">
        <f>E48-Inputs!$B$3-(L48*Inputs!$B$11)+SUM($F$3:G48)</f>
        <v>-10818.352282222282</v>
      </c>
      <c r="I48" s="4"/>
      <c r="K48" s="4">
        <f>K47+Inputs!$B$11</f>
        <v>161483.55815914687</v>
      </c>
      <c r="L48">
        <v>46</v>
      </c>
      <c r="M48" s="17">
        <v>3.0000000000000001E-3</v>
      </c>
    </row>
    <row r="49" spans="1:13" x14ac:dyDescent="0.2">
      <c r="A49" s="1">
        <v>37408</v>
      </c>
      <c r="C49" s="4">
        <v>1040.68</v>
      </c>
      <c r="D49" s="5">
        <f t="shared" si="0"/>
        <v>0.95786315188778237</v>
      </c>
      <c r="E49" s="4">
        <f>(E48*D49)+Inputs!$B$11</f>
        <v>142112.75022697687</v>
      </c>
      <c r="F49" s="4"/>
      <c r="G49" s="4"/>
      <c r="H49" s="4">
        <f>E49-Inputs!$B$3-(L49*Inputs!$B$11)+SUM($F$3:G49)</f>
        <v>-16996.81630397938</v>
      </c>
      <c r="I49" s="4"/>
      <c r="K49" s="4">
        <f>K48+Inputs!$B$11</f>
        <v>163146.24420608484</v>
      </c>
      <c r="L49">
        <v>47</v>
      </c>
    </row>
    <row r="50" spans="1:13" x14ac:dyDescent="0.2">
      <c r="A50" s="1">
        <v>37438</v>
      </c>
      <c r="C50" s="4">
        <v>950.51</v>
      </c>
      <c r="D50" s="5">
        <f t="shared" si="0"/>
        <v>0.91335472959987696</v>
      </c>
      <c r="E50" s="4">
        <f>(E49*D50)+Inputs!$B$11</f>
        <v>131462.03860319327</v>
      </c>
      <c r="F50" s="4">
        <f>(E50*Inputs!$B$13)-E50-(((E50*Inputs!$B$13)-E50)*Inputs!$B$14)</f>
        <v>1331.0531408573211</v>
      </c>
      <c r="G50" s="4">
        <f>-(E50*Inputs!$B$15)</f>
        <v>-92.023427022235296</v>
      </c>
      <c r="H50" s="4">
        <f>E50-Inputs!$B$3-(L50*Inputs!$B$11)+SUM($F$3:G50)</f>
        <v>-28071.184260865874</v>
      </c>
      <c r="I50" s="4"/>
      <c r="K50" s="4">
        <f>K49+Inputs!$B$11</f>
        <v>164808.93025302282</v>
      </c>
      <c r="L50">
        <v>48</v>
      </c>
      <c r="M50">
        <v>-2E-3</v>
      </c>
    </row>
    <row r="51" spans="1:13" x14ac:dyDescent="0.2">
      <c r="A51" s="1">
        <v>37469</v>
      </c>
      <c r="C51" s="4">
        <v>884.66</v>
      </c>
      <c r="D51" s="5">
        <f t="shared" si="0"/>
        <v>0.9307214021946113</v>
      </c>
      <c r="E51" s="4">
        <f>(E50*D51)+Inputs!$B$11</f>
        <v>124017.21895106413</v>
      </c>
      <c r="F51" s="4"/>
      <c r="G51" s="4"/>
      <c r="H51" s="4">
        <f>E51-Inputs!$B$3-(L51*Inputs!$B$11)+SUM($F$3:G51)</f>
        <v>-37178.68995993297</v>
      </c>
      <c r="I51" s="4"/>
      <c r="K51" s="4">
        <f>K50+Inputs!$B$11</f>
        <v>166471.61629996079</v>
      </c>
      <c r="L51">
        <v>49</v>
      </c>
      <c r="M51">
        <v>3.0000000000000001E-3</v>
      </c>
    </row>
    <row r="52" spans="1:13" x14ac:dyDescent="0.2">
      <c r="A52" s="1">
        <v>37500</v>
      </c>
      <c r="C52" s="4">
        <v>878.02</v>
      </c>
      <c r="D52" s="5">
        <f t="shared" si="0"/>
        <v>0.99249429159225011</v>
      </c>
      <c r="E52" s="4">
        <f>(E51*D52)+Inputs!$B$11</f>
        <v>124749.06791501534</v>
      </c>
      <c r="F52" s="4"/>
      <c r="G52" s="4"/>
      <c r="H52" s="4">
        <f>E52-Inputs!$B$3-(L52*Inputs!$B$11)+SUM($F$3:G52)</f>
        <v>-38109.527042919734</v>
      </c>
      <c r="I52" s="4"/>
      <c r="K52" s="4">
        <f>K51+Inputs!$B$11</f>
        <v>168134.30234689877</v>
      </c>
      <c r="L52">
        <v>50</v>
      </c>
      <c r="M52">
        <v>6.9999999999999993E-3</v>
      </c>
    </row>
    <row r="53" spans="1:13" x14ac:dyDescent="0.2">
      <c r="A53" s="1">
        <v>37530</v>
      </c>
      <c r="C53" s="4">
        <v>847.91</v>
      </c>
      <c r="D53" s="5">
        <f t="shared" si="0"/>
        <v>0.96570693150497711</v>
      </c>
      <c r="E53" s="4">
        <f>(E52*D53)+Inputs!$B$11</f>
        <v>122133.72563125343</v>
      </c>
      <c r="F53" s="4"/>
      <c r="G53" s="4"/>
      <c r="H53" s="4">
        <f>E53-Inputs!$B$3-(L53*Inputs!$B$11)+SUM($F$3:G53)</f>
        <v>-42387.555373619623</v>
      </c>
      <c r="I53" s="4"/>
      <c r="K53" s="4">
        <f>K52+Inputs!$B$11</f>
        <v>169796.98839383674</v>
      </c>
      <c r="L53">
        <v>51</v>
      </c>
      <c r="M53">
        <v>2E-3</v>
      </c>
    </row>
    <row r="54" spans="1:13" x14ac:dyDescent="0.2">
      <c r="A54" s="1">
        <v>37561</v>
      </c>
      <c r="C54" s="4">
        <v>900.96</v>
      </c>
      <c r="D54" s="5">
        <f t="shared" si="0"/>
        <v>1.0625656024813954</v>
      </c>
      <c r="E54" s="4">
        <f>(E53*D54)+Inputs!$B$11</f>
        <v>131437.78180560822</v>
      </c>
      <c r="F54" s="4"/>
      <c r="G54" s="4"/>
      <c r="H54" s="4">
        <f>E54-Inputs!$B$3-(L54*Inputs!$B$11)+SUM($F$3:G54)</f>
        <v>-34746.185246202811</v>
      </c>
      <c r="I54" s="4"/>
      <c r="K54" s="4">
        <f>K53+Inputs!$B$11</f>
        <v>171459.67444077472</v>
      </c>
      <c r="L54">
        <v>52</v>
      </c>
      <c r="M54">
        <v>2E-3</v>
      </c>
    </row>
    <row r="55" spans="1:13" x14ac:dyDescent="0.2">
      <c r="A55" s="1">
        <v>37591</v>
      </c>
      <c r="C55" s="4">
        <v>934.53</v>
      </c>
      <c r="D55" s="5">
        <f t="shared" si="0"/>
        <v>1.0372602557272241</v>
      </c>
      <c r="E55" s="4">
        <f>(E54*D55)+Inputs!$B$11</f>
        <v>137997.87321484226</v>
      </c>
      <c r="F55" s="4"/>
      <c r="G55" s="4"/>
      <c r="H55" s="4">
        <f>E55-Inputs!$B$3-(L55*Inputs!$B$11)+SUM($F$3:G55)</f>
        <v>-29848.779883906736</v>
      </c>
      <c r="I55" s="4"/>
      <c r="K55" s="4">
        <f>K54+Inputs!$B$11</f>
        <v>173122.36048771269</v>
      </c>
      <c r="L55">
        <v>53</v>
      </c>
      <c r="M55">
        <v>2E-3</v>
      </c>
    </row>
    <row r="56" spans="1:13" x14ac:dyDescent="0.2">
      <c r="A56" s="1">
        <v>37622</v>
      </c>
      <c r="C56" s="4">
        <v>909.03</v>
      </c>
      <c r="D56" s="5">
        <f t="shared" si="0"/>
        <v>0.97271355654714131</v>
      </c>
      <c r="E56" s="4">
        <f>(E55*D56)+Inputs!$B$11</f>
        <v>135895.08809768868</v>
      </c>
      <c r="F56" s="4"/>
      <c r="G56" s="4"/>
      <c r="H56" s="4">
        <f>E56-Inputs!$B$3-(L56*Inputs!$B$11)+SUM($F$3:G56)</f>
        <v>-33614.251047998281</v>
      </c>
      <c r="I56" s="4"/>
      <c r="K56" s="4">
        <f>K55+Inputs!$B$11</f>
        <v>174785.04653465067</v>
      </c>
      <c r="L56">
        <v>54</v>
      </c>
      <c r="M56">
        <v>-1E-3</v>
      </c>
    </row>
    <row r="57" spans="1:13" x14ac:dyDescent="0.2">
      <c r="A57" s="1">
        <v>37653</v>
      </c>
      <c r="C57" s="4">
        <v>860.32</v>
      </c>
      <c r="D57" s="5">
        <f t="shared" si="0"/>
        <v>0.94641540983245886</v>
      </c>
      <c r="E57" s="4">
        <f>(E56*D57)+Inputs!$B$11</f>
        <v>130275.89154313011</v>
      </c>
      <c r="F57" s="4"/>
      <c r="G57" s="4"/>
      <c r="H57" s="4">
        <f>E57-Inputs!$B$3-(L57*Inputs!$B$11)+SUM($F$3:G57)</f>
        <v>-40896.133649494826</v>
      </c>
      <c r="I57" s="4"/>
      <c r="K57" s="4">
        <f>K56+Inputs!$B$11</f>
        <v>176447.73258158864</v>
      </c>
      <c r="L57">
        <v>55</v>
      </c>
      <c r="M57">
        <v>5.0000000000000001E-3</v>
      </c>
    </row>
    <row r="58" spans="1:13" x14ac:dyDescent="0.2">
      <c r="A58" s="1">
        <v>37681</v>
      </c>
      <c r="C58" s="4">
        <v>834.81</v>
      </c>
      <c r="D58" s="5">
        <f t="shared" si="0"/>
        <v>0.9703482425144131</v>
      </c>
      <c r="E58" s="4">
        <f>(E57*D58)+Inputs!$B$11</f>
        <v>128075.66844781257</v>
      </c>
      <c r="F58" s="4"/>
      <c r="G58" s="4"/>
      <c r="H58" s="4">
        <f>E58-Inputs!$B$3-(L58*Inputs!$B$11)+SUM($F$3:G58)</f>
        <v>-44759.042791750348</v>
      </c>
      <c r="I58" s="4"/>
      <c r="K58" s="4">
        <f>K57+Inputs!$B$11</f>
        <v>178110.41862852662</v>
      </c>
      <c r="L58">
        <v>56</v>
      </c>
      <c r="M58">
        <v>3.0000000000000001E-3</v>
      </c>
    </row>
    <row r="59" spans="1:13" x14ac:dyDescent="0.2">
      <c r="A59" s="1">
        <v>37712</v>
      </c>
      <c r="C59" s="4">
        <v>858.48</v>
      </c>
      <c r="D59" s="5">
        <f t="shared" si="0"/>
        <v>1.0283537571423438</v>
      </c>
      <c r="E59" s="4">
        <f>(E58*D59)+Inputs!$B$11</f>
        <v>133369.78089376315</v>
      </c>
      <c r="F59" s="4"/>
      <c r="G59" s="4"/>
      <c r="H59" s="4">
        <f>E59-Inputs!$B$3-(L59*Inputs!$B$11)+SUM($F$3:G59)</f>
        <v>-41127.616392737742</v>
      </c>
      <c r="I59" s="4"/>
      <c r="K59" s="4">
        <f>K58+Inputs!$B$11</f>
        <v>179773.10467546459</v>
      </c>
      <c r="L59">
        <v>57</v>
      </c>
      <c r="M59">
        <v>6.9999999999999993E-3</v>
      </c>
    </row>
    <row r="60" spans="1:13" x14ac:dyDescent="0.2">
      <c r="A60" s="1">
        <v>37742</v>
      </c>
      <c r="C60" s="4">
        <v>916.3</v>
      </c>
      <c r="D60" s="5">
        <f t="shared" si="0"/>
        <v>1.067351598173516</v>
      </c>
      <c r="E60" s="4">
        <f>(E59*D60)+Inputs!$B$11</f>
        <v>144015.13483194774</v>
      </c>
      <c r="F60" s="4"/>
      <c r="G60" s="4"/>
      <c r="H60" s="4">
        <f>E60-Inputs!$B$3-(L60*Inputs!$B$11)+SUM($F$3:G60)</f>
        <v>-32144.948501491115</v>
      </c>
      <c r="I60" s="4"/>
      <c r="K60" s="4">
        <f>K59+Inputs!$B$11</f>
        <v>181435.79072240257</v>
      </c>
      <c r="L60">
        <v>58</v>
      </c>
      <c r="M60">
        <v>2E-3</v>
      </c>
    </row>
    <row r="61" spans="1:13" x14ac:dyDescent="0.2">
      <c r="A61" s="1">
        <v>37773</v>
      </c>
      <c r="C61" s="4">
        <v>967</v>
      </c>
      <c r="D61" s="5">
        <f t="shared" si="0"/>
        <v>1.0553312233984504</v>
      </c>
      <c r="E61" s="4">
        <f>(E60*D61)+Inputs!$B$11</f>
        <v>153646.35447703017</v>
      </c>
      <c r="F61" s="4"/>
      <c r="G61" s="4"/>
      <c r="H61" s="4">
        <f>E61-Inputs!$B$3-(L61*Inputs!$B$11)+SUM($F$3:G61)</f>
        <v>-24176.414903346664</v>
      </c>
      <c r="I61" s="4"/>
      <c r="K61" s="4">
        <f>K60+Inputs!$B$11</f>
        <v>183098.47676934054</v>
      </c>
      <c r="L61">
        <v>59</v>
      </c>
      <c r="M61" s="17">
        <v>-1E-3</v>
      </c>
    </row>
    <row r="62" spans="1:13" x14ac:dyDescent="0.2">
      <c r="A62" s="1">
        <v>37803</v>
      </c>
      <c r="C62" s="4">
        <v>982.32</v>
      </c>
      <c r="D62" s="5">
        <f t="shared" si="0"/>
        <v>1.0158428128231645</v>
      </c>
      <c r="E62" s="4">
        <f>(E61*D62)+Inputs!$B$11</f>
        <v>157743.23095890932</v>
      </c>
      <c r="F62" s="4">
        <f>(E62*Inputs!$B$13)-E62-(((E62*Inputs!$B$13)-E62)*Inputs!$B$14)</f>
        <v>1597.1502134589405</v>
      </c>
      <c r="G62" s="4">
        <f>-(E62*Inputs!$B$15)</f>
        <v>-110.42026167123652</v>
      </c>
      <c r="H62" s="4">
        <f>E62-Inputs!$B$3-(L62*Inputs!$B$11)+SUM($F$3:G62)</f>
        <v>-20255.494516617782</v>
      </c>
      <c r="I62" s="4"/>
      <c r="K62" s="4">
        <f>K61+Inputs!$B$11</f>
        <v>184761.16281627852</v>
      </c>
      <c r="L62">
        <v>60</v>
      </c>
    </row>
    <row r="63" spans="1:13" x14ac:dyDescent="0.2">
      <c r="A63" s="1">
        <v>37834</v>
      </c>
      <c r="C63" s="4">
        <v>980.15</v>
      </c>
      <c r="D63" s="5">
        <f t="shared" si="0"/>
        <v>0.99779094388793865</v>
      </c>
      <c r="E63" s="4">
        <f>(E62*D63)+Inputs!$B$11</f>
        <v>159057.4533573612</v>
      </c>
      <c r="F63" s="4"/>
      <c r="G63" s="4"/>
      <c r="H63" s="4">
        <f>E63-Inputs!$B$3-(L63*Inputs!$B$11)+SUM($F$3:G63)</f>
        <v>-20603.958165103879</v>
      </c>
      <c r="I63" s="4"/>
      <c r="K63" s="4">
        <f>K62+Inputs!$B$11</f>
        <v>186423.8488632165</v>
      </c>
      <c r="L63">
        <v>61</v>
      </c>
      <c r="M63">
        <v>2E-3</v>
      </c>
    </row>
    <row r="64" spans="1:13" x14ac:dyDescent="0.2">
      <c r="A64" s="1">
        <v>37865</v>
      </c>
      <c r="C64" s="4">
        <v>1021.99</v>
      </c>
      <c r="D64" s="5">
        <f t="shared" si="0"/>
        <v>1.0426873437739121</v>
      </c>
      <c r="E64" s="4">
        <f>(E63*D64)+Inputs!$B$11</f>
        <v>167509.87959556785</v>
      </c>
      <c r="F64" s="4"/>
      <c r="G64" s="4"/>
      <c r="H64" s="4">
        <f>E64-Inputs!$B$3-(L64*Inputs!$B$11)+SUM($F$3:G64)</f>
        <v>-13814.217973835188</v>
      </c>
      <c r="I64" s="4"/>
      <c r="K64" s="4">
        <f>K63+Inputs!$B$11</f>
        <v>188086.53491015447</v>
      </c>
      <c r="L64">
        <v>62</v>
      </c>
      <c r="M64">
        <v>5.0000000000000001E-3</v>
      </c>
    </row>
    <row r="65" spans="1:13" x14ac:dyDescent="0.2">
      <c r="A65" s="1">
        <v>37895</v>
      </c>
      <c r="C65" s="4">
        <v>1018.22</v>
      </c>
      <c r="D65" s="5">
        <f t="shared" si="0"/>
        <v>0.99631111850409493</v>
      </c>
      <c r="E65" s="4">
        <f>(E64*D65)+Inputs!$B$11</f>
        <v>168554.64154728444</v>
      </c>
      <c r="F65" s="4"/>
      <c r="G65" s="4"/>
      <c r="H65" s="4">
        <f>E65-Inputs!$B$3-(L65*Inputs!$B$11)+SUM($F$3:G65)</f>
        <v>-14432.142069056576</v>
      </c>
      <c r="I65" s="4"/>
      <c r="K65" s="4">
        <f>K64+Inputs!$B$11</f>
        <v>189749.22095709245</v>
      </c>
      <c r="L65">
        <v>63</v>
      </c>
      <c r="M65">
        <v>1E-3</v>
      </c>
    </row>
    <row r="66" spans="1:13" x14ac:dyDescent="0.2">
      <c r="A66" s="1">
        <v>37926</v>
      </c>
      <c r="C66" s="4">
        <v>1059.02</v>
      </c>
      <c r="D66" s="5">
        <f t="shared" si="0"/>
        <v>1.0400699259492054</v>
      </c>
      <c r="E66" s="4">
        <f>(E65*D66)+Inputs!$B$11</f>
        <v>176971.29959941696</v>
      </c>
      <c r="F66" s="4"/>
      <c r="G66" s="4"/>
      <c r="H66" s="4">
        <f>E66-Inputs!$B$3-(L66*Inputs!$B$11)+SUM($F$3:G66)</f>
        <v>-7678.1700638620268</v>
      </c>
      <c r="I66" s="4"/>
      <c r="K66" s="4">
        <f>K65+Inputs!$B$11</f>
        <v>191411.90700403042</v>
      </c>
      <c r="L66">
        <v>64</v>
      </c>
      <c r="M66">
        <v>1E-3</v>
      </c>
    </row>
    <row r="67" spans="1:13" x14ac:dyDescent="0.2">
      <c r="A67" s="1">
        <v>37956</v>
      </c>
      <c r="C67" s="4">
        <v>1070.1199999999999</v>
      </c>
      <c r="D67" s="5">
        <f t="shared" ref="D67:D130" si="1">C67/C66</f>
        <v>1.0104813884534758</v>
      </c>
      <c r="E67" s="4">
        <f>(E66*D67)+Inputs!$B$11</f>
        <v>180488.89058257287</v>
      </c>
      <c r="F67" s="4"/>
      <c r="G67" s="4"/>
      <c r="H67" s="4">
        <f>E67-Inputs!$B$3-(L67*Inputs!$B$11)+SUM($F$3:G67)</f>
        <v>-5823.2651276440911</v>
      </c>
      <c r="I67" s="4"/>
      <c r="K67" s="4">
        <f>K66+Inputs!$B$11</f>
        <v>193074.5930509684</v>
      </c>
      <c r="L67">
        <v>65</v>
      </c>
      <c r="M67">
        <v>4.0000000000000001E-3</v>
      </c>
    </row>
    <row r="68" spans="1:13" x14ac:dyDescent="0.2">
      <c r="A68" s="1">
        <v>37987</v>
      </c>
      <c r="C68" s="4">
        <v>1108.48</v>
      </c>
      <c r="D68" s="5">
        <f t="shared" si="1"/>
        <v>1.0358464471274251</v>
      </c>
      <c r="E68" s="4">
        <f>(E67*D68)+Inputs!$B$11</f>
        <v>188621.46210286667</v>
      </c>
      <c r="F68" s="4"/>
      <c r="G68" s="4"/>
      <c r="H68" s="4">
        <f>E68-Inputs!$B$3-(L68*Inputs!$B$11)+SUM($F$3:G68)</f>
        <v>646.62034571173444</v>
      </c>
      <c r="I68" s="4"/>
      <c r="K68" s="4">
        <f>K67+Inputs!$B$11</f>
        <v>194737.27909790637</v>
      </c>
      <c r="L68">
        <v>66</v>
      </c>
      <c r="M68">
        <v>-2E-3</v>
      </c>
    </row>
    <row r="69" spans="1:13" x14ac:dyDescent="0.2">
      <c r="A69" s="1">
        <v>38018</v>
      </c>
      <c r="C69" s="4">
        <v>1135.26</v>
      </c>
      <c r="D69" s="5">
        <f t="shared" si="1"/>
        <v>1.0241592090069285</v>
      </c>
      <c r="E69" s="4">
        <f>(E68*D69)+Inputs!$B$11</f>
        <v>194841.09347594023</v>
      </c>
      <c r="F69" s="4"/>
      <c r="G69" s="4"/>
      <c r="H69" s="4">
        <f>E69-Inputs!$B$3-(L69*Inputs!$B$11)+SUM($F$3:G69)</f>
        <v>5203.5656718473301</v>
      </c>
      <c r="I69" s="4"/>
      <c r="K69" s="4">
        <f>K68+Inputs!$B$11</f>
        <v>196399.96514484435</v>
      </c>
      <c r="L69">
        <v>67</v>
      </c>
      <c r="M69">
        <v>4.0000000000000001E-3</v>
      </c>
    </row>
    <row r="70" spans="1:13" x14ac:dyDescent="0.2">
      <c r="A70" s="1">
        <v>38047</v>
      </c>
      <c r="C70" s="4">
        <v>1155.96</v>
      </c>
      <c r="D70" s="5">
        <f t="shared" si="1"/>
        <v>1.0182337085777708</v>
      </c>
      <c r="E70" s="4">
        <f>(E69*D70)+Inputs!$B$11</f>
        <v>200056.45524029271</v>
      </c>
      <c r="F70" s="4"/>
      <c r="G70" s="4"/>
      <c r="H70" s="4">
        <f>E70-Inputs!$B$3-(L70*Inputs!$B$11)+SUM($F$3:G70)</f>
        <v>8756.2413892618315</v>
      </c>
      <c r="I70" s="4"/>
      <c r="K70" s="4">
        <f>K69+Inputs!$B$11</f>
        <v>198062.65119178232</v>
      </c>
      <c r="L70">
        <v>68</v>
      </c>
      <c r="M70">
        <v>4.0000000000000001E-3</v>
      </c>
    </row>
    <row r="71" spans="1:13" x14ac:dyDescent="0.2">
      <c r="A71" s="1">
        <v>38078</v>
      </c>
      <c r="C71" s="4">
        <v>1132.17</v>
      </c>
      <c r="D71" s="5">
        <f t="shared" si="1"/>
        <v>0.97941970310391369</v>
      </c>
      <c r="E71" s="4">
        <f>(E70*D71)+Inputs!$B$11</f>
        <v>197601.92004240685</v>
      </c>
      <c r="F71" s="4"/>
      <c r="G71" s="4"/>
      <c r="H71" s="4">
        <f>E71-Inputs!$B$3-(L71*Inputs!$B$11)+SUM($F$3:G71)</f>
        <v>4639.0201444380045</v>
      </c>
      <c r="I71" s="4"/>
      <c r="K71" s="4">
        <f>K70+Inputs!$B$11</f>
        <v>199725.3372387203</v>
      </c>
      <c r="L71">
        <v>69</v>
      </c>
      <c r="M71">
        <v>6.0000000000000001E-3</v>
      </c>
    </row>
    <row r="72" spans="1:13" x14ac:dyDescent="0.2">
      <c r="A72" s="1">
        <v>38108</v>
      </c>
      <c r="C72" s="4">
        <v>1117.49</v>
      </c>
      <c r="D72" s="5">
        <f t="shared" si="1"/>
        <v>0.987033749348596</v>
      </c>
      <c r="E72" s="4">
        <f>(E71*D72)+Inputs!$B$11</f>
        <v>196702.45006487629</v>
      </c>
      <c r="F72" s="4"/>
      <c r="G72" s="4"/>
      <c r="H72" s="4">
        <f>E72-Inputs!$B$3-(L72*Inputs!$B$11)+SUM($F$3:G72)</f>
        <v>2076.8641199694657</v>
      </c>
      <c r="I72" s="4"/>
      <c r="K72" s="4">
        <f>K71+Inputs!$B$11</f>
        <v>201388.02328565827</v>
      </c>
      <c r="L72">
        <v>70</v>
      </c>
      <c r="M72">
        <v>4.0000000000000001E-3</v>
      </c>
    </row>
    <row r="73" spans="1:13" x14ac:dyDescent="0.2">
      <c r="A73" s="1">
        <v>38139</v>
      </c>
      <c r="C73" s="4">
        <v>1121.2</v>
      </c>
      <c r="D73" s="5">
        <f t="shared" si="1"/>
        <v>1.0033199402231787</v>
      </c>
      <c r="E73" s="4">
        <f>(E72*D73)+Inputs!$B$11</f>
        <v>199018.17648778245</v>
      </c>
      <c r="F73" s="4"/>
      <c r="G73" s="4"/>
      <c r="H73" s="4">
        <f>E73-Inputs!$B$3-(L73*Inputs!$B$11)+SUM($F$3:G73)</f>
        <v>2729.9044959376597</v>
      </c>
      <c r="I73" s="4"/>
      <c r="K73" s="4">
        <f>K72+Inputs!$B$11</f>
        <v>203050.70933259625</v>
      </c>
      <c r="L73">
        <v>71</v>
      </c>
      <c r="M73" s="17">
        <v>2E-3</v>
      </c>
    </row>
    <row r="74" spans="1:13" x14ac:dyDescent="0.2">
      <c r="A74" s="1">
        <v>38169</v>
      </c>
      <c r="C74" s="4">
        <v>1128.94</v>
      </c>
      <c r="D74" s="5">
        <f t="shared" si="1"/>
        <v>1.0069033178737068</v>
      </c>
      <c r="E74" s="4">
        <f>(E73*D74)+Inputs!$B$11</f>
        <v>202054.74826966107</v>
      </c>
      <c r="F74" s="4">
        <f>(E74*Inputs!$B$13)-E74-(((E74*Inputs!$B$13)-E74)*Inputs!$B$14)</f>
        <v>2045.8043262303022</v>
      </c>
      <c r="G74" s="4">
        <f>-(E74*Inputs!$B$15)</f>
        <v>-141.43832378876274</v>
      </c>
      <c r="H74" s="4">
        <f>E74-Inputs!$B$3-(L74*Inputs!$B$11)+SUM($F$3:G74)</f>
        <v>6008.1562333198453</v>
      </c>
      <c r="I74" s="4"/>
      <c r="K74" s="4">
        <f>K73+Inputs!$B$11</f>
        <v>204713.39537953422</v>
      </c>
      <c r="L74">
        <v>72</v>
      </c>
    </row>
    <row r="75" spans="1:13" x14ac:dyDescent="0.2">
      <c r="A75" s="1">
        <v>38200</v>
      </c>
      <c r="C75" s="4">
        <v>1106.6199999999999</v>
      </c>
      <c r="D75" s="5">
        <f t="shared" si="1"/>
        <v>0.98022924158945546</v>
      </c>
      <c r="E75" s="4">
        <f>(E74*D75)+Inputs!$B$11</f>
        <v>199722.65870285619</v>
      </c>
      <c r="F75" s="4"/>
      <c r="G75" s="4"/>
      <c r="H75" s="4">
        <f>E75-Inputs!$B$3-(L75*Inputs!$B$11)+SUM($F$3:G75)</f>
        <v>2013.3806195769939</v>
      </c>
      <c r="I75" s="4"/>
      <c r="K75" s="4">
        <f>K74+Inputs!$B$11</f>
        <v>206376.0814264722</v>
      </c>
      <c r="L75">
        <v>73</v>
      </c>
      <c r="M75">
        <v>3.0000000000000001E-3</v>
      </c>
    </row>
    <row r="76" spans="1:13" x14ac:dyDescent="0.2">
      <c r="A76" s="1">
        <v>38231</v>
      </c>
      <c r="C76" s="4">
        <v>1105.9100000000001</v>
      </c>
      <c r="D76" s="5">
        <f t="shared" si="1"/>
        <v>0.99935840667979992</v>
      </c>
      <c r="E76" s="4">
        <f>(E75*D76)+Inputs!$B$11</f>
        <v>201257.20402607782</v>
      </c>
      <c r="F76" s="4"/>
      <c r="G76" s="4"/>
      <c r="H76" s="4">
        <f>E76-Inputs!$B$3-(L76*Inputs!$B$11)+SUM($F$3:G76)</f>
        <v>1885.2398958606427</v>
      </c>
      <c r="I76" s="4"/>
      <c r="K76" s="4">
        <f>K75+Inputs!$B$11</f>
        <v>208038.76747341017</v>
      </c>
      <c r="L76">
        <v>74</v>
      </c>
      <c r="M76">
        <v>4.0000000000000001E-3</v>
      </c>
    </row>
    <row r="77" spans="1:13" x14ac:dyDescent="0.2">
      <c r="A77" s="1">
        <v>38261</v>
      </c>
      <c r="C77" s="4">
        <v>1131.5</v>
      </c>
      <c r="D77" s="5">
        <f t="shared" si="1"/>
        <v>1.0231393151341428</v>
      </c>
      <c r="E77" s="4">
        <f>(E76*D77)+Inputs!$B$11</f>
        <v>207576.84393999167</v>
      </c>
      <c r="F77" s="4"/>
      <c r="G77" s="4"/>
      <c r="H77" s="4">
        <f>E77-Inputs!$B$3-(L77*Inputs!$B$11)+SUM($F$3:G77)</f>
        <v>6542.1937628365195</v>
      </c>
      <c r="I77" s="4"/>
      <c r="K77" s="4">
        <f>K76+Inputs!$B$11</f>
        <v>209701.45352034815</v>
      </c>
      <c r="L77">
        <v>75</v>
      </c>
      <c r="M77">
        <v>3.0000000000000001E-3</v>
      </c>
    </row>
    <row r="78" spans="1:13" x14ac:dyDescent="0.2">
      <c r="A78" s="1">
        <v>38292</v>
      </c>
      <c r="C78" s="4">
        <v>1130.51</v>
      </c>
      <c r="D78" s="5">
        <f t="shared" si="1"/>
        <v>0.99912505523641182</v>
      </c>
      <c r="E78" s="4">
        <f>(E77*D78)+Inputs!$B$11</f>
        <v>209057.91171428218</v>
      </c>
      <c r="F78" s="4"/>
      <c r="G78" s="4"/>
      <c r="H78" s="4">
        <f>E78-Inputs!$B$3-(L78*Inputs!$B$11)+SUM($F$3:G78)</f>
        <v>6360.5754901890687</v>
      </c>
      <c r="I78" s="4"/>
      <c r="K78" s="4">
        <f>K77+Inputs!$B$11</f>
        <v>211364.13956728613</v>
      </c>
      <c r="L78">
        <v>76</v>
      </c>
      <c r="M78">
        <v>2E-3</v>
      </c>
    </row>
    <row r="79" spans="1:13" x14ac:dyDescent="0.2">
      <c r="A79" s="1">
        <v>38322</v>
      </c>
      <c r="C79" s="4">
        <v>1191.3699999999999</v>
      </c>
      <c r="D79" s="5">
        <f t="shared" si="1"/>
        <v>1.0538341102688167</v>
      </c>
      <c r="E79" s="4">
        <f>(E78*D79)+Inputs!$B$11</f>
        <v>221975.04443301537</v>
      </c>
      <c r="F79" s="4"/>
      <c r="G79" s="4"/>
      <c r="H79" s="4">
        <f>E79-Inputs!$B$3-(L79*Inputs!$B$11)+SUM($F$3:G79)</f>
        <v>17615.022161984285</v>
      </c>
      <c r="I79" s="4"/>
      <c r="K79" s="4">
        <f>K78+Inputs!$B$11</f>
        <v>213026.8256142241</v>
      </c>
      <c r="L79">
        <v>77</v>
      </c>
      <c r="M79">
        <v>5.0000000000000001E-3</v>
      </c>
    </row>
    <row r="80" spans="1:13" x14ac:dyDescent="0.2">
      <c r="A80" s="1">
        <v>38353</v>
      </c>
      <c r="C80" s="4">
        <v>1202.08</v>
      </c>
      <c r="D80" s="5">
        <f t="shared" si="1"/>
        <v>1.0089896505703517</v>
      </c>
      <c r="E80" s="4">
        <f>(E79*D80)+Inputs!$B$11</f>
        <v>225633.20856474445</v>
      </c>
      <c r="F80" s="4"/>
      <c r="G80" s="4"/>
      <c r="H80" s="4">
        <f>E80-Inputs!$B$3-(L80*Inputs!$B$11)+SUM($F$3:G80)</f>
        <v>19610.500246775387</v>
      </c>
      <c r="I80" s="4"/>
      <c r="K80" s="4">
        <f>K79+Inputs!$B$11</f>
        <v>214689.51166116208</v>
      </c>
      <c r="L80">
        <v>78</v>
      </c>
      <c r="M80">
        <v>-5.0000000000000001E-3</v>
      </c>
    </row>
    <row r="81" spans="1:13" x14ac:dyDescent="0.2">
      <c r="A81" s="1">
        <v>38384</v>
      </c>
      <c r="C81" s="4">
        <v>1189.4100000000001</v>
      </c>
      <c r="D81" s="5">
        <f t="shared" si="1"/>
        <v>0.98945993611074146</v>
      </c>
      <c r="E81" s="4">
        <f>(E80*D81)+Inputs!$B$11</f>
        <v>224917.70617787162</v>
      </c>
      <c r="F81" s="4"/>
      <c r="G81" s="4"/>
      <c r="H81" s="4">
        <f>E81-Inputs!$B$3-(L81*Inputs!$B$11)+SUM($F$3:G81)</f>
        <v>17232.311812964595</v>
      </c>
      <c r="I81" s="4"/>
      <c r="K81" s="4">
        <f>K80+Inputs!$B$11</f>
        <v>216352.19770810005</v>
      </c>
      <c r="L81">
        <v>79</v>
      </c>
      <c r="M81">
        <v>4.0000000000000001E-3</v>
      </c>
    </row>
    <row r="82" spans="1:13" x14ac:dyDescent="0.2">
      <c r="A82" s="1">
        <v>38412</v>
      </c>
      <c r="C82" s="4">
        <v>1210.4100000000001</v>
      </c>
      <c r="D82" s="5">
        <f t="shared" si="1"/>
        <v>1.017655812545716</v>
      </c>
      <c r="E82" s="4">
        <f>(E81*D82)+Inputs!$B$11</f>
        <v>230551.49708329851</v>
      </c>
      <c r="F82" s="4"/>
      <c r="G82" s="4"/>
      <c r="H82" s="4">
        <f>E82-Inputs!$B$3-(L82*Inputs!$B$11)+SUM($F$3:G82)</f>
        <v>21203.416671453517</v>
      </c>
      <c r="I82" s="4"/>
      <c r="K82" s="4">
        <f>K81+Inputs!$B$11</f>
        <v>218014.88375503803</v>
      </c>
      <c r="L82">
        <v>80</v>
      </c>
      <c r="M82">
        <v>5.0000000000000001E-3</v>
      </c>
    </row>
    <row r="83" spans="1:13" x14ac:dyDescent="0.2">
      <c r="A83" s="1">
        <v>38443</v>
      </c>
      <c r="C83" s="4">
        <v>1172.92</v>
      </c>
      <c r="D83" s="5">
        <f t="shared" si="1"/>
        <v>0.96902702390099227</v>
      </c>
      <c r="E83" s="4">
        <f>(E82*D83)+Inputs!$B$11</f>
        <v>225073.31712148504</v>
      </c>
      <c r="F83" s="4"/>
      <c r="G83" s="4"/>
      <c r="H83" s="4">
        <f>E83-Inputs!$B$3-(L83*Inputs!$B$11)+SUM($F$3:G83)</f>
        <v>14062.550662702073</v>
      </c>
      <c r="I83" s="4"/>
      <c r="K83" s="4">
        <f>K82+Inputs!$B$11</f>
        <v>219677.569801976</v>
      </c>
      <c r="L83">
        <v>81</v>
      </c>
      <c r="M83">
        <v>6.0000000000000001E-3</v>
      </c>
    </row>
    <row r="84" spans="1:13" x14ac:dyDescent="0.2">
      <c r="A84" s="1">
        <v>38473</v>
      </c>
      <c r="C84" s="4">
        <v>1162.1600000000001</v>
      </c>
      <c r="D84" s="5">
        <f t="shared" si="1"/>
        <v>0.99082631381509401</v>
      </c>
      <c r="E84" s="4">
        <f>(E83*D84)+Inputs!$B$11</f>
        <v>224671.25118855468</v>
      </c>
      <c r="F84" s="4"/>
      <c r="G84" s="4"/>
      <c r="H84" s="4">
        <f>E84-Inputs!$B$3-(L84*Inputs!$B$11)+SUM($F$3:G84)</f>
        <v>11997.798682833738</v>
      </c>
      <c r="I84" s="4"/>
      <c r="K84" s="4">
        <f>K83+Inputs!$B$11</f>
        <v>221340.25584891398</v>
      </c>
      <c r="L84">
        <v>82</v>
      </c>
      <c r="M84">
        <v>2E-3</v>
      </c>
    </row>
    <row r="85" spans="1:13" x14ac:dyDescent="0.2">
      <c r="A85" s="1">
        <v>38504</v>
      </c>
      <c r="C85" s="4">
        <v>1202.27</v>
      </c>
      <c r="D85" s="5">
        <f t="shared" si="1"/>
        <v>1.0345133200247814</v>
      </c>
      <c r="E85" s="4">
        <f>(E84*D85)+Inputs!$B$11</f>
        <v>234088.08802813129</v>
      </c>
      <c r="F85" s="4"/>
      <c r="G85" s="4"/>
      <c r="H85" s="4">
        <f>E85-Inputs!$B$3-(L85*Inputs!$B$11)+SUM($F$3:G85)</f>
        <v>19751.949475472364</v>
      </c>
      <c r="I85" s="4"/>
      <c r="K85" s="4">
        <f>K84+Inputs!$B$11</f>
        <v>223002.94189585195</v>
      </c>
      <c r="L85">
        <v>83</v>
      </c>
      <c r="M85" s="17">
        <v>1E-3</v>
      </c>
    </row>
    <row r="86" spans="1:13" x14ac:dyDescent="0.2">
      <c r="A86" s="1">
        <v>38534</v>
      </c>
      <c r="C86" s="4">
        <v>1194.44</v>
      </c>
      <c r="D86" s="5">
        <f t="shared" si="1"/>
        <v>0.99348731982000726</v>
      </c>
      <c r="E86" s="4">
        <f>(E85*D86)+Inputs!$B$11</f>
        <v>234226.23322379607</v>
      </c>
      <c r="F86" s="4">
        <f>(E86*Inputs!$B$13)-E86-(((E86*Inputs!$B$13)-E86)*Inputs!$B$14)</f>
        <v>2371.5406113909207</v>
      </c>
      <c r="G86" s="4">
        <f>-(E86*Inputs!$B$15)</f>
        <v>-163.95836325665724</v>
      </c>
      <c r="H86" s="4">
        <f>E86-Inputs!$B$3-(L86*Inputs!$B$11)+SUM($F$3:G86)</f>
        <v>20434.99087233343</v>
      </c>
      <c r="I86" s="4"/>
      <c r="K86" s="4">
        <f>K85+Inputs!$B$11</f>
        <v>224665.62794278993</v>
      </c>
      <c r="L86">
        <v>84</v>
      </c>
    </row>
    <row r="87" spans="1:13" x14ac:dyDescent="0.2">
      <c r="A87" s="1">
        <v>38565</v>
      </c>
      <c r="C87" s="4">
        <v>1235.3499999999999</v>
      </c>
      <c r="D87" s="5">
        <f t="shared" si="1"/>
        <v>1.0342503600013395</v>
      </c>
      <c r="E87" s="4">
        <f>(E86*D87)+Inputs!$B$11</f>
        <v>243911.25208040676</v>
      </c>
      <c r="F87" s="4"/>
      <c r="G87" s="4"/>
      <c r="H87" s="4">
        <f>E87-Inputs!$B$3-(L87*Inputs!$B$11)+SUM($F$3:G87)</f>
        <v>28457.32368200615</v>
      </c>
      <c r="I87" s="4"/>
      <c r="K87" s="4">
        <f>K86+Inputs!$B$11</f>
        <v>226328.3139897279</v>
      </c>
      <c r="L87">
        <v>85</v>
      </c>
      <c r="M87">
        <v>2E-3</v>
      </c>
    </row>
    <row r="88" spans="1:13" x14ac:dyDescent="0.2">
      <c r="A88" s="1">
        <v>38596</v>
      </c>
      <c r="C88" s="4">
        <v>1221.5899999999999</v>
      </c>
      <c r="D88" s="5">
        <f t="shared" si="1"/>
        <v>0.98886145626745459</v>
      </c>
      <c r="E88" s="4">
        <f>(E87*D88)+Inputs!$B$11</f>
        <v>242857.12197918721</v>
      </c>
      <c r="F88" s="4"/>
      <c r="G88" s="4"/>
      <c r="H88" s="4">
        <f>E88-Inputs!$B$3-(L88*Inputs!$B$11)+SUM($F$3:G88)</f>
        <v>25740.507533848628</v>
      </c>
      <c r="I88" s="4"/>
      <c r="K88" s="4">
        <f>K87+Inputs!$B$11</f>
        <v>227991.00003666588</v>
      </c>
      <c r="L88">
        <v>86</v>
      </c>
      <c r="M88">
        <v>3.0000000000000001E-3</v>
      </c>
    </row>
    <row r="89" spans="1:13" x14ac:dyDescent="0.2">
      <c r="A89" s="1">
        <v>38626</v>
      </c>
      <c r="C89" s="4">
        <v>1226.7</v>
      </c>
      <c r="D89" s="5">
        <f t="shared" si="1"/>
        <v>1.0041830728804264</v>
      </c>
      <c r="E89" s="4">
        <f>(E88*D89)+Inputs!$B$11</f>
        <v>245535.69706689473</v>
      </c>
      <c r="F89" s="4"/>
      <c r="G89" s="4"/>
      <c r="H89" s="4">
        <f>E89-Inputs!$B$3-(L89*Inputs!$B$11)+SUM($F$3:G89)</f>
        <v>26756.3965746182</v>
      </c>
      <c r="I89" s="4"/>
      <c r="K89" s="4">
        <f>K88+Inputs!$B$11</f>
        <v>229653.68608360385</v>
      </c>
      <c r="L89">
        <v>87</v>
      </c>
      <c r="M89">
        <v>1E-3</v>
      </c>
    </row>
    <row r="90" spans="1:13" x14ac:dyDescent="0.2">
      <c r="A90" s="1">
        <v>38657</v>
      </c>
      <c r="C90" s="4">
        <v>1202.76</v>
      </c>
      <c r="D90" s="5">
        <f t="shared" si="1"/>
        <v>0.98048422597212026</v>
      </c>
      <c r="E90" s="4">
        <f>(E89*D90)+Inputs!$B$11</f>
        <v>242406.56393409727</v>
      </c>
      <c r="F90" s="4"/>
      <c r="G90" s="4"/>
      <c r="H90" s="4">
        <f>E90-Inputs!$B$3-(L90*Inputs!$B$11)+SUM($F$3:G90)</f>
        <v>21964.577394882763</v>
      </c>
      <c r="I90" s="4"/>
      <c r="K90" s="4">
        <f>K89+Inputs!$B$11</f>
        <v>231316.37213054183</v>
      </c>
      <c r="L90">
        <v>88</v>
      </c>
      <c r="M90">
        <v>2E-3</v>
      </c>
    </row>
    <row r="91" spans="1:13" x14ac:dyDescent="0.2">
      <c r="A91" s="1">
        <v>38687</v>
      </c>
      <c r="C91" s="4">
        <v>1264.67</v>
      </c>
      <c r="D91" s="5">
        <f t="shared" si="1"/>
        <v>1.0514732781269747</v>
      </c>
      <c r="E91" s="4">
        <f>(E90*D91)+Inputs!$B$11</f>
        <v>256546.71046621929</v>
      </c>
      <c r="F91" s="4"/>
      <c r="G91" s="4"/>
      <c r="H91" s="4">
        <f>E91-Inputs!$B$3-(L91*Inputs!$B$11)+SUM($F$3:G91)</f>
        <v>34442.037880066804</v>
      </c>
      <c r="I91" s="4"/>
      <c r="K91" s="4">
        <f>K90+Inputs!$B$11</f>
        <v>232979.0581774798</v>
      </c>
      <c r="L91">
        <v>89</v>
      </c>
      <c r="M91">
        <v>3.0000000000000001E-3</v>
      </c>
    </row>
    <row r="92" spans="1:13" x14ac:dyDescent="0.2">
      <c r="A92" s="1">
        <v>38718</v>
      </c>
      <c r="C92" s="4">
        <v>1268.8</v>
      </c>
      <c r="D92" s="5">
        <f t="shared" si="1"/>
        <v>1.0032656740493566</v>
      </c>
      <c r="E92" s="4">
        <f>(E91*D92)+Inputs!$B$11</f>
        <v>259047.19444797462</v>
      </c>
      <c r="F92" s="4"/>
      <c r="G92" s="4"/>
      <c r="H92" s="4">
        <f>E92-Inputs!$B$3-(L92*Inputs!$B$11)+SUM($F$3:G92)</f>
        <v>35279.835814884158</v>
      </c>
      <c r="I92" s="4"/>
      <c r="K92" s="4">
        <f>K91+Inputs!$B$11</f>
        <v>234641.74422441778</v>
      </c>
      <c r="L92">
        <v>90</v>
      </c>
      <c r="M92">
        <v>-4.0000000000000001E-3</v>
      </c>
    </row>
    <row r="93" spans="1:13" x14ac:dyDescent="0.2">
      <c r="A93" s="1">
        <v>38749</v>
      </c>
      <c r="C93" s="4">
        <v>1282.46</v>
      </c>
      <c r="D93" s="5">
        <f t="shared" si="1"/>
        <v>1.010766078184111</v>
      </c>
      <c r="E93" s="4">
        <f>(E92*D93)+Inputs!$B$11</f>
        <v>263498.80284371407</v>
      </c>
      <c r="F93" s="4"/>
      <c r="G93" s="4"/>
      <c r="H93" s="4">
        <f>E93-Inputs!$B$3-(L93*Inputs!$B$11)+SUM($F$3:G93)</f>
        <v>38068.758163685641</v>
      </c>
      <c r="I93" s="4"/>
      <c r="K93" s="4">
        <f>K92+Inputs!$B$11</f>
        <v>236304.43027135576</v>
      </c>
      <c r="L93">
        <v>91</v>
      </c>
      <c r="M93">
        <v>4.0000000000000001E-3</v>
      </c>
    </row>
    <row r="94" spans="1:13" x14ac:dyDescent="0.2">
      <c r="A94" s="1">
        <v>38777</v>
      </c>
      <c r="C94" s="4">
        <v>1291.24</v>
      </c>
      <c r="D94" s="5">
        <f t="shared" si="1"/>
        <v>1.0068462174258845</v>
      </c>
      <c r="E94" s="4">
        <f>(E93*D94)+Inputs!$B$11</f>
        <v>266965.45898638037</v>
      </c>
      <c r="F94" s="4"/>
      <c r="G94" s="4"/>
      <c r="H94" s="4">
        <f>E94-Inputs!$B$3-(L94*Inputs!$B$11)+SUM($F$3:G94)</f>
        <v>39872.728259413961</v>
      </c>
      <c r="I94" s="4"/>
      <c r="K94" s="4">
        <f>K93+Inputs!$B$11</f>
        <v>237967.11631829373</v>
      </c>
      <c r="L94">
        <v>92</v>
      </c>
      <c r="M94">
        <v>4.0000000000000001E-3</v>
      </c>
    </row>
    <row r="95" spans="1:13" x14ac:dyDescent="0.2">
      <c r="A95" s="1">
        <v>38808</v>
      </c>
      <c r="C95" s="4">
        <v>1297.81</v>
      </c>
      <c r="D95" s="5">
        <f t="shared" si="1"/>
        <v>1.0050881323379077</v>
      </c>
      <c r="E95" s="4">
        <f>(E94*D95)+Inputs!$B$11</f>
        <v>269986.50061829132</v>
      </c>
      <c r="F95" s="4"/>
      <c r="G95" s="4"/>
      <c r="H95" s="4">
        <f>E95-Inputs!$B$3-(L95*Inputs!$B$11)+SUM($F$3:G95)</f>
        <v>41231.083844386936</v>
      </c>
      <c r="I95" s="4"/>
      <c r="K95" s="4">
        <f>K94+Inputs!$B$11</f>
        <v>239629.80236523171</v>
      </c>
      <c r="L95">
        <v>93</v>
      </c>
      <c r="M95">
        <v>8.0000000000000002E-3</v>
      </c>
    </row>
    <row r="96" spans="1:13" x14ac:dyDescent="0.2">
      <c r="A96" s="1">
        <v>38838</v>
      </c>
      <c r="C96" s="4">
        <v>1305.19</v>
      </c>
      <c r="D96" s="5">
        <f t="shared" si="1"/>
        <v>1.0056865026467665</v>
      </c>
      <c r="E96" s="4">
        <f>(E95*D96)+Inputs!$B$11</f>
        <v>273184.46561558644</v>
      </c>
      <c r="F96" s="4"/>
      <c r="G96" s="4"/>
      <c r="H96" s="4">
        <f>E96-Inputs!$B$3-(L96*Inputs!$B$11)+SUM($F$3:G96)</f>
        <v>42766.362794744076</v>
      </c>
      <c r="I96" s="4"/>
      <c r="K96" s="4">
        <f>K95+Inputs!$B$11</f>
        <v>241292.48841216968</v>
      </c>
      <c r="L96">
        <v>94</v>
      </c>
      <c r="M96">
        <v>6.0000000000000001E-3</v>
      </c>
    </row>
    <row r="97" spans="1:13" x14ac:dyDescent="0.2">
      <c r="A97" s="1">
        <v>38869</v>
      </c>
      <c r="C97" s="4">
        <v>1285.71</v>
      </c>
      <c r="D97" s="5">
        <f t="shared" si="1"/>
        <v>0.98507496992775001</v>
      </c>
      <c r="E97" s="4">
        <f>(E96*D97)+Inputs!$B$11</f>
        <v>270769.86529794021</v>
      </c>
      <c r="F97" s="4"/>
      <c r="G97" s="4"/>
      <c r="H97" s="4">
        <f>E97-Inputs!$B$3-(L97*Inputs!$B$11)+SUM($F$3:G97)</f>
        <v>38689.076430159876</v>
      </c>
      <c r="I97" s="4"/>
      <c r="K97" s="4">
        <f>K96+Inputs!$B$11</f>
        <v>242955.17445910766</v>
      </c>
      <c r="L97">
        <v>95</v>
      </c>
      <c r="M97" s="17">
        <v>4.0000000000000001E-3</v>
      </c>
    </row>
    <row r="98" spans="1:13" x14ac:dyDescent="0.2">
      <c r="A98" s="1">
        <v>38899</v>
      </c>
      <c r="C98" s="4">
        <v>1280.19</v>
      </c>
      <c r="D98" s="5">
        <f t="shared" si="1"/>
        <v>0.99570665235550782</v>
      </c>
      <c r="E98" s="4">
        <f>(E97*D98)+Inputs!$B$11</f>
        <v>271270.04218150181</v>
      </c>
      <c r="F98" s="4">
        <f>(E98*Inputs!$B$13)-E98-(((E98*Inputs!$B$13)-E98)*Inputs!$B$14)</f>
        <v>2746.6091770876883</v>
      </c>
      <c r="G98" s="4">
        <f>-(E98*Inputs!$B$15)</f>
        <v>-189.88902952705126</v>
      </c>
      <c r="H98" s="4">
        <f>E98-Inputs!$B$3-(L98*Inputs!$B$11)+SUM($F$3:G98)</f>
        <v>40083.28741434413</v>
      </c>
      <c r="I98" s="4"/>
      <c r="K98" s="4">
        <f>K97+Inputs!$B$11</f>
        <v>244617.86050604563</v>
      </c>
      <c r="L98">
        <v>96</v>
      </c>
    </row>
    <row r="99" spans="1:13" x14ac:dyDescent="0.2">
      <c r="A99" s="1">
        <v>38930</v>
      </c>
      <c r="C99" s="4">
        <v>1270.92</v>
      </c>
      <c r="D99" s="5">
        <f t="shared" si="1"/>
        <v>0.9927588873526586</v>
      </c>
      <c r="E99" s="4">
        <f>(E98*D99)+Inputs!$B$11</f>
        <v>270968.43129515444</v>
      </c>
      <c r="F99" s="4"/>
      <c r="G99" s="4"/>
      <c r="H99" s="4">
        <f>E99-Inputs!$B$3-(L99*Inputs!$B$11)+SUM($F$3:G99)</f>
        <v>38118.99048105882</v>
      </c>
      <c r="I99" s="4"/>
      <c r="K99" s="4">
        <f>K98+Inputs!$B$11</f>
        <v>246280.54655298361</v>
      </c>
      <c r="L99">
        <v>97</v>
      </c>
      <c r="M99">
        <v>4.0000000000000001E-3</v>
      </c>
    </row>
    <row r="100" spans="1:13" x14ac:dyDescent="0.2">
      <c r="A100" s="1">
        <v>38961</v>
      </c>
      <c r="C100" s="4">
        <v>1311.01</v>
      </c>
      <c r="D100" s="5">
        <f t="shared" si="1"/>
        <v>1.0315440783054795</v>
      </c>
      <c r="E100" s="4">
        <f>(E99*D100)+Inputs!$B$11</f>
        <v>281178.56675717968</v>
      </c>
      <c r="F100" s="4"/>
      <c r="G100" s="4"/>
      <c r="H100" s="4">
        <f>E100-Inputs!$B$3-(L100*Inputs!$B$11)+SUM($F$3:G100)</f>
        <v>46666.439896146083</v>
      </c>
      <c r="I100" s="4"/>
      <c r="K100" s="4">
        <f>K99+Inputs!$B$11</f>
        <v>247943.23259992158</v>
      </c>
      <c r="L100">
        <v>98</v>
      </c>
      <c r="M100">
        <v>5.0000000000000001E-3</v>
      </c>
    </row>
    <row r="101" spans="1:13" x14ac:dyDescent="0.2">
      <c r="A101" s="1">
        <v>38991</v>
      </c>
      <c r="C101" s="4">
        <v>1331.32</v>
      </c>
      <c r="D101" s="5">
        <f t="shared" si="1"/>
        <v>1.0154918726783166</v>
      </c>
      <c r="E101" s="4">
        <f>(E100*D101)+Inputs!$B$11</f>
        <v>287197.23536019144</v>
      </c>
      <c r="F101" s="4"/>
      <c r="G101" s="4"/>
      <c r="H101" s="4">
        <f>E101-Inputs!$B$3-(L101*Inputs!$B$11)+SUM($F$3:G101)</f>
        <v>51022.422452219864</v>
      </c>
      <c r="I101" s="4"/>
      <c r="K101" s="4">
        <f>K100+Inputs!$B$11</f>
        <v>249605.91864685956</v>
      </c>
      <c r="L101">
        <v>99</v>
      </c>
      <c r="M101">
        <v>1E-3</v>
      </c>
    </row>
    <row r="102" spans="1:13" x14ac:dyDescent="0.2">
      <c r="A102" s="1">
        <v>39022</v>
      </c>
      <c r="C102" s="4">
        <v>1367.81</v>
      </c>
      <c r="D102" s="5">
        <f t="shared" si="1"/>
        <v>1.0274088874200042</v>
      </c>
      <c r="E102" s="4">
        <f>(E101*D102)+Inputs!$B$11</f>
        <v>296731.67809845333</v>
      </c>
      <c r="F102" s="4"/>
      <c r="G102" s="4"/>
      <c r="H102" s="4">
        <f>E102-Inputs!$B$3-(L102*Inputs!$B$11)+SUM($F$3:G102)</f>
        <v>58894.179143543777</v>
      </c>
      <c r="I102" s="4"/>
      <c r="K102" s="4">
        <f>K101+Inputs!$B$11</f>
        <v>251268.60469379753</v>
      </c>
      <c r="L102">
        <v>100</v>
      </c>
      <c r="M102">
        <v>3.0000000000000001E-3</v>
      </c>
    </row>
    <row r="103" spans="1:13" x14ac:dyDescent="0.2">
      <c r="A103" s="1">
        <v>39052</v>
      </c>
      <c r="C103" s="4">
        <v>1396.71</v>
      </c>
      <c r="D103" s="5">
        <f t="shared" si="1"/>
        <v>1.0211286655310314</v>
      </c>
      <c r="E103" s="4">
        <f>(E102*D103)+Inputs!$B$11</f>
        <v>304663.9085243952</v>
      </c>
      <c r="F103" s="4"/>
      <c r="G103" s="4"/>
      <c r="H103" s="4">
        <f>E103-Inputs!$B$3-(L103*Inputs!$B$11)+SUM($F$3:G103)</f>
        <v>65163.723522547676</v>
      </c>
      <c r="I103" s="4"/>
      <c r="K103" s="4">
        <f>K102+Inputs!$B$11</f>
        <v>252931.29074073551</v>
      </c>
      <c r="L103">
        <v>101</v>
      </c>
      <c r="M103">
        <v>8.0000000000000002E-3</v>
      </c>
    </row>
    <row r="104" spans="1:13" x14ac:dyDescent="0.2">
      <c r="A104" s="1">
        <v>39083</v>
      </c>
      <c r="C104" s="4">
        <v>1416.6</v>
      </c>
      <c r="D104" s="5">
        <f t="shared" si="1"/>
        <v>1.0142406082866162</v>
      </c>
      <c r="E104" s="4">
        <f>(E103*D104)+Inputs!$B$11</f>
        <v>310665.19395169854</v>
      </c>
      <c r="F104" s="4"/>
      <c r="G104" s="4"/>
      <c r="H104" s="4">
        <f>E104-Inputs!$B$3-(L104*Inputs!$B$11)+SUM($F$3:G104)</f>
        <v>69502.322902913045</v>
      </c>
      <c r="I104" s="4"/>
      <c r="K104" s="4">
        <f>K103+Inputs!$B$11</f>
        <v>254593.97678767348</v>
      </c>
      <c r="L104">
        <v>102</v>
      </c>
      <c r="M104">
        <v>-5.0000000000000001E-3</v>
      </c>
    </row>
    <row r="105" spans="1:13" x14ac:dyDescent="0.2">
      <c r="A105" s="1">
        <v>39114</v>
      </c>
      <c r="C105" s="4">
        <v>1445.94</v>
      </c>
      <c r="D105" s="5">
        <f t="shared" si="1"/>
        <v>1.0207115628970775</v>
      </c>
      <c r="E105" s="4">
        <f>(E104*D105)+Inputs!$B$11</f>
        <v>318762.24170309986</v>
      </c>
      <c r="F105" s="4"/>
      <c r="G105" s="4"/>
      <c r="H105" s="4">
        <f>E105-Inputs!$B$3-(L105*Inputs!$B$11)+SUM($F$3:G105)</f>
        <v>75936.684607376388</v>
      </c>
      <c r="I105" s="4"/>
      <c r="K105" s="4">
        <f>K104+Inputs!$B$11</f>
        <v>256256.66283461146</v>
      </c>
      <c r="L105">
        <v>103</v>
      </c>
      <c r="M105">
        <v>6.9999999999999993E-3</v>
      </c>
    </row>
    <row r="106" spans="1:13" x14ac:dyDescent="0.2">
      <c r="A106" s="1">
        <v>39142</v>
      </c>
      <c r="C106" s="4">
        <v>1403.17</v>
      </c>
      <c r="D106" s="5">
        <f t="shared" si="1"/>
        <v>0.97042062602874257</v>
      </c>
      <c r="E106" s="4">
        <f>(E105*D106)+Inputs!$B$11</f>
        <v>310996.14019478549</v>
      </c>
      <c r="F106" s="4"/>
      <c r="G106" s="4"/>
      <c r="H106" s="4">
        <f>E106-Inputs!$B$3-(L106*Inputs!$B$11)+SUM($F$3:G106)</f>
        <v>66507.897052124041</v>
      </c>
      <c r="I106" s="4"/>
      <c r="K106" s="4">
        <f>K105+Inputs!$B$11</f>
        <v>257919.34888154943</v>
      </c>
      <c r="L106">
        <v>104</v>
      </c>
      <c r="M106">
        <v>6.0000000000000001E-3</v>
      </c>
    </row>
    <row r="107" spans="1:13" x14ac:dyDescent="0.2">
      <c r="A107" s="1">
        <v>39173</v>
      </c>
      <c r="C107" s="4">
        <v>1424.55</v>
      </c>
      <c r="D107" s="5">
        <f t="shared" si="1"/>
        <v>1.015236927813451</v>
      </c>
      <c r="E107" s="4">
        <f>(E106*D107)+Inputs!$B$11</f>
        <v>317397.45198013325</v>
      </c>
      <c r="F107" s="4"/>
      <c r="G107" s="4"/>
      <c r="H107" s="4">
        <f>E107-Inputs!$B$3-(L107*Inputs!$B$11)+SUM($F$3:G107)</f>
        <v>71246.522790533825</v>
      </c>
      <c r="I107" s="4"/>
      <c r="K107" s="4">
        <f>K106+Inputs!$B$11</f>
        <v>259582.03492848741</v>
      </c>
      <c r="L107">
        <v>105</v>
      </c>
      <c r="M107">
        <v>5.0000000000000001E-3</v>
      </c>
    </row>
    <row r="108" spans="1:13" x14ac:dyDescent="0.2">
      <c r="A108" s="1">
        <v>39203</v>
      </c>
      <c r="C108" s="4">
        <v>1486.3</v>
      </c>
      <c r="D108" s="5">
        <f t="shared" si="1"/>
        <v>1.0433470218665544</v>
      </c>
      <c r="E108" s="4">
        <f>(E107*D108)+Inputs!$B$11</f>
        <v>332818.37231844268</v>
      </c>
      <c r="F108" s="4"/>
      <c r="G108" s="4"/>
      <c r="H108" s="4">
        <f>E108-Inputs!$B$3-(L108*Inputs!$B$11)+SUM($F$3:G108)</f>
        <v>85004.757081905307</v>
      </c>
      <c r="I108" s="4"/>
      <c r="K108" s="4">
        <f>K107+Inputs!$B$11</f>
        <v>261244.72097542539</v>
      </c>
      <c r="L108">
        <v>106</v>
      </c>
      <c r="M108">
        <v>4.0000000000000001E-3</v>
      </c>
    </row>
    <row r="109" spans="1:13" x14ac:dyDescent="0.2">
      <c r="A109" s="1">
        <v>39234</v>
      </c>
      <c r="C109" s="4">
        <v>1536.34</v>
      </c>
      <c r="D109" s="5">
        <f t="shared" si="1"/>
        <v>1.0336674964677386</v>
      </c>
      <c r="E109" s="4">
        <f>(E108*D109)+Inputs!$B$11</f>
        <v>345686.21973981027</v>
      </c>
      <c r="F109" s="4"/>
      <c r="G109" s="4"/>
      <c r="H109" s="4">
        <f>E109-Inputs!$B$3-(L109*Inputs!$B$11)+SUM($F$3:G109)</f>
        <v>96209.918456334926</v>
      </c>
      <c r="I109" s="4"/>
      <c r="K109" s="4">
        <f>K108+Inputs!$B$11</f>
        <v>262907.40702236333</v>
      </c>
      <c r="L109">
        <v>107</v>
      </c>
      <c r="M109">
        <v>5.0000000000000001E-3</v>
      </c>
    </row>
    <row r="110" spans="1:13" x14ac:dyDescent="0.2">
      <c r="A110" s="1">
        <v>39264</v>
      </c>
      <c r="C110" s="4">
        <v>1519.43</v>
      </c>
      <c r="D110" s="5">
        <f t="shared" si="1"/>
        <v>0.9889933217907495</v>
      </c>
      <c r="E110" s="4">
        <f>(E109*D110)+Inputs!$B$11</f>
        <v>343544.04880469985</v>
      </c>
      <c r="F110" s="4">
        <f>(E110*Inputs!$B$13)-E110-(((E110*Inputs!$B$13)-E110)*Inputs!$B$14)</f>
        <v>3478.3834941475534</v>
      </c>
      <c r="G110" s="4">
        <f>-(E110*Inputs!$B$15)</f>
        <v>-240.4808341632899</v>
      </c>
      <c r="H110" s="4">
        <f>E110-Inputs!$B$3-(L110*Inputs!$B$11)+SUM($F$3:G110)</f>
        <v>95642.964134270791</v>
      </c>
      <c r="I110" s="4"/>
      <c r="K110" s="4">
        <f>K109+Inputs!$B$11</f>
        <v>264570.09306930128</v>
      </c>
      <c r="L110">
        <v>108</v>
      </c>
      <c r="M110">
        <v>-6.0000000000000001E-3</v>
      </c>
    </row>
    <row r="111" spans="1:13" x14ac:dyDescent="0.2">
      <c r="A111" s="1">
        <v>39295</v>
      </c>
      <c r="C111" s="4">
        <v>1465.81</v>
      </c>
      <c r="D111" s="5">
        <f t="shared" si="1"/>
        <v>0.96471045062951233</v>
      </c>
      <c r="E111" s="4">
        <f>(E110*D111)+Inputs!$B$11</f>
        <v>333083.22018040711</v>
      </c>
      <c r="F111" s="4"/>
      <c r="G111" s="4"/>
      <c r="H111" s="4">
        <f>E111-Inputs!$B$3-(L111*Inputs!$B$11)+SUM($F$3:G111)</f>
        <v>83519.449463040073</v>
      </c>
      <c r="I111" s="4"/>
      <c r="K111" s="4">
        <f>K110+Inputs!$B$11</f>
        <v>266232.77911623922</v>
      </c>
      <c r="L111">
        <v>109</v>
      </c>
      <c r="M111">
        <v>6.0000000000000001E-3</v>
      </c>
    </row>
    <row r="112" spans="1:13" x14ac:dyDescent="0.2">
      <c r="A112" s="1">
        <v>39326</v>
      </c>
      <c r="C112" s="4">
        <v>1489.42</v>
      </c>
      <c r="D112" s="5">
        <f t="shared" si="1"/>
        <v>1.0161071353040299</v>
      </c>
      <c r="E112" s="4">
        <f>(E111*D112)+Inputs!$B$11</f>
        <v>340110.92272229283</v>
      </c>
      <c r="F112" s="4"/>
      <c r="G112" s="4"/>
      <c r="H112" s="4">
        <f>E112-Inputs!$B$3-(L112*Inputs!$B$11)+SUM($F$3:G112)</f>
        <v>88884.465957987821</v>
      </c>
      <c r="I112" s="4"/>
      <c r="K112" s="4">
        <f>K111+Inputs!$B$11</f>
        <v>267895.46516317717</v>
      </c>
      <c r="L112">
        <v>110</v>
      </c>
      <c r="M112">
        <v>3.0000000000000001E-3</v>
      </c>
    </row>
    <row r="113" spans="1:13" x14ac:dyDescent="0.2">
      <c r="A113" s="1">
        <v>39356</v>
      </c>
      <c r="C113" s="4">
        <v>1547.04</v>
      </c>
      <c r="D113" s="5">
        <f t="shared" si="1"/>
        <v>1.0386861999973143</v>
      </c>
      <c r="E113" s="4">
        <f>(E112*D113)+Inputs!$B$11</f>
        <v>354931.20794693648</v>
      </c>
      <c r="F113" s="4"/>
      <c r="G113" s="4"/>
      <c r="H113" s="4">
        <f>E113-Inputs!$B$3-(L113*Inputs!$B$11)+SUM($F$3:G113)</f>
        <v>102042.0651356935</v>
      </c>
      <c r="I113" s="4"/>
      <c r="K113" s="4">
        <f>K112+Inputs!$B$11</f>
        <v>269558.15121011512</v>
      </c>
      <c r="L113">
        <v>111</v>
      </c>
      <c r="M113">
        <v>4.0000000000000001E-3</v>
      </c>
    </row>
    <row r="114" spans="1:13" x14ac:dyDescent="0.2">
      <c r="A114" s="1">
        <v>39387</v>
      </c>
      <c r="C114" s="4">
        <v>1508.44</v>
      </c>
      <c r="D114" s="5">
        <f t="shared" si="1"/>
        <v>0.97504912607301697</v>
      </c>
      <c r="E114" s="4">
        <f>(E113*D114)+Inputs!$B$11</f>
        <v>347738.05017163861</v>
      </c>
      <c r="F114" s="4"/>
      <c r="G114" s="4"/>
      <c r="H114" s="4">
        <f>E114-Inputs!$B$3-(L114*Inputs!$B$11)+SUM($F$3:G114)</f>
        <v>93186.221313457645</v>
      </c>
      <c r="I114" s="4"/>
      <c r="K114" s="4">
        <f>K113+Inputs!$B$11</f>
        <v>271220.83725705306</v>
      </c>
      <c r="L114">
        <v>112</v>
      </c>
      <c r="M114">
        <v>4.0000000000000001E-3</v>
      </c>
    </row>
    <row r="115" spans="1:13" x14ac:dyDescent="0.2">
      <c r="A115" s="1">
        <v>39417</v>
      </c>
      <c r="C115" s="4">
        <v>1472.42</v>
      </c>
      <c r="D115" s="5">
        <f t="shared" si="1"/>
        <v>0.97612102569542047</v>
      </c>
      <c r="E115" s="4">
        <f>(E114*D115)+Inputs!$B$11</f>
        <v>341097.1082538034</v>
      </c>
      <c r="F115" s="4"/>
      <c r="G115" s="4"/>
      <c r="H115" s="4">
        <f>E115-Inputs!$B$3-(L115*Inputs!$B$11)+SUM($F$3:G115)</f>
        <v>84882.593348684459</v>
      </c>
      <c r="I115" s="4"/>
      <c r="K115" s="4">
        <f>K114+Inputs!$B$11</f>
        <v>272883.52330399101</v>
      </c>
      <c r="L115">
        <v>113</v>
      </c>
      <c r="M115">
        <v>6.0000000000000001E-3</v>
      </c>
    </row>
    <row r="116" spans="1:13" x14ac:dyDescent="0.2">
      <c r="A116" s="1">
        <v>39448</v>
      </c>
      <c r="C116" s="4">
        <v>1447.16</v>
      </c>
      <c r="D116" s="5">
        <f t="shared" si="1"/>
        <v>0.98284456880509641</v>
      </c>
      <c r="E116" s="4">
        <f>(E115*D116)+Inputs!$B$11</f>
        <v>336908.12632931262</v>
      </c>
      <c r="F116" s="4"/>
      <c r="G116" s="4"/>
      <c r="H116" s="4">
        <f>E116-Inputs!$B$3-(L116*Inputs!$B$11)+SUM($F$3:G116)</f>
        <v>79030.925377255713</v>
      </c>
      <c r="I116" s="4"/>
      <c r="K116" s="4">
        <f>K115+Inputs!$B$11</f>
        <v>274546.20935092896</v>
      </c>
      <c r="L116">
        <v>114</v>
      </c>
      <c r="M116">
        <v>-5.0000000000000001E-3</v>
      </c>
    </row>
    <row r="117" spans="1:13" x14ac:dyDescent="0.2">
      <c r="A117" s="1">
        <v>39479</v>
      </c>
      <c r="C117" s="4">
        <v>1381.72</v>
      </c>
      <c r="D117" s="5">
        <f t="shared" si="1"/>
        <v>0.95478039746814447</v>
      </c>
      <c r="E117" s="4">
        <f>(E116*D117)+Inputs!$B$11</f>
        <v>323335.96081388689</v>
      </c>
      <c r="F117" s="4"/>
      <c r="G117" s="4"/>
      <c r="H117" s="4">
        <f>E117-Inputs!$B$3-(L117*Inputs!$B$11)+SUM($F$3:G117)</f>
        <v>63796.073814892043</v>
      </c>
      <c r="I117" s="4"/>
      <c r="K117" s="4">
        <f>K116+Inputs!$B$11</f>
        <v>276208.8953978669</v>
      </c>
      <c r="L117">
        <v>115</v>
      </c>
      <c r="M117">
        <v>8.0000000000000002E-3</v>
      </c>
    </row>
    <row r="118" spans="1:13" x14ac:dyDescent="0.2">
      <c r="A118" s="1">
        <v>39508</v>
      </c>
      <c r="C118" s="4">
        <v>1329.68</v>
      </c>
      <c r="D118" s="5">
        <f t="shared" si="1"/>
        <v>0.96233679761456736</v>
      </c>
      <c r="E118" s="4">
        <f>(E117*D118)+Inputs!$B$11</f>
        <v>312820.77913020313</v>
      </c>
      <c r="F118" s="4"/>
      <c r="G118" s="4"/>
      <c r="H118" s="4">
        <f>E118-Inputs!$B$3-(L118*Inputs!$B$11)+SUM($F$3:G118)</f>
        <v>51618.206084270299</v>
      </c>
      <c r="I118" s="4"/>
      <c r="K118" s="4">
        <f>K117+Inputs!$B$11</f>
        <v>277871.58144480485</v>
      </c>
      <c r="L118">
        <v>116</v>
      </c>
      <c r="M118">
        <v>3.0000000000000001E-3</v>
      </c>
    </row>
    <row r="119" spans="1:13" x14ac:dyDescent="0.2">
      <c r="A119" s="1">
        <v>39539</v>
      </c>
      <c r="C119" s="4">
        <v>1340.94</v>
      </c>
      <c r="D119" s="5">
        <f t="shared" si="1"/>
        <v>1.0084682028758798</v>
      </c>
      <c r="E119" s="4">
        <f>(E118*D119)+Inputs!$B$11</f>
        <v>317132.49499860639</v>
      </c>
      <c r="F119" s="4"/>
      <c r="G119" s="4"/>
      <c r="H119" s="4">
        <f>E119-Inputs!$B$3-(L119*Inputs!$B$11)+SUM($F$3:G119)</f>
        <v>54267.235905735586</v>
      </c>
      <c r="I119" s="4"/>
      <c r="K119" s="4">
        <f>K118+Inputs!$B$11</f>
        <v>279534.26749174279</v>
      </c>
      <c r="L119">
        <v>117</v>
      </c>
      <c r="M119">
        <v>9.0000000000000011E-3</v>
      </c>
    </row>
    <row r="120" spans="1:13" x14ac:dyDescent="0.2">
      <c r="A120" s="1">
        <v>39569</v>
      </c>
      <c r="C120" s="4">
        <v>1384.23</v>
      </c>
      <c r="D120" s="5">
        <f t="shared" si="1"/>
        <v>1.0322833236386415</v>
      </c>
      <c r="E120" s="4">
        <f>(E119*D120)+Inputs!$B$11</f>
        <v>329033.27201791422</v>
      </c>
      <c r="F120" s="4"/>
      <c r="G120" s="4"/>
      <c r="H120" s="4">
        <f>E120-Inputs!$B$3-(L120*Inputs!$B$11)+SUM($F$3:G120)</f>
        <v>64505.326878105443</v>
      </c>
      <c r="I120" s="4"/>
      <c r="K120" s="4">
        <f>K119+Inputs!$B$11</f>
        <v>281196.95353868074</v>
      </c>
      <c r="L120">
        <v>118</v>
      </c>
      <c r="M120">
        <v>5.0000000000000001E-3</v>
      </c>
    </row>
    <row r="121" spans="1:13" x14ac:dyDescent="0.2">
      <c r="A121" s="1">
        <v>39600</v>
      </c>
      <c r="C121" s="4">
        <v>1395.74</v>
      </c>
      <c r="D121" s="5">
        <f t="shared" si="1"/>
        <v>1.0083150921450914</v>
      </c>
      <c r="E121" s="4">
        <f>(E120*D121)+Inputs!$B$11</f>
        <v>333431.90004048205</v>
      </c>
      <c r="F121" s="4"/>
      <c r="G121" s="4"/>
      <c r="H121" s="4">
        <f>E121-Inputs!$B$3-(L121*Inputs!$B$11)+SUM($F$3:G121)</f>
        <v>67241.268853735295</v>
      </c>
      <c r="I121" s="4"/>
      <c r="K121" s="4">
        <f>K120+Inputs!$B$11</f>
        <v>282859.63958561869</v>
      </c>
      <c r="L121">
        <v>119</v>
      </c>
      <c r="M121">
        <v>8.0000000000000002E-3</v>
      </c>
    </row>
    <row r="122" spans="1:13" x14ac:dyDescent="0.2">
      <c r="A122" s="1">
        <v>39630</v>
      </c>
      <c r="C122" s="4">
        <v>1266.79</v>
      </c>
      <c r="D122" s="5">
        <f t="shared" si="1"/>
        <v>0.90761173284422592</v>
      </c>
      <c r="E122" s="4">
        <f>(E121*D122)+Inputs!$B$11</f>
        <v>304289.39062822261</v>
      </c>
      <c r="F122" s="4">
        <f>(E122*Inputs!$B$13)-E122-(((E122*Inputs!$B$13)-E122)*Inputs!$B$14)</f>
        <v>3080.9300801107502</v>
      </c>
      <c r="G122" s="4">
        <f>-(E122*Inputs!$B$15)</f>
        <v>-213.00257343975582</v>
      </c>
      <c r="H122" s="4">
        <f>E122-Inputs!$B$3-(L122*Inputs!$B$11)+SUM($F$3:G122)</f>
        <v>39304.00090120887</v>
      </c>
      <c r="I122" s="4"/>
      <c r="K122" s="4">
        <f>K121+Inputs!$B$11</f>
        <v>284522.32563255663</v>
      </c>
      <c r="L122">
        <v>120</v>
      </c>
      <c r="M122">
        <v>-1E-3</v>
      </c>
    </row>
    <row r="123" spans="1:13" x14ac:dyDescent="0.2">
      <c r="A123" s="1">
        <v>39661</v>
      </c>
      <c r="C123" s="4">
        <v>1270.52</v>
      </c>
      <c r="D123" s="5">
        <f t="shared" si="1"/>
        <v>1.0029444501456437</v>
      </c>
      <c r="E123" s="4">
        <f>(E122*D123)+Inputs!$B$11</f>
        <v>306848.04161571368</v>
      </c>
      <c r="F123" s="4"/>
      <c r="G123" s="4"/>
      <c r="H123" s="4">
        <f>E123-Inputs!$B$3-(L123*Inputs!$B$11)+SUM($F$3:G123)</f>
        <v>40199.965841761965</v>
      </c>
      <c r="I123" s="4"/>
      <c r="K123" s="4">
        <f>K122+Inputs!$B$11</f>
        <v>286185.01167949458</v>
      </c>
      <c r="L123">
        <v>121</v>
      </c>
      <c r="M123">
        <v>3.0000000000000001E-3</v>
      </c>
    </row>
    <row r="124" spans="1:13" x14ac:dyDescent="0.2">
      <c r="A124" s="1">
        <v>39692</v>
      </c>
      <c r="C124" s="4">
        <v>1298.33</v>
      </c>
      <c r="D124" s="5">
        <f t="shared" si="1"/>
        <v>1.0218886755029437</v>
      </c>
      <c r="E124" s="4">
        <f>(E123*D124)+Inputs!$B$11</f>
        <v>315227.22487429174</v>
      </c>
      <c r="F124" s="4"/>
      <c r="G124" s="4"/>
      <c r="H124" s="4">
        <f>E124-Inputs!$B$3-(L124*Inputs!$B$11)+SUM($F$3:G124)</f>
        <v>46916.463053402054</v>
      </c>
      <c r="I124" s="4"/>
      <c r="K124" s="4">
        <f>K123+Inputs!$B$11</f>
        <v>287847.69772643253</v>
      </c>
      <c r="L124">
        <v>122</v>
      </c>
      <c r="M124">
        <v>6.0000000000000001E-3</v>
      </c>
    </row>
    <row r="125" spans="1:13" x14ac:dyDescent="0.2">
      <c r="A125" s="1">
        <v>39722</v>
      </c>
      <c r="C125" s="4">
        <v>1154.7</v>
      </c>
      <c r="D125" s="5">
        <f t="shared" si="1"/>
        <v>0.88937327181841297</v>
      </c>
      <c r="E125" s="4">
        <f>(E124*D125)+Inputs!$B$11</f>
        <v>282017.35439962539</v>
      </c>
      <c r="F125" s="4"/>
      <c r="G125" s="4"/>
      <c r="H125" s="4">
        <f>E125-Inputs!$B$3-(L125*Inputs!$B$11)+SUM($F$3:G125)</f>
        <v>12043.906531797726</v>
      </c>
      <c r="I125" s="4"/>
      <c r="K125" s="4">
        <f>K124+Inputs!$B$11</f>
        <v>289510.38377337047</v>
      </c>
      <c r="L125">
        <v>123</v>
      </c>
      <c r="M125">
        <v>-3.0000000000000001E-3</v>
      </c>
    </row>
    <row r="126" spans="1:13" x14ac:dyDescent="0.2">
      <c r="A126" s="1">
        <v>39753</v>
      </c>
      <c r="C126" s="4">
        <v>968.24</v>
      </c>
      <c r="D126" s="5">
        <f t="shared" si="1"/>
        <v>0.83852082792067206</v>
      </c>
      <c r="E126" s="4">
        <f>(E125*D126)+Inputs!$B$11</f>
        <v>238140.11154610943</v>
      </c>
      <c r="F126" s="4"/>
      <c r="G126" s="4"/>
      <c r="H126" s="4">
        <f>E126-Inputs!$B$3-(L126*Inputs!$B$11)+SUM($F$3:G126)</f>
        <v>-33496.02236865618</v>
      </c>
      <c r="I126" s="4"/>
      <c r="K126" s="4">
        <f>K125+Inputs!$B$11</f>
        <v>291173.06982030842</v>
      </c>
      <c r="L126">
        <v>124</v>
      </c>
      <c r="M126">
        <v>-8.0000000000000002E-3</v>
      </c>
    </row>
    <row r="127" spans="1:13" x14ac:dyDescent="0.2">
      <c r="A127" s="1">
        <v>39783</v>
      </c>
      <c r="C127" s="4">
        <v>870.24</v>
      </c>
      <c r="D127" s="5">
        <f t="shared" si="1"/>
        <v>0.89878542510121462</v>
      </c>
      <c r="E127" s="4">
        <f>(E126*D127)+Inputs!$B$11</f>
        <v>215699.54743655861</v>
      </c>
      <c r="F127" s="4"/>
      <c r="G127" s="4"/>
      <c r="H127" s="4">
        <f>E127-Inputs!$B$3-(L127*Inputs!$B$11)+SUM($F$3:G127)</f>
        <v>-57599.272525144974</v>
      </c>
      <c r="I127" s="4"/>
      <c r="K127" s="4">
        <f>K126+Inputs!$B$11</f>
        <v>292835.75586724636</v>
      </c>
      <c r="L127">
        <v>125</v>
      </c>
      <c r="M127">
        <v>-1.3999999999999999E-2</v>
      </c>
    </row>
    <row r="128" spans="1:13" x14ac:dyDescent="0.2">
      <c r="A128" s="1">
        <v>39814</v>
      </c>
      <c r="C128" s="4">
        <v>904.61</v>
      </c>
      <c r="D128" s="5">
        <f t="shared" si="1"/>
        <v>1.0394948519948519</v>
      </c>
      <c r="E128" s="4">
        <f>(E127*D128)+Inputs!$B$11</f>
        <v>225881.25518486</v>
      </c>
      <c r="F128" s="4"/>
      <c r="G128" s="4"/>
      <c r="H128" s="4">
        <f>E128-Inputs!$B$3-(L128*Inputs!$B$11)+SUM($F$3:G128)</f>
        <v>-49080.250823781564</v>
      </c>
      <c r="I128" s="4"/>
      <c r="K128" s="4">
        <f>K127+Inputs!$B$11</f>
        <v>294498.44191418431</v>
      </c>
      <c r="L128">
        <v>126</v>
      </c>
      <c r="M128">
        <v>-1.3000000000000001E-2</v>
      </c>
    </row>
    <row r="129" spans="1:13" x14ac:dyDescent="0.2">
      <c r="A129" s="1">
        <v>39845</v>
      </c>
      <c r="C129" s="4">
        <v>815.11</v>
      </c>
      <c r="D129" s="5">
        <f t="shared" si="1"/>
        <v>0.90106233625540288</v>
      </c>
      <c r="E129" s="4">
        <f>(E128*D129)+Inputs!$B$11</f>
        <v>205195.77756011076</v>
      </c>
      <c r="F129" s="4"/>
      <c r="G129" s="4"/>
      <c r="H129" s="4">
        <f>E129-Inputs!$B$3-(L129*Inputs!$B$11)+SUM($F$3:G129)</f>
        <v>-71428.41449546878</v>
      </c>
      <c r="I129" s="4"/>
      <c r="K129" s="4">
        <f>K128+Inputs!$B$11</f>
        <v>296161.12796112226</v>
      </c>
      <c r="L129">
        <v>127</v>
      </c>
      <c r="M129" s="17">
        <v>6.0000000000000001E-3</v>
      </c>
    </row>
    <row r="130" spans="1:13" x14ac:dyDescent="0.2">
      <c r="A130" s="1">
        <v>39873</v>
      </c>
      <c r="C130" s="4">
        <v>719.75</v>
      </c>
      <c r="D130" s="5">
        <f t="shared" si="1"/>
        <v>0.88300965513857022</v>
      </c>
      <c r="E130" s="4">
        <f>(E129*D130)+Inputs!$B$11</f>
        <v>182852.53882618214</v>
      </c>
      <c r="F130" s="4"/>
      <c r="G130" s="4"/>
      <c r="H130" s="4">
        <f>E130-Inputs!$B$3-(L130*Inputs!$B$11)+SUM($F$3:G130)</f>
        <v>-95434.339276335377</v>
      </c>
      <c r="I130" s="4"/>
      <c r="K130" s="4">
        <f>K129+Inputs!$B$11</f>
        <v>297823.8140080602</v>
      </c>
      <c r="L130">
        <v>128</v>
      </c>
    </row>
    <row r="131" spans="1:13" x14ac:dyDescent="0.2">
      <c r="A131" s="1">
        <v>39904</v>
      </c>
      <c r="C131" s="4">
        <v>785.01</v>
      </c>
      <c r="D131" s="5">
        <f t="shared" ref="D131:D194" si="2">C131/C130</f>
        <v>1.0906703716568253</v>
      </c>
      <c r="E131" s="4">
        <f>(E130*D131)+Inputs!$B$11</f>
        <v>201094.53252688414</v>
      </c>
      <c r="F131" s="4"/>
      <c r="G131" s="4"/>
      <c r="H131" s="4">
        <f>E131-Inputs!$B$3-(L131*Inputs!$B$11)+SUM($F$3:G131)</f>
        <v>-78855.031622571347</v>
      </c>
      <c r="I131" s="4"/>
      <c r="K131" s="4">
        <f>K130+Inputs!$B$11</f>
        <v>299486.50005499815</v>
      </c>
      <c r="L131">
        <v>129</v>
      </c>
      <c r="M131">
        <v>1E-3</v>
      </c>
    </row>
    <row r="132" spans="1:13" x14ac:dyDescent="0.2">
      <c r="A132" s="1">
        <v>39934</v>
      </c>
      <c r="C132" s="4">
        <v>873</v>
      </c>
      <c r="D132" s="5">
        <f t="shared" si="2"/>
        <v>1.1120877441051706</v>
      </c>
      <c r="E132" s="4">
        <f>(E131*D132)+Inputs!$B$11</f>
        <v>225297.45107664441</v>
      </c>
      <c r="F132" s="4"/>
      <c r="G132" s="4"/>
      <c r="H132" s="4">
        <f>E132-Inputs!$B$3-(L132*Inputs!$B$11)+SUM($F$3:G132)</f>
        <v>-56314.799119749048</v>
      </c>
      <c r="I132" s="4"/>
      <c r="K132" s="4">
        <f>K131+Inputs!$B$11</f>
        <v>301149.18610193609</v>
      </c>
      <c r="L132">
        <v>130</v>
      </c>
      <c r="M132">
        <v>6.0000000000000001E-3</v>
      </c>
    </row>
    <row r="133" spans="1:13" x14ac:dyDescent="0.2">
      <c r="A133" s="1">
        <v>39965</v>
      </c>
      <c r="C133" s="4">
        <v>932.42</v>
      </c>
      <c r="D133" s="5">
        <f t="shared" si="2"/>
        <v>1.0680641466208476</v>
      </c>
      <c r="E133" s="4">
        <f>(E132*D133)+Inputs!$B$11</f>
        <v>242294.81586696635</v>
      </c>
      <c r="F133" s="4"/>
      <c r="G133" s="4"/>
      <c r="H133" s="4">
        <f>E133-Inputs!$B$3-(L133*Inputs!$B$11)+SUM($F$3:G133)</f>
        <v>-40980.120376365085</v>
      </c>
      <c r="I133" s="4"/>
      <c r="K133" s="4">
        <f>K132+Inputs!$B$11</f>
        <v>302811.87214887404</v>
      </c>
      <c r="L133">
        <v>131</v>
      </c>
      <c r="M133" s="17">
        <v>3.0000000000000001E-3</v>
      </c>
    </row>
    <row r="134" spans="1:13" x14ac:dyDescent="0.2">
      <c r="A134" s="1">
        <v>39995</v>
      </c>
      <c r="C134" s="4">
        <v>925.03</v>
      </c>
      <c r="D134" s="5">
        <f t="shared" si="2"/>
        <v>0.99207438707878426</v>
      </c>
      <c r="E134" s="4">
        <f>(E133*D134)+Inputs!$B$11</f>
        <v>242037.16699052553</v>
      </c>
      <c r="F134" s="4">
        <f>(E134*Inputs!$B$13)-E134-(((E134*Inputs!$B$13)-E134)*Inputs!$B$14)</f>
        <v>2450.6263157790563</v>
      </c>
      <c r="G134" s="4">
        <f>-(E134*Inputs!$B$15)</f>
        <v>-169.42601689336786</v>
      </c>
      <c r="H134" s="4">
        <f>E134-Inputs!$B$3-(L134*Inputs!$B$11)+SUM($F$3:G134)</f>
        <v>-40619.255000858197</v>
      </c>
      <c r="I134" s="4"/>
      <c r="K134" s="4">
        <f>K133+Inputs!$B$11</f>
        <v>304474.55819581199</v>
      </c>
      <c r="L134">
        <v>132</v>
      </c>
    </row>
    <row r="135" spans="1:13" x14ac:dyDescent="0.2">
      <c r="A135" s="1">
        <v>40026</v>
      </c>
      <c r="C135" s="4">
        <v>998.22</v>
      </c>
      <c r="D135" s="5">
        <f t="shared" si="2"/>
        <v>1.0791217582132473</v>
      </c>
      <c r="E135" s="4">
        <f>(E134*D135)+Inputs!$B$11</f>
        <v>262850.25924270722</v>
      </c>
      <c r="F135" s="4"/>
      <c r="G135" s="4"/>
      <c r="H135" s="4">
        <f>E135-Inputs!$B$3-(L135*Inputs!$B$11)+SUM($F$3:G135)</f>
        <v>-21468.848795614445</v>
      </c>
      <c r="I135" s="4"/>
      <c r="K135" s="4">
        <f>K134+Inputs!$B$11</f>
        <v>306137.24424274993</v>
      </c>
      <c r="L135">
        <v>133</v>
      </c>
      <c r="M135">
        <v>5.0000000000000001E-3</v>
      </c>
    </row>
    <row r="136" spans="1:13" x14ac:dyDescent="0.2">
      <c r="A136" s="1">
        <v>40057</v>
      </c>
      <c r="C136" s="4">
        <v>1015.88</v>
      </c>
      <c r="D136" s="5">
        <f t="shared" si="2"/>
        <v>1.0176914908537196</v>
      </c>
      <c r="E136" s="4">
        <f>(E135*D136)+Inputs!$B$11</f>
        <v>269163.15824693535</v>
      </c>
      <c r="F136" s="4"/>
      <c r="G136" s="4"/>
      <c r="H136" s="4">
        <f>E136-Inputs!$B$3-(L136*Inputs!$B$11)+SUM($F$3:G136)</f>
        <v>-16818.635838324299</v>
      </c>
      <c r="I136" s="4"/>
      <c r="K136" s="4">
        <f>K135+Inputs!$B$11</f>
        <v>307799.93028968788</v>
      </c>
      <c r="L136">
        <v>134</v>
      </c>
      <c r="M136">
        <v>4.0000000000000001E-3</v>
      </c>
    </row>
    <row r="137" spans="1:13" x14ac:dyDescent="0.2">
      <c r="A137" s="1">
        <v>40087</v>
      </c>
      <c r="C137" s="4">
        <v>1052.8</v>
      </c>
      <c r="D137" s="5">
        <f t="shared" si="2"/>
        <v>1.0363428751427333</v>
      </c>
      <c r="E137" s="4">
        <f>(E136*D137)+Inputs!$B$11</f>
        <v>280608.00734706543</v>
      </c>
      <c r="F137" s="4"/>
      <c r="G137" s="4"/>
      <c r="H137" s="4">
        <f>E137-Inputs!$B$3-(L137*Inputs!$B$11)+SUM($F$3:G137)</f>
        <v>-7036.4727851321877</v>
      </c>
      <c r="I137" s="4"/>
      <c r="K137" s="4">
        <f>K136+Inputs!$B$11</f>
        <v>309462.61633662583</v>
      </c>
      <c r="L137">
        <v>135</v>
      </c>
      <c r="M137">
        <v>3.0000000000000001E-3</v>
      </c>
    </row>
    <row r="138" spans="1:13" x14ac:dyDescent="0.2">
      <c r="A138" s="1">
        <v>40118</v>
      </c>
      <c r="C138" s="4">
        <v>1040.8</v>
      </c>
      <c r="D138" s="5">
        <f t="shared" si="2"/>
        <v>0.98860182370820671</v>
      </c>
      <c r="E138" s="4">
        <f>(E137*D138)+Inputs!$B$11</f>
        <v>279072.2738573727</v>
      </c>
      <c r="F138" s="4"/>
      <c r="G138" s="4"/>
      <c r="H138" s="4">
        <f>E138-Inputs!$B$3-(L138*Inputs!$B$11)+SUM($F$3:G138)</f>
        <v>-10234.892321762898</v>
      </c>
      <c r="I138" s="4"/>
      <c r="K138" s="4">
        <f>K137+Inputs!$B$11</f>
        <v>311125.30238356377</v>
      </c>
      <c r="L138">
        <v>136</v>
      </c>
      <c r="M138">
        <v>3.0000000000000001E-3</v>
      </c>
    </row>
    <row r="139" spans="1:13" x14ac:dyDescent="0.2">
      <c r="A139" s="1">
        <v>40148</v>
      </c>
      <c r="C139" s="4">
        <v>1098.8900000000001</v>
      </c>
      <c r="D139" s="5">
        <f t="shared" si="2"/>
        <v>1.0558128362797849</v>
      </c>
      <c r="E139" s="4">
        <f>(E138*D139)+Inputs!$B$11</f>
        <v>296310.77503533947</v>
      </c>
      <c r="F139" s="4"/>
      <c r="G139" s="4"/>
      <c r="H139" s="4">
        <f>E139-Inputs!$B$3-(L139*Inputs!$B$11)+SUM($F$3:G139)</f>
        <v>5340.9228092658959</v>
      </c>
      <c r="I139" s="4"/>
      <c r="K139" s="4">
        <f>K138+Inputs!$B$11</f>
        <v>312787.98843050172</v>
      </c>
      <c r="L139">
        <v>137</v>
      </c>
      <c r="M139" s="17">
        <v>6.0000000000000001E-3</v>
      </c>
    </row>
    <row r="140" spans="1:13" x14ac:dyDescent="0.2">
      <c r="A140" s="1">
        <v>40179</v>
      </c>
      <c r="C140" s="4">
        <v>1116.56</v>
      </c>
      <c r="D140" s="5">
        <f t="shared" si="2"/>
        <v>1.0160798624066101</v>
      </c>
      <c r="E140" s="4">
        <f>(E139*D140)+Inputs!$B$11</f>
        <v>302738.09757444164</v>
      </c>
      <c r="F140" s="4"/>
      <c r="G140" s="4"/>
      <c r="H140" s="4">
        <f>E140-Inputs!$B$3-(L140*Inputs!$B$11)+SUM($F$3:G140)</f>
        <v>10105.55930143009</v>
      </c>
      <c r="I140" s="4"/>
      <c r="K140" s="4">
        <f>K139+Inputs!$B$11</f>
        <v>314450.67447743966</v>
      </c>
      <c r="L140">
        <v>138</v>
      </c>
    </row>
    <row r="141" spans="1:13" x14ac:dyDescent="0.2">
      <c r="A141" s="1">
        <v>40210</v>
      </c>
      <c r="C141" s="4">
        <v>1073.8900000000001</v>
      </c>
      <c r="D141" s="5">
        <f t="shared" si="2"/>
        <v>0.96178440925700381</v>
      </c>
      <c r="E141" s="4">
        <f>(E140*D141)+Inputs!$B$11</f>
        <v>292831.46838216146</v>
      </c>
      <c r="F141" s="4"/>
      <c r="G141" s="4"/>
      <c r="H141" s="4">
        <f>E141-Inputs!$B$3-(L141*Inputs!$B$11)+SUM($F$3:G141)</f>
        <v>-1463.7559377880607</v>
      </c>
      <c r="I141" s="4"/>
      <c r="K141" s="4">
        <f>K140+Inputs!$B$11</f>
        <v>316113.36052437761</v>
      </c>
      <c r="L141">
        <v>139</v>
      </c>
      <c r="M141">
        <v>6.0000000000000001E-3</v>
      </c>
    </row>
    <row r="142" spans="1:13" x14ac:dyDescent="0.2">
      <c r="A142" s="1">
        <v>40238</v>
      </c>
      <c r="C142" s="4">
        <v>1105.3599999999999</v>
      </c>
      <c r="D142" s="5">
        <f t="shared" si="2"/>
        <v>1.0293046773878143</v>
      </c>
      <c r="E142" s="4">
        <f>(E141*D142)+Inputs!$B$11</f>
        <v>303075.48613903858</v>
      </c>
      <c r="F142" s="4"/>
      <c r="G142" s="4"/>
      <c r="H142" s="4">
        <f>E142-Inputs!$B$3-(L142*Inputs!$B$11)+SUM($F$3:G142)</f>
        <v>7117.5757721510818</v>
      </c>
      <c r="I142" s="4"/>
      <c r="K142" s="4">
        <f>K141+Inputs!$B$11</f>
        <v>317776.04657131556</v>
      </c>
      <c r="L142">
        <v>140</v>
      </c>
      <c r="M142" s="19">
        <v>6.9999999999999993E-3</v>
      </c>
    </row>
    <row r="143" spans="1:13" x14ac:dyDescent="0.2">
      <c r="A143" s="1">
        <v>40269</v>
      </c>
      <c r="C143" s="4">
        <v>1171.23</v>
      </c>
      <c r="D143" s="5">
        <f t="shared" si="2"/>
        <v>1.0595914453209816</v>
      </c>
      <c r="E143" s="4">
        <f>(E142*D143)+Inputs!$B$11</f>
        <v>322798.87844636093</v>
      </c>
      <c r="F143" s="4"/>
      <c r="G143" s="4"/>
      <c r="H143" s="4">
        <f>E143-Inputs!$B$3-(L143*Inputs!$B$11)+SUM($F$3:G143)</f>
        <v>25178.282032535462</v>
      </c>
      <c r="I143" s="4"/>
      <c r="K143" s="4">
        <f>K142+Inputs!$B$11</f>
        <v>319438.7326182535</v>
      </c>
      <c r="L143">
        <v>141</v>
      </c>
      <c r="M143">
        <v>0.01</v>
      </c>
    </row>
    <row r="144" spans="1:13" x14ac:dyDescent="0.2">
      <c r="A144" s="1">
        <v>40299</v>
      </c>
      <c r="C144" s="4">
        <v>1188.58</v>
      </c>
      <c r="D144" s="5">
        <f t="shared" si="2"/>
        <v>1.0148134866764</v>
      </c>
      <c r="E144" s="4">
        <f>(E143*D144)+Inputs!$B$11</f>
        <v>329243.34137832094</v>
      </c>
      <c r="F144" s="4"/>
      <c r="G144" s="4"/>
      <c r="H144" s="4">
        <f>E144-Inputs!$B$3-(L144*Inputs!$B$11)+SUM($F$3:G144)</f>
        <v>29960.058917557522</v>
      </c>
      <c r="I144" s="4"/>
      <c r="K144" s="4">
        <f>K143+Inputs!$B$11</f>
        <v>321101.41866519145</v>
      </c>
      <c r="L144">
        <v>142</v>
      </c>
      <c r="M144">
        <v>4.0000000000000001E-3</v>
      </c>
    </row>
    <row r="145" spans="1:13" x14ac:dyDescent="0.2">
      <c r="A145" s="1">
        <v>40330</v>
      </c>
      <c r="C145" s="4">
        <v>1087.3</v>
      </c>
      <c r="D145" s="5">
        <f t="shared" si="2"/>
        <v>0.91478907604031701</v>
      </c>
      <c r="E145" s="4">
        <f>(E144*D145)+Inputs!$B$11</f>
        <v>302850.89809883881</v>
      </c>
      <c r="F145" s="4"/>
      <c r="G145" s="4"/>
      <c r="H145" s="4">
        <f>E145-Inputs!$B$3-(L145*Inputs!$B$11)+SUM($F$3:G145)</f>
        <v>1904.9295911374138</v>
      </c>
      <c r="I145" s="4"/>
      <c r="K145" s="4">
        <f>K144+Inputs!$B$11</f>
        <v>322764.1047121294</v>
      </c>
      <c r="L145">
        <v>143</v>
      </c>
      <c r="M145">
        <v>2E-3</v>
      </c>
    </row>
    <row r="146" spans="1:13" x14ac:dyDescent="0.2">
      <c r="A146" s="1">
        <v>40360</v>
      </c>
      <c r="C146" s="4">
        <v>1031.0999999999999</v>
      </c>
      <c r="D146" s="5">
        <f t="shared" si="2"/>
        <v>0.94831233330267628</v>
      </c>
      <c r="E146" s="4">
        <f>(E145*D146)+Inputs!$B$11</f>
        <v>288859.92786585883</v>
      </c>
      <c r="F146" s="4">
        <f>(E146*Inputs!$B$13)-E146-(((E146*Inputs!$B$13)-E146)*Inputs!$B$14)</f>
        <v>2924.7067696417826</v>
      </c>
      <c r="G146" s="4">
        <f>-(E146*Inputs!$B$15)</f>
        <v>-202.20194950610119</v>
      </c>
      <c r="H146" s="4">
        <f>E146-Inputs!$B$3-(L146*Inputs!$B$11)+SUM($F$3:G146)</f>
        <v>-11026.221868644854</v>
      </c>
      <c r="I146" s="4"/>
      <c r="K146" s="4">
        <f>K145+Inputs!$B$11</f>
        <v>324426.79075906734</v>
      </c>
      <c r="L146">
        <v>144</v>
      </c>
      <c r="M146">
        <v>-2E-3</v>
      </c>
    </row>
    <row r="147" spans="1:13" x14ac:dyDescent="0.2">
      <c r="A147" s="1">
        <v>40391</v>
      </c>
      <c r="C147" s="4">
        <v>1107.53</v>
      </c>
      <c r="D147" s="5">
        <f t="shared" si="2"/>
        <v>1.0741247211715643</v>
      </c>
      <c r="E147" s="4">
        <f>(E146*D147)+Inputs!$B$11</f>
        <v>311934.27552349173</v>
      </c>
      <c r="F147" s="4"/>
      <c r="G147" s="4"/>
      <c r="H147" s="4">
        <f>E147-Inputs!$B$3-(L147*Inputs!$B$11)+SUM($F$3:G147)</f>
        <v>10385.439742050068</v>
      </c>
      <c r="I147" s="4"/>
      <c r="K147" s="4">
        <f>K146+Inputs!$B$11</f>
        <v>326089.47680600529</v>
      </c>
      <c r="L147">
        <v>145</v>
      </c>
      <c r="M147">
        <v>4.0000000000000001E-3</v>
      </c>
    </row>
    <row r="148" spans="1:13" x14ac:dyDescent="0.2">
      <c r="A148" s="1">
        <v>40422</v>
      </c>
      <c r="C148" s="4">
        <v>1049.72</v>
      </c>
      <c r="D148" s="5">
        <f t="shared" si="2"/>
        <v>0.94780276832230281</v>
      </c>
      <c r="E148" s="4">
        <f>(E147*D148)+Inputs!$B$11</f>
        <v>297314.85592271533</v>
      </c>
      <c r="F148" s="4"/>
      <c r="G148" s="4"/>
      <c r="H148" s="4">
        <f>E148-Inputs!$B$3-(L148*Inputs!$B$11)+SUM($F$3:G148)</f>
        <v>-5896.6659056643039</v>
      </c>
      <c r="I148" s="4"/>
      <c r="K148" s="4">
        <f>K147+Inputs!$B$11</f>
        <v>327752.16285294323</v>
      </c>
      <c r="L148">
        <v>146</v>
      </c>
      <c r="M148">
        <v>4.0000000000000001E-3</v>
      </c>
    </row>
    <row r="149" spans="1:13" x14ac:dyDescent="0.2">
      <c r="A149" s="1">
        <v>40452</v>
      </c>
      <c r="C149" s="4">
        <v>1143.49</v>
      </c>
      <c r="D149" s="5">
        <f t="shared" si="2"/>
        <v>1.0893285828601913</v>
      </c>
      <c r="E149" s="4">
        <f>(E148*D149)+Inputs!$B$11</f>
        <v>325536.25671251141</v>
      </c>
      <c r="F149" s="4"/>
      <c r="G149" s="4"/>
      <c r="H149" s="4">
        <f>E149-Inputs!$B$3-(L149*Inputs!$B$11)+SUM($F$3:G149)</f>
        <v>20662.048837193805</v>
      </c>
      <c r="I149" s="4"/>
      <c r="K149" s="4">
        <f>K148+Inputs!$B$11</f>
        <v>329414.84889988118</v>
      </c>
      <c r="L149">
        <v>147</v>
      </c>
      <c r="M149">
        <v>2E-3</v>
      </c>
    </row>
    <row r="150" spans="1:13" x14ac:dyDescent="0.2">
      <c r="A150" s="1">
        <v>40483</v>
      </c>
      <c r="C150" s="4">
        <v>1185.71</v>
      </c>
      <c r="D150" s="5">
        <f t="shared" si="2"/>
        <v>1.0369220544123692</v>
      </c>
      <c r="E150" s="4">
        <f>(E149*D150)+Inputs!$B$11</f>
        <v>339218.41014298768</v>
      </c>
      <c r="F150" s="4"/>
      <c r="G150" s="4"/>
      <c r="H150" s="4">
        <f>E150-Inputs!$B$3-(L150*Inputs!$B$11)+SUM($F$3:G150)</f>
        <v>32681.51622073209</v>
      </c>
      <c r="I150" s="4"/>
      <c r="K150" s="4">
        <f>K149+Inputs!$B$11</f>
        <v>331077.53494681913</v>
      </c>
      <c r="L150">
        <v>148</v>
      </c>
      <c r="M150">
        <v>4.0000000000000001E-3</v>
      </c>
    </row>
    <row r="151" spans="1:13" x14ac:dyDescent="0.2">
      <c r="A151" s="1">
        <v>40513</v>
      </c>
      <c r="C151" s="4">
        <v>1186.5999999999999</v>
      </c>
      <c r="D151" s="5">
        <f t="shared" si="2"/>
        <v>1.0007506051226691</v>
      </c>
      <c r="E151" s="4">
        <f>(E150*D151)+Inputs!$B$11</f>
        <v>341135.71526628261</v>
      </c>
      <c r="F151" s="4"/>
      <c r="G151" s="4"/>
      <c r="H151" s="4">
        <f>E151-Inputs!$B$3-(L151*Inputs!$B$11)+SUM($F$3:G151)</f>
        <v>32936.135297089051</v>
      </c>
      <c r="I151" s="4"/>
      <c r="K151" s="4">
        <f>K150+Inputs!$B$11</f>
        <v>332740.22099375707</v>
      </c>
      <c r="L151">
        <v>149</v>
      </c>
      <c r="M151" s="20">
        <v>6.9999999999999993E-3</v>
      </c>
    </row>
    <row r="152" spans="1:13" x14ac:dyDescent="0.2">
      <c r="A152" s="1">
        <v>40544</v>
      </c>
      <c r="C152" s="4">
        <v>1257.6199999999999</v>
      </c>
      <c r="D152" s="5">
        <f t="shared" si="2"/>
        <v>1.0598516770605091</v>
      </c>
      <c r="E152" s="4">
        <f>(E151*D152)+Inputs!$B$11</f>
        <v>363215.94597714389</v>
      </c>
      <c r="F152" s="4"/>
      <c r="G152" s="4"/>
      <c r="H152" s="4">
        <f>E152-Inputs!$B$3-(L152*Inputs!$B$11)+SUM($F$3:G152)</f>
        <v>53353.679961012349</v>
      </c>
      <c r="I152" s="4"/>
      <c r="K152" s="4">
        <f>K151+Inputs!$B$11</f>
        <v>334402.90704069502</v>
      </c>
      <c r="L152">
        <v>150</v>
      </c>
      <c r="M152" s="19">
        <v>3.0000000000000001E-3</v>
      </c>
    </row>
    <row r="153" spans="1:13" x14ac:dyDescent="0.2">
      <c r="A153" s="1">
        <v>40575</v>
      </c>
      <c r="C153" s="4">
        <v>1289.1400000000001</v>
      </c>
      <c r="D153" s="5">
        <f t="shared" si="2"/>
        <v>1.0250632146435332</v>
      </c>
      <c r="E153" s="4">
        <f>(E152*D153)+Inputs!$B$11</f>
        <v>373981.99124006095</v>
      </c>
      <c r="F153" s="4"/>
      <c r="G153" s="4"/>
      <c r="H153" s="4">
        <f>E153-Inputs!$B$3-(L153*Inputs!$B$11)+SUM($F$3:G153)</f>
        <v>62457.039176991464</v>
      </c>
      <c r="I153" s="4"/>
      <c r="K153" s="4">
        <f>K152+Inputs!$B$11</f>
        <v>336065.59308763297</v>
      </c>
      <c r="L153">
        <v>151</v>
      </c>
      <c r="M153">
        <v>0.01</v>
      </c>
    </row>
    <row r="154" spans="1:13" x14ac:dyDescent="0.2">
      <c r="A154" s="1">
        <v>40603</v>
      </c>
      <c r="C154" s="4">
        <v>1328.64</v>
      </c>
      <c r="D154" s="5">
        <f t="shared" si="2"/>
        <v>1.0306405820934887</v>
      </c>
      <c r="E154" s="4">
        <f>(E153*D154)+Inputs!$B$11</f>
        <v>387103.70319107635</v>
      </c>
      <c r="F154" s="4"/>
      <c r="G154" s="4"/>
      <c r="H154" s="4">
        <f>E154-Inputs!$B$3-(L154*Inputs!$B$11)+SUM($F$3:G154)</f>
        <v>73916.065081068897</v>
      </c>
      <c r="I154" s="4"/>
      <c r="K154" s="4">
        <f>K153+Inputs!$B$11</f>
        <v>337728.27913457091</v>
      </c>
      <c r="L154">
        <v>152</v>
      </c>
      <c r="M154">
        <v>5.0000000000000001E-3</v>
      </c>
    </row>
    <row r="155" spans="1:13" x14ac:dyDescent="0.2">
      <c r="A155" s="1">
        <v>40634</v>
      </c>
      <c r="C155" s="4">
        <v>1329.48</v>
      </c>
      <c r="D155" s="5">
        <f t="shared" si="2"/>
        <v>1.000632225433526</v>
      </c>
      <c r="E155" s="4">
        <f>(E154*D155)+Inputs!$B$11</f>
        <v>389011.1260445838</v>
      </c>
      <c r="F155" s="4"/>
      <c r="G155" s="4"/>
      <c r="H155" s="4">
        <f>E155-Inputs!$B$3-(L155*Inputs!$B$11)+SUM($F$3:G155)</f>
        <v>74160.801887638372</v>
      </c>
      <c r="I155" s="4"/>
      <c r="K155" s="4">
        <f>K154+Inputs!$B$11</f>
        <v>339390.96518150886</v>
      </c>
      <c r="L155">
        <v>153</v>
      </c>
      <c r="M155">
        <v>8.0000000000000002E-3</v>
      </c>
    </row>
    <row r="156" spans="1:13" x14ac:dyDescent="0.2">
      <c r="A156" s="1">
        <v>40664</v>
      </c>
      <c r="C156" s="4">
        <v>1365.21</v>
      </c>
      <c r="D156" s="5">
        <f t="shared" si="2"/>
        <v>1.0268751692391009</v>
      </c>
      <c r="E156" s="4">
        <f>(E155*D156)+Inputs!$B$11</f>
        <v>401128.55193986319</v>
      </c>
      <c r="F156" s="4"/>
      <c r="G156" s="4"/>
      <c r="H156" s="4">
        <f>E156-Inputs!$B$3-(L156*Inputs!$B$11)+SUM($F$3:G156)</f>
        <v>84615.541735979787</v>
      </c>
      <c r="I156" s="4"/>
      <c r="K156" s="4">
        <f>K155+Inputs!$B$11</f>
        <v>341053.6512284468</v>
      </c>
      <c r="L156">
        <v>154</v>
      </c>
      <c r="M156" s="17">
        <v>3.0000000000000001E-3</v>
      </c>
    </row>
    <row r="157" spans="1:13" x14ac:dyDescent="0.2">
      <c r="A157" s="1">
        <v>40695</v>
      </c>
      <c r="C157" s="4">
        <v>1345.2</v>
      </c>
      <c r="D157" s="5">
        <f t="shared" si="2"/>
        <v>0.98534291427692444</v>
      </c>
      <c r="E157" s="4">
        <f>(E156*D157)+Inputs!$B$11</f>
        <v>396911.86241504538</v>
      </c>
      <c r="F157" s="4"/>
      <c r="G157" s="4"/>
      <c r="H157" s="4">
        <f>E157-Inputs!$B$3-(L157*Inputs!$B$11)+SUM($F$3:G157)</f>
        <v>78736.166164224007</v>
      </c>
      <c r="I157" s="4"/>
      <c r="K157" s="4">
        <f>K156+Inputs!$B$11</f>
        <v>342716.33727538475</v>
      </c>
      <c r="L157">
        <v>155</v>
      </c>
    </row>
    <row r="158" spans="1:13" x14ac:dyDescent="0.2">
      <c r="A158" s="1">
        <v>40725</v>
      </c>
      <c r="C158" s="4">
        <v>1339.59</v>
      </c>
      <c r="D158" s="5">
        <f t="shared" si="2"/>
        <v>0.9958296164139161</v>
      </c>
      <c r="E158" s="4">
        <f>(E157*D158)+Inputs!$B$11</f>
        <v>396919.27374584565</v>
      </c>
      <c r="F158" s="4">
        <f>(E158*Inputs!$B$13)-E158-(((E158*Inputs!$B$13)-E158)*Inputs!$B$14)</f>
        <v>4018.8076466766593</v>
      </c>
      <c r="G158" s="4">
        <f>-(E158*Inputs!$B$15)</f>
        <v>-277.84349162209196</v>
      </c>
      <c r="H158" s="4">
        <f>E158-Inputs!$B$3-(L158*Inputs!$B$11)+SUM($F$3:G158)</f>
        <v>80821.855603140866</v>
      </c>
      <c r="I158" s="4"/>
      <c r="K158" s="4">
        <f>K157+Inputs!$B$11</f>
        <v>344379.0233223227</v>
      </c>
      <c r="L158">
        <v>156</v>
      </c>
      <c r="M158">
        <v>-2E-3</v>
      </c>
    </row>
    <row r="159" spans="1:13" x14ac:dyDescent="0.2">
      <c r="A159" s="1">
        <v>40756</v>
      </c>
      <c r="C159" s="4">
        <v>1292.5899999999999</v>
      </c>
      <c r="D159" s="5">
        <f t="shared" si="2"/>
        <v>0.96491463806089928</v>
      </c>
      <c r="E159" s="4">
        <f>(E158*D159)+Inputs!$B$11</f>
        <v>384655.90341280558</v>
      </c>
      <c r="F159" s="4"/>
      <c r="G159" s="4"/>
      <c r="H159" s="4">
        <f>E159-Inputs!$B$3-(L159*Inputs!$B$11)+SUM($F$3:G159)</f>
        <v>66895.799223162816</v>
      </c>
      <c r="I159" s="4"/>
      <c r="K159" s="4">
        <f>K158+Inputs!$B$11</f>
        <v>346041.70936926064</v>
      </c>
      <c r="L159">
        <v>157</v>
      </c>
      <c r="M159">
        <v>6.0000000000000001E-3</v>
      </c>
    </row>
    <row r="160" spans="1:13" x14ac:dyDescent="0.2">
      <c r="A160" s="1">
        <v>40787</v>
      </c>
      <c r="C160" s="4">
        <v>1219.1199999999999</v>
      </c>
      <c r="D160" s="5">
        <f t="shared" si="2"/>
        <v>0.94316063098120828</v>
      </c>
      <c r="E160" s="4">
        <f>(E159*D160)+Inputs!$B$11</f>
        <v>364454.99062040634</v>
      </c>
      <c r="F160" s="4"/>
      <c r="G160" s="4"/>
      <c r="H160" s="4">
        <f>E160-Inputs!$B$3-(L160*Inputs!$B$11)+SUM($F$3:G160)</f>
        <v>45032.200383825635</v>
      </c>
      <c r="I160" s="4"/>
      <c r="K160" s="4">
        <f>K159+Inputs!$B$11</f>
        <v>347704.39541619859</v>
      </c>
      <c r="L160">
        <v>158</v>
      </c>
      <c r="M160" s="17">
        <v>8.0000000000000002E-3</v>
      </c>
    </row>
    <row r="161" spans="1:13" x14ac:dyDescent="0.2">
      <c r="A161" s="1">
        <v>40817</v>
      </c>
      <c r="C161" s="4">
        <v>1131.21</v>
      </c>
      <c r="D161" s="5">
        <f t="shared" si="2"/>
        <v>0.92789060962005387</v>
      </c>
      <c r="E161" s="4">
        <f>(E160*D161)+Inputs!$B$11</f>
        <v>339837.04947277781</v>
      </c>
      <c r="F161" s="4"/>
      <c r="G161" s="4"/>
      <c r="H161" s="4">
        <f>E161-Inputs!$B$3-(L161*Inputs!$B$11)+SUM($F$3:G161)</f>
        <v>18751.573189259096</v>
      </c>
      <c r="I161" s="4"/>
      <c r="K161" s="4">
        <f>K160+Inputs!$B$11</f>
        <v>349367.08146313654</v>
      </c>
      <c r="L161">
        <v>159</v>
      </c>
    </row>
    <row r="162" spans="1:13" x14ac:dyDescent="0.2">
      <c r="A162" s="1">
        <v>40848</v>
      </c>
      <c r="C162" s="4">
        <v>1251</v>
      </c>
      <c r="D162" s="5">
        <f t="shared" si="2"/>
        <v>1.1058954570769353</v>
      </c>
      <c r="E162" s="4">
        <f>(E161*D162)+Inputs!$B$11</f>
        <v>377486.93520531262</v>
      </c>
      <c r="F162" s="4"/>
      <c r="G162" s="4"/>
      <c r="H162" s="4">
        <f>E162-Inputs!$B$3-(L162*Inputs!$B$11)+SUM($F$3:G162)</f>
        <v>54738.77287485596</v>
      </c>
      <c r="I162" s="4"/>
      <c r="K162" s="4">
        <f>K161+Inputs!$B$11</f>
        <v>351029.76751007448</v>
      </c>
      <c r="L162">
        <v>160</v>
      </c>
      <c r="M162">
        <v>2E-3</v>
      </c>
    </row>
    <row r="163" spans="1:13" x14ac:dyDescent="0.2">
      <c r="A163" s="1">
        <v>40878</v>
      </c>
      <c r="C163" s="4">
        <v>1246.9100000000001</v>
      </c>
      <c r="D163" s="5">
        <f t="shared" si="2"/>
        <v>0.99673061550759401</v>
      </c>
      <c r="E163" s="4">
        <f>(E162*D163)+Inputs!$B$11</f>
        <v>377915.47132020444</v>
      </c>
      <c r="F163" s="4"/>
      <c r="G163" s="4"/>
      <c r="H163" s="4">
        <f>E163-Inputs!$B$3-(L163*Inputs!$B$11)+SUM($F$3:G163)</f>
        <v>53504.622942809772</v>
      </c>
      <c r="I163" s="4"/>
      <c r="K163" s="4">
        <f>K162+Inputs!$B$11</f>
        <v>352692.45355701243</v>
      </c>
      <c r="L163">
        <v>161</v>
      </c>
      <c r="M163">
        <v>4.0000000000000001E-3</v>
      </c>
    </row>
    <row r="164" spans="1:13" x14ac:dyDescent="0.2">
      <c r="A164" s="1">
        <v>40909</v>
      </c>
      <c r="C164" s="4">
        <v>1258.8599999999999</v>
      </c>
      <c r="D164" s="5">
        <f t="shared" si="2"/>
        <v>1.0095836908838647</v>
      </c>
      <c r="E164" s="4">
        <f>(E163*D164)+Inputs!$B$11</f>
        <v>383199.98242450523</v>
      </c>
      <c r="F164" s="4"/>
      <c r="G164" s="4"/>
      <c r="H164" s="4">
        <f>E164-Inputs!$B$3-(L164*Inputs!$B$11)+SUM($F$3:G164)</f>
        <v>57126.448000172619</v>
      </c>
      <c r="I164" s="4"/>
      <c r="K164" s="4">
        <f>K163+Inputs!$B$11</f>
        <v>354355.13960395037</v>
      </c>
      <c r="L164">
        <v>162</v>
      </c>
      <c r="M164" s="20">
        <v>-6.0000000000000001E-3</v>
      </c>
    </row>
    <row r="165" spans="1:13" x14ac:dyDescent="0.2">
      <c r="A165" s="1">
        <v>40940</v>
      </c>
      <c r="C165" s="4">
        <v>1312.45</v>
      </c>
      <c r="D165" s="5">
        <f t="shared" si="2"/>
        <v>1.0425702619830641</v>
      </c>
      <c r="E165" s="4">
        <f>(E164*D165)+Inputs!$B$11</f>
        <v>401175.59211515996</v>
      </c>
      <c r="F165" s="4"/>
      <c r="G165" s="4"/>
      <c r="H165" s="4">
        <f>E165-Inputs!$B$3-(L165*Inputs!$B$11)+SUM($F$3:G165)</f>
        <v>73439.371643889346</v>
      </c>
      <c r="I165" s="4"/>
      <c r="K165" s="4">
        <f>K164+Inputs!$B$11</f>
        <v>356017.82565088832</v>
      </c>
      <c r="L165">
        <v>163</v>
      </c>
      <c r="M165" s="20">
        <v>8.0000000000000002E-3</v>
      </c>
    </row>
    <row r="166" spans="1:13" x14ac:dyDescent="0.2">
      <c r="A166" s="1">
        <v>40969</v>
      </c>
      <c r="C166" s="4">
        <v>1365.9</v>
      </c>
      <c r="D166" s="5">
        <f t="shared" si="2"/>
        <v>1.040725360966132</v>
      </c>
      <c r="E166" s="4">
        <f>(E165*D166)+Inputs!$B$11</f>
        <v>419176.29896178952</v>
      </c>
      <c r="F166" s="4"/>
      <c r="G166" s="4"/>
      <c r="H166" s="4">
        <f>E166-Inputs!$B$3-(L166*Inputs!$B$11)+SUM($F$3:G166)</f>
        <v>89777.39244358096</v>
      </c>
      <c r="I166" s="4"/>
      <c r="K166" s="4">
        <f>K165+Inputs!$B$11</f>
        <v>357680.51169782627</v>
      </c>
      <c r="L166">
        <v>164</v>
      </c>
      <c r="M166" s="20">
        <v>4.0000000000000001E-3</v>
      </c>
    </row>
    <row r="167" spans="1:13" x14ac:dyDescent="0.2">
      <c r="A167" s="1">
        <v>41000</v>
      </c>
      <c r="C167" s="4">
        <v>1408.47</v>
      </c>
      <c r="D167" s="5">
        <f t="shared" si="2"/>
        <v>1.0311662640017569</v>
      </c>
      <c r="E167" s="4">
        <f>(E166*D167)+Inputs!$B$11</f>
        <v>433903.14420544996</v>
      </c>
      <c r="F167" s="4"/>
      <c r="G167" s="4"/>
      <c r="H167" s="4">
        <f>E167-Inputs!$B$3-(L167*Inputs!$B$11)+SUM($F$3:G167)</f>
        <v>102841.55164030346</v>
      </c>
      <c r="I167" s="4"/>
      <c r="K167" s="4">
        <f>K166+Inputs!$B$11</f>
        <v>359343.19774476421</v>
      </c>
      <c r="L167">
        <v>165</v>
      </c>
      <c r="M167" s="17">
        <v>6.9999999999999993E-3</v>
      </c>
    </row>
    <row r="168" spans="1:13" x14ac:dyDescent="0.2">
      <c r="A168" s="1">
        <v>41030</v>
      </c>
      <c r="C168" s="4">
        <v>1397.86</v>
      </c>
      <c r="D168" s="5">
        <f t="shared" si="2"/>
        <v>0.99246700320205605</v>
      </c>
      <c r="E168" s="4">
        <f>(E167*D168)+Inputs!$B$11</f>
        <v>432297.23925647046</v>
      </c>
      <c r="F168" s="4"/>
      <c r="G168" s="4"/>
      <c r="H168" s="4">
        <f>E168-Inputs!$B$3-(L168*Inputs!$B$11)+SUM($F$3:G168)</f>
        <v>99572.960644385952</v>
      </c>
      <c r="I168" s="4"/>
      <c r="K168" s="4">
        <f>K167+Inputs!$B$11</f>
        <v>361005.88379170216</v>
      </c>
      <c r="L168">
        <v>166</v>
      </c>
      <c r="M168" s="20"/>
    </row>
    <row r="169" spans="1:13" x14ac:dyDescent="0.2">
      <c r="A169" s="1">
        <v>41061</v>
      </c>
      <c r="C169" s="4">
        <v>1309.8699999999999</v>
      </c>
      <c r="D169" s="5">
        <f t="shared" si="2"/>
        <v>0.9370537822099495</v>
      </c>
      <c r="E169" s="4">
        <f>(E168*D169)+Inputs!$B$11</f>
        <v>406748.44913113303</v>
      </c>
      <c r="F169" s="4"/>
      <c r="G169" s="4"/>
      <c r="H169" s="4">
        <f>E169-Inputs!$B$3-(L169*Inputs!$B$11)+SUM($F$3:G169)</f>
        <v>72361.484472110576</v>
      </c>
      <c r="I169" s="4"/>
      <c r="K169" s="4">
        <f>K168+Inputs!$B$11</f>
        <v>362668.56983864011</v>
      </c>
      <c r="L169">
        <v>167</v>
      </c>
      <c r="M169" s="20">
        <v>-2E-3</v>
      </c>
    </row>
    <row r="170" spans="1:13" x14ac:dyDescent="0.2">
      <c r="A170" s="1">
        <v>41091</v>
      </c>
      <c r="C170" s="4">
        <v>1362.33</v>
      </c>
      <c r="D170" s="5">
        <f t="shared" si="2"/>
        <v>1.0400497759319627</v>
      </c>
      <c r="E170" s="4">
        <f>(E169*D170)+Inputs!$B$11</f>
        <v>424701.31942644616</v>
      </c>
      <c r="F170" s="4">
        <f>(E170*Inputs!$B$13)-E170-(((E170*Inputs!$B$13)-E170)*Inputs!$B$14)</f>
        <v>4300.1008591927221</v>
      </c>
      <c r="G170" s="4">
        <f>-(E170*Inputs!$B$15)</f>
        <v>-297.29092359851234</v>
      </c>
      <c r="H170" s="4">
        <f>E170-Inputs!$B$3-(L170*Inputs!$B$11)+SUM($F$3:G170)</f>
        <v>92654.478656079911</v>
      </c>
      <c r="I170" s="4"/>
      <c r="K170" s="4">
        <f>K169+Inputs!$B$11</f>
        <v>364331.25588557805</v>
      </c>
      <c r="L170">
        <v>168</v>
      </c>
      <c r="M170" s="20">
        <v>1E-3</v>
      </c>
    </row>
    <row r="171" spans="1:13" x14ac:dyDescent="0.2">
      <c r="A171" s="1">
        <v>41122</v>
      </c>
      <c r="C171" s="4">
        <v>1379.32</v>
      </c>
      <c r="D171" s="5">
        <f t="shared" si="2"/>
        <v>1.0124712808203593</v>
      </c>
      <c r="E171" s="4">
        <f>(E170*D171)+Inputs!$B$11</f>
        <v>431660.57489272841</v>
      </c>
      <c r="F171" s="4"/>
      <c r="G171" s="4"/>
      <c r="H171" s="4">
        <f>E171-Inputs!$B$3-(L171*Inputs!$B$11)+SUM($F$3:G171)</f>
        <v>97951.048075424216</v>
      </c>
      <c r="I171" s="4"/>
      <c r="K171" s="4">
        <f>K170+Inputs!$B$11</f>
        <v>365993.941932516</v>
      </c>
      <c r="L171">
        <v>169</v>
      </c>
      <c r="M171" s="20">
        <v>4.0000000000000001E-3</v>
      </c>
    </row>
    <row r="172" spans="1:13" x14ac:dyDescent="0.2">
      <c r="A172" s="1">
        <v>41153</v>
      </c>
      <c r="C172" s="4">
        <v>1406.54</v>
      </c>
      <c r="D172" s="5">
        <f t="shared" si="2"/>
        <v>1.019734361859467</v>
      </c>
      <c r="E172" s="4">
        <f>(E171*D172)+Inputs!$B$11</f>
        <v>441841.806925065</v>
      </c>
      <c r="F172" s="4"/>
      <c r="G172" s="4"/>
      <c r="H172" s="4">
        <f>E172-Inputs!$B$3-(L172*Inputs!$B$11)+SUM($F$3:G172)</f>
        <v>106469.5940608228</v>
      </c>
      <c r="I172" s="4"/>
      <c r="K172" s="4">
        <f>K171+Inputs!$B$11</f>
        <v>367656.62797945394</v>
      </c>
      <c r="L172">
        <v>170</v>
      </c>
      <c r="M172" s="20">
        <v>5.0000000000000001E-3</v>
      </c>
    </row>
    <row r="173" spans="1:13" x14ac:dyDescent="0.2">
      <c r="A173" s="1">
        <v>41183</v>
      </c>
      <c r="C173" s="4">
        <v>1440.9</v>
      </c>
      <c r="D173" s="5">
        <f t="shared" si="2"/>
        <v>1.0244287400287231</v>
      </c>
      <c r="E173" s="4">
        <f>(E172*D173)+Inputs!$B$11</f>
        <v>454298.13160719664</v>
      </c>
      <c r="F173" s="4"/>
      <c r="G173" s="4"/>
      <c r="H173" s="4">
        <f>E173-Inputs!$B$3-(L173*Inputs!$B$11)+SUM($F$3:G173)</f>
        <v>117263.23269601649</v>
      </c>
      <c r="I173" s="4"/>
      <c r="K173" s="4">
        <f>K172+Inputs!$B$11</f>
        <v>369319.31402639189</v>
      </c>
      <c r="L173">
        <v>171</v>
      </c>
      <c r="M173" s="17">
        <v>6.0000000000000001E-3</v>
      </c>
    </row>
    <row r="174" spans="1:13" x14ac:dyDescent="0.2">
      <c r="A174" s="1">
        <v>41214</v>
      </c>
      <c r="C174" s="4">
        <v>1410.99</v>
      </c>
      <c r="D174" s="5">
        <f t="shared" si="2"/>
        <v>0.97924214032896106</v>
      </c>
      <c r="E174" s="4">
        <f>(E173*D174)+Inputs!$B$11</f>
        <v>446530.56078941724</v>
      </c>
      <c r="F174" s="4"/>
      <c r="G174" s="4"/>
      <c r="H174" s="4">
        <f>E174-Inputs!$B$3-(L174*Inputs!$B$11)+SUM($F$3:G174)</f>
        <v>107832.97583129909</v>
      </c>
      <c r="I174" s="4"/>
      <c r="K174" s="4">
        <f>K173+Inputs!$B$11</f>
        <v>370982.00007332984</v>
      </c>
      <c r="L174">
        <v>172</v>
      </c>
      <c r="M174" s="20"/>
    </row>
    <row r="175" spans="1:13" x14ac:dyDescent="0.2">
      <c r="A175" s="1">
        <v>41244</v>
      </c>
      <c r="C175" s="4">
        <v>1416.34</v>
      </c>
      <c r="D175" s="5">
        <f t="shared" si="2"/>
        <v>1.0037916640089581</v>
      </c>
      <c r="E175" s="4">
        <f>(E174*D175)+Inputs!$B$11</f>
        <v>449886.34069260029</v>
      </c>
      <c r="F175" s="4"/>
      <c r="G175" s="4"/>
      <c r="H175" s="4">
        <f>E175-Inputs!$B$3-(L175*Inputs!$B$11)+SUM($F$3:G175)</f>
        <v>109526.06968754419</v>
      </c>
      <c r="I175" s="4"/>
      <c r="K175" s="4">
        <f>K174+Inputs!$B$11</f>
        <v>372644.68612026778</v>
      </c>
      <c r="L175">
        <v>173</v>
      </c>
      <c r="M175" s="20">
        <v>5.0000000000000001E-3</v>
      </c>
    </row>
    <row r="176" spans="1:13" x14ac:dyDescent="0.2">
      <c r="A176" s="1">
        <v>41275</v>
      </c>
      <c r="C176" s="4">
        <v>1426.19</v>
      </c>
      <c r="D176" s="5">
        <f t="shared" si="2"/>
        <v>1.0069545448126864</v>
      </c>
      <c r="E176" s="4">
        <f>(E175*D176)+Inputs!$B$11</f>
        <v>454677.78145650047</v>
      </c>
      <c r="F176" s="4"/>
      <c r="G176" s="4"/>
      <c r="H176" s="4">
        <f>E176-Inputs!$B$3-(L176*Inputs!$B$11)+SUM($F$3:G176)</f>
        <v>112654.82440450642</v>
      </c>
      <c r="I176" s="4"/>
      <c r="K176" s="4">
        <f>K175+Inputs!$B$11</f>
        <v>374307.37216720573</v>
      </c>
      <c r="L176">
        <v>174</v>
      </c>
      <c r="M176" s="20">
        <v>-4.0000000000000001E-3</v>
      </c>
    </row>
    <row r="177" spans="1:13" x14ac:dyDescent="0.2">
      <c r="A177" s="1">
        <v>41306</v>
      </c>
      <c r="C177" s="4">
        <v>1498.11</v>
      </c>
      <c r="D177" s="5">
        <f t="shared" si="2"/>
        <v>1.0504280635819911</v>
      </c>
      <c r="E177" s="4">
        <f>(E176*D177)+Inputs!$B$11</f>
        <v>479268.9875760455</v>
      </c>
      <c r="F177" s="4"/>
      <c r="G177" s="4"/>
      <c r="H177" s="4">
        <f>E177-Inputs!$B$3-(L177*Inputs!$B$11)+SUM($F$3:G177)</f>
        <v>135583.34447711345</v>
      </c>
      <c r="I177" s="4"/>
      <c r="K177" s="4">
        <f>K176+Inputs!$B$11</f>
        <v>375970.05821414368</v>
      </c>
      <c r="L177">
        <v>175</v>
      </c>
      <c r="M177" s="20">
        <v>6.9999999999999993E-3</v>
      </c>
    </row>
    <row r="178" spans="1:13" x14ac:dyDescent="0.2">
      <c r="A178" s="1">
        <v>41334</v>
      </c>
      <c r="C178" s="4">
        <v>1514.68</v>
      </c>
      <c r="D178" s="5">
        <f t="shared" si="2"/>
        <v>1.0110606030264802</v>
      </c>
      <c r="E178" s="4">
        <f>(E177*D178)+Inputs!$B$11</f>
        <v>486232.67763746512</v>
      </c>
      <c r="F178" s="4"/>
      <c r="G178" s="4"/>
      <c r="H178" s="4">
        <f>E178-Inputs!$B$3-(L178*Inputs!$B$11)+SUM($F$3:G178)</f>
        <v>140884.34849159513</v>
      </c>
      <c r="I178" s="4"/>
      <c r="K178" s="4">
        <f>K177+Inputs!$B$11</f>
        <v>377632.74426108162</v>
      </c>
      <c r="L178">
        <v>176</v>
      </c>
      <c r="M178" s="20">
        <v>4.0000000000000001E-3</v>
      </c>
    </row>
    <row r="179" spans="1:13" x14ac:dyDescent="0.2">
      <c r="A179" s="1">
        <v>41365</v>
      </c>
      <c r="C179" s="4">
        <v>1569.18</v>
      </c>
      <c r="D179" s="5">
        <f t="shared" si="2"/>
        <v>1.0359811973486148</v>
      </c>
      <c r="E179" s="4">
        <f>(E178*D179)+Inputs!$B$11</f>
        <v>505390.5976158221</v>
      </c>
      <c r="F179" s="4"/>
      <c r="G179" s="4"/>
      <c r="H179" s="4">
        <f>E179-Inputs!$B$3-(L179*Inputs!$B$11)+SUM($F$3:G179)</f>
        <v>158379.5824230141</v>
      </c>
      <c r="I179" s="4"/>
      <c r="K179" s="4">
        <f>K178+Inputs!$B$11</f>
        <v>379295.43030801957</v>
      </c>
      <c r="L179">
        <v>177</v>
      </c>
      <c r="M179" s="20">
        <v>3.0000000000000001E-3</v>
      </c>
    </row>
    <row r="180" spans="1:13" x14ac:dyDescent="0.2">
      <c r="A180" s="1">
        <v>41395</v>
      </c>
      <c r="C180" s="4">
        <v>1597.55</v>
      </c>
      <c r="D180" s="5">
        <f t="shared" si="2"/>
        <v>1.0180795064938375</v>
      </c>
      <c r="E180" s="4">
        <f>(E179*D180)+Inputs!$B$11</f>
        <v>516190.49625427974</v>
      </c>
      <c r="F180" s="4"/>
      <c r="G180" s="4"/>
      <c r="H180" s="4">
        <f>E180-Inputs!$B$3-(L180*Inputs!$B$11)+SUM($F$3:G180)</f>
        <v>167516.7950145338</v>
      </c>
      <c r="I180" s="4"/>
      <c r="K180" s="4">
        <f>K179+Inputs!$B$11</f>
        <v>380958.11635495751</v>
      </c>
      <c r="L180">
        <v>178</v>
      </c>
      <c r="M180" s="20">
        <v>2E-3</v>
      </c>
    </row>
    <row r="181" spans="1:13" x14ac:dyDescent="0.2">
      <c r="A181" s="1">
        <v>41426</v>
      </c>
      <c r="C181" s="4">
        <v>1631.71</v>
      </c>
      <c r="D181" s="5">
        <f t="shared" si="2"/>
        <v>1.0213827423241839</v>
      </c>
      <c r="E181" s="4">
        <f>(E180*D181)+Inputs!$B$11</f>
        <v>528890.7506728156</v>
      </c>
      <c r="F181" s="4"/>
      <c r="G181" s="4"/>
      <c r="H181" s="4">
        <f>E181-Inputs!$B$3-(L181*Inputs!$B$11)+SUM($F$3:G181)</f>
        <v>178554.36338613165</v>
      </c>
      <c r="I181" s="4"/>
      <c r="K181" s="4">
        <f>K180+Inputs!$B$11</f>
        <v>382620.80240189546</v>
      </c>
      <c r="L181">
        <v>179</v>
      </c>
      <c r="M181" s="17">
        <v>-1E-3</v>
      </c>
    </row>
    <row r="182" spans="1:13" x14ac:dyDescent="0.2">
      <c r="A182" s="1">
        <v>41456</v>
      </c>
      <c r="C182" s="4">
        <v>1609.78</v>
      </c>
      <c r="D182" s="5">
        <f t="shared" si="2"/>
        <v>0.98656011178456948</v>
      </c>
      <c r="E182" s="4">
        <f>(E181*D182)+Inputs!$B$11</f>
        <v>523445.20415253576</v>
      </c>
      <c r="F182" s="4">
        <f>(E182*Inputs!$B$13)-E182-(((E182*Inputs!$B$13)-E182)*Inputs!$B$14)</f>
        <v>5299.8826920443826</v>
      </c>
      <c r="G182" s="4">
        <f>-(E182*Inputs!$B$15)</f>
        <v>-366.41164290677506</v>
      </c>
      <c r="H182" s="4">
        <f>E182-Inputs!$B$3-(L182*Inputs!$B$11)+SUM($F$3:G182)</f>
        <v>176379.60186805145</v>
      </c>
      <c r="I182" s="4"/>
      <c r="K182" s="4">
        <f>K181+Inputs!$B$11</f>
        <v>384283.48844883341</v>
      </c>
      <c r="L182">
        <v>180</v>
      </c>
      <c r="M182" s="20"/>
    </row>
    <row r="183" spans="1:13" x14ac:dyDescent="0.2">
      <c r="A183" s="1">
        <v>41487</v>
      </c>
      <c r="C183" s="4">
        <v>1689.42</v>
      </c>
      <c r="D183" s="5">
        <f t="shared" si="2"/>
        <v>1.0494725987402005</v>
      </c>
      <c r="E183" s="4">
        <f>(E182*D183)+Inputs!$B$11</f>
        <v>551004.08474699443</v>
      </c>
      <c r="F183" s="4"/>
      <c r="G183" s="4"/>
      <c r="H183" s="4">
        <f>E183-Inputs!$B$3-(L183*Inputs!$B$11)+SUM($F$3:G183)</f>
        <v>202275.79641557211</v>
      </c>
      <c r="I183" s="4"/>
      <c r="K183" s="4">
        <f>K182+Inputs!$B$11</f>
        <v>385946.17449577135</v>
      </c>
      <c r="L183">
        <v>181</v>
      </c>
      <c r="M183" s="20">
        <v>5.0000000000000001E-3</v>
      </c>
    </row>
    <row r="184" spans="1:13" x14ac:dyDescent="0.2">
      <c r="A184" s="1">
        <v>41518</v>
      </c>
      <c r="C184" s="4">
        <v>1635.95</v>
      </c>
      <c r="D184" s="5">
        <f t="shared" si="2"/>
        <v>0.96835008464443417</v>
      </c>
      <c r="E184" s="4">
        <f>(E183*D184)+Inputs!$B$11</f>
        <v>535227.53815111902</v>
      </c>
      <c r="F184" s="4"/>
      <c r="G184" s="4"/>
      <c r="H184" s="4">
        <f>E184-Inputs!$B$3-(L184*Inputs!$B$11)+SUM($F$3:G184)</f>
        <v>184836.56377275876</v>
      </c>
      <c r="I184" s="4"/>
      <c r="K184" s="4">
        <f>K183+Inputs!$B$11</f>
        <v>387608.8605427093</v>
      </c>
      <c r="L184">
        <v>182</v>
      </c>
      <c r="M184" s="17">
        <v>4.0000000000000001E-3</v>
      </c>
    </row>
    <row r="185" spans="1:13" x14ac:dyDescent="0.2">
      <c r="A185" s="1">
        <v>41548</v>
      </c>
      <c r="C185" s="4">
        <v>1682.41</v>
      </c>
      <c r="D185" s="5">
        <f t="shared" si="2"/>
        <v>1.0283994009596871</v>
      </c>
      <c r="E185" s="4">
        <f>(E184*D185)+Inputs!$B$11</f>
        <v>552090.36565867683</v>
      </c>
      <c r="F185" s="4"/>
      <c r="G185" s="4"/>
      <c r="H185" s="4">
        <f>E185-Inputs!$B$3-(L185*Inputs!$B$11)+SUM($F$3:G185)</f>
        <v>200036.70523337863</v>
      </c>
      <c r="I185" s="4"/>
      <c r="K185" s="4">
        <f>K184+Inputs!$B$11</f>
        <v>389271.54658964725</v>
      </c>
      <c r="L185">
        <v>183</v>
      </c>
      <c r="M185" s="20"/>
    </row>
    <row r="186" spans="1:13" x14ac:dyDescent="0.2">
      <c r="A186" s="1">
        <v>41579</v>
      </c>
      <c r="C186" s="4">
        <v>1758.7</v>
      </c>
      <c r="D186" s="5">
        <f t="shared" si="2"/>
        <v>1.0453456648498285</v>
      </c>
      <c r="E186" s="4">
        <f>(E185*D186)+Inputs!$B$11</f>
        <v>578787.95639359241</v>
      </c>
      <c r="F186" s="4"/>
      <c r="G186" s="4"/>
      <c r="H186" s="4">
        <f>E186-Inputs!$B$3-(L186*Inputs!$B$11)+SUM($F$3:G186)</f>
        <v>225071.6099213562</v>
      </c>
      <c r="I186" s="4"/>
      <c r="K186" s="4">
        <f>K185+Inputs!$B$11</f>
        <v>390934.23263658519</v>
      </c>
      <c r="L186">
        <v>184</v>
      </c>
      <c r="M186" s="20">
        <v>1E-3</v>
      </c>
    </row>
    <row r="187" spans="1:13" x14ac:dyDescent="0.2">
      <c r="A187" s="1">
        <v>41609</v>
      </c>
      <c r="C187" s="4">
        <v>1806.55</v>
      </c>
      <c r="D187" s="5">
        <f t="shared" si="2"/>
        <v>1.0272075965201568</v>
      </c>
      <c r="E187" s="4">
        <f>(E186*D187)+Inputs!$B$11</f>
        <v>596198.07162881328</v>
      </c>
      <c r="F187" s="4"/>
      <c r="G187" s="4"/>
      <c r="H187" s="4">
        <f>E187-Inputs!$B$3-(L187*Inputs!$B$11)+SUM($F$3:G187)</f>
        <v>240819.03910963912</v>
      </c>
      <c r="I187" s="4"/>
      <c r="K187" s="4">
        <f>K186+Inputs!$B$11</f>
        <v>392596.91868352314</v>
      </c>
      <c r="L187">
        <v>185</v>
      </c>
      <c r="M187">
        <v>5.0000000000000001E-3</v>
      </c>
    </row>
    <row r="188" spans="1:13" x14ac:dyDescent="0.2">
      <c r="A188" s="1">
        <v>41640</v>
      </c>
      <c r="C188" s="4">
        <v>1845.86</v>
      </c>
      <c r="D188" s="5">
        <f t="shared" si="2"/>
        <v>1.0217597077302039</v>
      </c>
      <c r="E188" s="4">
        <f>(E187*D188)+Inputs!$B$11</f>
        <v>610833.8534637054</v>
      </c>
      <c r="F188" s="4"/>
      <c r="G188" s="4"/>
      <c r="H188" s="4">
        <f>E188-Inputs!$B$3-(L188*Inputs!$B$11)+SUM($F$3:G188)</f>
        <v>253792.13489759323</v>
      </c>
      <c r="I188" s="4"/>
      <c r="K188" s="4">
        <f>K187+Inputs!$B$11</f>
        <v>394259.60473046108</v>
      </c>
      <c r="L188">
        <v>186</v>
      </c>
      <c r="M188" s="20">
        <v>-3.0000000000000001E-3</v>
      </c>
    </row>
    <row r="189" spans="1:13" x14ac:dyDescent="0.2">
      <c r="A189" s="1">
        <v>41671</v>
      </c>
      <c r="C189" s="4">
        <v>1782.68</v>
      </c>
      <c r="D189" s="5">
        <f t="shared" si="2"/>
        <v>0.96577205205161831</v>
      </c>
      <c r="E189" s="4">
        <f>(E188*D189)+Inputs!$B$11</f>
        <v>591588.95016917819</v>
      </c>
      <c r="F189" s="4"/>
      <c r="G189" s="4"/>
      <c r="H189" s="4">
        <f>E189-Inputs!$B$3-(L189*Inputs!$B$11)+SUM($F$3:G189)</f>
        <v>232884.54555612808</v>
      </c>
      <c r="I189" s="4"/>
      <c r="K189" s="4">
        <f>K188+Inputs!$B$11</f>
        <v>395922.29077739903</v>
      </c>
      <c r="L189">
        <v>187</v>
      </c>
      <c r="M189" s="20">
        <v>6.0000000000000001E-3</v>
      </c>
    </row>
    <row r="190" spans="1:13" x14ac:dyDescent="0.2">
      <c r="A190" s="1">
        <v>41699</v>
      </c>
      <c r="C190" s="4">
        <v>1857.68</v>
      </c>
      <c r="D190" s="5">
        <f t="shared" si="2"/>
        <v>1.0420714878721924</v>
      </c>
      <c r="E190" s="4">
        <f>(E189*D190)+Inputs!$B$11</f>
        <v>618140.66355848173</v>
      </c>
      <c r="F190" s="4"/>
      <c r="G190" s="4"/>
      <c r="H190" s="4">
        <f>E190-Inputs!$B$3-(L190*Inputs!$B$11)+SUM($F$3:G190)</f>
        <v>257773.57289849361</v>
      </c>
      <c r="I190" s="4"/>
      <c r="K190" s="4">
        <f>K189+Inputs!$B$11</f>
        <v>397584.97682433698</v>
      </c>
      <c r="L190">
        <v>188</v>
      </c>
      <c r="M190" s="20">
        <v>2E-3</v>
      </c>
    </row>
    <row r="191" spans="1:13" x14ac:dyDescent="0.2">
      <c r="A191" s="1">
        <v>41730</v>
      </c>
      <c r="C191" s="4">
        <v>1873.96</v>
      </c>
      <c r="D191" s="5">
        <f t="shared" si="2"/>
        <v>1.0087636191378493</v>
      </c>
      <c r="E191" s="4">
        <f>(E190*D191)+Inputs!$B$11</f>
        <v>625220.49895446363</v>
      </c>
      <c r="F191" s="4"/>
      <c r="G191" s="4"/>
      <c r="H191" s="4">
        <f>E191-Inputs!$B$3-(L191*Inputs!$B$11)+SUM($F$3:G191)</f>
        <v>263190.72224753757</v>
      </c>
      <c r="I191" s="4"/>
      <c r="K191" s="4">
        <f>K190+Inputs!$B$11</f>
        <v>399247.66287127492</v>
      </c>
      <c r="L191">
        <v>189</v>
      </c>
      <c r="M191" s="20">
        <v>4.0000000000000001E-3</v>
      </c>
    </row>
    <row r="192" spans="1:13" x14ac:dyDescent="0.2">
      <c r="A192" s="1">
        <v>41760</v>
      </c>
      <c r="C192" s="4">
        <v>1884.39</v>
      </c>
      <c r="D192" s="5">
        <f t="shared" si="2"/>
        <v>1.0055657538047771</v>
      </c>
      <c r="E192" s="4">
        <f>(E191*D192)+Inputs!$B$11</f>
        <v>630363.00837228203</v>
      </c>
      <c r="F192" s="4"/>
      <c r="G192" s="4"/>
      <c r="H192" s="4">
        <f>E192-Inputs!$B$3-(L192*Inputs!$B$11)+SUM($F$3:G192)</f>
        <v>266670.54561841796</v>
      </c>
      <c r="I192" s="4"/>
      <c r="K192" s="4">
        <f>K191+Inputs!$B$11</f>
        <v>400910.34891821287</v>
      </c>
      <c r="L192">
        <v>190</v>
      </c>
      <c r="M192" s="20">
        <v>1E-3</v>
      </c>
    </row>
    <row r="193" spans="1:13" x14ac:dyDescent="0.2">
      <c r="A193" s="1">
        <v>41791</v>
      </c>
      <c r="C193" s="4">
        <v>1923.87</v>
      </c>
      <c r="D193" s="5">
        <f t="shared" si="2"/>
        <v>1.0209510770063521</v>
      </c>
      <c r="E193" s="4">
        <f>(E192*D193)+Inputs!$B$11</f>
        <v>645232.47834958346</v>
      </c>
      <c r="F193" s="4"/>
      <c r="G193" s="4"/>
      <c r="H193" s="4">
        <f>E193-Inputs!$B$3-(L193*Inputs!$B$11)+SUM($F$3:G193)</f>
        <v>279877.32954878145</v>
      </c>
      <c r="I193" s="4"/>
      <c r="K193" s="4">
        <f>K192+Inputs!$B$11</f>
        <v>402573.03496515081</v>
      </c>
      <c r="L193">
        <v>191</v>
      </c>
      <c r="M193" s="20">
        <v>2E-3</v>
      </c>
    </row>
    <row r="194" spans="1:13" x14ac:dyDescent="0.2">
      <c r="A194" s="1">
        <v>41821</v>
      </c>
      <c r="C194" s="4">
        <v>1973.06</v>
      </c>
      <c r="D194" s="5">
        <f t="shared" si="2"/>
        <v>1.0255682556513694</v>
      </c>
      <c r="E194" s="4">
        <f>(E193*D194)+Inputs!$B$11</f>
        <v>663392.63335753023</v>
      </c>
      <c r="F194" s="4">
        <f>(E194*Inputs!$B$13)-E194-(((E194*Inputs!$B$13)-E194)*Inputs!$B$14)</f>
        <v>6716.8504127449669</v>
      </c>
      <c r="G194" s="4">
        <f>-(E194*Inputs!$B$15)</f>
        <v>-464.37484335027114</v>
      </c>
      <c r="H194" s="4">
        <f>E194-Inputs!$B$3-(L194*Inputs!$B$11)+SUM($F$3:G194)</f>
        <v>302627.27407918492</v>
      </c>
      <c r="I194" s="4"/>
      <c r="K194" s="4">
        <f>K193+Inputs!$B$11</f>
        <v>404235.72101208876</v>
      </c>
      <c r="L194">
        <v>192</v>
      </c>
      <c r="M194" s="20">
        <v>-1E-3</v>
      </c>
    </row>
    <row r="195" spans="1:13" x14ac:dyDescent="0.2">
      <c r="A195" s="1">
        <v>41852</v>
      </c>
      <c r="C195" s="4">
        <v>1929.8</v>
      </c>
      <c r="D195" s="5">
        <f t="shared" ref="D195:D258" si="3">C195/C194</f>
        <v>0.97807466574762048</v>
      </c>
      <c r="E195" s="4">
        <f>(E194*D195)+Inputs!$B$11</f>
        <v>650510.21417753806</v>
      </c>
      <c r="F195" s="4"/>
      <c r="G195" s="4"/>
      <c r="H195" s="4">
        <f>E195-Inputs!$B$3-(L195*Inputs!$B$11)+SUM($F$3:G195)</f>
        <v>288082.16885225481</v>
      </c>
      <c r="I195" s="4"/>
      <c r="K195" s="4">
        <f>K194+Inputs!$B$11</f>
        <v>405898.40705902671</v>
      </c>
      <c r="L195">
        <v>193</v>
      </c>
      <c r="M195" s="20">
        <v>4.0000000000000001E-3</v>
      </c>
    </row>
    <row r="196" spans="1:13" x14ac:dyDescent="0.2">
      <c r="A196" s="1">
        <v>41883</v>
      </c>
      <c r="C196" s="4">
        <v>2004.07</v>
      </c>
      <c r="D196" s="5">
        <f t="shared" si="3"/>
        <v>1.0384858534563166</v>
      </c>
      <c r="E196" s="4">
        <f>(E195*D196)+Inputs!$B$11</f>
        <v>677208.34099914983</v>
      </c>
      <c r="F196" s="4"/>
      <c r="G196" s="4"/>
      <c r="H196" s="4">
        <f>E196-Inputs!$B$3-(L196*Inputs!$B$11)+SUM($F$3:G196)</f>
        <v>313117.60962692864</v>
      </c>
      <c r="I196" s="4"/>
      <c r="K196" s="4">
        <f>K195+Inputs!$B$11</f>
        <v>407561.09310596465</v>
      </c>
      <c r="L196">
        <v>194</v>
      </c>
      <c r="M196" s="17">
        <v>2E-3</v>
      </c>
    </row>
    <row r="197" spans="1:13" x14ac:dyDescent="0.2">
      <c r="A197" s="1">
        <v>41913</v>
      </c>
      <c r="C197" s="4">
        <v>1971.44</v>
      </c>
      <c r="D197" s="5">
        <f t="shared" si="3"/>
        <v>0.98371813359812788</v>
      </c>
      <c r="E197" s="4">
        <f>(E196*D197)+Inputs!$B$11</f>
        <v>667844.8113117062</v>
      </c>
      <c r="F197" s="4"/>
      <c r="G197" s="4"/>
      <c r="H197" s="4">
        <f>E197-Inputs!$B$3-(L197*Inputs!$B$11)+SUM($F$3:G197)</f>
        <v>302091.393892547</v>
      </c>
      <c r="I197" s="4"/>
      <c r="K197" s="4">
        <f>K196+Inputs!$B$11</f>
        <v>409223.7791529026</v>
      </c>
      <c r="L197">
        <v>195</v>
      </c>
      <c r="M197" s="20"/>
    </row>
    <row r="198" spans="1:13" x14ac:dyDescent="0.2">
      <c r="A198" s="1">
        <v>41944</v>
      </c>
      <c r="C198" s="4">
        <v>2018.21</v>
      </c>
      <c r="D198" s="5">
        <f t="shared" si="3"/>
        <v>1.0237237755143449</v>
      </c>
      <c r="E198" s="4">
        <f>(E197*D198)+Inputs!$B$11</f>
        <v>685351.29774062312</v>
      </c>
      <c r="F198" s="4"/>
      <c r="G198" s="4"/>
      <c r="H198" s="4">
        <f>E198-Inputs!$B$3-(L198*Inputs!$B$11)+SUM($F$3:G198)</f>
        <v>317935.19427452597</v>
      </c>
      <c r="I198" s="4"/>
      <c r="K198" s="4">
        <f>K197+Inputs!$B$11</f>
        <v>410886.46519984055</v>
      </c>
      <c r="L198">
        <v>196</v>
      </c>
      <c r="M198" s="20">
        <v>-2E-3</v>
      </c>
    </row>
    <row r="199" spans="1:13" x14ac:dyDescent="0.2">
      <c r="A199" s="1">
        <v>41974</v>
      </c>
      <c r="C199" s="4">
        <v>2065.7800000000002</v>
      </c>
      <c r="D199" s="5">
        <f t="shared" si="3"/>
        <v>1.0235703915846222</v>
      </c>
      <c r="E199" s="4">
        <f>(E198*D199)+Inputs!$B$11</f>
        <v>703167.98224833654</v>
      </c>
      <c r="F199" s="4"/>
      <c r="G199" s="4"/>
      <c r="H199" s="4">
        <f>E199-Inputs!$B$3-(L199*Inputs!$B$11)+SUM($F$3:G199)</f>
        <v>334089.19273530139</v>
      </c>
      <c r="I199" s="4"/>
      <c r="K199" s="4">
        <f>K198+Inputs!$B$11</f>
        <v>412549.15124677849</v>
      </c>
      <c r="L199">
        <v>197</v>
      </c>
      <c r="M199" s="20">
        <v>2E-3</v>
      </c>
    </row>
    <row r="200" spans="1:13" x14ac:dyDescent="0.2">
      <c r="A200" s="1">
        <v>42005</v>
      </c>
      <c r="C200" s="4">
        <v>2058.9</v>
      </c>
      <c r="D200" s="5">
        <f t="shared" si="3"/>
        <v>0.99666953886667498</v>
      </c>
      <c r="E200" s="4">
        <f>(E199*D200)+Inputs!$B$11</f>
        <v>702488.7946601978</v>
      </c>
      <c r="F200" s="4"/>
      <c r="G200" s="4"/>
      <c r="H200" s="4">
        <f>E200-Inputs!$B$3-(L200*Inputs!$B$11)+SUM($F$3:G200)</f>
        <v>331747.3191002247</v>
      </c>
      <c r="I200" s="4"/>
      <c r="K200" s="4">
        <f>K199+Inputs!$B$11</f>
        <v>414211.83729371644</v>
      </c>
      <c r="L200">
        <v>198</v>
      </c>
      <c r="M200" s="20">
        <v>-8.0000000000000002E-3</v>
      </c>
    </row>
    <row r="201" spans="1:13" x14ac:dyDescent="0.2">
      <c r="A201" s="1">
        <v>42036</v>
      </c>
      <c r="C201" s="4">
        <v>1996.67</v>
      </c>
      <c r="D201" s="5">
        <f t="shared" si="3"/>
        <v>0.96977512263830201</v>
      </c>
      <c r="E201" s="4">
        <f>(E200*D201)+Inputs!$B$11</f>
        <v>682918.84304056421</v>
      </c>
      <c r="F201" s="4"/>
      <c r="G201" s="4"/>
      <c r="H201" s="4">
        <f>E201-Inputs!$B$3-(L201*Inputs!$B$11)+SUM($F$3:G201)</f>
        <v>310514.68143365311</v>
      </c>
      <c r="I201" s="4"/>
      <c r="K201" s="4">
        <f>K200+Inputs!$B$11</f>
        <v>415874.52334065438</v>
      </c>
      <c r="L201">
        <v>199</v>
      </c>
      <c r="M201" s="20">
        <v>5.0000000000000001E-3</v>
      </c>
    </row>
    <row r="202" spans="1:13" x14ac:dyDescent="0.2">
      <c r="A202" s="1">
        <v>42064</v>
      </c>
      <c r="C202" s="4">
        <v>2105.23</v>
      </c>
      <c r="D202" s="5">
        <f t="shared" si="3"/>
        <v>1.054370526927334</v>
      </c>
      <c r="E202" s="4">
        <f>(E201*D202)+Inputs!$B$11</f>
        <v>721712.18643222295</v>
      </c>
      <c r="F202" s="4"/>
      <c r="G202" s="4"/>
      <c r="H202" s="4">
        <f>E202-Inputs!$B$3-(L202*Inputs!$B$11)+SUM($F$3:G202)</f>
        <v>347645.3387783739</v>
      </c>
      <c r="I202" s="4"/>
      <c r="K202" s="4">
        <f>K201+Inputs!$B$11</f>
        <v>417537.20938759233</v>
      </c>
      <c r="L202">
        <v>200</v>
      </c>
      <c r="M202" s="20">
        <v>2E-3</v>
      </c>
    </row>
    <row r="203" spans="1:13" x14ac:dyDescent="0.2">
      <c r="A203" s="1">
        <v>42095</v>
      </c>
      <c r="C203" s="4">
        <v>2067.63</v>
      </c>
      <c r="D203" s="5">
        <f t="shared" si="3"/>
        <v>0.9821397187005696</v>
      </c>
      <c r="E203" s="4">
        <f>(E202*D203)+Inputs!$B$11</f>
        <v>710484.88981225446</v>
      </c>
      <c r="F203" s="4"/>
      <c r="G203" s="4"/>
      <c r="H203" s="4">
        <f>E203-Inputs!$B$3-(L203*Inputs!$B$11)+SUM($F$3:G203)</f>
        <v>334755.35611146741</v>
      </c>
      <c r="I203" s="4"/>
      <c r="K203" s="4">
        <f>K202+Inputs!$B$11</f>
        <v>419199.89543453028</v>
      </c>
      <c r="L203">
        <v>201</v>
      </c>
      <c r="M203" s="20">
        <v>4.0000000000000001E-3</v>
      </c>
    </row>
    <row r="204" spans="1:13" x14ac:dyDescent="0.2">
      <c r="A204" s="1">
        <v>42125</v>
      </c>
      <c r="C204" s="4">
        <v>2087.38</v>
      </c>
      <c r="D204" s="5">
        <f t="shared" si="3"/>
        <v>1.0095519991487838</v>
      </c>
      <c r="E204" s="4">
        <f>(E203*D204)+Inputs!$B$11</f>
        <v>718934.12692190276</v>
      </c>
      <c r="F204" s="4"/>
      <c r="G204" s="4"/>
      <c r="H204" s="4">
        <f>E204-Inputs!$B$3-(L204*Inputs!$B$11)+SUM($F$3:G204)</f>
        <v>341541.90717417776</v>
      </c>
      <c r="I204" s="4"/>
      <c r="K204" s="4">
        <f>K203+Inputs!$B$11</f>
        <v>420862.58148146822</v>
      </c>
      <c r="L204">
        <v>202</v>
      </c>
      <c r="M204" s="20">
        <v>2E-3</v>
      </c>
    </row>
    <row r="205" spans="1:13" x14ac:dyDescent="0.2">
      <c r="A205" s="1">
        <v>42156</v>
      </c>
      <c r="C205" s="4">
        <v>2108.64</v>
      </c>
      <c r="D205" s="5">
        <f t="shared" si="3"/>
        <v>1.0101850166237101</v>
      </c>
      <c r="E205" s="4">
        <f>(E204*D205)+Inputs!$B$11</f>
        <v>727919.1690028928</v>
      </c>
      <c r="F205" s="4"/>
      <c r="G205" s="4"/>
      <c r="H205" s="4">
        <f>E205-Inputs!$B$3-(L205*Inputs!$B$11)+SUM($F$3:G205)</f>
        <v>348864.26320822985</v>
      </c>
      <c r="I205" s="4"/>
      <c r="K205" s="4">
        <f>K204+Inputs!$B$11</f>
        <v>422525.26752840617</v>
      </c>
      <c r="L205">
        <v>203</v>
      </c>
      <c r="M205" s="20">
        <v>2E-3</v>
      </c>
    </row>
    <row r="206" spans="1:13" x14ac:dyDescent="0.2">
      <c r="A206" s="1">
        <v>42186</v>
      </c>
      <c r="C206" s="4">
        <v>2067</v>
      </c>
      <c r="D206" s="5">
        <f t="shared" si="3"/>
        <v>0.98025267470976563</v>
      </c>
      <c r="E206" s="4">
        <f>(E205*D206)+Inputs!$B$11</f>
        <v>715207.3984345335</v>
      </c>
      <c r="F206" s="4">
        <f>(E206*Inputs!$B$13)-E206-(((E206*Inputs!$B$13)-E206)*Inputs!$B$14)</f>
        <v>7241.4749091495814</v>
      </c>
      <c r="G206" s="4">
        <f>-(E206*Inputs!$B$15)</f>
        <v>-500.64517890417346</v>
      </c>
      <c r="H206" s="4">
        <f>E206-Inputs!$B$3-(L206*Inputs!$B$11)+SUM($F$3:G206)</f>
        <v>341230.63632317795</v>
      </c>
      <c r="I206" s="4"/>
      <c r="K206" s="4">
        <f>K205+Inputs!$B$11</f>
        <v>424187.95357534412</v>
      </c>
      <c r="L206">
        <v>204</v>
      </c>
      <c r="M206" s="20">
        <v>-1E-3</v>
      </c>
    </row>
    <row r="207" spans="1:13" x14ac:dyDescent="0.2">
      <c r="A207" s="1">
        <v>42217</v>
      </c>
      <c r="C207" s="4">
        <v>2104.4899999999998</v>
      </c>
      <c r="D207" s="5">
        <f t="shared" si="3"/>
        <v>1.0181373971940009</v>
      </c>
      <c r="E207" s="4">
        <f>(E206*D207)+Inputs!$B$11</f>
        <v>729842.08514296659</v>
      </c>
      <c r="F207" s="4"/>
      <c r="G207" s="4"/>
      <c r="H207" s="4">
        <f>E207-Inputs!$B$3-(L207*Inputs!$B$11)+SUM($F$3:G207)</f>
        <v>354202.6369846731</v>
      </c>
      <c r="I207" s="4"/>
      <c r="K207" s="4">
        <f>K206+Inputs!$B$11</f>
        <v>425850.63962228206</v>
      </c>
      <c r="L207">
        <v>205</v>
      </c>
      <c r="M207" s="20">
        <v>5.0000000000000001E-3</v>
      </c>
    </row>
    <row r="208" spans="1:13" x14ac:dyDescent="0.2">
      <c r="A208" s="1">
        <v>42248</v>
      </c>
      <c r="C208" s="4">
        <v>1970.09</v>
      </c>
      <c r="D208" s="5">
        <f t="shared" si="3"/>
        <v>0.93613654614657238</v>
      </c>
      <c r="E208" s="4">
        <f>(E207*D208)+Inputs!$B$11</f>
        <v>684894.53486508725</v>
      </c>
      <c r="F208" s="4"/>
      <c r="G208" s="4"/>
      <c r="H208" s="4">
        <f>E208-Inputs!$B$3-(L208*Inputs!$B$11)+SUM($F$3:G208)</f>
        <v>307592.40065985575</v>
      </c>
      <c r="I208" s="4"/>
      <c r="K208" s="4">
        <f>K207+Inputs!$B$11</f>
        <v>427513.32566922001</v>
      </c>
      <c r="L208">
        <v>206</v>
      </c>
      <c r="M208" s="17">
        <v>-1E-3</v>
      </c>
    </row>
    <row r="209" spans="1:16" x14ac:dyDescent="0.2">
      <c r="A209" s="1">
        <v>42278</v>
      </c>
      <c r="C209" s="4">
        <v>1919.65</v>
      </c>
      <c r="D209" s="5">
        <f t="shared" si="3"/>
        <v>0.97439710876152874</v>
      </c>
      <c r="E209" s="4">
        <f>(E208*D209)+Inputs!$B$11</f>
        <v>669021.94062605104</v>
      </c>
      <c r="F209" s="4"/>
      <c r="G209" s="4"/>
      <c r="H209" s="4">
        <f>E209-Inputs!$B$3-(L209*Inputs!$B$11)+SUM($F$3:G209)</f>
        <v>290057.1203738816</v>
      </c>
      <c r="I209" s="4"/>
      <c r="K209" s="4">
        <f>K208+Inputs!$B$11</f>
        <v>429176.01171615795</v>
      </c>
      <c r="L209">
        <v>207</v>
      </c>
      <c r="M209" s="20"/>
    </row>
    <row r="210" spans="1:16" x14ac:dyDescent="0.2">
      <c r="A210" s="1">
        <v>42309</v>
      </c>
      <c r="C210" s="4">
        <v>2080.7600000000002</v>
      </c>
      <c r="D210" s="5">
        <f t="shared" si="3"/>
        <v>1.0839267574818328</v>
      </c>
      <c r="E210" s="4">
        <f>(E209*D210)+Inputs!$B$11</f>
        <v>726833.46883393673</v>
      </c>
      <c r="F210" s="4"/>
      <c r="G210" s="4"/>
      <c r="H210" s="4">
        <f>E210-Inputs!$B$3-(L210*Inputs!$B$11)+SUM($F$3:G210)</f>
        <v>346205.96253482928</v>
      </c>
      <c r="I210" s="4"/>
      <c r="K210" s="4">
        <f>K209+Inputs!$B$11</f>
        <v>430838.6977630959</v>
      </c>
      <c r="L210">
        <v>208</v>
      </c>
      <c r="M210" s="20">
        <v>1E-3</v>
      </c>
    </row>
    <row r="211" spans="1:16" x14ac:dyDescent="0.2">
      <c r="A211" s="1">
        <v>42339</v>
      </c>
      <c r="C211" s="4">
        <v>2082.9299999999998</v>
      </c>
      <c r="D211" s="5">
        <f t="shared" si="3"/>
        <v>1.0010428881754743</v>
      </c>
      <c r="E211" s="4">
        <f>(E210*D211)+Inputs!$B$11</f>
        <v>729254.16091106052</v>
      </c>
      <c r="F211" s="4"/>
      <c r="G211" s="4"/>
      <c r="H211" s="4">
        <f>E211-Inputs!$B$3-(L211*Inputs!$B$11)+SUM($F$3:G211)</f>
        <v>346963.96856501512</v>
      </c>
      <c r="I211" s="4"/>
      <c r="K211" s="4">
        <f>K210+Inputs!$B$11</f>
        <v>432501.38381003385</v>
      </c>
      <c r="L211">
        <v>209</v>
      </c>
      <c r="M211">
        <v>3.0000000000000001E-3</v>
      </c>
    </row>
    <row r="212" spans="1:16" x14ac:dyDescent="0.2">
      <c r="A212" s="1">
        <v>42370</v>
      </c>
      <c r="C212" s="4">
        <v>2038.2</v>
      </c>
      <c r="D212" s="5">
        <f t="shared" si="3"/>
        <v>0.97852544252567308</v>
      </c>
      <c r="E212" s="4">
        <f>(E211*D212)+Inputs!$B$11</f>
        <v>715256.43656612188</v>
      </c>
      <c r="F212" s="4"/>
      <c r="G212" s="4"/>
      <c r="H212" s="4">
        <f>E212-Inputs!$B$3-(L212*Inputs!$B$11)+SUM($F$3:G212)</f>
        <v>331303.55817313847</v>
      </c>
      <c r="I212" s="4"/>
      <c r="K212" s="4">
        <f>K211+Inputs!$B$11</f>
        <v>434164.06985697179</v>
      </c>
      <c r="L212">
        <v>210</v>
      </c>
      <c r="M212" s="20">
        <v>-6.9999999999999993E-3</v>
      </c>
    </row>
    <row r="213" spans="1:16" x14ac:dyDescent="0.2">
      <c r="A213" s="1">
        <v>42401</v>
      </c>
      <c r="C213" s="4">
        <v>1936.94</v>
      </c>
      <c r="D213" s="5">
        <f t="shared" si="3"/>
        <v>0.95031890884113435</v>
      </c>
      <c r="E213" s="4">
        <f>(E212*D213)+Inputs!$B$11</f>
        <v>681384.40238605288</v>
      </c>
      <c r="F213" s="4"/>
      <c r="G213" s="4"/>
      <c r="H213" s="4">
        <f>E213-Inputs!$B$3-(L213*Inputs!$B$11)+SUM($F$3:G213)</f>
        <v>295768.83794613153</v>
      </c>
      <c r="I213" s="4"/>
      <c r="K213" s="4">
        <f>K212+Inputs!$B$11</f>
        <v>435826.75590390974</v>
      </c>
      <c r="L213">
        <v>211</v>
      </c>
      <c r="M213" s="20">
        <v>5.0000000000000001E-3</v>
      </c>
    </row>
    <row r="214" spans="1:16" x14ac:dyDescent="0.2">
      <c r="A214" s="1">
        <v>42430</v>
      </c>
      <c r="C214" s="4">
        <v>1937.09</v>
      </c>
      <c r="D214" s="5">
        <f t="shared" si="3"/>
        <v>1.000077441737999</v>
      </c>
      <c r="E214" s="4">
        <f>(E213*D214)+Inputs!$B$11</f>
        <v>683099.85602535703</v>
      </c>
      <c r="F214" s="4"/>
      <c r="G214" s="4"/>
      <c r="H214" s="4">
        <f>E214-Inputs!$B$3-(L214*Inputs!$B$11)+SUM($F$3:G214)</f>
        <v>295821.60553849774</v>
      </c>
      <c r="I214" s="4"/>
      <c r="K214" s="4">
        <f>K213+Inputs!$B$11</f>
        <v>437489.44195084769</v>
      </c>
      <c r="L214">
        <v>212</v>
      </c>
      <c r="M214" s="20">
        <v>4.0000000000000001E-3</v>
      </c>
    </row>
    <row r="215" spans="1:16" x14ac:dyDescent="0.2">
      <c r="A215" s="1">
        <v>42461</v>
      </c>
      <c r="C215" s="4">
        <v>2056.62</v>
      </c>
      <c r="D215" s="5">
        <f t="shared" si="3"/>
        <v>1.0617059610033608</v>
      </c>
      <c r="E215" s="4">
        <f>(E214*D215)+Inputs!$B$11</f>
        <v>726913.87514959706</v>
      </c>
      <c r="F215" s="4"/>
      <c r="G215" s="4"/>
      <c r="H215" s="4">
        <f>E215-Inputs!$B$3-(L215*Inputs!$B$11)+SUM($F$3:G215)</f>
        <v>337972.93861579977</v>
      </c>
      <c r="I215" s="4"/>
      <c r="K215" s="4">
        <f>K214+Inputs!$B$11</f>
        <v>439152.12799778563</v>
      </c>
      <c r="L215">
        <v>213</v>
      </c>
      <c r="M215" s="20">
        <v>1E-3</v>
      </c>
    </row>
    <row r="216" spans="1:16" x14ac:dyDescent="0.2">
      <c r="A216" s="1">
        <v>42491</v>
      </c>
      <c r="C216" s="4">
        <v>2067.17</v>
      </c>
      <c r="D216" s="5">
        <f t="shared" si="3"/>
        <v>1.0051297760402993</v>
      </c>
      <c r="E216" s="4">
        <f>(E215*D216)+Inputs!$B$11</f>
        <v>732305.46657663852</v>
      </c>
      <c r="F216" s="4"/>
      <c r="G216" s="4"/>
      <c r="H216" s="4">
        <f>E216-Inputs!$B$3-(L216*Inputs!$B$11)+SUM($F$3:G216)</f>
        <v>341701.84399590327</v>
      </c>
      <c r="I216" s="4"/>
      <c r="K216" s="4">
        <f>K215+Inputs!$B$11</f>
        <v>440814.81404472358</v>
      </c>
      <c r="L216">
        <v>214</v>
      </c>
      <c r="M216" s="20">
        <v>3.0000000000000001E-3</v>
      </c>
      <c r="P216" s="3"/>
    </row>
    <row r="217" spans="1:16" x14ac:dyDescent="0.2">
      <c r="A217" s="1">
        <v>42522</v>
      </c>
      <c r="C217" s="4">
        <v>2093.94</v>
      </c>
      <c r="D217" s="5">
        <f t="shared" si="3"/>
        <v>1.0129500718373428</v>
      </c>
      <c r="E217" s="4">
        <f>(E216*D217)+Inputs!$B$11</f>
        <v>743451.56102262274</v>
      </c>
      <c r="F217" s="4"/>
      <c r="G217" s="4"/>
      <c r="H217" s="4">
        <f>E217-Inputs!$B$3-(L217*Inputs!$B$11)+SUM($F$3:G217)</f>
        <v>351185.25239494949</v>
      </c>
      <c r="I217" s="4"/>
      <c r="K217" s="4">
        <f>K216+Inputs!$B$11</f>
        <v>442477.50009166152</v>
      </c>
      <c r="L217">
        <v>215</v>
      </c>
      <c r="M217" s="20">
        <v>4.0000000000000001E-3</v>
      </c>
      <c r="P217" s="3"/>
    </row>
    <row r="218" spans="1:16" x14ac:dyDescent="0.2">
      <c r="A218" s="1">
        <v>42552</v>
      </c>
      <c r="C218" s="4">
        <v>2095.0500000000002</v>
      </c>
      <c r="D218" s="5">
        <f t="shared" si="3"/>
        <v>1.0005301011490302</v>
      </c>
      <c r="E218" s="4">
        <f>(E217*D218)+Inputs!$B$11</f>
        <v>745508.35159630701</v>
      </c>
      <c r="F218" s="4">
        <f>(E218*Inputs!$B$13)-E218-(((E218*Inputs!$B$13)-E218)*Inputs!$B$14)</f>
        <v>7548.2720599125896</v>
      </c>
      <c r="G218" s="4">
        <f>-(E218*Inputs!$B$15)</f>
        <v>-521.8558461174149</v>
      </c>
      <c r="H218" s="4">
        <f>E218-Inputs!$B$3-(L218*Inputs!$B$11)+SUM($F$3:G218)</f>
        <v>358605.77313549101</v>
      </c>
      <c r="I218" s="4"/>
      <c r="K218" s="4">
        <f>K217+Inputs!$B$11</f>
        <v>444140.18613859947</v>
      </c>
      <c r="L218">
        <v>216</v>
      </c>
      <c r="M218" s="20">
        <v>1E-3</v>
      </c>
      <c r="P218" s="3"/>
    </row>
    <row r="219" spans="1:16" x14ac:dyDescent="0.2">
      <c r="A219" s="1">
        <v>42583</v>
      </c>
      <c r="C219" s="4">
        <v>2173.15</v>
      </c>
      <c r="D219" s="5">
        <f t="shared" si="3"/>
        <v>1.0372783465788407</v>
      </c>
      <c r="E219" s="4">
        <f>(E218*D219)+Inputs!$B$11</f>
        <v>774962.35635147232</v>
      </c>
      <c r="F219" s="4"/>
      <c r="G219" s="4"/>
      <c r="H219" s="4">
        <f>E219-Inputs!$B$3-(L219*Inputs!$B$11)+SUM($F$3:G219)</f>
        <v>386397.09184371831</v>
      </c>
      <c r="I219" s="4"/>
      <c r="K219" s="4">
        <f>K218+Inputs!$B$11</f>
        <v>445802.87218553742</v>
      </c>
      <c r="L219">
        <v>217</v>
      </c>
      <c r="M219" s="20">
        <v>4.0000000000000001E-3</v>
      </c>
      <c r="P219" s="3"/>
    </row>
    <row r="220" spans="1:16" x14ac:dyDescent="0.2">
      <c r="A220" s="1">
        <v>42614</v>
      </c>
      <c r="C220" s="4">
        <v>2171.33</v>
      </c>
      <c r="D220" s="5">
        <f t="shared" si="3"/>
        <v>0.99916250603961987</v>
      </c>
      <c r="E220" s="4">
        <f>(E219*D220)+Inputs!$B$11</f>
        <v>775976.01610544394</v>
      </c>
      <c r="F220" s="4"/>
      <c r="G220" s="4"/>
      <c r="H220" s="4">
        <f>E220-Inputs!$B$3-(L220*Inputs!$B$11)+SUM($F$3:G220)</f>
        <v>385748.06555075198</v>
      </c>
      <c r="I220" s="4"/>
      <c r="K220" s="4">
        <f>K219+Inputs!$B$11</f>
        <v>447465.55823247536</v>
      </c>
      <c r="L220">
        <v>218</v>
      </c>
      <c r="M220" s="17">
        <v>2E-3</v>
      </c>
      <c r="P220" s="3"/>
    </row>
    <row r="221" spans="1:16" x14ac:dyDescent="0.2">
      <c r="A221" s="1">
        <v>42644</v>
      </c>
      <c r="C221" s="4">
        <v>2164.33</v>
      </c>
      <c r="D221" s="5">
        <f t="shared" si="3"/>
        <v>0.99677616944453395</v>
      </c>
      <c r="E221" s="4">
        <f>(E220*D221)+Inputs!$B$11</f>
        <v>775137.08696135238</v>
      </c>
      <c r="F221" s="4"/>
      <c r="G221" s="4"/>
      <c r="H221" s="4">
        <f>E221-Inputs!$B$3-(L221*Inputs!$B$11)+SUM($F$3:G221)</f>
        <v>383246.45035972242</v>
      </c>
      <c r="I221" s="4"/>
      <c r="K221" s="4">
        <f>K220+Inputs!$B$11</f>
        <v>449128.24427941331</v>
      </c>
      <c r="L221">
        <v>219</v>
      </c>
      <c r="M221" s="20"/>
      <c r="P221" s="3"/>
    </row>
    <row r="222" spans="1:16" x14ac:dyDescent="0.2">
      <c r="A222" s="1">
        <v>42675</v>
      </c>
      <c r="C222" s="4">
        <v>2128.6799999999998</v>
      </c>
      <c r="D222" s="5">
        <f t="shared" si="3"/>
        <v>0.98352838984812851</v>
      </c>
      <c r="E222" s="4">
        <f>(E221*D222)+Inputs!$B$11</f>
        <v>764032.01709760563</v>
      </c>
      <c r="F222" s="4"/>
      <c r="G222" s="4"/>
      <c r="H222" s="4">
        <f>E222-Inputs!$B$3-(L222*Inputs!$B$11)+SUM($F$3:G222)</f>
        <v>370478.69444903772</v>
      </c>
      <c r="I222" s="4"/>
      <c r="K222" s="4">
        <f>K221+Inputs!$B$11</f>
        <v>450790.93032635126</v>
      </c>
      <c r="L222">
        <v>220</v>
      </c>
      <c r="M222" s="20">
        <v>3.0000000000000001E-3</v>
      </c>
      <c r="P222" s="3"/>
    </row>
    <row r="223" spans="1:16" x14ac:dyDescent="0.2">
      <c r="A223" s="1">
        <v>42705</v>
      </c>
      <c r="C223" s="4">
        <v>2200.17</v>
      </c>
      <c r="D223" s="5">
        <f t="shared" si="3"/>
        <v>1.0335841930210272</v>
      </c>
      <c r="E223" s="4">
        <f>(E222*D223)+Inputs!$B$11</f>
        <v>791354.10188099428</v>
      </c>
      <c r="F223" s="4"/>
      <c r="G223" s="4"/>
      <c r="H223" s="4">
        <f>E223-Inputs!$B$3-(L223*Inputs!$B$11)+SUM($F$3:G223)</f>
        <v>396138.09318548843</v>
      </c>
      <c r="I223" s="4"/>
      <c r="K223" s="4">
        <f>K222+Inputs!$B$11</f>
        <v>452453.6163732892</v>
      </c>
      <c r="L223">
        <v>221</v>
      </c>
      <c r="M223" s="20">
        <v>6.0000000000000001E-3</v>
      </c>
      <c r="P223" s="3"/>
    </row>
    <row r="224" spans="1:16" x14ac:dyDescent="0.2">
      <c r="A224" s="1">
        <v>42736</v>
      </c>
      <c r="C224" s="4">
        <v>2251.5700000000002</v>
      </c>
      <c r="D224" s="5">
        <f t="shared" si="3"/>
        <v>1.0233618311312309</v>
      </c>
      <c r="E224" s="4">
        <f>(E223*D224)+Inputs!$B$11</f>
        <v>811504.26882108289</v>
      </c>
      <c r="F224" s="4"/>
      <c r="G224" s="4"/>
      <c r="H224" s="4">
        <f>E224-Inputs!$B$3-(L224*Inputs!$B$11)+SUM($F$3:G224)</f>
        <v>414625.57407863904</v>
      </c>
      <c r="I224" s="4"/>
      <c r="K224" s="4">
        <f>K223+Inputs!$B$11</f>
        <v>454116.30242022715</v>
      </c>
      <c r="L224">
        <v>222</v>
      </c>
      <c r="M224" s="20">
        <v>-6.0000000000000001E-3</v>
      </c>
      <c r="P224" s="3"/>
    </row>
    <row r="225" spans="1:18" x14ac:dyDescent="0.2">
      <c r="A225" s="1">
        <v>42767</v>
      </c>
      <c r="C225" s="4">
        <v>2285.59</v>
      </c>
      <c r="D225" s="5">
        <f t="shared" si="3"/>
        <v>1.0151094569567014</v>
      </c>
      <c r="E225" s="4">
        <f>(E224*D225)+Inputs!$B$11</f>
        <v>825428.34368795238</v>
      </c>
      <c r="F225" s="4"/>
      <c r="G225" s="4"/>
      <c r="H225" s="4">
        <f>E225-Inputs!$B$3-(L225*Inputs!$B$11)+SUM($F$3:G225)</f>
        <v>426886.96289857058</v>
      </c>
      <c r="I225" s="4"/>
      <c r="K225" s="4">
        <f>K224+Inputs!$B$11</f>
        <v>455778.98846716509</v>
      </c>
      <c r="L225">
        <v>223</v>
      </c>
      <c r="M225" s="20">
        <v>1.1000000000000001E-2</v>
      </c>
      <c r="P225" s="3"/>
    </row>
    <row r="226" spans="1:18" x14ac:dyDescent="0.2">
      <c r="A226" s="1">
        <v>42795</v>
      </c>
      <c r="C226" s="4">
        <v>2380.13</v>
      </c>
      <c r="D226" s="5">
        <f t="shared" si="3"/>
        <v>1.0413634991402658</v>
      </c>
      <c r="E226" s="4">
        <f>(E225*D226)+Inputs!$B$11</f>
        <v>861233.63431937795</v>
      </c>
      <c r="F226" s="4"/>
      <c r="G226" s="4"/>
      <c r="H226" s="4">
        <f>E226-Inputs!$B$3-(L226*Inputs!$B$11)+SUM($F$3:G226)</f>
        <v>461029.56748305814</v>
      </c>
      <c r="I226" s="4"/>
      <c r="K226" s="4">
        <f>K225+Inputs!$B$11</f>
        <v>457441.67451410304</v>
      </c>
      <c r="L226">
        <v>224</v>
      </c>
      <c r="M226" s="20">
        <v>3.0000000000000001E-3</v>
      </c>
      <c r="P226" s="3"/>
    </row>
    <row r="227" spans="1:18" x14ac:dyDescent="0.2">
      <c r="A227" s="1">
        <v>42826</v>
      </c>
      <c r="C227" s="4">
        <v>2362.34</v>
      </c>
      <c r="D227" s="5">
        <f t="shared" si="3"/>
        <v>0.99252561834857767</v>
      </c>
      <c r="E227" s="4">
        <f>(E226*D227)+Inputs!$B$11</f>
        <v>856459.13149237132</v>
      </c>
      <c r="F227" s="4"/>
      <c r="G227" s="4"/>
      <c r="H227" s="4">
        <f>E227-Inputs!$B$3-(L227*Inputs!$B$11)+SUM($F$3:G227)</f>
        <v>454592.37860911357</v>
      </c>
      <c r="I227" s="4"/>
      <c r="K227" s="4">
        <f>K226+Inputs!$B$11</f>
        <v>459104.36056104099</v>
      </c>
      <c r="L227">
        <v>225</v>
      </c>
      <c r="M227" s="20">
        <v>5.0000000000000001E-3</v>
      </c>
      <c r="P227" s="3"/>
    </row>
    <row r="228" spans="1:18" x14ac:dyDescent="0.2">
      <c r="A228" s="1">
        <v>42856</v>
      </c>
      <c r="C228" s="4">
        <v>2388.5</v>
      </c>
      <c r="D228" s="5">
        <f t="shared" si="3"/>
        <v>1.0110737658423428</v>
      </c>
      <c r="E228" s="4">
        <f>(E227*D228)+Inputs!$B$11</f>
        <v>867606.04541499203</v>
      </c>
      <c r="F228" s="4"/>
      <c r="G228" s="4"/>
      <c r="H228" s="4">
        <f>E228-Inputs!$B$3-(L228*Inputs!$B$11)+SUM($F$3:G228)</f>
        <v>464076.60648479627</v>
      </c>
      <c r="I228" s="4"/>
      <c r="K228" s="4">
        <f>K227+Inputs!$B$11</f>
        <v>460767.04660797893</v>
      </c>
      <c r="L228">
        <v>226</v>
      </c>
      <c r="M228" s="20">
        <v>4.0000000000000001E-3</v>
      </c>
      <c r="P228" s="3"/>
    </row>
    <row r="229" spans="1:18" x14ac:dyDescent="0.2">
      <c r="A229" s="1">
        <v>42887</v>
      </c>
      <c r="C229" s="4">
        <v>2415.65</v>
      </c>
      <c r="D229" s="5">
        <f t="shared" si="3"/>
        <v>1.0113669667155119</v>
      </c>
      <c r="E229" s="4">
        <f>(E228*D229)+Inputs!$B$11</f>
        <v>879130.78050233901</v>
      </c>
      <c r="F229" s="4"/>
      <c r="G229" s="4"/>
      <c r="H229" s="4">
        <f>E229-Inputs!$B$3-(L229*Inputs!$B$11)+SUM($F$3:G229)</f>
        <v>473938.65552520531</v>
      </c>
      <c r="I229" s="4"/>
      <c r="K229" s="4">
        <f>K228+Inputs!$B$11</f>
        <v>462429.73265491688</v>
      </c>
      <c r="L229">
        <v>227</v>
      </c>
      <c r="M229" s="20">
        <v>2E-3</v>
      </c>
    </row>
    <row r="230" spans="1:18" x14ac:dyDescent="0.2">
      <c r="A230" s="1">
        <v>42917</v>
      </c>
      <c r="C230" s="4">
        <v>2431.39</v>
      </c>
      <c r="D230" s="5">
        <f t="shared" si="3"/>
        <v>1.0065158445966924</v>
      </c>
      <c r="E230" s="4">
        <f>(E229*D230)+Inputs!$B$11</f>
        <v>886521.74609519914</v>
      </c>
      <c r="F230" s="4">
        <f>(E230*Inputs!$B$13)-E230-(((E230*Inputs!$B$13)-E230)*Inputs!$B$14)</f>
        <v>8976.0326792138221</v>
      </c>
      <c r="G230" s="4">
        <f>-(E230*Inputs!$B$15)</f>
        <v>-620.56522226663935</v>
      </c>
      <c r="H230" s="4">
        <f>E230-Inputs!$B$3-(L230*Inputs!$B$11)+SUM($F$3:G230)</f>
        <v>488022.40252807463</v>
      </c>
      <c r="I230" s="4"/>
      <c r="K230" s="4">
        <f>K229+Inputs!$B$11</f>
        <v>464092.41870185483</v>
      </c>
      <c r="L230">
        <v>228</v>
      </c>
      <c r="M230" s="20">
        <v>2E-3</v>
      </c>
    </row>
    <row r="231" spans="1:18" x14ac:dyDescent="0.2">
      <c r="A231" s="1">
        <v>42948</v>
      </c>
      <c r="C231" s="4">
        <v>2477.1</v>
      </c>
      <c r="D231" s="5">
        <f t="shared" si="3"/>
        <v>1.0187999457100672</v>
      </c>
      <c r="E231" s="4">
        <f>(E230*D231)+Inputs!$B$11</f>
        <v>904850.9928395208</v>
      </c>
      <c r="F231" s="4"/>
      <c r="G231" s="4"/>
      <c r="H231" s="4">
        <f>E231-Inputs!$B$3-(L231*Inputs!$B$11)+SUM($F$3:G231)</f>
        <v>504688.96322545834</v>
      </c>
      <c r="I231" s="4"/>
      <c r="K231" s="4">
        <f>K230+Inputs!$B$11</f>
        <v>465755.10474879277</v>
      </c>
      <c r="L231">
        <v>229</v>
      </c>
      <c r="M231" s="20">
        <v>6.9999999999999993E-3</v>
      </c>
    </row>
    <row r="232" spans="1:18" x14ac:dyDescent="0.2">
      <c r="A232" s="1">
        <v>42979</v>
      </c>
      <c r="C232" s="4">
        <v>2474.42</v>
      </c>
      <c r="D232" s="5">
        <f t="shared" si="3"/>
        <v>0.99891808970166729</v>
      </c>
      <c r="E232" s="4">
        <f>(E231*D232)+Inputs!$B$11</f>
        <v>905534.71127884905</v>
      </c>
      <c r="F232" s="4"/>
      <c r="G232" s="4"/>
      <c r="H232" s="4">
        <f>E232-Inputs!$B$3-(L232*Inputs!$B$11)+SUM($F$3:G232)</f>
        <v>503709.99561784865</v>
      </c>
      <c r="I232" s="4"/>
      <c r="K232" s="4">
        <f>K231+Inputs!$B$11</f>
        <v>467417.79079573072</v>
      </c>
      <c r="L232">
        <v>230</v>
      </c>
      <c r="M232" s="20">
        <v>1E-3</v>
      </c>
    </row>
    <row r="233" spans="1:18" x14ac:dyDescent="0.2">
      <c r="A233" s="1">
        <v>43009</v>
      </c>
      <c r="C233" s="4">
        <v>2521.1999999999998</v>
      </c>
      <c r="D233" s="5">
        <f t="shared" si="3"/>
        <v>1.0189054404668567</v>
      </c>
      <c r="E233" s="4">
        <f>(E232*D233)+Inputs!$B$11</f>
        <v>924316.92990054155</v>
      </c>
      <c r="F233" s="4"/>
      <c r="G233" s="4"/>
      <c r="H233" s="4">
        <f>E233-Inputs!$B$3-(L233*Inputs!$B$11)+SUM($F$3:G233)</f>
        <v>520829.52819260315</v>
      </c>
      <c r="I233" s="4"/>
      <c r="K233" s="4">
        <f>K232+Inputs!$B$11</f>
        <v>469080.47684266866</v>
      </c>
      <c r="L233">
        <v>231</v>
      </c>
      <c r="M233" s="20">
        <v>1E-3</v>
      </c>
    </row>
    <row r="234" spans="1:18" x14ac:dyDescent="0.2">
      <c r="A234" s="1">
        <v>43040</v>
      </c>
      <c r="C234" s="4">
        <v>2583.21</v>
      </c>
      <c r="D234" s="5">
        <f t="shared" si="3"/>
        <v>1.0245954307472633</v>
      </c>
      <c r="E234" s="4">
        <f>(E233*D234)+Inputs!$B$11</f>
        <v>948713.58898537129</v>
      </c>
      <c r="F234" s="4"/>
      <c r="G234" s="4"/>
      <c r="H234" s="4">
        <f>E234-Inputs!$B$3-(L234*Inputs!$B$11)+SUM($F$3:G234)</f>
        <v>543563.50123049493</v>
      </c>
      <c r="I234" s="4"/>
      <c r="K234" s="4">
        <f>K233+Inputs!$B$11</f>
        <v>470743.16288960661</v>
      </c>
      <c r="L234">
        <v>232</v>
      </c>
      <c r="M234" s="20">
        <v>2E-3</v>
      </c>
      <c r="P234" s="3"/>
    </row>
    <row r="235" spans="1:18" x14ac:dyDescent="0.2">
      <c r="A235" s="1">
        <v>43070</v>
      </c>
      <c r="C235" s="4">
        <v>2645.1</v>
      </c>
      <c r="D235" s="5">
        <f t="shared" si="3"/>
        <v>1.0239585631830164</v>
      </c>
      <c r="E235" s="4">
        <f>(E234*D235)+Inputs!$B$11</f>
        <v>973106.08949660149</v>
      </c>
      <c r="F235" s="4"/>
      <c r="G235" s="4"/>
      <c r="H235" s="4">
        <f>E235-Inputs!$B$3-(L235*Inputs!$B$11)+SUM($F$3:G235)</f>
        <v>566293.31569478707</v>
      </c>
      <c r="I235" s="4"/>
      <c r="K235" s="4">
        <f>K234+Inputs!$B$11</f>
        <v>472405.84893654456</v>
      </c>
      <c r="L235">
        <v>233</v>
      </c>
      <c r="M235" s="20">
        <v>8.0000000000000002E-3</v>
      </c>
      <c r="P235" s="3"/>
    </row>
    <row r="236" spans="1:18" x14ac:dyDescent="0.2">
      <c r="A236" s="1">
        <v>43101</v>
      </c>
      <c r="C236" s="4">
        <v>2683.73</v>
      </c>
      <c r="D236" s="5">
        <f t="shared" si="3"/>
        <v>1.0146043627840158</v>
      </c>
      <c r="E236" s="4">
        <f>(E235*D236)+Inputs!$B$11</f>
        <v>988980.36990188272</v>
      </c>
      <c r="F236" s="4"/>
      <c r="G236" s="4"/>
      <c r="H236" s="4">
        <f>E236-Inputs!$B$3-(L236*Inputs!$B$11)+SUM($F$3:G236)</f>
        <v>580504.91005313036</v>
      </c>
      <c r="I236" s="4"/>
      <c r="K236" s="4">
        <f>K235+Inputs!$B$11</f>
        <v>474068.5349834825</v>
      </c>
      <c r="L236">
        <v>234</v>
      </c>
      <c r="M236" s="20">
        <v>-8.0000000000000002E-3</v>
      </c>
      <c r="P236" s="3"/>
      <c r="Q236" s="3"/>
      <c r="R236" s="3"/>
    </row>
    <row r="237" spans="1:18" x14ac:dyDescent="0.2">
      <c r="A237" s="1">
        <v>43132</v>
      </c>
      <c r="C237" s="4">
        <v>2816.45</v>
      </c>
      <c r="D237" s="5">
        <f t="shared" si="3"/>
        <v>1.0494535590390985</v>
      </c>
      <c r="E237" s="4">
        <f>(E236*D237)+Inputs!$B$11</f>
        <v>1039551.6550602729</v>
      </c>
      <c r="F237" s="4"/>
      <c r="G237" s="4"/>
      <c r="H237" s="4">
        <f>E237-Inputs!$B$3-(L237*Inputs!$B$11)+SUM($F$3:G237)</f>
        <v>629413.50916458259</v>
      </c>
      <c r="I237" s="4"/>
      <c r="K237" s="4">
        <f>K236+Inputs!$B$11</f>
        <v>475731.22103042045</v>
      </c>
      <c r="L237">
        <v>235</v>
      </c>
      <c r="M237" s="22">
        <v>8.0000000000000002E-3</v>
      </c>
      <c r="P237" s="3"/>
      <c r="Q237" s="3"/>
      <c r="R237" s="3"/>
    </row>
    <row r="238" spans="1:18" x14ac:dyDescent="0.2">
      <c r="A238" s="1">
        <v>43160</v>
      </c>
      <c r="C238" s="4">
        <v>2715.22</v>
      </c>
      <c r="D238" s="5">
        <f t="shared" si="3"/>
        <v>0.96405759022883419</v>
      </c>
      <c r="E238" s="4">
        <f>(E237*D238)+Inputs!$B$11</f>
        <v>1003850.3495427408</v>
      </c>
      <c r="F238" s="4"/>
      <c r="G238" s="4"/>
      <c r="H238" s="4">
        <f>E238-Inputs!$B$3-(L238*Inputs!$B$11)+SUM($F$3:G238)</f>
        <v>592049.51760011248</v>
      </c>
      <c r="I238" s="4"/>
      <c r="K238" s="4">
        <f>K237+Inputs!$B$11</f>
        <v>477393.9070773584</v>
      </c>
      <c r="L238">
        <v>236</v>
      </c>
      <c r="M238" s="22">
        <v>1E-3</v>
      </c>
      <c r="P238" s="3"/>
      <c r="Q238" s="3"/>
      <c r="R238" s="3"/>
    </row>
    <row r="239" spans="1:18" x14ac:dyDescent="0.2">
      <c r="A239" s="1">
        <v>43191</v>
      </c>
      <c r="C239" s="4">
        <v>2633.45</v>
      </c>
      <c r="D239" s="5">
        <f t="shared" si="3"/>
        <v>0.96988457657206417</v>
      </c>
      <c r="E239" s="4">
        <f>(E238*D239)+Inputs!$B$11</f>
        <v>975281.65725491778</v>
      </c>
      <c r="F239" s="4"/>
      <c r="G239" s="4"/>
      <c r="H239" s="4">
        <f>E239-Inputs!$B$3-(L239*Inputs!$B$11)+SUM($F$3:G239)</f>
        <v>561818.13926535146</v>
      </c>
      <c r="I239" s="4"/>
      <c r="K239" s="4">
        <f>K238+Inputs!$B$11</f>
        <v>479056.59312429634</v>
      </c>
      <c r="L239">
        <v>237</v>
      </c>
      <c r="M239" s="22">
        <v>5.0000000000000001E-3</v>
      </c>
      <c r="P239" s="3"/>
      <c r="Q239" s="3"/>
      <c r="R239" s="3"/>
    </row>
    <row r="240" spans="1:18" x14ac:dyDescent="0.2">
      <c r="A240" s="1">
        <v>43221</v>
      </c>
      <c r="C240" s="4">
        <v>2643.64</v>
      </c>
      <c r="D240" s="5">
        <f t="shared" si="3"/>
        <v>1.0038694488218876</v>
      </c>
      <c r="E240" s="4">
        <f>(E239*D240)+Inputs!$B$11</f>
        <v>980718.14576152933</v>
      </c>
      <c r="F240" s="4"/>
      <c r="G240" s="4"/>
      <c r="H240" s="4">
        <f>E240-Inputs!$B$3-(L240*Inputs!$B$11)+SUM($F$3:G240)</f>
        <v>565591.94172502507</v>
      </c>
      <c r="I240" s="4"/>
      <c r="K240" s="4">
        <f>K239+Inputs!$B$11</f>
        <v>480719.27917123429</v>
      </c>
      <c r="L240">
        <v>238</v>
      </c>
      <c r="M240" s="22">
        <v>4.0000000000000001E-3</v>
      </c>
      <c r="P240" s="3"/>
      <c r="Q240" s="3"/>
      <c r="R240" s="3"/>
    </row>
    <row r="241" spans="1:18" x14ac:dyDescent="0.2">
      <c r="A241" s="1">
        <v>43252</v>
      </c>
      <c r="C241" s="4">
        <v>2718.7</v>
      </c>
      <c r="D241" s="5">
        <f t="shared" si="3"/>
        <v>1.0283926707115947</v>
      </c>
      <c r="E241" s="4">
        <f>(E240*D241)+Inputs!$B$11</f>
        <v>1010226.03918196</v>
      </c>
      <c r="F241" s="4"/>
      <c r="G241" s="4"/>
      <c r="H241" s="4">
        <f>E241-Inputs!$B$3-(L241*Inputs!$B$11)+SUM($F$3:G241)</f>
        <v>593437.14909851784</v>
      </c>
      <c r="I241" s="4"/>
      <c r="K241" s="4">
        <f>K240+Inputs!$B$11</f>
        <v>482381.96521817223</v>
      </c>
      <c r="L241">
        <v>239</v>
      </c>
      <c r="M241" s="22">
        <v>3.0000000000000001E-3</v>
      </c>
      <c r="P241" s="3"/>
      <c r="Q241" s="3"/>
      <c r="R241" s="3"/>
    </row>
    <row r="242" spans="1:18" x14ac:dyDescent="0.2">
      <c r="A242" s="1">
        <v>43282</v>
      </c>
      <c r="C242" s="4">
        <v>2704.95</v>
      </c>
      <c r="D242" s="5">
        <f t="shared" si="3"/>
        <v>0.99494243572295582</v>
      </c>
      <c r="E242" s="4">
        <f>(E241*D242)+Inputs!$B$11</f>
        <v>1006779.4421013915</v>
      </c>
      <c r="F242" s="4">
        <f>(E242*Inputs!$B$13)-E242-(((E242*Inputs!$B$13)-E242)*Inputs!$B$14)</f>
        <v>10193.641851276505</v>
      </c>
      <c r="G242" s="4">
        <f>-(E242*Inputs!$B$15)</f>
        <v>-704.74560947097405</v>
      </c>
      <c r="H242" s="4">
        <f>E242-Inputs!$B$3-(L242*Inputs!$B$11)+SUM($F$3:G242)</f>
        <v>597816.76221281686</v>
      </c>
      <c r="I242" s="4"/>
      <c r="K242" s="4">
        <f>K241+Inputs!$B$11</f>
        <v>484044.65126511018</v>
      </c>
      <c r="L242">
        <v>240</v>
      </c>
      <c r="M242" s="22">
        <v>1E-3</v>
      </c>
      <c r="P242" s="3"/>
      <c r="Q242" s="3"/>
      <c r="R242" s="3"/>
    </row>
    <row r="243" spans="1:18" x14ac:dyDescent="0.2">
      <c r="A243" s="1">
        <v>43313</v>
      </c>
      <c r="C243" s="4">
        <v>2821.17</v>
      </c>
      <c r="D243" s="5">
        <f t="shared" si="3"/>
        <v>1.0429656740420341</v>
      </c>
      <c r="E243" s="4">
        <f>(E242*D243)+Inputs!$B$11</f>
        <v>1051699.0854898789</v>
      </c>
      <c r="F243" s="4"/>
      <c r="G243" s="4"/>
      <c r="H243" s="4">
        <f>E243-Inputs!$B$3-(L243*Inputs!$B$11)+SUM($F$3:G243)</f>
        <v>641073.71955436631</v>
      </c>
      <c r="I243" s="4"/>
      <c r="K243" s="4">
        <f>K242+Inputs!$B$11</f>
        <v>485707.33731204813</v>
      </c>
      <c r="L243">
        <v>241</v>
      </c>
      <c r="M243" s="17">
        <v>9.0000000000000011E-3</v>
      </c>
      <c r="P243" s="3"/>
      <c r="Q243" s="3"/>
      <c r="R243" s="3"/>
    </row>
    <row r="244" spans="1:18" x14ac:dyDescent="0.2">
      <c r="A244" s="1">
        <v>43344</v>
      </c>
      <c r="C244" s="4">
        <v>2896.96</v>
      </c>
      <c r="D244" s="5">
        <f t="shared" si="3"/>
        <v>1.0268647405154598</v>
      </c>
      <c r="E244" s="4">
        <f>(E243*D244)+Inputs!$B$11</f>
        <v>1081615.3945688489</v>
      </c>
      <c r="F244" s="4"/>
      <c r="G244" s="4"/>
      <c r="H244" s="4">
        <f>E244-Inputs!$B$3-(L244*Inputs!$B$11)+SUM($F$3:G244)</f>
        <v>669327.34258639836</v>
      </c>
      <c r="I244" s="4"/>
      <c r="K244" s="4">
        <f>K243+Inputs!$B$11</f>
        <v>487370.02335898607</v>
      </c>
      <c r="L244">
        <v>242</v>
      </c>
      <c r="M244" s="22"/>
      <c r="P244" s="3"/>
      <c r="Q244" s="3"/>
      <c r="R244" s="3"/>
    </row>
    <row r="245" spans="1:18" x14ac:dyDescent="0.2">
      <c r="A245" s="1">
        <v>43374</v>
      </c>
      <c r="C245" s="4">
        <v>2926.29</v>
      </c>
      <c r="D245" s="5">
        <f t="shared" si="3"/>
        <v>1.0101244062741632</v>
      </c>
      <c r="E245" s="4">
        <f>(E244*D245)+Inputs!$B$11</f>
        <v>1094228.7943027911</v>
      </c>
      <c r="F245" s="4"/>
      <c r="G245" s="4"/>
      <c r="H245" s="4">
        <f>E245-Inputs!$B$3-(L245*Inputs!$B$11)+SUM($F$3:G245)</f>
        <v>680278.05627340265</v>
      </c>
      <c r="I245" s="4"/>
      <c r="K245" s="4">
        <f>K244+Inputs!$B$11</f>
        <v>489032.70940592402</v>
      </c>
      <c r="L245">
        <v>243</v>
      </c>
      <c r="M245" s="17">
        <v>1E-3</v>
      </c>
      <c r="P245" s="3"/>
      <c r="Q245" s="3"/>
      <c r="R245" s="3"/>
    </row>
    <row r="246" spans="1:18" x14ac:dyDescent="0.2">
      <c r="A246" s="1">
        <v>43405</v>
      </c>
      <c r="C246" s="4">
        <v>2717.58</v>
      </c>
      <c r="D246" s="5">
        <f t="shared" si="3"/>
        <v>0.92867760884943051</v>
      </c>
      <c r="E246" s="4">
        <f>(E245*D246)+Inputs!$B$11</f>
        <v>1017848.4662742494</v>
      </c>
      <c r="F246" s="4"/>
      <c r="G246" s="4"/>
      <c r="H246" s="4">
        <f>E246-Inputs!$B$3-(L246*Inputs!$B$11)+SUM($F$3:G246)</f>
        <v>602235.04219792294</v>
      </c>
      <c r="I246" s="4"/>
      <c r="K246" s="4">
        <f>K245+Inputs!$B$11</f>
        <v>490695.39545286197</v>
      </c>
      <c r="L246">
        <v>244</v>
      </c>
      <c r="M246" s="22"/>
      <c r="P246" s="3"/>
      <c r="Q246" s="3"/>
      <c r="R246" s="3"/>
    </row>
    <row r="247" spans="1:18" x14ac:dyDescent="0.2">
      <c r="A247" s="1">
        <v>43435</v>
      </c>
      <c r="C247" s="4">
        <v>2790.5</v>
      </c>
      <c r="D247" s="5">
        <f t="shared" si="3"/>
        <v>1.0268326967375385</v>
      </c>
      <c r="E247" s="4">
        <f>(E246*D247)+Inputs!$B$11</f>
        <v>1046822.7715414929</v>
      </c>
      <c r="F247" s="4"/>
      <c r="G247" s="4"/>
      <c r="H247" s="4">
        <f>E247-Inputs!$B$3-(L247*Inputs!$B$11)+SUM($F$3:G247)</f>
        <v>629546.66141822841</v>
      </c>
      <c r="I247" s="4"/>
      <c r="K247" s="4">
        <f>K246+Inputs!$B$11</f>
        <v>492358.08149979991</v>
      </c>
      <c r="L247">
        <v>245</v>
      </c>
      <c r="M247" s="20">
        <v>4.0000000000000001E-3</v>
      </c>
      <c r="Q247" s="3"/>
      <c r="R247" s="3"/>
    </row>
    <row r="248" spans="1:18" x14ac:dyDescent="0.2">
      <c r="A248" s="1">
        <v>43466</v>
      </c>
      <c r="C248" s="4">
        <v>2476.96</v>
      </c>
      <c r="D248" s="5">
        <f t="shared" si="3"/>
        <v>0.88764020784805586</v>
      </c>
      <c r="E248" s="4">
        <f>(E247*D248)+Inputs!$B$11</f>
        <v>930864.66855810664</v>
      </c>
      <c r="F248" s="4"/>
      <c r="G248" s="4"/>
      <c r="H248" s="4">
        <f>E248-Inputs!$B$3-(L248*Inputs!$B$11)+SUM($F$3:G248)</f>
        <v>511925.87238790415</v>
      </c>
      <c r="I248" s="4"/>
      <c r="K248" s="4">
        <f>K247+Inputs!$B$11</f>
        <v>494020.76754673786</v>
      </c>
      <c r="L248">
        <v>246</v>
      </c>
      <c r="M248" s="20">
        <v>-9.0000000000000011E-3</v>
      </c>
      <c r="Q248" s="3"/>
      <c r="R248" s="3"/>
    </row>
    <row r="249" spans="1:18" x14ac:dyDescent="0.2">
      <c r="A249" s="1">
        <v>43497</v>
      </c>
      <c r="C249" s="4">
        <v>2702.32</v>
      </c>
      <c r="D249" s="5">
        <f t="shared" si="3"/>
        <v>1.090982494670887</v>
      </c>
      <c r="E249" s="4">
        <f>(E248*D249)+Inputs!$B$11</f>
        <v>1017219.7443514495</v>
      </c>
      <c r="F249" s="4"/>
      <c r="G249" s="4"/>
      <c r="H249" s="4">
        <f>E249-Inputs!$B$3-(L249*Inputs!$B$11)+SUM($F$3:G249)</f>
        <v>596618.26213430916</v>
      </c>
      <c r="I249" s="4"/>
      <c r="K249" s="4">
        <f>K248+Inputs!$B$11</f>
        <v>495683.4535936758</v>
      </c>
      <c r="L249">
        <v>247</v>
      </c>
      <c r="M249" s="20">
        <v>6.9999999999999993E-3</v>
      </c>
    </row>
    <row r="250" spans="1:18" x14ac:dyDescent="0.2">
      <c r="A250" s="1">
        <v>43525</v>
      </c>
      <c r="C250" s="4">
        <v>2798.22</v>
      </c>
      <c r="D250" s="5">
        <f t="shared" si="3"/>
        <v>1.0354880251043546</v>
      </c>
      <c r="E250" s="4">
        <f>(E249*D250)+Inputs!$B$11</f>
        <v>1054981.5502225768</v>
      </c>
      <c r="F250" s="4"/>
      <c r="G250" s="4"/>
      <c r="H250" s="4">
        <f>E250-Inputs!$B$3-(L250*Inputs!$B$11)+SUM($F$3:G250)</f>
        <v>632717.38195849839</v>
      </c>
      <c r="I250" s="4"/>
      <c r="K250" s="4">
        <f>K249+Inputs!$B$11</f>
        <v>497346.13964061375</v>
      </c>
      <c r="L250">
        <v>248</v>
      </c>
      <c r="M250" s="20"/>
    </row>
    <row r="251" spans="1:18" x14ac:dyDescent="0.2">
      <c r="A251" s="1">
        <v>43556</v>
      </c>
      <c r="C251" s="4">
        <v>2848.63</v>
      </c>
      <c r="D251" s="5">
        <f t="shared" si="3"/>
        <v>1.0180150238365819</v>
      </c>
      <c r="E251" s="4">
        <f>(E250*D251)+Inputs!$B$11</f>
        <v>1075649.7540439286</v>
      </c>
      <c r="F251" s="4"/>
      <c r="G251" s="4"/>
      <c r="H251" s="4">
        <f>E251-Inputs!$B$3-(L251*Inputs!$B$11)+SUM($F$3:G251)</f>
        <v>651722.89973291219</v>
      </c>
      <c r="I251" s="4"/>
      <c r="K251" s="4">
        <f>K250+Inputs!$B$11</f>
        <v>499008.8256875517</v>
      </c>
      <c r="L251">
        <v>249</v>
      </c>
      <c r="M251" s="20">
        <v>1.1000000000000001E-2</v>
      </c>
    </row>
    <row r="252" spans="1:18" x14ac:dyDescent="0.2">
      <c r="A252" s="1">
        <v>43586</v>
      </c>
      <c r="C252" s="4">
        <v>2952.33</v>
      </c>
      <c r="D252" s="5">
        <f t="shared" si="3"/>
        <v>1.0364034641213495</v>
      </c>
      <c r="E252" s="4">
        <f>(E251*D252)+Inputs!$B$11</f>
        <v>1116469.8173193431</v>
      </c>
      <c r="F252" s="4"/>
      <c r="G252" s="4"/>
      <c r="H252" s="4">
        <f>E252-Inputs!$B$3-(L252*Inputs!$B$11)+SUM($F$3:G252)</f>
        <v>690880.27696138876</v>
      </c>
      <c r="I252" s="4"/>
      <c r="K252" s="4">
        <f>K251+Inputs!$B$11</f>
        <v>500671.51173448964</v>
      </c>
      <c r="L252">
        <v>250</v>
      </c>
      <c r="M252" s="20">
        <v>3.0000000000000001E-3</v>
      </c>
    </row>
    <row r="253" spans="1:18" x14ac:dyDescent="0.2">
      <c r="A253" s="1">
        <v>43617</v>
      </c>
      <c r="C253" s="4">
        <v>2751.53</v>
      </c>
      <c r="D253" s="5">
        <f t="shared" si="3"/>
        <v>0.93198592298286442</v>
      </c>
      <c r="E253" s="4">
        <f>(E252*D253)+Inputs!$B$11</f>
        <v>1042196.8392238159</v>
      </c>
      <c r="F253" s="4"/>
      <c r="G253" s="4"/>
      <c r="H253" s="4">
        <f>E253-Inputs!$B$3-(L253*Inputs!$B$11)+SUM($F$3:G253)</f>
        <v>614944.61281892355</v>
      </c>
      <c r="I253" s="4"/>
      <c r="K253" s="4">
        <f>K252+Inputs!$B$11</f>
        <v>502334.19778142759</v>
      </c>
      <c r="L253">
        <v>251</v>
      </c>
      <c r="M253" s="20">
        <v>1E-3</v>
      </c>
    </row>
    <row r="254" spans="1:18" x14ac:dyDescent="0.2">
      <c r="A254" s="1">
        <v>43647</v>
      </c>
      <c r="C254" s="4">
        <v>2971.41</v>
      </c>
      <c r="D254" s="5">
        <f t="shared" si="3"/>
        <v>1.0799119035591107</v>
      </c>
      <c r="E254" s="4">
        <f>(E253*D254)+Inputs!$B$11</f>
        <v>1127143.4585764175</v>
      </c>
      <c r="F254" s="4">
        <f>(E254*Inputs!$B$13)-E254-(((E254*Inputs!$B$13)-E254)*Inputs!$B$14)</f>
        <v>11412.327518086124</v>
      </c>
      <c r="G254" s="4">
        <f>-(E254*Inputs!$B$15)</f>
        <v>-789.00042100349231</v>
      </c>
      <c r="H254" s="4">
        <f>E254-Inputs!$B$3-(L254*Inputs!$B$11)+SUM($F$3:G254)</f>
        <v>708851.87322166981</v>
      </c>
      <c r="I254" s="4"/>
      <c r="K254" s="4">
        <f>K253+Inputs!$B$11</f>
        <v>503996.88382836554</v>
      </c>
      <c r="L254">
        <v>252</v>
      </c>
      <c r="M254" s="20"/>
      <c r="Q254" s="3"/>
      <c r="R254" s="3"/>
    </row>
    <row r="255" spans="1:18" x14ac:dyDescent="0.2">
      <c r="A255" s="1">
        <v>43678</v>
      </c>
      <c r="C255" s="4">
        <v>2980.32</v>
      </c>
      <c r="D255" s="5">
        <f t="shared" si="3"/>
        <v>1.0029985764334106</v>
      </c>
      <c r="E255" s="4">
        <f>(E254*D255)+Inputs!$B$11</f>
        <v>1132185.9704353157</v>
      </c>
      <c r="F255" s="4"/>
      <c r="G255" s="4"/>
      <c r="H255" s="4">
        <f>E255-Inputs!$B$3-(L255*Inputs!$B$11)+SUM($F$3:G255)</f>
        <v>712231.69903363008</v>
      </c>
      <c r="I255" s="4"/>
      <c r="K255" s="4">
        <f>K254+Inputs!$B$11</f>
        <v>505659.56987530348</v>
      </c>
      <c r="L255">
        <v>253</v>
      </c>
      <c r="M255" s="20">
        <v>8.0000000000000002E-3</v>
      </c>
      <c r="Q255" s="3"/>
      <c r="R255" s="3"/>
    </row>
    <row r="256" spans="1:18" x14ac:dyDescent="0.2">
      <c r="A256" s="1">
        <v>43709</v>
      </c>
      <c r="C256" s="4">
        <v>2909.01</v>
      </c>
      <c r="D256" s="5">
        <f t="shared" si="3"/>
        <v>0.97607303913673704</v>
      </c>
      <c r="E256" s="4">
        <f>(E255*D256)+Inputs!$B$11</f>
        <v>1106758.8870777125</v>
      </c>
      <c r="F256" s="4"/>
      <c r="G256" s="4"/>
      <c r="H256" s="4">
        <f>E256-Inputs!$B$3-(L256*Inputs!$B$11)+SUM($F$3:G256)</f>
        <v>685141.92962908885</v>
      </c>
      <c r="I256" s="4"/>
      <c r="J256" s="3"/>
      <c r="K256" s="4">
        <f>K255+Inputs!$B$11</f>
        <v>507322.25592224143</v>
      </c>
      <c r="L256">
        <v>254</v>
      </c>
      <c r="M256" s="20">
        <v>-2E-3</v>
      </c>
      <c r="Q256" s="3"/>
      <c r="R256" s="3"/>
    </row>
    <row r="257" spans="1:18" x14ac:dyDescent="0.2">
      <c r="A257" s="1">
        <v>43739</v>
      </c>
      <c r="C257" s="4">
        <v>2983.69</v>
      </c>
      <c r="D257" s="5">
        <f t="shared" si="3"/>
        <v>1.0256719640014986</v>
      </c>
      <c r="E257" s="4">
        <f>(E256*D257)+Inputs!$B$11</f>
        <v>1136834.2474320482</v>
      </c>
      <c r="F257" s="4"/>
      <c r="G257" s="4"/>
      <c r="H257" s="4">
        <f>E257-Inputs!$B$3-(L257*Inputs!$B$11)+SUM($F$3:G257)</f>
        <v>713554.60393648664</v>
      </c>
      <c r="I257" s="4"/>
      <c r="J257" s="3"/>
      <c r="K257" s="4">
        <f>K256+Inputs!$B$11</f>
        <v>508984.94196917937</v>
      </c>
      <c r="L257">
        <v>255</v>
      </c>
      <c r="M257" s="20">
        <v>-2E-3</v>
      </c>
      <c r="Q257" s="3"/>
      <c r="R257" s="3"/>
    </row>
    <row r="258" spans="1:18" x14ac:dyDescent="0.2">
      <c r="A258" s="1">
        <v>43770</v>
      </c>
      <c r="C258" s="4">
        <v>3050.72</v>
      </c>
      <c r="D258" s="5">
        <f t="shared" si="3"/>
        <v>1.0224654706085416</v>
      </c>
      <c r="E258" s="4">
        <f>(E257*D258)+Inputs!$B$11</f>
        <v>1164036.4498514545</v>
      </c>
      <c r="F258" s="4"/>
      <c r="G258" s="4"/>
      <c r="H258" s="4">
        <f>E258-Inputs!$B$3-(L258*Inputs!$B$11)+SUM($F$3:G258)</f>
        <v>739094.12030895497</v>
      </c>
      <c r="I258" s="4"/>
      <c r="J258" s="3"/>
      <c r="K258" s="4">
        <f>K257+Inputs!$B$11</f>
        <v>510647.62801611732</v>
      </c>
      <c r="L258">
        <v>256</v>
      </c>
      <c r="M258" s="20">
        <v>2E-3</v>
      </c>
      <c r="Q258" s="3"/>
      <c r="R258" s="3"/>
    </row>
    <row r="259" spans="1:18" x14ac:dyDescent="0.2">
      <c r="A259" s="1">
        <v>43800</v>
      </c>
      <c r="C259" s="4">
        <v>3143.85</v>
      </c>
      <c r="D259" s="5">
        <f t="shared" ref="D259:D302" si="4">C259/C258</f>
        <v>1.0305272198038495</v>
      </c>
      <c r="E259" s="4">
        <f>(E258*D259)+Inputs!$B$11</f>
        <v>1201233.9324627004</v>
      </c>
      <c r="F259" s="4"/>
      <c r="G259" s="4"/>
      <c r="H259" s="4">
        <f>E259-Inputs!$B$3-(L259*Inputs!$B$11)+SUM($F$3:G259)</f>
        <v>774628.91687326296</v>
      </c>
      <c r="I259" s="4"/>
      <c r="J259" s="3"/>
      <c r="K259" s="4">
        <f>K258+Inputs!$B$11</f>
        <v>512310.31406305527</v>
      </c>
      <c r="L259">
        <v>257</v>
      </c>
      <c r="M259" s="20">
        <v>3.0000000000000001E-3</v>
      </c>
      <c r="Q259" s="3"/>
      <c r="R259" s="3"/>
    </row>
    <row r="260" spans="1:18" x14ac:dyDescent="0.2">
      <c r="A260" s="1">
        <v>43831</v>
      </c>
      <c r="C260" s="4">
        <v>3244.67</v>
      </c>
      <c r="D260" s="5">
        <f t="shared" si="4"/>
        <v>1.0320689600330806</v>
      </c>
      <c r="E260" s="4">
        <f>(E259*D260)+Inputs!$B$11</f>
        <v>1241418.9414801649</v>
      </c>
      <c r="F260" s="4"/>
      <c r="G260" s="4"/>
      <c r="H260" s="4">
        <f>E260-Inputs!$B$3-(L260*Inputs!$B$11)+SUM($F$3:G260)</f>
        <v>813151.23984378926</v>
      </c>
      <c r="I260" s="4"/>
      <c r="J260" s="3"/>
      <c r="K260" s="4">
        <f>K259+Inputs!$B$11</f>
        <v>513973.00010999321</v>
      </c>
      <c r="L260">
        <v>258</v>
      </c>
      <c r="M260" s="20">
        <v>-4.0000000000000001E-3</v>
      </c>
      <c r="Q260" s="3"/>
      <c r="R260" s="3"/>
    </row>
    <row r="261" spans="1:18" x14ac:dyDescent="0.2">
      <c r="A261" s="1">
        <v>43862</v>
      </c>
      <c r="C261" s="4">
        <v>3235.66</v>
      </c>
      <c r="D261" s="5">
        <f t="shared" si="4"/>
        <v>0.99722313825442954</v>
      </c>
      <c r="E261" s="4">
        <f>(E260*D261)+Inputs!$B$11</f>
        <v>1239634.3787582801</v>
      </c>
      <c r="F261" s="4"/>
      <c r="G261" s="4"/>
      <c r="H261" s="4">
        <f>E261-Inputs!$B$3-(L261*Inputs!$B$11)+SUM($F$3:G261)</f>
        <v>809703.9910749665</v>
      </c>
      <c r="I261" s="4"/>
      <c r="J261" s="3"/>
      <c r="K261" s="4">
        <f>K260+Inputs!$B$11</f>
        <v>515635.68615693116</v>
      </c>
      <c r="L261">
        <v>259</v>
      </c>
      <c r="M261" s="20">
        <v>5.0000000000000001E-3</v>
      </c>
      <c r="Q261" s="3"/>
      <c r="R261" s="3"/>
    </row>
    <row r="262" spans="1:18" x14ac:dyDescent="0.2">
      <c r="A262" s="1">
        <v>43891</v>
      </c>
      <c r="C262" s="4">
        <v>2974.28</v>
      </c>
      <c r="D262" s="5">
        <f t="shared" si="4"/>
        <v>0.91921895378377216</v>
      </c>
      <c r="E262" s="4">
        <f>(E261*D262)+Inputs!$B$11</f>
        <v>1141158.1027635206</v>
      </c>
      <c r="F262" s="4"/>
      <c r="G262" s="4"/>
      <c r="H262" s="4">
        <f>E262-Inputs!$B$3-(L262*Inputs!$B$11)+SUM($F$3:G262)</f>
        <v>709565.02903326903</v>
      </c>
      <c r="I262" s="4"/>
      <c r="J262" s="3"/>
      <c r="K262" s="4">
        <f>K261+Inputs!$B$11</f>
        <v>517298.3722038691</v>
      </c>
      <c r="L262">
        <v>260</v>
      </c>
      <c r="M262" s="20">
        <v>2E-3</v>
      </c>
      <c r="Q262" s="3"/>
      <c r="R262" s="3"/>
    </row>
    <row r="263" spans="1:18" x14ac:dyDescent="0.2">
      <c r="A263" s="1">
        <v>43922</v>
      </c>
      <c r="C263" s="4">
        <v>2498.08</v>
      </c>
      <c r="D263" s="5">
        <f t="shared" si="4"/>
        <v>0.83989402477238184</v>
      </c>
      <c r="E263" s="4">
        <f>(E262*D263)+Inputs!$B$11</f>
        <v>960114.55787860649</v>
      </c>
      <c r="F263" s="4"/>
      <c r="G263" s="4"/>
      <c r="H263" s="4">
        <f>E263-Inputs!$B$3-(L263*Inputs!$B$11)+SUM($F$3:G263)</f>
        <v>526858.79810141702</v>
      </c>
      <c r="I263" s="4"/>
      <c r="J263" s="3"/>
      <c r="K263" s="4">
        <f>K262+Inputs!$B$11</f>
        <v>518961.05825080705</v>
      </c>
      <c r="L263">
        <v>261</v>
      </c>
      <c r="M263" s="20"/>
      <c r="Q263" s="3"/>
      <c r="R263" s="3"/>
    </row>
    <row r="264" spans="1:18" x14ac:dyDescent="0.2">
      <c r="A264" s="1">
        <v>43952</v>
      </c>
      <c r="C264" s="4">
        <v>2869.09</v>
      </c>
      <c r="D264" s="5">
        <f t="shared" si="4"/>
        <v>1.1485180618715174</v>
      </c>
      <c r="E264" s="4">
        <f>(E263*D264)+Inputs!$B$11</f>
        <v>1104371.5972363038</v>
      </c>
      <c r="F264" s="4"/>
      <c r="G264" s="4"/>
      <c r="H264" s="4">
        <f>E264-Inputs!$B$3-(L264*Inputs!$B$11)+SUM($F$3:G264)</f>
        <v>669453.15141217643</v>
      </c>
      <c r="I264" s="4"/>
      <c r="J264" s="3"/>
      <c r="K264" s="4">
        <f>K263+Inputs!$B$11</f>
        <v>520623.744297745</v>
      </c>
      <c r="L264">
        <v>262</v>
      </c>
      <c r="M264" s="20">
        <v>-1E-3</v>
      </c>
      <c r="Q264" s="3"/>
      <c r="R264" s="3"/>
    </row>
    <row r="265" spans="1:18" x14ac:dyDescent="0.2">
      <c r="A265" s="1">
        <v>43983</v>
      </c>
      <c r="C265" s="4">
        <v>3038.78</v>
      </c>
      <c r="D265" s="5">
        <f t="shared" si="4"/>
        <v>1.0591441885754718</v>
      </c>
      <c r="E265" s="4">
        <f>(E264*D265)+Inputs!$B$11</f>
        <v>1171351.4452875806</v>
      </c>
      <c r="F265" s="4"/>
      <c r="G265" s="4"/>
      <c r="H265" s="4">
        <f>E265-Inputs!$B$3-(L265*Inputs!$B$11)+SUM($F$3:G265)</f>
        <v>734770.31341651524</v>
      </c>
      <c r="I265" s="4"/>
      <c r="J265" s="3"/>
      <c r="K265" s="4">
        <f>K264+Inputs!$B$11</f>
        <v>522286.43034468294</v>
      </c>
      <c r="L265">
        <v>263</v>
      </c>
      <c r="M265" s="20">
        <v>2E-3</v>
      </c>
      <c r="Q265" s="3"/>
      <c r="R265" s="3"/>
    </row>
    <row r="266" spans="1:18" x14ac:dyDescent="0.2">
      <c r="A266" s="1">
        <v>44013</v>
      </c>
      <c r="C266" s="4">
        <v>3105.92</v>
      </c>
      <c r="D266" s="5">
        <f t="shared" si="4"/>
        <v>1.0220943931446171</v>
      </c>
      <c r="E266" s="4">
        <f>(E265*D266)+Inputs!$B$11</f>
        <v>1198894.4306772179</v>
      </c>
      <c r="F266" s="4">
        <f>(E266*Inputs!$B$13)-E266-(((E266*Inputs!$B$13)-E266)*Inputs!$B$14)</f>
        <v>12138.806110606696</v>
      </c>
      <c r="G266" s="4">
        <f>-(E266*Inputs!$B$15)</f>
        <v>-839.22610147405248</v>
      </c>
      <c r="H266" s="4">
        <f>E266-Inputs!$B$3-(L266*Inputs!$B$11)+SUM($F$3:G266)</f>
        <v>771950.19276834722</v>
      </c>
      <c r="I266" s="4"/>
      <c r="J266" s="3"/>
      <c r="K266" s="4">
        <f>K265+Inputs!$B$11</f>
        <v>523949.11639162089</v>
      </c>
      <c r="L266">
        <v>264</v>
      </c>
      <c r="M266" s="20">
        <v>5.0000000000000001E-3</v>
      </c>
      <c r="Q266" s="3"/>
      <c r="R266" s="3"/>
    </row>
    <row r="267" spans="1:18" x14ac:dyDescent="0.2">
      <c r="A267" s="1">
        <v>44044</v>
      </c>
      <c r="C267" s="4">
        <v>3288.26</v>
      </c>
      <c r="D267" s="5">
        <f t="shared" si="4"/>
        <v>1.0587072429425097</v>
      </c>
      <c r="E267" s="4">
        <f>(E266*D267)+Inputs!$B$11</f>
        <v>1270940.9033283452</v>
      </c>
      <c r="F267" s="4"/>
      <c r="G267" s="4"/>
      <c r="H267" s="4">
        <f>E267-Inputs!$B$3-(L267*Inputs!$B$11)+SUM($F$3:G267)</f>
        <v>842333.97937253653</v>
      </c>
      <c r="I267" s="4"/>
      <c r="J267" s="3"/>
      <c r="K267" s="4">
        <f>K266+Inputs!$B$11</f>
        <v>525611.80243855889</v>
      </c>
      <c r="L267">
        <v>265</v>
      </c>
      <c r="M267" s="20">
        <v>-3.0000000000000001E-3</v>
      </c>
    </row>
    <row r="268" spans="1:18" x14ac:dyDescent="0.2">
      <c r="A268" s="1">
        <v>44075</v>
      </c>
      <c r="C268" s="4">
        <v>3507.44</v>
      </c>
      <c r="D268" s="5">
        <f t="shared" si="4"/>
        <v>1.0666553131443377</v>
      </c>
      <c r="E268" s="4">
        <f>(E267*D268)+Inputs!$B$11</f>
        <v>1357318.5532745814</v>
      </c>
      <c r="F268" s="4"/>
      <c r="G268" s="4"/>
      <c r="H268" s="4">
        <f>E268-Inputs!$B$3-(L268*Inputs!$B$11)+SUM($F$3:G268)</f>
        <v>927048.94327183487</v>
      </c>
      <c r="I268" s="4"/>
      <c r="J268" s="3"/>
      <c r="K268" s="4">
        <f>K267+Inputs!$B$11</f>
        <v>527274.48848549684</v>
      </c>
      <c r="L268">
        <v>266</v>
      </c>
      <c r="M268" s="20">
        <v>3.0000000000000001E-3</v>
      </c>
    </row>
    <row r="269" spans="1:18" x14ac:dyDescent="0.2">
      <c r="A269" s="1">
        <v>44105</v>
      </c>
      <c r="C269" s="4">
        <v>3385.87</v>
      </c>
      <c r="D269" s="5">
        <f t="shared" si="4"/>
        <v>0.96533939283351955</v>
      </c>
      <c r="E269" s="4">
        <f>(E268*D269)+Inputs!$B$11</f>
        <v>1311935.7541466935</v>
      </c>
      <c r="F269" s="4"/>
      <c r="G269" s="4"/>
      <c r="H269" s="4">
        <f>E269-Inputs!$B$3-(L269*Inputs!$B$11)+SUM($F$3:G269)</f>
        <v>880003.45809700887</v>
      </c>
      <c r="I269" s="4"/>
      <c r="K269" s="4">
        <f>K268+Inputs!$B$11</f>
        <v>528937.17453243479</v>
      </c>
      <c r="L269">
        <v>267</v>
      </c>
      <c r="M269" s="20"/>
    </row>
    <row r="270" spans="1:18" x14ac:dyDescent="0.2">
      <c r="A270" s="1">
        <v>44136</v>
      </c>
      <c r="C270" s="4">
        <v>3296.2</v>
      </c>
      <c r="D270" s="5">
        <f t="shared" si="4"/>
        <v>0.97351640789516425</v>
      </c>
      <c r="E270" s="4">
        <f>(E269*D270)+Inputs!$B$11</f>
        <v>1278853.6688130603</v>
      </c>
      <c r="F270" s="4"/>
      <c r="G270" s="4"/>
      <c r="H270" s="4">
        <f>E270-Inputs!$B$3-(L270*Inputs!$B$11)+SUM($F$3:G270)</f>
        <v>845258.68671643769</v>
      </c>
      <c r="I270" s="4"/>
      <c r="K270" s="4">
        <f>K269+Inputs!$B$11</f>
        <v>530599.86057937273</v>
      </c>
      <c r="L270">
        <v>268</v>
      </c>
      <c r="M270" s="20">
        <v>-3.0000000000000001E-3</v>
      </c>
    </row>
    <row r="271" spans="1:18" x14ac:dyDescent="0.2">
      <c r="A271" s="1">
        <v>44166</v>
      </c>
      <c r="C271" s="4">
        <v>3645.87</v>
      </c>
      <c r="D271" s="5">
        <f t="shared" si="4"/>
        <v>1.1060827619683271</v>
      </c>
      <c r="E271" s="4">
        <f>(E270*D271)+Inputs!$B$11</f>
        <v>1416180.6842010159</v>
      </c>
      <c r="F271" s="4"/>
      <c r="G271" s="4"/>
      <c r="H271" s="4">
        <f>E271-Inputs!$B$3-(L271*Inputs!$B$11)+SUM($F$3:G271)</f>
        <v>980923.01605745533</v>
      </c>
      <c r="I271" s="4"/>
      <c r="K271" s="4">
        <f>K270+Inputs!$B$11</f>
        <v>532262.54662631068</v>
      </c>
      <c r="L271">
        <v>269</v>
      </c>
      <c r="M271" s="20">
        <v>6.0000000000000001E-3</v>
      </c>
    </row>
    <row r="272" spans="1:18" x14ac:dyDescent="0.2">
      <c r="A272" s="1">
        <v>44197</v>
      </c>
      <c r="C272" s="4">
        <v>3764.61</v>
      </c>
      <c r="D272" s="5">
        <f t="shared" si="4"/>
        <v>1.032568358169655</v>
      </c>
      <c r="E272" s="4">
        <f>(E271*D272)+Inputs!$B$11</f>
        <v>1463966.0500039596</v>
      </c>
      <c r="F272" s="4"/>
      <c r="G272" s="4"/>
      <c r="H272" s="4">
        <f>E272-Inputs!$B$3-(L272*Inputs!$B$11)+SUM($F$3:G272)</f>
        <v>1027045.6958134611</v>
      </c>
      <c r="I272" s="4"/>
      <c r="K272" s="4">
        <f>K271+Inputs!$B$11</f>
        <v>533925.23267324863</v>
      </c>
      <c r="L272">
        <v>270</v>
      </c>
      <c r="M272" s="20">
        <v>-3.0000000000000001E-3</v>
      </c>
    </row>
    <row r="273" spans="1:13" x14ac:dyDescent="0.2">
      <c r="A273" s="1">
        <v>44228</v>
      </c>
      <c r="C273" s="4">
        <v>3731.17</v>
      </c>
      <c r="D273" s="5">
        <f t="shared" si="4"/>
        <v>0.99111727376806624</v>
      </c>
      <c r="E273" s="4">
        <f>(E272*D273)+Inputs!$B$11</f>
        <v>1452624.726415867</v>
      </c>
      <c r="F273" s="4"/>
      <c r="G273" s="4"/>
      <c r="H273" s="4">
        <f>E273-Inputs!$B$3-(L273*Inputs!$B$11)+SUM($F$3:G273)</f>
        <v>1014041.6861784306</v>
      </c>
      <c r="I273" s="4"/>
      <c r="K273" s="4">
        <f>K272+Inputs!$B$11</f>
        <v>535587.91872018657</v>
      </c>
      <c r="L273">
        <v>271</v>
      </c>
      <c r="M273" s="20">
        <v>5.0000000000000001E-3</v>
      </c>
    </row>
    <row r="274" spans="1:13" x14ac:dyDescent="0.2">
      <c r="A274" s="1">
        <v>44256</v>
      </c>
      <c r="C274" s="4">
        <v>3842.51</v>
      </c>
      <c r="D274" s="5">
        <f t="shared" si="4"/>
        <v>1.0298405057930891</v>
      </c>
      <c r="E274" s="4">
        <f>(E273*D274)+Inputs!$B$11</f>
        <v>1497634.4690266021</v>
      </c>
      <c r="F274" s="4"/>
      <c r="G274" s="4"/>
      <c r="H274" s="4">
        <f>E274-Inputs!$B$3-(L274*Inputs!$B$11)+SUM($F$3:G274)</f>
        <v>1057388.7427422276</v>
      </c>
      <c r="I274" s="4"/>
      <c r="K274" s="4">
        <f>K273+Inputs!$B$11</f>
        <v>537250.60476712452</v>
      </c>
      <c r="L274">
        <v>272</v>
      </c>
      <c r="M274" s="20">
        <v>3.0000000000000001E-3</v>
      </c>
    </row>
    <row r="275" spans="1:13" x14ac:dyDescent="0.2">
      <c r="A275" s="1">
        <v>44287</v>
      </c>
      <c r="C275" s="4">
        <v>3992.78</v>
      </c>
      <c r="D275" s="5">
        <f t="shared" si="4"/>
        <v>1.0391072502088479</v>
      </c>
      <c r="E275" s="4">
        <f>(E274*D275)+Inputs!$B$11</f>
        <v>1557865.5209751583</v>
      </c>
      <c r="F275" s="4"/>
      <c r="G275" s="4"/>
      <c r="H275" s="4">
        <f>E275-Inputs!$B$3-(L275*Inputs!$B$11)+SUM($F$3:G275)</f>
        <v>1115957.1086438459</v>
      </c>
      <c r="I275" s="4"/>
      <c r="K275" s="4">
        <f>K274+Inputs!$B$11</f>
        <v>538913.29081406246</v>
      </c>
      <c r="L275">
        <v>273</v>
      </c>
      <c r="M275" s="20">
        <v>1.3999999999999999E-2</v>
      </c>
    </row>
    <row r="276" spans="1:13" x14ac:dyDescent="0.2">
      <c r="A276" s="1">
        <v>44317</v>
      </c>
      <c r="C276" s="4">
        <v>4191.9799999999996</v>
      </c>
      <c r="D276" s="5">
        <f t="shared" si="4"/>
        <v>1.0498900515430349</v>
      </c>
      <c r="E276" s="4">
        <f>(E275*D276)+Inputs!$B$11</f>
        <v>1637250.1981606639</v>
      </c>
      <c r="F276" s="4"/>
      <c r="G276" s="4"/>
      <c r="H276" s="4">
        <f>E276-Inputs!$B$3-(L276*Inputs!$B$11)+SUM($F$3:G276)</f>
        <v>1193679.0997824133</v>
      </c>
      <c r="I276" s="4"/>
      <c r="K276" s="4">
        <f>K275+Inputs!$B$11</f>
        <v>540575.97686100041</v>
      </c>
      <c r="L276">
        <v>274</v>
      </c>
      <c r="M276" s="20">
        <v>3.0000000000000001E-3</v>
      </c>
    </row>
    <row r="277" spans="1:13" x14ac:dyDescent="0.2">
      <c r="A277" s="1">
        <v>44348</v>
      </c>
      <c r="C277" s="4">
        <v>4216.5200000000004</v>
      </c>
      <c r="D277" s="5">
        <f t="shared" si="4"/>
        <v>1.0058540355631469</v>
      </c>
      <c r="E277" s="4">
        <f>(E276*D277)+Inputs!$B$11</f>
        <v>1648497.4050934038</v>
      </c>
      <c r="F277" s="4"/>
      <c r="G277" s="4"/>
      <c r="H277" s="4">
        <f>E277-Inputs!$B$3-(L277*Inputs!$B$11)+SUM($F$3:G277)</f>
        <v>1203263.6206682152</v>
      </c>
      <c r="I277" s="4"/>
      <c r="K277" s="4">
        <f>K276+Inputs!$B$11</f>
        <v>542238.66290793836</v>
      </c>
      <c r="L277">
        <v>275</v>
      </c>
      <c r="M277" s="20">
        <v>6.9999999999999993E-3</v>
      </c>
    </row>
    <row r="278" spans="1:13" x14ac:dyDescent="0.2">
      <c r="A278" s="1">
        <v>44378</v>
      </c>
      <c r="C278" s="4">
        <v>4300.7299999999996</v>
      </c>
      <c r="D278" s="5">
        <f t="shared" si="4"/>
        <v>1.0199714456471212</v>
      </c>
      <c r="E278" s="4">
        <f>(E277*D278)+Inputs!$B$11</f>
        <v>1683082.9674655849</v>
      </c>
      <c r="F278" s="4">
        <f>(E278*Inputs!$B$13)-E278-(((E278*Inputs!$B$13)-E278)*Inputs!$B$14)</f>
        <v>17041.21504558892</v>
      </c>
      <c r="G278" s="4">
        <f>-(E278*Inputs!$B$15)</f>
        <v>-1178.1580772259094</v>
      </c>
      <c r="H278" s="4">
        <f>E278-Inputs!$B$3-(L278*Inputs!$B$11)+SUM($F$3:G278)</f>
        <v>1252049.5539618214</v>
      </c>
      <c r="I278" s="4"/>
      <c r="K278" s="4">
        <f>K277+Inputs!$B$11</f>
        <v>543901.3489548763</v>
      </c>
      <c r="L278">
        <v>276</v>
      </c>
      <c r="M278" s="20">
        <v>5.0000000000000001E-3</v>
      </c>
    </row>
    <row r="279" spans="1:13" x14ac:dyDescent="0.2">
      <c r="A279" s="1">
        <v>44409</v>
      </c>
      <c r="C279" s="4">
        <v>4406.8599999999997</v>
      </c>
      <c r="D279" s="5">
        <f t="shared" si="4"/>
        <v>1.0246772059627087</v>
      </c>
      <c r="E279" s="4">
        <f>(E278*D279)+Inputs!$B$11</f>
        <v>1726279.438552998</v>
      </c>
      <c r="F279" s="4"/>
      <c r="G279" s="4"/>
      <c r="H279" s="4">
        <f>E279-Inputs!$B$3-(L279*Inputs!$B$11)+SUM($F$3:G279)</f>
        <v>1293583.3390022966</v>
      </c>
      <c r="I279" s="4"/>
      <c r="K279" s="4">
        <f>K278+Inputs!$B$11</f>
        <v>545564.03500181425</v>
      </c>
      <c r="L279">
        <v>277</v>
      </c>
      <c r="M279" s="20">
        <v>6.0000000000000001E-3</v>
      </c>
    </row>
    <row r="280" spans="1:13" x14ac:dyDescent="0.2">
      <c r="A280" s="1">
        <v>44440</v>
      </c>
      <c r="C280" s="4">
        <v>4528.8</v>
      </c>
      <c r="D280" s="5">
        <f t="shared" si="4"/>
        <v>1.0276704955455813</v>
      </c>
      <c r="E280" s="4">
        <f>(E279*D280)+Inputs!$B$11</f>
        <v>1775709.1321148453</v>
      </c>
      <c r="F280" s="4"/>
      <c r="G280" s="4"/>
      <c r="H280" s="4">
        <f>E280-Inputs!$B$3-(L280*Inputs!$B$11)+SUM($F$3:G280)</f>
        <v>1341350.3465172059</v>
      </c>
      <c r="I280" s="4"/>
      <c r="K280" s="4">
        <f>K279+Inputs!$B$11</f>
        <v>547226.7210487522</v>
      </c>
      <c r="L280">
        <v>278</v>
      </c>
      <c r="M280" s="20">
        <v>4.0000000000000001E-3</v>
      </c>
    </row>
    <row r="281" spans="1:13" x14ac:dyDescent="0.2">
      <c r="A281" s="1">
        <v>44470</v>
      </c>
      <c r="C281" s="4">
        <v>4317.16</v>
      </c>
      <c r="D281" s="5">
        <f t="shared" si="4"/>
        <v>0.95326797385620909</v>
      </c>
      <c r="E281" s="4">
        <f>(E280*D281)+Inputs!$B$11</f>
        <v>1694389.3325760241</v>
      </c>
      <c r="F281" s="4"/>
      <c r="G281" s="4"/>
      <c r="H281" s="4">
        <f>E281-Inputs!$B$3-(L281*Inputs!$B$11)+SUM($F$3:G281)</f>
        <v>1258367.8609314468</v>
      </c>
      <c r="I281" s="4"/>
      <c r="K281" s="4">
        <f>K280+Inputs!$B$11</f>
        <v>548889.40709569014</v>
      </c>
      <c r="L281">
        <v>279</v>
      </c>
      <c r="M281" s="20">
        <v>1.1000000000000001E-2</v>
      </c>
    </row>
    <row r="282" spans="1:13" x14ac:dyDescent="0.2">
      <c r="A282" s="1">
        <v>44501</v>
      </c>
      <c r="C282" s="4">
        <v>4610.62</v>
      </c>
      <c r="D282" s="5">
        <f t="shared" si="4"/>
        <v>1.0679752429838134</v>
      </c>
      <c r="E282" s="4">
        <f>(E281*D282)+Inputs!$B$11</f>
        <v>1811228.5452139988</v>
      </c>
      <c r="F282" s="4"/>
      <c r="G282" s="4"/>
      <c r="H282" s="4">
        <f>E282-Inputs!$B$3-(L282*Inputs!$B$11)+SUM($F$3:G282)</f>
        <v>1373544.3875224835</v>
      </c>
      <c r="I282" s="4"/>
      <c r="K282" s="4">
        <f>K281+Inputs!$B$11</f>
        <v>550552.09314262809</v>
      </c>
      <c r="L282">
        <v>280</v>
      </c>
      <c r="M282" s="20">
        <v>6.9999999999999993E-3</v>
      </c>
    </row>
    <row r="283" spans="1:13" x14ac:dyDescent="0.2">
      <c r="A283" s="1">
        <v>44531</v>
      </c>
      <c r="C283" s="4">
        <v>4602.82</v>
      </c>
      <c r="D283" s="5">
        <f t="shared" si="4"/>
        <v>0.99830825355375197</v>
      </c>
      <c r="E283" s="4">
        <f>(E282*D283)+Inputs!$B$11</f>
        <v>1809827.091806228</v>
      </c>
      <c r="F283" s="4"/>
      <c r="G283" s="4"/>
      <c r="H283" s="4">
        <f>E283-Inputs!$B$3-(L283*Inputs!$B$11)+SUM($F$3:G283)</f>
        <v>1370480.2480677748</v>
      </c>
      <c r="I283" s="4"/>
      <c r="K283" s="4">
        <f>K282+Inputs!$B$11</f>
        <v>552214.77918956603</v>
      </c>
      <c r="L283">
        <v>281</v>
      </c>
      <c r="M283" s="20">
        <v>1.1000000000000001E-2</v>
      </c>
    </row>
    <row r="284" spans="1:13" x14ac:dyDescent="0.2">
      <c r="A284" s="1">
        <v>44562</v>
      </c>
      <c r="C284" s="4">
        <v>4778.1400000000003</v>
      </c>
      <c r="D284" s="5">
        <f t="shared" si="4"/>
        <v>1.0380896928404761</v>
      </c>
      <c r="E284" s="4">
        <f>(E283*D284)+Inputs!$B$11</f>
        <v>1880425.5358744375</v>
      </c>
      <c r="F284" s="4"/>
      <c r="G284" s="4"/>
      <c r="H284" s="4">
        <f>E284-Inputs!$B$3-(L284*Inputs!$B$11)+SUM($F$3:G284)</f>
        <v>1439416.0060890461</v>
      </c>
      <c r="I284" s="4"/>
      <c r="K284" s="4">
        <f>K283+Inputs!$B$11</f>
        <v>553877.46523650398</v>
      </c>
      <c r="L284">
        <v>282</v>
      </c>
      <c r="M284" s="20"/>
    </row>
    <row r="285" spans="1:13" x14ac:dyDescent="0.2">
      <c r="A285" s="1">
        <v>44593</v>
      </c>
      <c r="C285" s="4">
        <v>4519.57</v>
      </c>
      <c r="D285" s="5">
        <f t="shared" si="4"/>
        <v>0.9458848003616469</v>
      </c>
      <c r="E285" s="4">
        <f>(E284*D285)+Inputs!$B$11</f>
        <v>1780328.6186424731</v>
      </c>
      <c r="F285" s="4"/>
      <c r="G285" s="4"/>
      <c r="H285" s="4">
        <f>E285-Inputs!$B$3-(L285*Inputs!$B$11)+SUM($F$3:G285)</f>
        <v>1337656.4028101438</v>
      </c>
      <c r="I285" s="4"/>
      <c r="K285" s="4">
        <f>K284+Inputs!$B$11</f>
        <v>555540.15128344193</v>
      </c>
      <c r="L285">
        <v>283</v>
      </c>
      <c r="M285" s="17">
        <v>8.0000000000000002E-3</v>
      </c>
    </row>
    <row r="286" spans="1:13" x14ac:dyDescent="0.2">
      <c r="A286" s="1">
        <v>44621</v>
      </c>
      <c r="C286" s="4">
        <v>4363.1400000000003</v>
      </c>
      <c r="D286" s="5">
        <f t="shared" si="4"/>
        <v>0.96538830021440103</v>
      </c>
      <c r="E286" s="4">
        <f>(E285*D286)+Inputs!$B$11</f>
        <v>1720371.1050212476</v>
      </c>
      <c r="F286" s="4"/>
      <c r="G286" s="4"/>
      <c r="H286" s="4">
        <f>E286-Inputs!$B$3-(L286*Inputs!$B$11)+SUM($F$3:G286)</f>
        <v>1276036.2031419803</v>
      </c>
      <c r="I286" s="4"/>
      <c r="K286" s="4">
        <f>K285+Inputs!$B$11</f>
        <v>557202.83733037987</v>
      </c>
      <c r="L286">
        <v>284</v>
      </c>
      <c r="M286" s="20">
        <v>0.01</v>
      </c>
    </row>
    <row r="287" spans="1:13" x14ac:dyDescent="0.2">
      <c r="A287" s="1">
        <v>44652</v>
      </c>
      <c r="C287" s="4">
        <v>4540.32</v>
      </c>
      <c r="D287" s="5">
        <f t="shared" si="4"/>
        <v>1.0406083692019965</v>
      </c>
      <c r="E287" s="4">
        <f>(E286*D287)+Inputs!$B$11</f>
        <v>1791895.2560653351</v>
      </c>
      <c r="F287" s="4"/>
      <c r="G287" s="4"/>
      <c r="H287" s="4">
        <f>E287-Inputs!$B$3-(L287*Inputs!$B$11)+SUM($F$3:G287)</f>
        <v>1345897.6681391299</v>
      </c>
      <c r="I287" s="4"/>
      <c r="K287" s="4">
        <f>K286+Inputs!$B$11</f>
        <v>558865.52337731782</v>
      </c>
      <c r="L287">
        <v>285</v>
      </c>
      <c r="M287" s="20">
        <v>3.4000000000000002E-2</v>
      </c>
    </row>
    <row r="288" spans="1:13" x14ac:dyDescent="0.2">
      <c r="A288" s="1">
        <v>44682</v>
      </c>
      <c r="C288" s="4">
        <v>4130.6099999999997</v>
      </c>
      <c r="D288" s="5">
        <f t="shared" si="4"/>
        <v>0.90976186700496875</v>
      </c>
      <c r="E288" s="4">
        <f>(E287*D288)+Inputs!$B$11</f>
        <v>1631860.6596822839</v>
      </c>
      <c r="F288" s="4"/>
      <c r="G288" s="4"/>
      <c r="H288" s="4">
        <f>E288-Inputs!$B$3-(L288*Inputs!$B$11)+SUM($F$3:G288)</f>
        <v>1184200.3857091407</v>
      </c>
      <c r="I288" s="4"/>
      <c r="K288" s="4">
        <f>K287+Inputs!$B$11</f>
        <v>560528.20942425577</v>
      </c>
      <c r="L288">
        <v>286</v>
      </c>
      <c r="M288" s="20">
        <v>6.9999999999999993E-3</v>
      </c>
    </row>
    <row r="289" spans="1:13" x14ac:dyDescent="0.2">
      <c r="A289" s="1">
        <v>44713</v>
      </c>
      <c r="C289" s="4">
        <v>4149.78</v>
      </c>
      <c r="D289" s="5">
        <f t="shared" si="4"/>
        <v>1.0046409610202851</v>
      </c>
      <c r="E289" s="4">
        <f>(E288*D289)+Inputs!$B$11</f>
        <v>1641096.747441344</v>
      </c>
      <c r="F289" s="4"/>
      <c r="G289" s="4"/>
      <c r="H289" s="4">
        <f>E289-Inputs!$B$3-(L289*Inputs!$B$11)+SUM($F$3:G289)</f>
        <v>1191773.7874212628</v>
      </c>
      <c r="I289" s="4"/>
      <c r="K289" s="4">
        <f>K288+Inputs!$B$11</f>
        <v>562190.89547119371</v>
      </c>
      <c r="L289">
        <v>287</v>
      </c>
      <c r="M289" s="20">
        <v>9.0000000000000011E-3</v>
      </c>
    </row>
    <row r="290" spans="1:13" x14ac:dyDescent="0.2">
      <c r="A290" s="1">
        <v>44743</v>
      </c>
      <c r="C290" s="4">
        <v>3781.08</v>
      </c>
      <c r="D290" s="5">
        <f t="shared" si="4"/>
        <v>0.91115191648713911</v>
      </c>
      <c r="E290" s="4">
        <f>(E289*D290)+Inputs!$B$11</f>
        <v>1496951.132618929</v>
      </c>
      <c r="F290" s="4">
        <f>(E290*Inputs!$B$13)-E290-(((E290*Inputs!$B$13)-E290)*Inputs!$B$14)</f>
        <v>15156.630217766517</v>
      </c>
      <c r="G290" s="4">
        <f>-(E290*Inputs!$B$15)</f>
        <v>-1047.8657928332502</v>
      </c>
      <c r="H290" s="4">
        <f>E290-Inputs!$B$3-(L290*Inputs!$B$11)+SUM($F$3:G290)</f>
        <v>1060074.2509768433</v>
      </c>
      <c r="I290" s="4"/>
      <c r="K290" s="4">
        <f>K289+Inputs!$B$11</f>
        <v>563853.58151813166</v>
      </c>
      <c r="L290">
        <v>288</v>
      </c>
      <c r="M290" s="20">
        <v>9.0000000000000011E-3</v>
      </c>
    </row>
    <row r="291" spans="1:13" x14ac:dyDescent="0.2">
      <c r="A291" s="1">
        <v>44774</v>
      </c>
      <c r="C291" s="4">
        <v>4112.38</v>
      </c>
      <c r="D291" s="5">
        <f t="shared" si="4"/>
        <v>1.0876204682260096</v>
      </c>
      <c r="E291" s="4">
        <f>(E290*D291)+Inputs!$B$11</f>
        <v>1629777.3778173928</v>
      </c>
      <c r="F291" s="4"/>
      <c r="G291" s="4"/>
      <c r="H291" s="4">
        <f>E291-Inputs!$B$3-(L291*Inputs!$B$11)+SUM($F$3:G291)</f>
        <v>1191237.8101283691</v>
      </c>
      <c r="I291" s="4"/>
      <c r="K291" s="4">
        <f>K290+Inputs!$B$11</f>
        <v>565516.2675650696</v>
      </c>
      <c r="L291">
        <v>289</v>
      </c>
      <c r="M291" s="20">
        <v>6.0000000000000001E-3</v>
      </c>
    </row>
    <row r="292" spans="1:13" x14ac:dyDescent="0.2">
      <c r="A292" s="1">
        <v>44805</v>
      </c>
      <c r="C292" s="4">
        <v>3936.73</v>
      </c>
      <c r="D292" s="5">
        <f t="shared" si="4"/>
        <v>0.95728750747742186</v>
      </c>
      <c r="E292" s="4">
        <f>(E291*D292)+Inputs!$B$11</f>
        <v>1561828.2098008383</v>
      </c>
      <c r="F292" s="4"/>
      <c r="G292" s="4"/>
      <c r="H292" s="4">
        <f>E292-Inputs!$B$3-(L292*Inputs!$B$11)+SUM($F$3:G292)</f>
        <v>1121625.9560648766</v>
      </c>
      <c r="I292" s="4"/>
      <c r="K292" s="4">
        <f>K291+Inputs!$B$11</f>
        <v>567178.95361200755</v>
      </c>
      <c r="L292">
        <v>290</v>
      </c>
      <c r="M292" s="20">
        <v>6.9999999999999993E-3</v>
      </c>
    </row>
    <row r="293" spans="1:13" x14ac:dyDescent="0.2">
      <c r="A293" s="1">
        <v>44835</v>
      </c>
      <c r="C293" s="4">
        <v>3609.78</v>
      </c>
      <c r="D293" s="5">
        <f t="shared" si="4"/>
        <v>0.91694883824900364</v>
      </c>
      <c r="E293" s="4">
        <f>(E292*D293)+Inputs!$B$11</f>
        <v>1433779.2485683376</v>
      </c>
      <c r="F293" s="4"/>
      <c r="G293" s="4"/>
      <c r="H293" s="4">
        <f>E293-Inputs!$B$3-(L293*Inputs!$B$11)+SUM($F$3:G293)</f>
        <v>991914.30878543796</v>
      </c>
      <c r="I293" s="4"/>
      <c r="K293" s="4">
        <f>K292+Inputs!$B$11</f>
        <v>568841.6396589455</v>
      </c>
      <c r="L293">
        <v>291</v>
      </c>
      <c r="M293" s="20">
        <v>2.5000000000000001E-2</v>
      </c>
    </row>
    <row r="294" spans="1:13" x14ac:dyDescent="0.2">
      <c r="A294" s="1">
        <v>44866</v>
      </c>
      <c r="C294" s="4">
        <v>3901.79</v>
      </c>
      <c r="D294" s="5">
        <f t="shared" si="4"/>
        <v>1.080894126511865</v>
      </c>
      <c r="E294" s="4">
        <f>(E293*D294)+Inputs!$B$11</f>
        <v>1551426.2545390495</v>
      </c>
      <c r="F294" s="4"/>
      <c r="G294" s="4"/>
      <c r="H294" s="4">
        <f>E294-Inputs!$B$3-(L294*Inputs!$B$11)+SUM($F$3:G294)</f>
        <v>1107898.6287092119</v>
      </c>
      <c r="I294" s="4"/>
      <c r="K294" s="4">
        <f>K293+Inputs!$B$11</f>
        <v>570504.32570588344</v>
      </c>
      <c r="L294">
        <v>292</v>
      </c>
      <c r="M294" s="20">
        <v>6.0000000000000001E-3</v>
      </c>
    </row>
    <row r="295" spans="1:13" x14ac:dyDescent="0.2">
      <c r="A295" s="1">
        <v>44896</v>
      </c>
      <c r="C295" s="4">
        <v>4087.14</v>
      </c>
      <c r="D295" s="5">
        <f t="shared" si="4"/>
        <v>1.0475038379820543</v>
      </c>
      <c r="E295" s="4">
        <f>(E294*D295)+Inputs!$B$11</f>
        <v>1626787.6420227156</v>
      </c>
      <c r="F295" s="4"/>
      <c r="G295" s="4"/>
      <c r="H295" s="4">
        <f>E295-Inputs!$B$3-(L295*Inputs!$B$11)+SUM($F$3:G295)</f>
        <v>1181597.33014594</v>
      </c>
      <c r="I295" s="4"/>
      <c r="K295" s="4">
        <f>K294+Inputs!$B$11</f>
        <v>572167.01175282139</v>
      </c>
      <c r="L295">
        <v>293</v>
      </c>
      <c r="M295" s="17">
        <v>6.0000000000000001E-3</v>
      </c>
    </row>
    <row r="296" spans="1:13" x14ac:dyDescent="0.2">
      <c r="A296" s="1">
        <v>44927</v>
      </c>
      <c r="C296" s="4">
        <v>3853.29</v>
      </c>
      <c r="D296" s="5">
        <f t="shared" si="4"/>
        <v>0.94278395161408712</v>
      </c>
      <c r="E296" s="4">
        <f>(E295*D296)+Inputs!$B$11</f>
        <v>1535371.9676300767</v>
      </c>
      <c r="F296" s="4"/>
      <c r="G296" s="4"/>
      <c r="H296" s="4">
        <f>E296-Inputs!$B$3-(L296*Inputs!$B$11)+SUM($F$3:G296)</f>
        <v>1088518.969706363</v>
      </c>
      <c r="I296" s="4"/>
      <c r="K296" s="4">
        <f>K295+Inputs!$B$11</f>
        <v>573829.69779975933</v>
      </c>
      <c r="L296">
        <v>294</v>
      </c>
    </row>
    <row r="297" spans="1:13" x14ac:dyDescent="0.2">
      <c r="A297" s="1">
        <v>44958</v>
      </c>
      <c r="C297" s="4">
        <v>4070.07</v>
      </c>
      <c r="D297" s="5">
        <f t="shared" si="4"/>
        <v>1.0562584181309997</v>
      </c>
      <c r="E297" s="4">
        <f>(E296*D297)+Inputs!$B$11</f>
        <v>1623412.2518185633</v>
      </c>
      <c r="F297" s="4"/>
      <c r="G297" s="4"/>
      <c r="H297" s="4">
        <f>E297-Inputs!$B$3-(L297*Inputs!$B$11)+SUM($F$3:G297)</f>
        <v>1174896.5678479117</v>
      </c>
      <c r="I297" s="4"/>
      <c r="K297" s="4">
        <f>K296+Inputs!$B$11</f>
        <v>575492.38384669728</v>
      </c>
      <c r="L297">
        <v>295</v>
      </c>
      <c r="M297">
        <v>1.2E-2</v>
      </c>
    </row>
    <row r="298" spans="1:13" x14ac:dyDescent="0.2">
      <c r="A298" s="1">
        <v>44986</v>
      </c>
      <c r="C298" s="4">
        <v>3963.34</v>
      </c>
      <c r="D298" s="5">
        <f t="shared" si="4"/>
        <v>0.97377686378858352</v>
      </c>
      <c r="E298" s="4">
        <f>(E297*D298)+Inputs!$B$11</f>
        <v>1582503.9772587807</v>
      </c>
      <c r="F298" s="4"/>
      <c r="G298" s="4"/>
      <c r="H298" s="4">
        <f>E298-Inputs!$B$3-(L298*Inputs!$B$11)+SUM($F$3:G298)</f>
        <v>1132325.6072411912</v>
      </c>
      <c r="I298" s="4"/>
      <c r="K298" s="4">
        <f>K297+Inputs!$B$11</f>
        <v>577155.06989363523</v>
      </c>
      <c r="L298">
        <v>296</v>
      </c>
      <c r="M298">
        <v>6.9999999999999993E-3</v>
      </c>
    </row>
    <row r="299" spans="1:13" x14ac:dyDescent="0.2">
      <c r="A299" s="1">
        <v>45017</v>
      </c>
      <c r="C299" s="4">
        <v>4102.2</v>
      </c>
      <c r="D299" s="5">
        <f t="shared" si="4"/>
        <v>1.0350361059106712</v>
      </c>
      <c r="E299" s="4">
        <f>(E298*D299)+Inputs!$B$11</f>
        <v>1639611.4402570156</v>
      </c>
      <c r="F299" s="4"/>
      <c r="G299" s="4"/>
      <c r="H299" s="4">
        <f>E299-Inputs!$B$3-(L299*Inputs!$B$11)+SUM($F$3:G299)</f>
        <v>1187770.3841924882</v>
      </c>
      <c r="I299" s="4"/>
      <c r="K299" s="4">
        <f>K298+Inputs!$B$11</f>
        <v>578817.75594057317</v>
      </c>
      <c r="L299">
        <v>297</v>
      </c>
      <c r="M299">
        <v>1.4999999999999999E-2</v>
      </c>
    </row>
    <row r="300" spans="1:13" x14ac:dyDescent="0.2">
      <c r="A300" s="1">
        <v>45047</v>
      </c>
      <c r="C300" s="4">
        <v>4166.79</v>
      </c>
      <c r="D300" s="5">
        <f t="shared" si="4"/>
        <v>1.0157452098873776</v>
      </c>
      <c r="E300" s="4">
        <f>(E299*D300)+Inputs!$B$11</f>
        <v>1667090.1525645459</v>
      </c>
      <c r="F300" s="4"/>
      <c r="G300" s="4"/>
      <c r="H300" s="4">
        <f>E300-Inputs!$B$3-(L300*Inputs!$B$11)+SUM($F$3:G300)</f>
        <v>1213586.4104530804</v>
      </c>
      <c r="I300" s="4"/>
      <c r="K300" s="4">
        <f>K299+Inputs!$B$11</f>
        <v>580480.44198751112</v>
      </c>
      <c r="L300">
        <v>298</v>
      </c>
      <c r="M300">
        <v>6.9999999999999993E-3</v>
      </c>
    </row>
    <row r="301" spans="1:13" x14ac:dyDescent="0.2">
      <c r="A301" s="1">
        <v>45078</v>
      </c>
      <c r="C301" s="4">
        <v>4183.03</v>
      </c>
      <c r="D301" s="5">
        <f t="shared" si="4"/>
        <v>1.0038974846344548</v>
      </c>
      <c r="E301" s="4">
        <f>(E300*D301)+Inputs!$B$11</f>
        <v>1675250.296865355</v>
      </c>
      <c r="F301" s="4"/>
      <c r="G301" s="4"/>
      <c r="H301" s="4">
        <f>E301-Inputs!$B$3-(L301*Inputs!$B$11)+SUM($F$3:G301)</f>
        <v>1220083.8687069516</v>
      </c>
      <c r="I301" s="4"/>
      <c r="K301" s="4">
        <f>K300+Inputs!$B$11</f>
        <v>582143.12803444907</v>
      </c>
      <c r="L301">
        <v>299</v>
      </c>
      <c r="M301">
        <v>3.0000000000000001E-3</v>
      </c>
    </row>
    <row r="302" spans="1:13" x14ac:dyDescent="0.2">
      <c r="A302" s="1">
        <v>45108</v>
      </c>
      <c r="C302" s="4">
        <v>4449.45</v>
      </c>
      <c r="D302" s="5">
        <f t="shared" si="4"/>
        <v>1.0636906739851257</v>
      </c>
      <c r="E302" s="4">
        <f>(E301*D302)+Inputs!$B$11</f>
        <v>1783610.8034134293</v>
      </c>
      <c r="F302" s="4">
        <f>(E302*Inputs!$B$13)-E302-(((E302*Inputs!$B$13)-E302)*Inputs!$B$14)</f>
        <v>18059.059384560896</v>
      </c>
      <c r="G302" s="4">
        <f>-(E302*Inputs!$B$15)</f>
        <v>-1248.5275623894006</v>
      </c>
      <c r="H302" s="4">
        <f>E302-Inputs!$B$3-(L302*Inputs!$B$11)+SUM($F$3:G302)</f>
        <v>1343592.2210302593</v>
      </c>
      <c r="I302" s="4"/>
      <c r="K302" s="4">
        <f>K301+Inputs!$B$11</f>
        <v>583805.81408138701</v>
      </c>
      <c r="L302">
        <v>300</v>
      </c>
      <c r="M302">
        <v>-6.0000000000000001E-3</v>
      </c>
    </row>
    <row r="304" spans="1:13" x14ac:dyDescent="0.2">
      <c r="C304" s="8"/>
      <c r="D304" s="8"/>
      <c r="E304" s="8"/>
      <c r="G304" t="s">
        <v>14</v>
      </c>
      <c r="H304" s="8"/>
      <c r="I304" s="8"/>
      <c r="M304" s="21"/>
    </row>
    <row r="305" spans="6:13" x14ac:dyDescent="0.2">
      <c r="F305" s="2">
        <f>C302/C2</f>
        <v>3.8739378003761233</v>
      </c>
      <c r="G305" s="4">
        <f>SUM(F14:G302)</f>
        <v>143787.23169822173</v>
      </c>
      <c r="H305" s="4"/>
      <c r="I305" s="4"/>
      <c r="J305" s="4"/>
      <c r="K305" s="4"/>
      <c r="L305" s="4"/>
      <c r="M305" s="21"/>
    </row>
    <row r="306" spans="6:13" x14ac:dyDescent="0.2">
      <c r="G306" s="4"/>
      <c r="H306" t="s">
        <v>39</v>
      </c>
      <c r="M306" s="18"/>
    </row>
    <row r="307" spans="6:13" x14ac:dyDescent="0.2">
      <c r="H307" s="4">
        <f>H302-((H302-(Inputs!B5*Inputs!B12)-Inputs!B10)*0.2)</f>
        <v>1291634.9396404857</v>
      </c>
      <c r="M307" s="16"/>
    </row>
    <row r="308" spans="6:13" x14ac:dyDescent="0.2">
      <c r="F308" s="4"/>
      <c r="M308" s="16"/>
    </row>
    <row r="309" spans="6:13" x14ac:dyDescent="0.2">
      <c r="M309" s="16"/>
    </row>
    <row r="310" spans="6:13" x14ac:dyDescent="0.2">
      <c r="M310" s="16"/>
    </row>
    <row r="311" spans="6:13" x14ac:dyDescent="0.2">
      <c r="M311" s="16"/>
    </row>
    <row r="312" spans="6:13" x14ac:dyDescent="0.2">
      <c r="M312" s="16"/>
    </row>
    <row r="313" spans="6:13" x14ac:dyDescent="0.2">
      <c r="M313" s="16"/>
    </row>
    <row r="314" spans="6:13" x14ac:dyDescent="0.2">
      <c r="M314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9C73-C022-1D4A-AA82-CAAA593A9465}">
  <dimension ref="A1:B5"/>
  <sheetViews>
    <sheetView tabSelected="1" workbookViewId="0">
      <selection activeCell="M22" sqref="M22"/>
    </sheetView>
  </sheetViews>
  <sheetFormatPr baseColWidth="10" defaultRowHeight="16" x14ac:dyDescent="0.2"/>
  <cols>
    <col min="1" max="1" width="13" bestFit="1" customWidth="1"/>
    <col min="2" max="2" width="12.83203125" bestFit="1" customWidth="1"/>
  </cols>
  <sheetData>
    <row r="1" spans="1:2" x14ac:dyDescent="0.2">
      <c r="B1" t="s">
        <v>44</v>
      </c>
    </row>
    <row r="2" spans="1:2" x14ac:dyDescent="0.2">
      <c r="A2" t="s">
        <v>40</v>
      </c>
      <c r="B2" s="4">
        <f>Wiltshire!H302</f>
        <v>539101.70294996828</v>
      </c>
    </row>
    <row r="3" spans="1:2" x14ac:dyDescent="0.2">
      <c r="A3" t="s">
        <v>41</v>
      </c>
      <c r="B3" s="4">
        <f>Gloucestershire!H302</f>
        <v>638895.52757870511</v>
      </c>
    </row>
    <row r="4" spans="1:2" x14ac:dyDescent="0.2">
      <c r="A4" t="s">
        <v>42</v>
      </c>
      <c r="B4" s="4">
        <f>Camden!H302</f>
        <v>592696.86668853427</v>
      </c>
    </row>
    <row r="5" spans="1:2" x14ac:dyDescent="0.2">
      <c r="A5" t="s">
        <v>43</v>
      </c>
      <c r="B5" s="4">
        <f>SandP!H307</f>
        <v>1291634.9396404857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Inputs</vt:lpstr>
      <vt:lpstr>Wiltshire</vt:lpstr>
      <vt:lpstr>Gloucestershire</vt:lpstr>
      <vt:lpstr>Camden</vt:lpstr>
      <vt:lpstr>SandP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Adye</dc:creator>
  <cp:lastModifiedBy>George Adye</cp:lastModifiedBy>
  <dcterms:created xsi:type="dcterms:W3CDTF">2023-10-15T11:08:22Z</dcterms:created>
  <dcterms:modified xsi:type="dcterms:W3CDTF">2023-10-22T11:23:37Z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0ba449-43c6-4cb4-ab67-7944acc9363d_Enabled">
    <vt:lpwstr>true</vt:lpwstr>
  </property>
  <property fmtid="{D5CDD505-2E9C-101B-9397-08002B2CF9AE}" pid="3" name="MSIP_Label_e30ba449-43c6-4cb4-ab67-7944acc9363d_SetDate">
    <vt:lpwstr>2023-10-15T11:28:39Z</vt:lpwstr>
  </property>
  <property fmtid="{D5CDD505-2E9C-101B-9397-08002B2CF9AE}" pid="4" name="MSIP_Label_e30ba449-43c6-4cb4-ab67-7944acc9363d_Method">
    <vt:lpwstr>Standard</vt:lpwstr>
  </property>
  <property fmtid="{D5CDD505-2E9C-101B-9397-08002B2CF9AE}" pid="5" name="MSIP_Label_e30ba449-43c6-4cb4-ab67-7944acc9363d_Name">
    <vt:lpwstr>e30ba449-43c6-4cb4-ab67-7944acc9363d</vt:lpwstr>
  </property>
  <property fmtid="{D5CDD505-2E9C-101B-9397-08002B2CF9AE}" pid="6" name="MSIP_Label_e30ba449-43c6-4cb4-ab67-7944acc9363d_SiteId">
    <vt:lpwstr>e11fd634-26b5-47f4-8b8c-908e466e9bdf</vt:lpwstr>
  </property>
  <property fmtid="{D5CDD505-2E9C-101B-9397-08002B2CF9AE}" pid="7" name="MSIP_Label_e30ba449-43c6-4cb4-ab67-7944acc9363d_ActionId">
    <vt:lpwstr>c3adbfde-68e9-4784-a10d-265a2351f00a</vt:lpwstr>
  </property>
  <property fmtid="{D5CDD505-2E9C-101B-9397-08002B2CF9AE}" pid="8" name="MSIP_Label_e30ba449-43c6-4cb4-ab67-7944acc9363d_ContentBits">
    <vt:lpwstr>0</vt:lpwstr>
  </property>
</Properties>
</file>