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JMR\Desktop\RQPMX\COVID19 NL\16MAYO2020\"/>
    </mc:Choice>
  </mc:AlternateContent>
  <bookViews>
    <workbookView xWindow="0" yWindow="0" windowWidth="21570" windowHeight="8085" tabRatio="623" activeTab="1"/>
  </bookViews>
  <sheets>
    <sheet name="ANALITICO" sheetId="5" r:id="rId1"/>
    <sheet name="RANKING" sheetId="6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9" i="6" l="1"/>
  <c r="H14" i="6"/>
  <c r="H18" i="6"/>
  <c r="H20" i="6"/>
  <c r="H15" i="6"/>
  <c r="H12" i="6"/>
  <c r="H17" i="6"/>
  <c r="H13" i="6"/>
  <c r="H16" i="6"/>
  <c r="N37" i="5"/>
  <c r="I42" i="5" l="1"/>
  <c r="N44" i="5"/>
  <c r="O9" i="5" l="1"/>
  <c r="P9" i="5" s="1"/>
  <c r="F12" i="5"/>
  <c r="G12" i="5"/>
  <c r="H12" i="5"/>
  <c r="I12" i="5"/>
  <c r="J12" i="5"/>
  <c r="K12" i="5"/>
  <c r="L12" i="5"/>
  <c r="M12" i="5"/>
  <c r="N12" i="5"/>
  <c r="E12" i="5"/>
  <c r="N29" i="5"/>
  <c r="N24" i="5"/>
  <c r="N20" i="5" l="1"/>
  <c r="N16" i="5"/>
  <c r="O12" i="5"/>
  <c r="N6" i="5"/>
  <c r="O27" i="5"/>
  <c r="O25" i="5"/>
  <c r="O21" i="5"/>
  <c r="O17" i="5"/>
  <c r="O13" i="5"/>
  <c r="O7" i="5"/>
  <c r="O3" i="5"/>
  <c r="O29" i="5" l="1"/>
  <c r="N30" i="5"/>
  <c r="N33" i="5" s="1"/>
  <c r="N34" i="5" s="1"/>
  <c r="P27" i="5" l="1"/>
  <c r="P25" i="5"/>
  <c r="E29" i="5"/>
  <c r="F29" i="5"/>
  <c r="G29" i="5"/>
  <c r="H29" i="5"/>
  <c r="J29" i="5"/>
  <c r="K29" i="5"/>
  <c r="L29" i="5"/>
  <c r="M29" i="5"/>
  <c r="I29" i="5"/>
  <c r="M24" i="5"/>
  <c r="L24" i="5"/>
  <c r="K24" i="5"/>
  <c r="J24" i="5"/>
  <c r="I24" i="5"/>
  <c r="H24" i="5"/>
  <c r="G24" i="5"/>
  <c r="F24" i="5"/>
  <c r="E24" i="5"/>
  <c r="M20" i="5"/>
  <c r="L20" i="5"/>
  <c r="K20" i="5"/>
  <c r="J20" i="5"/>
  <c r="I20" i="5"/>
  <c r="H20" i="5"/>
  <c r="G20" i="5"/>
  <c r="F20" i="5"/>
  <c r="E20" i="5"/>
  <c r="M16" i="5"/>
  <c r="L16" i="5"/>
  <c r="K16" i="5"/>
  <c r="J16" i="5"/>
  <c r="I16" i="5"/>
  <c r="H16" i="5"/>
  <c r="G16" i="5"/>
  <c r="F16" i="5"/>
  <c r="E16" i="5"/>
  <c r="E6" i="5"/>
  <c r="F6" i="5"/>
  <c r="G6" i="5"/>
  <c r="H6" i="5"/>
  <c r="I6" i="5"/>
  <c r="J6" i="5"/>
  <c r="K6" i="5"/>
  <c r="L6" i="5"/>
  <c r="M6" i="5"/>
  <c r="O6" i="5" l="1"/>
  <c r="O24" i="5"/>
  <c r="O16" i="5"/>
  <c r="O20" i="5"/>
  <c r="P21" i="5"/>
  <c r="P17" i="5"/>
  <c r="O30" i="5" l="1"/>
  <c r="K30" i="5"/>
  <c r="K33" i="5" s="1"/>
  <c r="K34" i="5" s="1"/>
  <c r="F30" i="5"/>
  <c r="E30" i="5"/>
  <c r="E33" i="5" s="1"/>
  <c r="E34" i="5" s="1"/>
  <c r="P13" i="5"/>
  <c r="P7" i="5"/>
  <c r="P3" i="5"/>
  <c r="M30" i="5" l="1"/>
  <c r="M33" i="5" s="1"/>
  <c r="M34" i="5" s="1"/>
  <c r="H30" i="5"/>
  <c r="H33" i="5" s="1"/>
  <c r="H34" i="5" s="1"/>
  <c r="G30" i="5"/>
  <c r="G33" i="5" s="1"/>
  <c r="G34" i="5" s="1"/>
  <c r="J30" i="5"/>
  <c r="J33" i="5" s="1"/>
  <c r="J34" i="5" s="1"/>
  <c r="I30" i="5"/>
  <c r="I33" i="5" s="1"/>
  <c r="I34" i="5" s="1"/>
  <c r="L30" i="5"/>
  <c r="L33" i="5" s="1"/>
  <c r="L34" i="5" s="1"/>
  <c r="F33" i="5"/>
  <c r="F34" i="5" s="1"/>
</calcChain>
</file>

<file path=xl/sharedStrings.xml><?xml version="1.0" encoding="utf-8"?>
<sst xmlns="http://schemas.openxmlformats.org/spreadsheetml/2006/main" count="257" uniqueCount="150">
  <si>
    <t>9 municipios del área metropolitana de Monterrey</t>
  </si>
  <si>
    <t>Descripción</t>
  </si>
  <si>
    <t>Indicadores</t>
  </si>
  <si>
    <t>Monterrey</t>
  </si>
  <si>
    <t>Guadalupe</t>
  </si>
  <si>
    <t>San Nicolás de los Garza</t>
  </si>
  <si>
    <t>Apodaca</t>
  </si>
  <si>
    <t>Escobedo</t>
  </si>
  <si>
    <t>Santa Catarina</t>
  </si>
  <si>
    <t>Juárez</t>
  </si>
  <si>
    <t>García</t>
  </si>
  <si>
    <t>San Pedro Garza García</t>
  </si>
  <si>
    <t>Sumatoria 1</t>
  </si>
  <si>
    <t>Sumatoria 2</t>
  </si>
  <si>
    <t>Sumatoria 3</t>
  </si>
  <si>
    <t>SUMATORIA FINAL</t>
  </si>
  <si>
    <t>San Nicolás</t>
  </si>
  <si>
    <t>San Pedro</t>
  </si>
  <si>
    <t>Enlace</t>
  </si>
  <si>
    <t>Comentarios a la información</t>
  </si>
  <si>
    <t>https://escobedo.gob.mx/?p=proactiva, https://escobedo.gob.mx/?p=interes y https://escobedo.gob.mx/?p=covid</t>
  </si>
  <si>
    <t>https://sanpedro.gob.mx/coronavirus/</t>
  </si>
  <si>
    <t>-</t>
  </si>
  <si>
    <t>Expresión documental que compruebe la entrega directa a personas físicas o morales, el monto de la entrega o el bien entregado.</t>
  </si>
  <si>
    <t xml:space="preserve">Micrositio </t>
  </si>
  <si>
    <t>Se dispone de un sitio web visible en la página de inicio del ente público sobre infromación del COVID-19.</t>
  </si>
  <si>
    <t>Expresión documental de contratos, facturas, ordenes de adquisición, autorizaciones o cualquier otro documento que compruebe la compra y justificación del bien o servicio.</t>
  </si>
  <si>
    <t>Cumple 1: Sí; 0: No</t>
  </si>
  <si>
    <t>Adquisicion de insumos</t>
  </si>
  <si>
    <t>Apoyos entregados</t>
  </si>
  <si>
    <t>Expresión documental que compruebe la utilización de cualquier bien o servicio adquirido para atención de la pandemia.</t>
  </si>
  <si>
    <t>Apoyos utilizados</t>
  </si>
  <si>
    <t>Sumatoria 4</t>
  </si>
  <si>
    <t>Expresión documental del registro de donativos que han realizado particulares al ente público, sea en dinero o en especie, así como expresión documental del uso o disposición final de los mismos.</t>
  </si>
  <si>
    <t>Donativos particulares</t>
  </si>
  <si>
    <t>Sumatoria 5</t>
  </si>
  <si>
    <t>Puntuación</t>
  </si>
  <si>
    <t>Sta. Catarina</t>
  </si>
  <si>
    <t>Fecha de la próxima actualización</t>
  </si>
  <si>
    <t>Criterio</t>
  </si>
  <si>
    <t>Puntuación por criterio</t>
  </si>
  <si>
    <t>Índice #EmergenciaConTransparencia COVID-19</t>
  </si>
  <si>
    <t>http://www.guadalupe.gob.mx/apoyoscovid/ http://www.guadalupe.gob.mx/coronavirus/</t>
  </si>
  <si>
    <t>En la página de inicio se menciona que hay una Estrategia Integral de Atención Municipal frente al Coronavirus, y más abajo aparece una ventana con acceso a un micrositio al respecto. En este sitio solo se hace referencia a un mapa de casos nacional, la declaratoria de emergencia municipal, así como líneas telefónicas de atención.</t>
  </si>
  <si>
    <t>https://airtable.com/shrql5Lsg3UP3Omj6/tbldIlMdgQxw4mLiL/viwPRNsMphcQyEtl7?backgroundColor=gray&amp;blocks=hide</t>
  </si>
  <si>
    <t>https://escobedo.gob.mx/transparencia/proactiva/docs/COVID19_GASTO.xlsx</t>
  </si>
  <si>
    <t xml:space="preserve">http://www.stacatarina.gob.mx/apps/covid19/ </t>
  </si>
  <si>
    <t>Sumatoria 6</t>
  </si>
  <si>
    <t>Actualización de la información.</t>
  </si>
  <si>
    <t>Sí menciona la fecha de próxima actualización de los pagos, que es diaria a las 19:00 horas.</t>
  </si>
  <si>
    <t>Dispone de tres páginas, la principal se accede por una ventana del sitio oficial https://escobedo.gob.mx/?p=inicio.</t>
  </si>
  <si>
    <t>Dispone de una página a la cual se accede por una ventana del sitio oficial http://www.stacatarina.gob.mx/w1821/public/</t>
  </si>
  <si>
    <t>http://www.stacatarina.gob.mx/apps/covid19/files/pagos.xlsx</t>
  </si>
  <si>
    <t>Se publican notas que redireccionan a publicaciones en el sitio oficial del municipio en Facebook con la entrega de algunos apoyos o aplicación de medidas por el personal municipal y el Alcalde.</t>
  </si>
  <si>
    <t>Se publican notas de prensa del uso de algunos apoyos entregados.</t>
  </si>
  <si>
    <t>Se publican notas de prensa de la entrega de algunos apoyos y aplicación de medidas por el personal municipal y la Alcaldesa.</t>
  </si>
  <si>
    <t xml:space="preserve"> </t>
  </si>
  <si>
    <t>https://www.sanicolas.gob.mx/gastoscovid/</t>
  </si>
  <si>
    <t xml:space="preserve">https://www.sanicolas.gob.mx/category/noticias/ </t>
  </si>
  <si>
    <t>Se publican notas de prensa en el sitio principal (http://www.guadalupe.gob.mx/) sobre la entrega de algunos apoyos y aplicación de medidas por el personal municipal y la Alcaldesa.</t>
  </si>
  <si>
    <t>http://www.guadalupe.gob.mx/</t>
  </si>
  <si>
    <t>http://www.monterrey.gob.mx/oficial/</t>
  </si>
  <si>
    <t>Se publican notas de prensa en el sitio principal (https://www.sanicolas.gob.mx/category/noticias/) sobre la entrega de algunos apoyos y aplicación de medidas por el personal municipal y el Alcalde.</t>
  </si>
  <si>
    <t>Se publican notas de prensa en el sitio principal (http://www.monterrey.gob.mx/oficial/) sobre la entrega de algunos apoyos y aplicación de medidas por el personal municipal y el Alcalde.</t>
  </si>
  <si>
    <t>Sí menciona la fecha de última actualización, de las medidas aplicadas y de los pagos en el archivo descargable.</t>
  </si>
  <si>
    <t>Gobierno del Estado de Nuevo León</t>
  </si>
  <si>
    <t>Sí menciona la fecha de próxima actualización de los pagos, que es quincenal.</t>
  </si>
  <si>
    <t>Sí menciona la fecha de última actualización de las compras.</t>
  </si>
  <si>
    <t>Sí menciona la fecha de próxima actualización de las compras.</t>
  </si>
  <si>
    <t>Se publican las actas circunstanciadas de la entrega de apoyos a personas beneficiarias.</t>
  </si>
  <si>
    <t>https://sanpedro.gob.mx/coronavirus/#compras</t>
  </si>
  <si>
    <t>https://escobedo.gob.mx/?p=covid</t>
  </si>
  <si>
    <t>http://www.stacatarina.gob.mx/apps/covid19/</t>
  </si>
  <si>
    <t>https://escobedo.gob.mx/?p=proactiva</t>
  </si>
  <si>
    <t>http://www.nl.gob.mx/informefinanciero-covid-19</t>
  </si>
  <si>
    <t>http://www.nl.gob.mx/coronavirus</t>
  </si>
  <si>
    <t>En el sitio (https://sanpedro.gob.mx/) la primera ventana es relativa al micrositio sobre información del COVID-19 en el municipio.</t>
  </si>
  <si>
    <t>En la página principal (http://www.nl.gob.mx/) se publica el micrositio sobre información del COVID-19 en la entidad.</t>
  </si>
  <si>
    <t>No publica la entrega de apoyos o personas beneficiarias por estos, solo los programas que ofrece.</t>
  </si>
  <si>
    <t>http://www.nl.gob.mx/series/acciones-de-apoyo-las-familias-de-nuevo-leon-ante-covid-19</t>
  </si>
  <si>
    <t>Se publica la adquisición del municipio a proveedores de los insumos para atender las medidas de la contingencia conforme a los criterios del Reglamento de Adquisiciones municipal. Se hacen publica las facturas de pago en versión pública.</t>
  </si>
  <si>
    <t>Se publica la adquisición del municipio a proveedores de los insumos para atender las medidas de la contingencia, aunque hay criterios que no se publican, como la orden de compra o datos públicos del proveedor adicional al nombre. Se hacen accesibles las facturas de pago en versión pública.</t>
  </si>
  <si>
    <t>Se publica la adquisición del municipio a proveedores de los insumos para atender las medidas de la contingencia conforme a los criterios del Reglamento de Adquisiciones municipal. Se hacen publica las cotizaciones.</t>
  </si>
  <si>
    <t>Se publica la adquisición del Estado a proveedores de los insumos para atender las medidas de la contingencia conforme a los criterios de la Ley de Adquisiciones, Arrendamientos y Contratación de Servicios del Estado de Nuevo León.</t>
  </si>
  <si>
    <t>Se publica en el mismo documento de compras de insumos el listado y acta circunstanciada de personas beneficiarias, si les fue autorizado el apoyo, la justificación de su situación económica y el estatus del apoyo. Asimismo se publican notas de prensa del anuncio de algunos apoyos fiscales, de la creación de un fondo de atención a la problemática y de medidas por el personal municipal y el Alcalde, mas no de la entrega de bienes o servicios.</t>
  </si>
  <si>
    <t>Sí publica información de los donativos de personas físicas y morales, incluyendo lugar de resguardo y población a quien van destinados.</t>
  </si>
  <si>
    <t>Sí publica información sobre los donativos, donde manifiesta que a la fecha no ha recibido.</t>
  </si>
  <si>
    <t>Estado</t>
  </si>
  <si>
    <t>Se publica en el tipo de archivo indicado.</t>
  </si>
  <si>
    <t>Fecha de la última actualización  (1: Sí; 0: No)</t>
  </si>
  <si>
    <t>Comentarios a la información (1: Sí; 0: No)</t>
  </si>
  <si>
    <t>Cumple con publicar el contenido de la información (1: Sí; 0: No)</t>
  </si>
  <si>
    <t>La información está disponible en una tabla en Excel u otro programa de software libre (1: Sí; 0: No)</t>
  </si>
  <si>
    <t>% de cumplimiento por criterio</t>
  </si>
  <si>
    <t xml:space="preserve">Los informes financieros y padrones de beneficiarios aún se publican en pdf. </t>
  </si>
  <si>
    <t>Salud</t>
  </si>
  <si>
    <t>Infraestructura</t>
  </si>
  <si>
    <t>Fomerrey</t>
  </si>
  <si>
    <t>Desarrollo Social</t>
  </si>
  <si>
    <t>IVNL</t>
  </si>
  <si>
    <t>http://juarez-nl.gob.mx/transparencia-covid-19/</t>
  </si>
  <si>
    <t>https://www.sanicolas.gob.mx/wp-content/uploads/2020/05/TRANSPARENCIA-DONATIVOS-COVID-19.xlsx</t>
  </si>
  <si>
    <t>Sí publica la información de donativos de personas físicas y morales, así como la evidencia fotográfica de haber recibido el insumo, el número de personas beneficiarias, entre otra información.</t>
  </si>
  <si>
    <t>En la página de incio (https://www.sanicolas.gob.mx/) aparece hasta el cuarto lugar un banner que redirige al sitio con información de gastos, donativos y acciones para atender el covid-19 en el municipio.</t>
  </si>
  <si>
    <t>http://coronavirus.apodaca.gob.mx/rendicion-de-cuentas/</t>
  </si>
  <si>
    <t>Se publica la adquisición del municipio a proveedores de los insumos para atender las medidas de la contingencia conforme a la Ley de Adquisiciones, Arrendamientos y Contratación de Servicios del Estado de Nuevo León y el formato de la COTAI.</t>
  </si>
  <si>
    <t>marzo</t>
  </si>
  <si>
    <t>abril</t>
  </si>
  <si>
    <t>mayo</t>
  </si>
  <si>
    <t>Sí menciona la fecha de última actualización de las compras y los donativos.</t>
  </si>
  <si>
    <t>Sí menciona la fecha de última actualización de la tabla de compras públicas.</t>
  </si>
  <si>
    <t>Mediante el programa "SOLIDARIDAD SOCIAL" se administran los donativos en especie y dinero de particulares.</t>
  </si>
  <si>
    <t>http://www.guadalupe.gob.mx/transparencia-covid-19/</t>
  </si>
  <si>
    <t>Dispone de un sitio para iniciar un test para detectar síntomas y otro para solicitar entrega de apoyos. El sitio de información sobre los gastos está en la página de transparencia.</t>
  </si>
  <si>
    <t>Aparecía "En proceso" la información en el formato de la COTAI, aunque el de la Mesa Metrópoli sí tiene la información.</t>
  </si>
  <si>
    <t>ND</t>
  </si>
  <si>
    <t>Gasto al 16 de mayo con impuestos</t>
  </si>
  <si>
    <t>Se publica la adquisición del municipio a proveedores de los insumos para atender las medidas de la contingencia conforme a la Ley de Adquisiciones, Arrendamientos y Contratación de Servicios del Estado de Nuevo León y el formato de la Mesa Metrópoli.</t>
  </si>
  <si>
    <t>Se publican enlaces dentro del formato de compras que incluyen fotos con la compra y entrega de los insumos, así como algunas notas de prensa sobre la donación de insumos de personas morales al municipio.</t>
  </si>
  <si>
    <t>https://docs.google.com/spreadsheets/d/1s1PzL9vesAA355P5_WXHPcXgkOi-7APZletL99sSz4I/edit#gid=585561491</t>
  </si>
  <si>
    <t>Se publican enlaces dentro del formato de compras que incluyen fotos con la compra y entrega de los insumos.</t>
  </si>
  <si>
    <t>http://trans.garcia.gob.mx/index.php</t>
  </si>
  <si>
    <t>En la página de inicio (http://juarez-nl.gob.mx/) solo se publica la declaratoria de emergencia con las medidas, el sitio de gastos para atender el covid-19 está disponible buscando en el sitio de transparencia.</t>
  </si>
  <si>
    <t>El sitio de gastos para atender el covid-19 está disponible buscando en el sitio de transparencia.</t>
  </si>
  <si>
    <t>http://juarez-nl.gob.mx/transparencia/</t>
  </si>
  <si>
    <t>Se publica la recepción de la mercanía y destino de entrega al interior y exterios del municipio, así como notas de prensa del uso de algunos apoyos entregados.</t>
  </si>
  <si>
    <t>Se describe en una columna de la tabla de gasto el destino de los insumos, aunque solo se adjunta evidencia a la factura, no de la entrega o uso por parte de las personas beneficiarias.</t>
  </si>
  <si>
    <t>http://coronavirus.apodaca.gob.mx</t>
  </si>
  <si>
    <t>http://coronavirus.apodaca.gob.mx/wp-content/uploads/2020/05/COVID-19-COTAI-Marzo-ABRIL-2020-1.xls</t>
  </si>
  <si>
    <t>REVISIÓN: MAYO 16 ,2020</t>
  </si>
  <si>
    <t>ENTE PUBLICO</t>
  </si>
  <si>
    <t>MONTERREY</t>
  </si>
  <si>
    <t>GUADALUPE</t>
  </si>
  <si>
    <t>SAN NICOLÁS</t>
  </si>
  <si>
    <t>APODACA</t>
  </si>
  <si>
    <t>ESCOBEDO</t>
  </si>
  <si>
    <t>SANTA CATARINA</t>
  </si>
  <si>
    <t>JUÁREZ</t>
  </si>
  <si>
    <t>GARCÍA</t>
  </si>
  <si>
    <t>SAN PEDRO</t>
  </si>
  <si>
    <t>GOBIERNO NL</t>
  </si>
  <si>
    <t>MONTO GASTADO</t>
  </si>
  <si>
    <t>RANKING #EmergenciaConTransparencia Nuevo León</t>
  </si>
  <si>
    <t>Mide la forma en qué publican gasto COVID19</t>
  </si>
  <si>
    <t xml:space="preserve">*Invitamos a la ciudadanía a revisar la información y </t>
  </si>
  <si>
    <t>hacer valer su derecho de rendición de cuentas</t>
  </si>
  <si>
    <t>NO INFORMA</t>
  </si>
  <si>
    <t>CALIFICACIÓN</t>
  </si>
  <si>
    <t>PRÓXIMA: MAYO 23, 2020</t>
  </si>
  <si>
    <t>REVISIÓN: MAYO 16,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</si>
</sst>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* #,##0_-;\-* #,##0_-;_-* &quot;-&quot;??_-;_-@_-"/>
    <numFmt numFmtId="165" formatCode="_-[$$-80A]* #,##0.00_-;\-[$$-80A]* #,##0.00_-;_-[$$-80A]* &quot;-&quot;??_-;_-@_-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</font>
    <font>
      <i/>
      <sz val="9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dashed">
        <color auto="1"/>
      </bottom>
      <diagonal/>
    </border>
    <border>
      <left/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/>
      <top style="dashed">
        <color auto="1"/>
      </top>
      <bottom style="dashed">
        <color auto="1"/>
      </bottom>
      <diagonal/>
    </border>
    <border>
      <left/>
      <right/>
      <top style="dashed">
        <color auto="1"/>
      </top>
      <bottom style="dashed">
        <color auto="1"/>
      </bottom>
      <diagonal/>
    </border>
    <border>
      <left/>
      <right style="dashed">
        <color auto="1"/>
      </right>
      <top style="dashed">
        <color auto="1"/>
      </top>
      <bottom style="dashed">
        <color auto="1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  <xf numFmtId="44" fontId="1" fillId="0" borderId="0" applyFont="0" applyFill="0" applyBorder="0" applyAlignment="0" applyProtection="0"/>
  </cellStyleXfs>
  <cellXfs count="77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0" fontId="2" fillId="0" borderId="1" xfId="0" applyFont="1" applyBorder="1" applyAlignment="1">
      <alignment horizontal="center"/>
    </xf>
    <xf numFmtId="43" fontId="0" fillId="0" borderId="0" xfId="1" applyFont="1" applyAlignment="1">
      <alignment horizontal="center"/>
    </xf>
    <xf numFmtId="9" fontId="0" fillId="0" borderId="1" xfId="2" applyFont="1" applyBorder="1" applyAlignment="1">
      <alignment horizontal="center"/>
    </xf>
    <xf numFmtId="43" fontId="0" fillId="0" borderId="0" xfId="1" applyFont="1" applyFill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/>
    </xf>
    <xf numFmtId="0" fontId="5" fillId="0" borderId="0" xfId="0" applyFont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 wrapText="1"/>
    </xf>
    <xf numFmtId="10" fontId="0" fillId="0" borderId="0" xfId="0" applyNumberFormat="1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0" fillId="3" borderId="0" xfId="0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2" fillId="5" borderId="0" xfId="0" applyFont="1" applyFill="1" applyBorder="1" applyAlignment="1">
      <alignment horizontal="center"/>
    </xf>
    <xf numFmtId="10" fontId="2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left"/>
    </xf>
    <xf numFmtId="0" fontId="3" fillId="0" borderId="0" xfId="3" applyBorder="1" applyAlignment="1">
      <alignment horizontal="left"/>
    </xf>
    <xf numFmtId="0" fontId="2" fillId="3" borderId="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5" borderId="0" xfId="0" applyNumberFormat="1" applyFont="1" applyFill="1" applyBorder="1" applyAlignment="1">
      <alignment horizontal="center"/>
    </xf>
    <xf numFmtId="0" fontId="7" fillId="0" borderId="0" xfId="0" applyFont="1" applyAlignment="1">
      <alignment vertical="center"/>
    </xf>
    <xf numFmtId="0" fontId="2" fillId="3" borderId="0" xfId="0" applyFont="1" applyFill="1" applyBorder="1" applyAlignment="1">
      <alignment horizontal="center" vertical="center" wrapText="1"/>
    </xf>
    <xf numFmtId="0" fontId="0" fillId="0" borderId="0" xfId="0" applyFont="1" applyBorder="1" applyAlignment="1">
      <alignment horizontal="left"/>
    </xf>
    <xf numFmtId="0" fontId="0" fillId="0" borderId="0" xfId="0" applyAlignment="1">
      <alignment horizontal="left"/>
    </xf>
    <xf numFmtId="0" fontId="3" fillId="0" borderId="0" xfId="3"/>
    <xf numFmtId="0" fontId="5" fillId="7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164" fontId="8" fillId="0" borderId="5" xfId="1" applyNumberFormat="1" applyFont="1" applyBorder="1" applyAlignment="1">
      <alignment horizontal="center"/>
    </xf>
    <xf numFmtId="164" fontId="8" fillId="0" borderId="0" xfId="1" applyNumberFormat="1" applyFont="1" applyBorder="1" applyAlignment="1">
      <alignment horizontal="center"/>
    </xf>
    <xf numFmtId="3" fontId="12" fillId="0" borderId="0" xfId="0" applyNumberFormat="1" applyFont="1" applyBorder="1" applyAlignment="1">
      <alignment horizontal="center" vertical="center"/>
    </xf>
    <xf numFmtId="164" fontId="8" fillId="0" borderId="6" xfId="1" applyNumberFormat="1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164" fontId="8" fillId="0" borderId="0" xfId="1" applyNumberFormat="1" applyFont="1" applyBorder="1"/>
    <xf numFmtId="164" fontId="9" fillId="0" borderId="0" xfId="0" applyNumberFormat="1" applyFont="1" applyBorder="1" applyAlignment="1">
      <alignment horizontal="center"/>
    </xf>
    <xf numFmtId="164" fontId="9" fillId="0" borderId="6" xfId="1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1" fillId="0" borderId="6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11" fillId="0" borderId="9" xfId="0" applyFont="1" applyBorder="1" applyAlignment="1">
      <alignment horizontal="center"/>
    </xf>
    <xf numFmtId="0" fontId="0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2" fillId="6" borderId="0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165" fontId="8" fillId="0" borderId="6" xfId="1" applyNumberFormat="1" applyFont="1" applyBorder="1"/>
    <xf numFmtId="165" fontId="8" fillId="0" borderId="6" xfId="1" applyNumberFormat="1" applyFont="1" applyBorder="1" applyAlignment="1">
      <alignment horizontal="center"/>
    </xf>
    <xf numFmtId="0" fontId="0" fillId="8" borderId="0" xfId="0" applyFont="1" applyFill="1" applyAlignment="1">
      <alignment horizontal="center" vertical="center"/>
    </xf>
    <xf numFmtId="0" fontId="13" fillId="0" borderId="0" xfId="0" applyFont="1"/>
    <xf numFmtId="0" fontId="14" fillId="0" borderId="1" xfId="0" applyFont="1" applyBorder="1" applyAlignment="1">
      <alignment horizontal="center"/>
    </xf>
    <xf numFmtId="9" fontId="13" fillId="0" borderId="1" xfId="2" applyFont="1" applyBorder="1" applyAlignment="1">
      <alignment horizontal="center"/>
    </xf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4" fillId="0" borderId="0" xfId="0" applyFont="1"/>
    <xf numFmtId="44" fontId="13" fillId="0" borderId="0" xfId="5" applyFont="1"/>
    <xf numFmtId="0" fontId="14" fillId="0" borderId="10" xfId="0" applyFont="1" applyBorder="1" applyAlignment="1">
      <alignment horizontal="center"/>
    </xf>
    <xf numFmtId="0" fontId="14" fillId="0" borderId="11" xfId="0" applyFont="1" applyBorder="1" applyAlignment="1">
      <alignment horizontal="center"/>
    </xf>
    <xf numFmtId="9" fontId="13" fillId="0" borderId="12" xfId="2" applyFont="1" applyBorder="1" applyAlignment="1">
      <alignment horizontal="center"/>
    </xf>
    <xf numFmtId="9" fontId="13" fillId="0" borderId="13" xfId="2" applyFont="1" applyBorder="1" applyAlignment="1">
      <alignment horizontal="center"/>
    </xf>
    <xf numFmtId="9" fontId="13" fillId="0" borderId="14" xfId="2" applyFont="1" applyBorder="1" applyAlignment="1">
      <alignment horizontal="center"/>
    </xf>
  </cellXfs>
  <cellStyles count="6">
    <cellStyle name="Hipervínculo" xfId="3" builtinId="8"/>
    <cellStyle name="Hipervínculo 2" xfId="4"/>
    <cellStyle name="Millares" xfId="1" builtinId="3"/>
    <cellStyle name="Moneda" xfId="5" builtinId="4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sanpedro.gob.mx/coronavirus/" TargetMode="External"/><Relationship Id="rId18" Type="http://schemas.openxmlformats.org/officeDocument/2006/relationships/hyperlink" Target="http://www.stacatarina.gob.mx/apps/covid19/" TargetMode="External"/><Relationship Id="rId26" Type="http://schemas.openxmlformats.org/officeDocument/2006/relationships/hyperlink" Target="https://www.sanicolas.gob.mx/gastoscovid/" TargetMode="External"/><Relationship Id="rId21" Type="http://schemas.openxmlformats.org/officeDocument/2006/relationships/hyperlink" Target="http://www.nl.gob.mx/informefinanciero-covid-19" TargetMode="External"/><Relationship Id="rId34" Type="http://schemas.openxmlformats.org/officeDocument/2006/relationships/hyperlink" Target="http://trans.garcia.gob.mx/index.php" TargetMode="External"/><Relationship Id="rId7" Type="http://schemas.openxmlformats.org/officeDocument/2006/relationships/hyperlink" Target="https://www.sanicolas.gob.mx/category/noticias/" TargetMode="External"/><Relationship Id="rId12" Type="http://schemas.openxmlformats.org/officeDocument/2006/relationships/hyperlink" Target="http://www.monterrey.gob.mx/oficial/" TargetMode="External"/><Relationship Id="rId17" Type="http://schemas.openxmlformats.org/officeDocument/2006/relationships/hyperlink" Target="http://www.stacatarina.gob.mx/apps/covid19/" TargetMode="External"/><Relationship Id="rId25" Type="http://schemas.openxmlformats.org/officeDocument/2006/relationships/hyperlink" Target="https://www.sanicolas.gob.mx/wp-content/uploads/2020/05/TRANSPARENCIA-DONATIVOS-COVID-19.xlsx" TargetMode="External"/><Relationship Id="rId33" Type="http://schemas.openxmlformats.org/officeDocument/2006/relationships/hyperlink" Target="http://juarez-nl.gob.mx/transparencia/" TargetMode="External"/><Relationship Id="rId38" Type="http://schemas.openxmlformats.org/officeDocument/2006/relationships/printerSettings" Target="../printerSettings/printerSettings1.bin"/><Relationship Id="rId2" Type="http://schemas.openxmlformats.org/officeDocument/2006/relationships/hyperlink" Target="https://sanpedro.gob.mx/coronavirus/" TargetMode="External"/><Relationship Id="rId16" Type="http://schemas.openxmlformats.org/officeDocument/2006/relationships/hyperlink" Target="https://escobedo.gob.mx/?p=covid" TargetMode="External"/><Relationship Id="rId20" Type="http://schemas.openxmlformats.org/officeDocument/2006/relationships/hyperlink" Target="https://escobedo.gob.mx/?p=proactiva" TargetMode="External"/><Relationship Id="rId29" Type="http://schemas.openxmlformats.org/officeDocument/2006/relationships/hyperlink" Target="https://docs.google.com/spreadsheets/d/1s1PzL9vesAA355P5_WXHPcXgkOi-7APZletL99sSz4I/edit" TargetMode="External"/><Relationship Id="rId1" Type="http://schemas.openxmlformats.org/officeDocument/2006/relationships/hyperlink" Target="http://www.guadalupe.gob.mx/apoyoscovid/" TargetMode="External"/><Relationship Id="rId6" Type="http://schemas.openxmlformats.org/officeDocument/2006/relationships/hyperlink" Target="https://www.sanicolas.gob.mx/gastoscovid/" TargetMode="External"/><Relationship Id="rId11" Type="http://schemas.openxmlformats.org/officeDocument/2006/relationships/hyperlink" Target="http://www.guadalupe.gob.mx/" TargetMode="External"/><Relationship Id="rId24" Type="http://schemas.openxmlformats.org/officeDocument/2006/relationships/hyperlink" Target="http://juarez-nl.gob.mx/transparencia-covid-19/" TargetMode="External"/><Relationship Id="rId32" Type="http://schemas.openxmlformats.org/officeDocument/2006/relationships/hyperlink" Target="http://coronavirus.apodaca.gob.mx/" TargetMode="External"/><Relationship Id="rId37" Type="http://schemas.openxmlformats.org/officeDocument/2006/relationships/hyperlink" Target="https://escobedo.gob.mx/?p=proactiva" TargetMode="External"/><Relationship Id="rId5" Type="http://schemas.openxmlformats.org/officeDocument/2006/relationships/hyperlink" Target="http://www.stacatarina.gob.mx/apps/covid19/files/pagos.xlsx" TargetMode="External"/><Relationship Id="rId15" Type="http://schemas.openxmlformats.org/officeDocument/2006/relationships/hyperlink" Target="https://escobedo.gob.mx/?p=covid" TargetMode="External"/><Relationship Id="rId23" Type="http://schemas.openxmlformats.org/officeDocument/2006/relationships/hyperlink" Target="http://www.nl.gob.mx/series/acciones-de-apoyo-las-familias-de-nuevo-leon-ante-covid-19" TargetMode="External"/><Relationship Id="rId28" Type="http://schemas.openxmlformats.org/officeDocument/2006/relationships/hyperlink" Target="http://www.guadalupe.gob.mx/transparencia-covid-19/" TargetMode="External"/><Relationship Id="rId36" Type="http://schemas.openxmlformats.org/officeDocument/2006/relationships/hyperlink" Target="http://coronavirus.apodaca.gob.mx/wp-content/uploads/2020/05/COVID-19-COTAI-Marzo-ABRIL-2020-1.xls" TargetMode="External"/><Relationship Id="rId10" Type="http://schemas.openxmlformats.org/officeDocument/2006/relationships/hyperlink" Target="https://www.sanicolas.gob.mx/category/noticias/" TargetMode="External"/><Relationship Id="rId19" Type="http://schemas.openxmlformats.org/officeDocument/2006/relationships/hyperlink" Target="http://www.stacatarina.gob.mx/apps/covid19/" TargetMode="External"/><Relationship Id="rId31" Type="http://schemas.openxmlformats.org/officeDocument/2006/relationships/hyperlink" Target="https://docs.google.com/spreadsheets/d/1s1PzL9vesAA355P5_WXHPcXgkOi-7APZletL99sSz4I/edit" TargetMode="External"/><Relationship Id="rId4" Type="http://schemas.openxmlformats.org/officeDocument/2006/relationships/hyperlink" Target="https://escobedo.gob.mx/transparencia/proactiva/docs/COVID19_GASTO.xlsx" TargetMode="External"/><Relationship Id="rId9" Type="http://schemas.openxmlformats.org/officeDocument/2006/relationships/hyperlink" Target="http://www.monterrey.gob.mx/oficial/" TargetMode="External"/><Relationship Id="rId14" Type="http://schemas.openxmlformats.org/officeDocument/2006/relationships/hyperlink" Target="https://sanpedro.gob.mx/coronavirus/" TargetMode="External"/><Relationship Id="rId22" Type="http://schemas.openxmlformats.org/officeDocument/2006/relationships/hyperlink" Target="http://www.nl.gob.mx/coronavirus" TargetMode="External"/><Relationship Id="rId27" Type="http://schemas.openxmlformats.org/officeDocument/2006/relationships/hyperlink" Target="http://coronavirus.apodaca.gob.mx/rendicion-de-cuentas/" TargetMode="External"/><Relationship Id="rId30" Type="http://schemas.openxmlformats.org/officeDocument/2006/relationships/hyperlink" Target="https://docs.google.com/spreadsheets/d/1s1PzL9vesAA355P5_WXHPcXgkOi-7APZletL99sSz4I/edit" TargetMode="External"/><Relationship Id="rId35" Type="http://schemas.openxmlformats.org/officeDocument/2006/relationships/hyperlink" Target="http://www.stacatarina.gob.mx/apps/covid19/" TargetMode="External"/><Relationship Id="rId8" Type="http://schemas.openxmlformats.org/officeDocument/2006/relationships/hyperlink" Target="http://www.guadalupe.gob.mx/" TargetMode="External"/><Relationship Id="rId3" Type="http://schemas.openxmlformats.org/officeDocument/2006/relationships/hyperlink" Target="https://airtable.com/shrql5Lsg3UP3Omj6/tbldIlMdgQxw4mLiL/viwPRNsMphcQyEtl7?backgroundColor=gray&amp;blocks=hide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topLeftCell="C1" zoomScaleNormal="100" workbookViewId="0">
      <pane ySplit="2" topLeftCell="A24" activePane="bottomLeft" state="frozen"/>
      <selection pane="bottomLeft" activeCell="E33" sqref="E33:N33"/>
    </sheetView>
  </sheetViews>
  <sheetFormatPr baseColWidth="10" defaultRowHeight="15" x14ac:dyDescent="0.25"/>
  <cols>
    <col min="1" max="1" width="3" style="27" customWidth="1"/>
    <col min="2" max="2" width="13.140625" style="1" customWidth="1"/>
    <col min="3" max="3" width="49.5703125" style="11" customWidth="1"/>
    <col min="4" max="4" width="26.140625" style="13" customWidth="1"/>
    <col min="5" max="13" width="10.7109375" style="2" customWidth="1"/>
    <col min="14" max="14" width="15" style="2" customWidth="1"/>
    <col min="15" max="15" width="13.140625" style="2" customWidth="1"/>
    <col min="16" max="16" width="17.42578125" style="2" customWidth="1"/>
    <col min="17" max="16384" width="11.42578125" style="2"/>
  </cols>
  <sheetData>
    <row r="1" spans="2:22" ht="27.75" customHeight="1" x14ac:dyDescent="0.25">
      <c r="B1" s="61" t="s">
        <v>41</v>
      </c>
      <c r="C1" s="61"/>
      <c r="D1" s="61"/>
      <c r="E1" s="60" t="s">
        <v>0</v>
      </c>
      <c r="F1" s="60"/>
      <c r="G1" s="60"/>
      <c r="H1" s="60"/>
      <c r="I1" s="60"/>
      <c r="J1" s="60"/>
      <c r="K1" s="60"/>
      <c r="L1" s="60"/>
      <c r="M1" s="60"/>
      <c r="N1" s="26"/>
      <c r="O1" s="60" t="s">
        <v>40</v>
      </c>
      <c r="P1" s="60" t="s">
        <v>93</v>
      </c>
    </row>
    <row r="2" spans="2:22" ht="55.5" customHeight="1" x14ac:dyDescent="0.25">
      <c r="B2" s="15" t="s">
        <v>39</v>
      </c>
      <c r="C2" s="16" t="s">
        <v>1</v>
      </c>
      <c r="D2" s="15" t="s">
        <v>2</v>
      </c>
      <c r="E2" s="34" t="s">
        <v>3</v>
      </c>
      <c r="F2" s="34" t="s">
        <v>4</v>
      </c>
      <c r="G2" s="34" t="s">
        <v>5</v>
      </c>
      <c r="H2" s="34" t="s">
        <v>6</v>
      </c>
      <c r="I2" s="34" t="s">
        <v>7</v>
      </c>
      <c r="J2" s="34" t="s">
        <v>8</v>
      </c>
      <c r="K2" s="34" t="s">
        <v>9</v>
      </c>
      <c r="L2" s="34" t="s">
        <v>10</v>
      </c>
      <c r="M2" s="34" t="s">
        <v>11</v>
      </c>
      <c r="N2" s="34" t="s">
        <v>65</v>
      </c>
      <c r="O2" s="60"/>
      <c r="P2" s="60"/>
    </row>
    <row r="3" spans="2:22" x14ac:dyDescent="0.25">
      <c r="B3" s="57" t="s">
        <v>24</v>
      </c>
      <c r="C3" s="58" t="s">
        <v>25</v>
      </c>
      <c r="D3" s="17" t="s">
        <v>27</v>
      </c>
      <c r="E3" s="9">
        <v>0</v>
      </c>
      <c r="F3" s="9">
        <v>1</v>
      </c>
      <c r="G3" s="9">
        <v>1</v>
      </c>
      <c r="H3" s="9">
        <v>1</v>
      </c>
      <c r="I3" s="9">
        <v>1</v>
      </c>
      <c r="J3" s="9">
        <v>1</v>
      </c>
      <c r="K3" s="9">
        <v>0</v>
      </c>
      <c r="L3" s="9">
        <v>0</v>
      </c>
      <c r="M3" s="9">
        <v>1</v>
      </c>
      <c r="N3" s="9">
        <v>1</v>
      </c>
      <c r="O3" s="9">
        <f>SUM(E3:N3)</f>
        <v>7</v>
      </c>
      <c r="P3" s="18">
        <f>(O3/9)</f>
        <v>0.77777777777777779</v>
      </c>
    </row>
    <row r="4" spans="2:22" ht="31.5" customHeight="1" x14ac:dyDescent="0.25">
      <c r="B4" s="57"/>
      <c r="C4" s="58"/>
      <c r="D4" s="17" t="s">
        <v>19</v>
      </c>
      <c r="E4" s="24" t="s">
        <v>22</v>
      </c>
      <c r="F4" s="24" t="s">
        <v>113</v>
      </c>
      <c r="G4" s="24" t="s">
        <v>103</v>
      </c>
      <c r="H4" s="24" t="s">
        <v>43</v>
      </c>
      <c r="I4" s="24" t="s">
        <v>50</v>
      </c>
      <c r="J4" s="24" t="s">
        <v>51</v>
      </c>
      <c r="K4" s="24" t="s">
        <v>122</v>
      </c>
      <c r="L4" s="24" t="s">
        <v>123</v>
      </c>
      <c r="M4" s="24" t="s">
        <v>76</v>
      </c>
      <c r="N4" s="24" t="s">
        <v>77</v>
      </c>
      <c r="O4" s="9" t="s">
        <v>56</v>
      </c>
      <c r="P4" s="2" t="s">
        <v>56</v>
      </c>
    </row>
    <row r="5" spans="2:22" x14ac:dyDescent="0.25">
      <c r="B5" s="57"/>
      <c r="C5" s="58"/>
      <c r="D5" s="17" t="s">
        <v>18</v>
      </c>
      <c r="E5" s="24" t="s">
        <v>22</v>
      </c>
      <c r="F5" s="25" t="s">
        <v>42</v>
      </c>
      <c r="G5" s="33" t="s">
        <v>57</v>
      </c>
      <c r="H5" s="25" t="s">
        <v>128</v>
      </c>
      <c r="I5" s="25" t="s">
        <v>20</v>
      </c>
      <c r="J5" s="25" t="s">
        <v>46</v>
      </c>
      <c r="K5" s="33" t="s">
        <v>124</v>
      </c>
      <c r="L5" s="25" t="s">
        <v>121</v>
      </c>
      <c r="M5" s="25" t="s">
        <v>21</v>
      </c>
      <c r="N5" s="33" t="s">
        <v>75</v>
      </c>
      <c r="O5" s="9" t="s">
        <v>56</v>
      </c>
      <c r="P5" s="2" t="s">
        <v>56</v>
      </c>
    </row>
    <row r="6" spans="2:22" ht="15" customHeight="1" x14ac:dyDescent="0.25">
      <c r="B6" s="30"/>
      <c r="C6" s="59" t="s">
        <v>12</v>
      </c>
      <c r="D6" s="59"/>
      <c r="E6" s="19">
        <f t="shared" ref="E6:L6" si="0">SUM(E3)*0.166</f>
        <v>0</v>
      </c>
      <c r="F6" s="19">
        <f t="shared" si="0"/>
        <v>0.16600000000000001</v>
      </c>
      <c r="G6" s="19">
        <f t="shared" si="0"/>
        <v>0.16600000000000001</v>
      </c>
      <c r="H6" s="19">
        <f t="shared" si="0"/>
        <v>0.16600000000000001</v>
      </c>
      <c r="I6" s="19">
        <f t="shared" si="0"/>
        <v>0.16600000000000001</v>
      </c>
      <c r="J6" s="19">
        <f t="shared" si="0"/>
        <v>0.16600000000000001</v>
      </c>
      <c r="K6" s="19">
        <f t="shared" si="0"/>
        <v>0</v>
      </c>
      <c r="L6" s="19">
        <f t="shared" si="0"/>
        <v>0</v>
      </c>
      <c r="M6" s="19">
        <f t="shared" ref="M6" si="1">SUM(M3)*0.166</f>
        <v>0.16600000000000001</v>
      </c>
      <c r="N6" s="19">
        <f t="shared" ref="N6" si="2">SUM(N3)*0.166</f>
        <v>0.16600000000000001</v>
      </c>
      <c r="O6" s="19">
        <f>SUM(E6:N6)</f>
        <v>1.1620000000000001</v>
      </c>
      <c r="P6" s="2" t="s">
        <v>56</v>
      </c>
    </row>
    <row r="7" spans="2:22" ht="42" customHeight="1" x14ac:dyDescent="0.25">
      <c r="B7" s="57" t="s">
        <v>28</v>
      </c>
      <c r="C7" s="58" t="s">
        <v>26</v>
      </c>
      <c r="D7" s="17" t="s">
        <v>91</v>
      </c>
      <c r="E7" s="9">
        <v>0</v>
      </c>
      <c r="F7" s="9">
        <v>1</v>
      </c>
      <c r="G7" s="9">
        <v>1</v>
      </c>
      <c r="H7" s="9">
        <v>1</v>
      </c>
      <c r="I7" s="9">
        <v>1</v>
      </c>
      <c r="J7" s="9">
        <v>1</v>
      </c>
      <c r="K7" s="9">
        <v>1</v>
      </c>
      <c r="L7" s="9">
        <v>1</v>
      </c>
      <c r="M7" s="9">
        <v>1</v>
      </c>
      <c r="N7" s="9">
        <v>1</v>
      </c>
      <c r="O7" s="9">
        <f>SUM(E7:N7)</f>
        <v>9</v>
      </c>
      <c r="P7" s="18">
        <f>(O7/9)</f>
        <v>1</v>
      </c>
    </row>
    <row r="8" spans="2:22" x14ac:dyDescent="0.25">
      <c r="B8" s="57"/>
      <c r="C8" s="58"/>
      <c r="D8" s="17" t="s">
        <v>19</v>
      </c>
      <c r="E8" s="24" t="s">
        <v>22</v>
      </c>
      <c r="F8" s="24" t="s">
        <v>22</v>
      </c>
      <c r="G8" s="24" t="s">
        <v>117</v>
      </c>
      <c r="H8" s="24" t="s">
        <v>105</v>
      </c>
      <c r="I8" s="24" t="s">
        <v>80</v>
      </c>
      <c r="J8" s="29" t="s">
        <v>81</v>
      </c>
      <c r="K8" s="24" t="s">
        <v>105</v>
      </c>
      <c r="L8" s="24" t="s">
        <v>105</v>
      </c>
      <c r="M8" s="24" t="s">
        <v>82</v>
      </c>
      <c r="N8" s="24" t="s">
        <v>83</v>
      </c>
      <c r="O8" s="9" t="s">
        <v>56</v>
      </c>
      <c r="P8" s="2" t="s">
        <v>56</v>
      </c>
      <c r="R8"/>
      <c r="S8"/>
      <c r="T8"/>
      <c r="U8"/>
      <c r="V8"/>
    </row>
    <row r="9" spans="2:22" ht="56.25" customHeight="1" x14ac:dyDescent="0.25">
      <c r="B9" s="57"/>
      <c r="C9" s="58"/>
      <c r="D9" s="17" t="s">
        <v>92</v>
      </c>
      <c r="E9" s="9">
        <v>0</v>
      </c>
      <c r="F9" s="9">
        <v>1</v>
      </c>
      <c r="G9" s="9">
        <v>1</v>
      </c>
      <c r="H9" s="9">
        <v>1</v>
      </c>
      <c r="I9" s="9">
        <v>1</v>
      </c>
      <c r="J9" s="9">
        <v>1</v>
      </c>
      <c r="K9" s="9">
        <v>1</v>
      </c>
      <c r="L9" s="9">
        <v>1</v>
      </c>
      <c r="M9" s="9">
        <v>1</v>
      </c>
      <c r="N9" s="9">
        <v>0</v>
      </c>
      <c r="O9" s="9">
        <f>SUM(E9:N9)</f>
        <v>8</v>
      </c>
      <c r="P9" s="18">
        <f>(O9/9)</f>
        <v>0.88888888888888884</v>
      </c>
      <c r="R9"/>
      <c r="S9"/>
      <c r="T9"/>
      <c r="U9"/>
      <c r="V9"/>
    </row>
    <row r="10" spans="2:22" x14ac:dyDescent="0.25">
      <c r="B10" s="57"/>
      <c r="C10" s="58"/>
      <c r="D10" s="17" t="s">
        <v>19</v>
      </c>
      <c r="E10" s="24" t="s">
        <v>22</v>
      </c>
      <c r="F10" s="25" t="s">
        <v>112</v>
      </c>
      <c r="G10" s="25" t="s">
        <v>57</v>
      </c>
      <c r="H10" s="25" t="s">
        <v>104</v>
      </c>
      <c r="I10" s="25" t="s">
        <v>45</v>
      </c>
      <c r="J10" s="25" t="s">
        <v>52</v>
      </c>
      <c r="K10" s="25" t="s">
        <v>100</v>
      </c>
      <c r="L10" s="33" t="s">
        <v>119</v>
      </c>
      <c r="M10" s="25" t="s">
        <v>44</v>
      </c>
      <c r="N10" s="33" t="s">
        <v>74</v>
      </c>
      <c r="O10" s="9" t="s">
        <v>56</v>
      </c>
      <c r="R10"/>
      <c r="S10"/>
      <c r="T10"/>
      <c r="U10"/>
      <c r="V10"/>
    </row>
    <row r="11" spans="2:22" x14ac:dyDescent="0.25">
      <c r="B11" s="57"/>
      <c r="C11" s="58"/>
      <c r="D11" s="17" t="s">
        <v>18</v>
      </c>
      <c r="E11" s="29" t="s">
        <v>22</v>
      </c>
      <c r="F11" s="29" t="s">
        <v>114</v>
      </c>
      <c r="G11" s="29" t="s">
        <v>88</v>
      </c>
      <c r="H11" s="29" t="s">
        <v>88</v>
      </c>
      <c r="I11" s="29" t="s">
        <v>88</v>
      </c>
      <c r="J11" s="29" t="s">
        <v>22</v>
      </c>
      <c r="K11" s="29" t="s">
        <v>88</v>
      </c>
      <c r="L11" s="29" t="s">
        <v>88</v>
      </c>
      <c r="M11" s="29" t="s">
        <v>88</v>
      </c>
      <c r="N11" s="29" t="s">
        <v>94</v>
      </c>
      <c r="O11" s="9" t="s">
        <v>56</v>
      </c>
      <c r="R11"/>
      <c r="S11"/>
      <c r="T11"/>
      <c r="U11"/>
      <c r="V11"/>
    </row>
    <row r="12" spans="2:22" x14ac:dyDescent="0.25">
      <c r="B12" s="15"/>
      <c r="C12" s="59" t="s">
        <v>13</v>
      </c>
      <c r="D12" s="59"/>
      <c r="E12" s="19">
        <f t="shared" ref="E12:N12" si="3">(SUM(E9+E7)*0.5)*0.166</f>
        <v>0</v>
      </c>
      <c r="F12" s="19">
        <f t="shared" si="3"/>
        <v>0.16600000000000001</v>
      </c>
      <c r="G12" s="19">
        <f t="shared" si="3"/>
        <v>0.16600000000000001</v>
      </c>
      <c r="H12" s="19">
        <f t="shared" si="3"/>
        <v>0.16600000000000001</v>
      </c>
      <c r="I12" s="19">
        <f t="shared" si="3"/>
        <v>0.16600000000000001</v>
      </c>
      <c r="J12" s="19">
        <f t="shared" si="3"/>
        <v>0.16600000000000001</v>
      </c>
      <c r="K12" s="19">
        <f t="shared" si="3"/>
        <v>0.16600000000000001</v>
      </c>
      <c r="L12" s="19">
        <f t="shared" si="3"/>
        <v>0.16600000000000001</v>
      </c>
      <c r="M12" s="19">
        <f t="shared" si="3"/>
        <v>0.16600000000000001</v>
      </c>
      <c r="N12" s="19">
        <f t="shared" si="3"/>
        <v>8.3000000000000004E-2</v>
      </c>
      <c r="O12" s="19">
        <f>SUM(E12:N12)</f>
        <v>1.411</v>
      </c>
      <c r="P12" s="2" t="s">
        <v>56</v>
      </c>
      <c r="R12"/>
      <c r="S12"/>
      <c r="T12"/>
      <c r="U12"/>
      <c r="V12"/>
    </row>
    <row r="13" spans="2:22" x14ac:dyDescent="0.25">
      <c r="B13" s="57" t="s">
        <v>29</v>
      </c>
      <c r="C13" s="58" t="s">
        <v>23</v>
      </c>
      <c r="D13" s="17" t="s">
        <v>27</v>
      </c>
      <c r="E13" s="9">
        <v>0</v>
      </c>
      <c r="F13" s="9">
        <v>1</v>
      </c>
      <c r="G13" s="9">
        <v>1</v>
      </c>
      <c r="H13" s="35">
        <v>0</v>
      </c>
      <c r="I13" s="9">
        <v>1</v>
      </c>
      <c r="J13" s="9">
        <v>1</v>
      </c>
      <c r="K13" s="9">
        <v>0</v>
      </c>
      <c r="L13" s="9">
        <v>0</v>
      </c>
      <c r="M13" s="9">
        <v>1</v>
      </c>
      <c r="N13" s="9">
        <v>0</v>
      </c>
      <c r="O13" s="9">
        <f>SUM(E13:N13)</f>
        <v>5</v>
      </c>
      <c r="P13" s="18">
        <f>(O13/9)</f>
        <v>0.55555555555555558</v>
      </c>
      <c r="R13"/>
      <c r="S13"/>
      <c r="T13"/>
      <c r="U13"/>
      <c r="V13"/>
    </row>
    <row r="14" spans="2:22" x14ac:dyDescent="0.25">
      <c r="B14" s="57"/>
      <c r="C14" s="58"/>
      <c r="D14" s="17" t="s">
        <v>19</v>
      </c>
      <c r="E14" s="24" t="s">
        <v>63</v>
      </c>
      <c r="F14" s="24" t="s">
        <v>59</v>
      </c>
      <c r="G14" s="24" t="s">
        <v>62</v>
      </c>
      <c r="H14" s="24" t="s">
        <v>126</v>
      </c>
      <c r="I14" s="24" t="s">
        <v>55</v>
      </c>
      <c r="J14" s="24" t="s">
        <v>53</v>
      </c>
      <c r="K14" s="24" t="s">
        <v>22</v>
      </c>
      <c r="L14" s="24" t="s">
        <v>120</v>
      </c>
      <c r="M14" s="24" t="s">
        <v>84</v>
      </c>
      <c r="N14" s="24" t="s">
        <v>78</v>
      </c>
      <c r="O14" s="9" t="s">
        <v>56</v>
      </c>
      <c r="P14" s="2" t="s">
        <v>56</v>
      </c>
      <c r="R14"/>
      <c r="S14"/>
      <c r="T14"/>
      <c r="U14"/>
      <c r="V14"/>
    </row>
    <row r="15" spans="2:22" x14ac:dyDescent="0.25">
      <c r="B15" s="57"/>
      <c r="C15" s="58"/>
      <c r="D15" s="17" t="s">
        <v>18</v>
      </c>
      <c r="E15" s="25" t="s">
        <v>61</v>
      </c>
      <c r="F15" s="25" t="s">
        <v>60</v>
      </c>
      <c r="G15" s="25" t="s">
        <v>58</v>
      </c>
      <c r="H15" s="24" t="s">
        <v>22</v>
      </c>
      <c r="I15" s="25" t="s">
        <v>71</v>
      </c>
      <c r="J15" s="25" t="s">
        <v>72</v>
      </c>
      <c r="K15" s="24" t="s">
        <v>22</v>
      </c>
      <c r="L15" s="33" t="s">
        <v>119</v>
      </c>
      <c r="M15" s="25" t="s">
        <v>70</v>
      </c>
      <c r="N15" s="33" t="s">
        <v>79</v>
      </c>
      <c r="O15" s="9" t="s">
        <v>56</v>
      </c>
      <c r="P15" s="2" t="s">
        <v>56</v>
      </c>
      <c r="R15"/>
      <c r="S15"/>
      <c r="T15"/>
      <c r="U15"/>
      <c r="V15"/>
    </row>
    <row r="16" spans="2:22" x14ac:dyDescent="0.25">
      <c r="B16" s="15"/>
      <c r="C16" s="59" t="s">
        <v>14</v>
      </c>
      <c r="D16" s="59"/>
      <c r="E16" s="19">
        <f t="shared" ref="E16:M16" si="4">SUM(E13)*0.166</f>
        <v>0</v>
      </c>
      <c r="F16" s="19">
        <f t="shared" si="4"/>
        <v>0.16600000000000001</v>
      </c>
      <c r="G16" s="19">
        <f t="shared" si="4"/>
        <v>0.16600000000000001</v>
      </c>
      <c r="H16" s="19">
        <f t="shared" si="4"/>
        <v>0</v>
      </c>
      <c r="I16" s="19">
        <f t="shared" si="4"/>
        <v>0.16600000000000001</v>
      </c>
      <c r="J16" s="19">
        <f t="shared" si="4"/>
        <v>0.16600000000000001</v>
      </c>
      <c r="K16" s="19">
        <f t="shared" si="4"/>
        <v>0</v>
      </c>
      <c r="L16" s="19">
        <f t="shared" si="4"/>
        <v>0</v>
      </c>
      <c r="M16" s="19">
        <f t="shared" si="4"/>
        <v>0.16600000000000001</v>
      </c>
      <c r="N16" s="19">
        <f t="shared" ref="N16" si="5">SUM(N13)*0.166</f>
        <v>0</v>
      </c>
      <c r="O16" s="19">
        <f>SUM(E16:N16)</f>
        <v>0.83000000000000007</v>
      </c>
      <c r="P16" s="2" t="s">
        <v>56</v>
      </c>
      <c r="R16"/>
      <c r="S16"/>
      <c r="T16"/>
      <c r="U16"/>
      <c r="V16"/>
    </row>
    <row r="17" spans="1:22" x14ac:dyDescent="0.25">
      <c r="B17" s="57" t="s">
        <v>31</v>
      </c>
      <c r="C17" s="58" t="s">
        <v>30</v>
      </c>
      <c r="D17" s="17" t="s">
        <v>27</v>
      </c>
      <c r="E17" s="9">
        <v>0</v>
      </c>
      <c r="F17" s="9">
        <v>1</v>
      </c>
      <c r="G17" s="9">
        <v>1</v>
      </c>
      <c r="H17" s="35">
        <v>0</v>
      </c>
      <c r="I17" s="9">
        <v>1</v>
      </c>
      <c r="J17" s="9">
        <v>1</v>
      </c>
      <c r="K17" s="9">
        <v>0</v>
      </c>
      <c r="L17" s="9">
        <v>1</v>
      </c>
      <c r="M17" s="9">
        <v>1</v>
      </c>
      <c r="N17" s="9">
        <v>0</v>
      </c>
      <c r="O17" s="9">
        <f>SUM(E17:N17)</f>
        <v>6</v>
      </c>
      <c r="P17" s="18">
        <f>(O17/9)</f>
        <v>0.66666666666666663</v>
      </c>
      <c r="R17"/>
      <c r="S17"/>
      <c r="T17"/>
      <c r="U17"/>
      <c r="V17"/>
    </row>
    <row r="18" spans="1:22" x14ac:dyDescent="0.25">
      <c r="B18" s="57"/>
      <c r="C18" s="58"/>
      <c r="D18" s="17" t="s">
        <v>19</v>
      </c>
      <c r="E18" s="24" t="s">
        <v>54</v>
      </c>
      <c r="F18" s="24" t="s">
        <v>54</v>
      </c>
      <c r="G18" s="24" t="s">
        <v>125</v>
      </c>
      <c r="H18" s="24" t="s">
        <v>126</v>
      </c>
      <c r="I18" s="24" t="s">
        <v>54</v>
      </c>
      <c r="J18" s="24" t="s">
        <v>118</v>
      </c>
      <c r="K18" s="24" t="s">
        <v>22</v>
      </c>
      <c r="L18" s="24" t="s">
        <v>118</v>
      </c>
      <c r="M18" s="24" t="s">
        <v>69</v>
      </c>
      <c r="N18" s="24" t="s">
        <v>22</v>
      </c>
      <c r="O18" s="9" t="s">
        <v>56</v>
      </c>
      <c r="P18" s="2" t="s">
        <v>56</v>
      </c>
      <c r="R18"/>
      <c r="S18"/>
      <c r="T18"/>
      <c r="U18"/>
      <c r="V18"/>
    </row>
    <row r="19" spans="1:22" x14ac:dyDescent="0.25">
      <c r="B19" s="57"/>
      <c r="C19" s="58"/>
      <c r="D19" s="17" t="s">
        <v>18</v>
      </c>
      <c r="E19" s="25" t="s">
        <v>61</v>
      </c>
      <c r="F19" s="25" t="s">
        <v>60</v>
      </c>
      <c r="G19" s="25" t="s">
        <v>58</v>
      </c>
      <c r="H19" s="24" t="s">
        <v>22</v>
      </c>
      <c r="I19" s="25" t="s">
        <v>71</v>
      </c>
      <c r="J19" s="25" t="s">
        <v>72</v>
      </c>
      <c r="K19" s="24" t="s">
        <v>22</v>
      </c>
      <c r="L19" s="33" t="s">
        <v>119</v>
      </c>
      <c r="M19" s="25" t="s">
        <v>70</v>
      </c>
      <c r="N19" s="24" t="s">
        <v>22</v>
      </c>
      <c r="O19" s="9" t="s">
        <v>56</v>
      </c>
      <c r="P19" s="2" t="s">
        <v>56</v>
      </c>
      <c r="R19"/>
      <c r="S19"/>
      <c r="T19"/>
      <c r="U19"/>
      <c r="V19"/>
    </row>
    <row r="20" spans="1:22" x14ac:dyDescent="0.25">
      <c r="B20" s="20"/>
      <c r="C20" s="59" t="s">
        <v>32</v>
      </c>
      <c r="D20" s="59"/>
      <c r="E20" s="19">
        <f t="shared" ref="E20:M20" si="6">SUM(E17)*0.166</f>
        <v>0</v>
      </c>
      <c r="F20" s="19">
        <f t="shared" si="6"/>
        <v>0.16600000000000001</v>
      </c>
      <c r="G20" s="19">
        <f t="shared" si="6"/>
        <v>0.16600000000000001</v>
      </c>
      <c r="H20" s="19">
        <f t="shared" si="6"/>
        <v>0</v>
      </c>
      <c r="I20" s="19">
        <f t="shared" si="6"/>
        <v>0.16600000000000001</v>
      </c>
      <c r="J20" s="19">
        <f t="shared" si="6"/>
        <v>0.16600000000000001</v>
      </c>
      <c r="K20" s="19">
        <f t="shared" si="6"/>
        <v>0</v>
      </c>
      <c r="L20" s="19">
        <f t="shared" si="6"/>
        <v>0.16600000000000001</v>
      </c>
      <c r="M20" s="19">
        <f t="shared" si="6"/>
        <v>0.16600000000000001</v>
      </c>
      <c r="N20" s="19">
        <f t="shared" ref="N20" si="7">SUM(N17)*0.166</f>
        <v>0</v>
      </c>
      <c r="O20" s="19">
        <f>SUM(E20:N20)</f>
        <v>0.99600000000000011</v>
      </c>
      <c r="P20" s="2" t="s">
        <v>56</v>
      </c>
      <c r="R20"/>
      <c r="S20"/>
      <c r="T20"/>
      <c r="U20"/>
      <c r="V20"/>
    </row>
    <row r="21" spans="1:22" x14ac:dyDescent="0.25">
      <c r="B21" s="57" t="s">
        <v>34</v>
      </c>
      <c r="C21" s="58" t="s">
        <v>33</v>
      </c>
      <c r="D21" s="17" t="s">
        <v>27</v>
      </c>
      <c r="E21" s="9">
        <v>0</v>
      </c>
      <c r="F21" s="9">
        <v>0</v>
      </c>
      <c r="G21" s="9">
        <v>1</v>
      </c>
      <c r="H21" s="9">
        <v>1</v>
      </c>
      <c r="I21" s="9">
        <v>1</v>
      </c>
      <c r="J21" s="9">
        <v>1</v>
      </c>
      <c r="K21" s="9">
        <v>0</v>
      </c>
      <c r="L21" s="9">
        <v>1</v>
      </c>
      <c r="M21" s="9">
        <v>1</v>
      </c>
      <c r="N21" s="9">
        <v>0</v>
      </c>
      <c r="O21" s="9">
        <f>SUM(E21:N21)</f>
        <v>6</v>
      </c>
      <c r="P21" s="18">
        <f>(O21/9)</f>
        <v>0.66666666666666663</v>
      </c>
      <c r="R21"/>
      <c r="S21"/>
      <c r="T21"/>
      <c r="U21"/>
      <c r="V21"/>
    </row>
    <row r="22" spans="1:22" x14ac:dyDescent="0.25">
      <c r="B22" s="57"/>
      <c r="C22" s="58"/>
      <c r="D22" s="17" t="s">
        <v>19</v>
      </c>
      <c r="E22" s="24" t="s">
        <v>22</v>
      </c>
      <c r="F22" s="24" t="s">
        <v>22</v>
      </c>
      <c r="G22" s="24" t="s">
        <v>102</v>
      </c>
      <c r="H22" s="24" t="s">
        <v>111</v>
      </c>
      <c r="I22" s="32" t="s">
        <v>86</v>
      </c>
      <c r="J22" s="24" t="s">
        <v>118</v>
      </c>
      <c r="K22" s="24" t="s">
        <v>22</v>
      </c>
      <c r="M22" s="24" t="s">
        <v>85</v>
      </c>
      <c r="N22" s="24" t="s">
        <v>22</v>
      </c>
      <c r="O22" s="9" t="s">
        <v>56</v>
      </c>
      <c r="P22" s="2" t="s">
        <v>56</v>
      </c>
      <c r="R22"/>
      <c r="S22"/>
      <c r="T22"/>
      <c r="U22"/>
      <c r="V22"/>
    </row>
    <row r="23" spans="1:22" ht="34.5" customHeight="1" x14ac:dyDescent="0.25">
      <c r="B23" s="57"/>
      <c r="C23" s="58"/>
      <c r="D23" s="17" t="s">
        <v>18</v>
      </c>
      <c r="E23" s="24" t="s">
        <v>22</v>
      </c>
      <c r="F23" s="24" t="s">
        <v>22</v>
      </c>
      <c r="G23" s="25" t="s">
        <v>101</v>
      </c>
      <c r="H23" s="25" t="s">
        <v>127</v>
      </c>
      <c r="I23" s="25" t="s">
        <v>73</v>
      </c>
      <c r="J23" s="25" t="s">
        <v>72</v>
      </c>
      <c r="K23" s="24" t="s">
        <v>22</v>
      </c>
      <c r="L23" s="24" t="s">
        <v>22</v>
      </c>
      <c r="M23" s="24" t="s">
        <v>22</v>
      </c>
      <c r="N23" s="24" t="s">
        <v>22</v>
      </c>
      <c r="O23" s="9" t="s">
        <v>56</v>
      </c>
      <c r="P23" s="2" t="s">
        <v>56</v>
      </c>
      <c r="R23"/>
      <c r="S23"/>
      <c r="T23"/>
      <c r="U23"/>
      <c r="V23"/>
    </row>
    <row r="24" spans="1:22" x14ac:dyDescent="0.25">
      <c r="B24" s="20"/>
      <c r="C24" s="59" t="s">
        <v>35</v>
      </c>
      <c r="D24" s="59"/>
      <c r="E24" s="19">
        <f t="shared" ref="E24:M24" si="8">SUM(E21)*0.166</f>
        <v>0</v>
      </c>
      <c r="F24" s="19">
        <f t="shared" si="8"/>
        <v>0</v>
      </c>
      <c r="G24" s="19">
        <f t="shared" si="8"/>
        <v>0.16600000000000001</v>
      </c>
      <c r="H24" s="19">
        <f t="shared" si="8"/>
        <v>0.16600000000000001</v>
      </c>
      <c r="I24" s="19">
        <f t="shared" si="8"/>
        <v>0.16600000000000001</v>
      </c>
      <c r="J24" s="19">
        <f t="shared" si="8"/>
        <v>0.16600000000000001</v>
      </c>
      <c r="K24" s="19">
        <f t="shared" si="8"/>
        <v>0</v>
      </c>
      <c r="L24" s="19">
        <f t="shared" si="8"/>
        <v>0.16600000000000001</v>
      </c>
      <c r="M24" s="19">
        <f t="shared" si="8"/>
        <v>0.16600000000000001</v>
      </c>
      <c r="N24" s="19">
        <f>SUM(N21)*0.166</f>
        <v>0</v>
      </c>
      <c r="O24" s="19">
        <f>SUM(E24:N24)</f>
        <v>0.99600000000000011</v>
      </c>
      <c r="P24" s="2" t="s">
        <v>56</v>
      </c>
      <c r="R24"/>
      <c r="S24"/>
      <c r="T24"/>
      <c r="U24"/>
      <c r="V24"/>
    </row>
    <row r="25" spans="1:22" ht="25.5" x14ac:dyDescent="0.25">
      <c r="B25" s="57"/>
      <c r="C25" s="58" t="s">
        <v>48</v>
      </c>
      <c r="D25" s="17" t="s">
        <v>89</v>
      </c>
      <c r="E25" s="2">
        <v>0</v>
      </c>
      <c r="F25" s="2">
        <v>1</v>
      </c>
      <c r="G25" s="2">
        <v>1</v>
      </c>
      <c r="H25" s="2">
        <v>1</v>
      </c>
      <c r="I25" s="2">
        <v>1</v>
      </c>
      <c r="J25" s="2">
        <v>1</v>
      </c>
      <c r="K25" s="2">
        <v>0</v>
      </c>
      <c r="L25" s="2">
        <v>1</v>
      </c>
      <c r="M25" s="2">
        <v>1</v>
      </c>
      <c r="N25" s="2">
        <v>1</v>
      </c>
      <c r="O25" s="9">
        <f>SUM(E25:N25)</f>
        <v>8</v>
      </c>
      <c r="P25" s="18">
        <f>(O25/9)</f>
        <v>0.88888888888888884</v>
      </c>
      <c r="R25"/>
      <c r="S25"/>
      <c r="T25"/>
      <c r="U25"/>
      <c r="V25"/>
    </row>
    <row r="26" spans="1:22" ht="25.5" customHeight="1" x14ac:dyDescent="0.25">
      <c r="B26" s="57"/>
      <c r="C26" s="58"/>
      <c r="D26" s="17" t="s">
        <v>19</v>
      </c>
      <c r="E26" s="24" t="s">
        <v>22</v>
      </c>
      <c r="F26" s="24" t="s">
        <v>110</v>
      </c>
      <c r="G26" s="24" t="s">
        <v>109</v>
      </c>
      <c r="H26" s="24" t="s">
        <v>109</v>
      </c>
      <c r="I26" s="24" t="s">
        <v>109</v>
      </c>
      <c r="J26" s="24" t="s">
        <v>64</v>
      </c>
      <c r="K26" s="24" t="s">
        <v>22</v>
      </c>
      <c r="L26" s="24" t="s">
        <v>67</v>
      </c>
      <c r="M26" s="24" t="s">
        <v>109</v>
      </c>
      <c r="N26" s="24" t="s">
        <v>110</v>
      </c>
      <c r="O26" s="9" t="s">
        <v>56</v>
      </c>
      <c r="P26" s="2" t="s">
        <v>56</v>
      </c>
      <c r="R26"/>
      <c r="S26"/>
      <c r="T26"/>
      <c r="U26"/>
      <c r="V26"/>
    </row>
    <row r="27" spans="1:22" ht="25.5" x14ac:dyDescent="0.25">
      <c r="B27" s="57"/>
      <c r="C27" s="58"/>
      <c r="D27" s="17" t="s">
        <v>38</v>
      </c>
      <c r="E27" s="2">
        <v>0</v>
      </c>
      <c r="F27" s="2">
        <v>0</v>
      </c>
      <c r="G27" s="2">
        <v>1</v>
      </c>
      <c r="H27" s="2">
        <v>0</v>
      </c>
      <c r="I27" s="2">
        <v>1</v>
      </c>
      <c r="J27" s="2">
        <v>0</v>
      </c>
      <c r="K27" s="2">
        <v>0</v>
      </c>
      <c r="L27" s="2">
        <v>0</v>
      </c>
      <c r="M27" s="2">
        <v>1</v>
      </c>
      <c r="N27" s="2">
        <v>0</v>
      </c>
      <c r="O27" s="9">
        <f>SUM(E27:N27)</f>
        <v>3</v>
      </c>
      <c r="P27" s="18">
        <f>(O27/9)</f>
        <v>0.33333333333333331</v>
      </c>
      <c r="R27"/>
      <c r="S27"/>
      <c r="T27"/>
      <c r="U27"/>
      <c r="V27"/>
    </row>
    <row r="28" spans="1:22" ht="25.5" x14ac:dyDescent="0.25">
      <c r="B28" s="57"/>
      <c r="C28" s="58"/>
      <c r="D28" s="17" t="s">
        <v>90</v>
      </c>
      <c r="E28" s="24" t="s">
        <v>22</v>
      </c>
      <c r="F28" s="24" t="s">
        <v>22</v>
      </c>
      <c r="G28" s="31" t="s">
        <v>66</v>
      </c>
      <c r="H28" s="24" t="s">
        <v>22</v>
      </c>
      <c r="I28" s="24" t="s">
        <v>49</v>
      </c>
      <c r="J28" s="24" t="s">
        <v>22</v>
      </c>
      <c r="K28" s="24" t="s">
        <v>22</v>
      </c>
      <c r="L28" s="24" t="s">
        <v>22</v>
      </c>
      <c r="M28" s="24" t="s">
        <v>68</v>
      </c>
      <c r="N28" s="24" t="s">
        <v>22</v>
      </c>
      <c r="O28" s="9" t="s">
        <v>56</v>
      </c>
      <c r="P28" s="2" t="s">
        <v>56</v>
      </c>
      <c r="R28"/>
      <c r="S28"/>
      <c r="T28"/>
      <c r="U28"/>
      <c r="V28"/>
    </row>
    <row r="29" spans="1:22" x14ac:dyDescent="0.25">
      <c r="B29" s="20"/>
      <c r="C29" s="59" t="s">
        <v>47</v>
      </c>
      <c r="D29" s="59"/>
      <c r="E29" s="19">
        <f t="shared" ref="E29:H29" si="9">(SUM(E27+E25)*0.5)*0.166</f>
        <v>0</v>
      </c>
      <c r="F29" s="19">
        <f t="shared" si="9"/>
        <v>8.3000000000000004E-2</v>
      </c>
      <c r="G29" s="19">
        <f t="shared" si="9"/>
        <v>0.16600000000000001</v>
      </c>
      <c r="H29" s="19">
        <f t="shared" si="9"/>
        <v>8.3000000000000004E-2</v>
      </c>
      <c r="I29" s="19">
        <f>(SUM(I27+I25)*0.5)*0.166</f>
        <v>0.16600000000000001</v>
      </c>
      <c r="J29" s="19">
        <f t="shared" ref="J29:M29" si="10">(SUM(J27+J25)*0.5)*0.166</f>
        <v>8.3000000000000004E-2</v>
      </c>
      <c r="K29" s="19">
        <f t="shared" si="10"/>
        <v>0</v>
      </c>
      <c r="L29" s="19">
        <f t="shared" si="10"/>
        <v>8.3000000000000004E-2</v>
      </c>
      <c r="M29" s="19">
        <f t="shared" si="10"/>
        <v>0.16600000000000001</v>
      </c>
      <c r="N29" s="19">
        <f>(SUM(N27+N25)*0.5)*0.166</f>
        <v>8.3000000000000004E-2</v>
      </c>
      <c r="O29" s="19">
        <f>(SUM(O27+O25)*0.5)*0.166</f>
        <v>0.91300000000000003</v>
      </c>
      <c r="P29" s="2" t="s">
        <v>56</v>
      </c>
      <c r="R29"/>
      <c r="S29"/>
      <c r="T29"/>
      <c r="U29"/>
      <c r="V29"/>
    </row>
    <row r="30" spans="1:22" x14ac:dyDescent="0.25">
      <c r="B30" s="21"/>
      <c r="C30" s="56" t="s">
        <v>15</v>
      </c>
      <c r="D30" s="56"/>
      <c r="E30" s="22">
        <f t="shared" ref="E30:O30" si="11">(E6+E12+E16+E20+E24+E29)</f>
        <v>0</v>
      </c>
      <c r="F30" s="22">
        <f t="shared" si="11"/>
        <v>0.747</v>
      </c>
      <c r="G30" s="22">
        <f t="shared" si="11"/>
        <v>0.99600000000000011</v>
      </c>
      <c r="H30" s="22">
        <f t="shared" si="11"/>
        <v>0.58099999999999996</v>
      </c>
      <c r="I30" s="28">
        <f t="shared" si="11"/>
        <v>0.99600000000000011</v>
      </c>
      <c r="J30" s="22">
        <f t="shared" si="11"/>
        <v>0.91300000000000003</v>
      </c>
      <c r="K30" s="22">
        <f t="shared" si="11"/>
        <v>0.16600000000000001</v>
      </c>
      <c r="L30" s="22">
        <f t="shared" si="11"/>
        <v>0.58099999999999996</v>
      </c>
      <c r="M30" s="22">
        <f t="shared" si="11"/>
        <v>0.99600000000000011</v>
      </c>
      <c r="N30" s="22">
        <f t="shared" si="11"/>
        <v>0.33200000000000002</v>
      </c>
      <c r="O30" s="22">
        <f t="shared" si="11"/>
        <v>6.3080000000000016</v>
      </c>
      <c r="P30" s="23"/>
    </row>
    <row r="31" spans="1:22" x14ac:dyDescent="0.25">
      <c r="O31" s="3"/>
    </row>
    <row r="32" spans="1:22" x14ac:dyDescent="0.25">
      <c r="A32" s="9"/>
      <c r="B32" s="4"/>
      <c r="C32" s="12"/>
      <c r="E32" s="5" t="s">
        <v>3</v>
      </c>
      <c r="F32" s="5" t="s">
        <v>4</v>
      </c>
      <c r="G32" s="5" t="s">
        <v>16</v>
      </c>
      <c r="H32" s="5" t="s">
        <v>6</v>
      </c>
      <c r="I32" s="5" t="s">
        <v>7</v>
      </c>
      <c r="J32" s="5" t="s">
        <v>37</v>
      </c>
      <c r="K32" s="5" t="s">
        <v>9</v>
      </c>
      <c r="L32" s="5" t="s">
        <v>10</v>
      </c>
      <c r="M32" s="5" t="s">
        <v>17</v>
      </c>
      <c r="N32" s="5" t="s">
        <v>87</v>
      </c>
      <c r="O32" s="6"/>
    </row>
    <row r="33" spans="1:15" x14ac:dyDescent="0.25">
      <c r="A33" s="9"/>
      <c r="B33" s="4"/>
      <c r="C33" s="12"/>
      <c r="D33" s="14" t="s">
        <v>36</v>
      </c>
      <c r="E33" s="7">
        <f t="shared" ref="E33:M33" si="12">(E30*1)</f>
        <v>0</v>
      </c>
      <c r="F33" s="7">
        <f t="shared" si="12"/>
        <v>0.747</v>
      </c>
      <c r="G33" s="7">
        <f t="shared" si="12"/>
        <v>0.99600000000000011</v>
      </c>
      <c r="H33" s="7">
        <f t="shared" si="12"/>
        <v>0.58099999999999996</v>
      </c>
      <c r="I33" s="7">
        <f t="shared" si="12"/>
        <v>0.99600000000000011</v>
      </c>
      <c r="J33" s="7">
        <f t="shared" si="12"/>
        <v>0.91300000000000003</v>
      </c>
      <c r="K33" s="7">
        <f t="shared" si="12"/>
        <v>0.16600000000000001</v>
      </c>
      <c r="L33" s="7">
        <f t="shared" si="12"/>
        <v>0.58099999999999996</v>
      </c>
      <c r="M33" s="7">
        <f t="shared" si="12"/>
        <v>0.99600000000000011</v>
      </c>
      <c r="N33" s="7">
        <f t="shared" ref="N33" si="13">(N30*1)</f>
        <v>0.33200000000000002</v>
      </c>
      <c r="O33" s="8"/>
    </row>
    <row r="34" spans="1:15" x14ac:dyDescent="0.25">
      <c r="A34" s="9"/>
      <c r="B34" s="4"/>
      <c r="C34" s="12"/>
      <c r="E34" s="10" t="str">
        <f t="shared" ref="E34:M34" si="14">IF(AND(E33=0),"Nulo",IF(AND(E33&gt;=0,E33&lt;0.2),"Muy bajo",IF(AND(E33&gt;=0.2,E33&lt;0.4),"Bajo",IF(AND(E33&gt;=0.4,E33&lt;0.6),"Medio",IF(AND(E33&gt;=0.6,E33&lt;0.8),"Alto",IF(AND(E33&gt;=0.8,E33&lt;=1),"Muy alto"))))))</f>
        <v>Nulo</v>
      </c>
      <c r="F34" s="10" t="str">
        <f t="shared" si="14"/>
        <v>Alto</v>
      </c>
      <c r="G34" s="10" t="str">
        <f t="shared" si="14"/>
        <v>Muy alto</v>
      </c>
      <c r="H34" s="10" t="str">
        <f t="shared" si="14"/>
        <v>Medio</v>
      </c>
      <c r="I34" s="10" t="str">
        <f t="shared" si="14"/>
        <v>Muy alto</v>
      </c>
      <c r="J34" s="10" t="str">
        <f t="shared" si="14"/>
        <v>Muy alto</v>
      </c>
      <c r="K34" s="10" t="str">
        <f t="shared" si="14"/>
        <v>Muy bajo</v>
      </c>
      <c r="L34" s="10" t="str">
        <f t="shared" si="14"/>
        <v>Medio</v>
      </c>
      <c r="M34" s="10" t="str">
        <f t="shared" si="14"/>
        <v>Muy alto</v>
      </c>
      <c r="N34" s="10" t="str">
        <f t="shared" ref="N34" si="15">IF(AND(N33=0),"Nulo",IF(AND(N33&gt;=0,N33&lt;0.2),"Muy bajo",IF(AND(N33&gt;=0.2,N33&lt;0.4),"Bajo",IF(AND(N33&gt;=0.4,N33&lt;0.6),"Medio",IF(AND(N33&gt;=0.6,N33&lt;0.8),"Alto",IF(AND(N33&gt;=0.8,N33&lt;=1),"Muy alto"))))))</f>
        <v>Bajo</v>
      </c>
    </row>
    <row r="36" spans="1:15" x14ac:dyDescent="0.25">
      <c r="E36" s="53" t="s">
        <v>116</v>
      </c>
      <c r="F36" s="54"/>
      <c r="G36" s="54"/>
      <c r="H36" s="54"/>
      <c r="I36" s="54"/>
      <c r="J36" s="54"/>
      <c r="K36" s="54"/>
      <c r="L36" s="54"/>
      <c r="M36" s="54"/>
      <c r="N36" s="55"/>
    </row>
    <row r="37" spans="1:15" x14ac:dyDescent="0.25">
      <c r="E37" s="36" t="s">
        <v>115</v>
      </c>
      <c r="F37" s="37">
        <v>14792250.279999997</v>
      </c>
      <c r="G37" s="37">
        <v>1897383</v>
      </c>
      <c r="H37" s="37">
        <v>19815042.949199997</v>
      </c>
      <c r="I37" s="37">
        <v>5620816.0331999995</v>
      </c>
      <c r="J37" s="38">
        <v>5435307.4300000006</v>
      </c>
      <c r="K37" s="37">
        <v>2740730.46</v>
      </c>
      <c r="L37" s="37">
        <v>4093092.4699999997</v>
      </c>
      <c r="M37" s="37">
        <v>4879861.5299999993</v>
      </c>
      <c r="N37" s="39">
        <f>+N44</f>
        <v>953938760.38</v>
      </c>
    </row>
    <row r="38" spans="1:15" x14ac:dyDescent="0.25">
      <c r="E38" s="40"/>
      <c r="F38" s="41"/>
      <c r="G38" s="41"/>
      <c r="H38" s="41"/>
      <c r="I38" s="41"/>
      <c r="J38" s="41"/>
      <c r="K38" s="41"/>
      <c r="L38" s="41"/>
      <c r="M38" s="41"/>
      <c r="N38" s="42"/>
    </row>
    <row r="39" spans="1:15" x14ac:dyDescent="0.25">
      <c r="C39" s="64" t="s">
        <v>129</v>
      </c>
      <c r="E39" s="40"/>
      <c r="F39" s="41"/>
      <c r="G39" s="41"/>
      <c r="H39" s="9"/>
      <c r="I39" s="43">
        <v>170524</v>
      </c>
      <c r="J39" s="41"/>
      <c r="K39" s="41"/>
      <c r="L39" s="41"/>
      <c r="M39" s="9"/>
      <c r="N39" s="62">
        <v>620368118</v>
      </c>
      <c r="O39" s="2">
        <v>620368118</v>
      </c>
    </row>
    <row r="40" spans="1:15" x14ac:dyDescent="0.25">
      <c r="E40" s="40"/>
      <c r="F40" s="41"/>
      <c r="G40" s="41"/>
      <c r="H40" s="9"/>
      <c r="I40" s="43">
        <v>3469064.73</v>
      </c>
      <c r="J40" s="41"/>
      <c r="K40" s="41"/>
      <c r="L40" s="41"/>
      <c r="M40" s="9"/>
      <c r="N40" s="62">
        <v>224640093</v>
      </c>
      <c r="O40" s="2">
        <v>224640093</v>
      </c>
    </row>
    <row r="41" spans="1:15" x14ac:dyDescent="0.25">
      <c r="E41" s="40"/>
      <c r="F41" s="41"/>
      <c r="G41" s="41"/>
      <c r="H41" s="9"/>
      <c r="I41" s="43">
        <v>1981227.3032</v>
      </c>
      <c r="J41" s="41"/>
      <c r="K41" s="41"/>
      <c r="L41" s="41"/>
      <c r="M41" s="9"/>
      <c r="N41" s="62">
        <v>4605518</v>
      </c>
    </row>
    <row r="42" spans="1:15" x14ac:dyDescent="0.25">
      <c r="E42" s="40"/>
      <c r="F42" s="41"/>
      <c r="G42" s="41"/>
      <c r="H42" s="41"/>
      <c r="I42" s="44">
        <f>SUM(I39:I41)</f>
        <v>5620816.0331999995</v>
      </c>
      <c r="J42" s="41"/>
      <c r="K42" s="41"/>
      <c r="L42" s="41"/>
      <c r="M42" s="9"/>
      <c r="N42" s="62">
        <v>98479303.200000003</v>
      </c>
    </row>
    <row r="43" spans="1:15" x14ac:dyDescent="0.25">
      <c r="E43" s="40"/>
      <c r="F43" s="41"/>
      <c r="G43" s="41"/>
      <c r="H43" s="9"/>
      <c r="I43" s="9"/>
      <c r="J43" s="41"/>
      <c r="K43" s="41"/>
      <c r="L43" s="41"/>
      <c r="M43" s="9"/>
      <c r="N43" s="63">
        <v>5845728.1799999969</v>
      </c>
    </row>
    <row r="44" spans="1:15" x14ac:dyDescent="0.25">
      <c r="E44" s="40"/>
      <c r="F44" s="41"/>
      <c r="G44" s="41"/>
      <c r="H44" s="9"/>
      <c r="I44" s="9"/>
      <c r="J44" s="41"/>
      <c r="K44" s="41"/>
      <c r="L44" s="41"/>
      <c r="M44" s="41"/>
      <c r="N44" s="45">
        <f>SUM(N39:N43)</f>
        <v>953938760.38</v>
      </c>
    </row>
    <row r="45" spans="1:15" x14ac:dyDescent="0.25">
      <c r="E45" s="46"/>
      <c r="F45" s="9"/>
      <c r="G45" s="9"/>
      <c r="H45" s="9"/>
      <c r="I45" s="9"/>
      <c r="J45" s="9"/>
      <c r="K45" s="9"/>
      <c r="L45" s="9"/>
      <c r="M45" s="9"/>
      <c r="N45" s="47"/>
    </row>
    <row r="46" spans="1:15" x14ac:dyDescent="0.25">
      <c r="E46" s="46"/>
      <c r="F46" s="9"/>
      <c r="G46" s="9"/>
      <c r="H46" s="9"/>
      <c r="I46" s="48" t="s">
        <v>108</v>
      </c>
      <c r="J46" s="9"/>
      <c r="K46" s="9"/>
      <c r="L46" s="9"/>
      <c r="M46" s="9"/>
      <c r="N46" s="49" t="s">
        <v>95</v>
      </c>
    </row>
    <row r="47" spans="1:15" x14ac:dyDescent="0.25">
      <c r="E47" s="46"/>
      <c r="F47" s="9"/>
      <c r="G47" s="9"/>
      <c r="H47" s="9"/>
      <c r="I47" s="48" t="s">
        <v>107</v>
      </c>
      <c r="J47" s="9"/>
      <c r="K47" s="9"/>
      <c r="L47" s="9"/>
      <c r="M47" s="9"/>
      <c r="N47" s="49" t="s">
        <v>96</v>
      </c>
    </row>
    <row r="48" spans="1:15" x14ac:dyDescent="0.25">
      <c r="E48" s="46"/>
      <c r="F48" s="9"/>
      <c r="G48" s="9"/>
      <c r="H48" s="9"/>
      <c r="I48" s="48" t="s">
        <v>106</v>
      </c>
      <c r="J48" s="9"/>
      <c r="K48" s="9"/>
      <c r="L48" s="9"/>
      <c r="M48" s="9"/>
      <c r="N48" s="49" t="s">
        <v>97</v>
      </c>
    </row>
    <row r="49" spans="5:14" x14ac:dyDescent="0.25">
      <c r="E49" s="46"/>
      <c r="F49" s="9"/>
      <c r="G49" s="9"/>
      <c r="H49" s="9"/>
      <c r="I49" s="9"/>
      <c r="J49" s="9"/>
      <c r="K49" s="9"/>
      <c r="L49" s="9"/>
      <c r="M49" s="9"/>
      <c r="N49" s="49" t="s">
        <v>98</v>
      </c>
    </row>
    <row r="50" spans="5:14" x14ac:dyDescent="0.25">
      <c r="E50" s="50"/>
      <c r="F50" s="51"/>
      <c r="G50" s="51"/>
      <c r="H50" s="51"/>
      <c r="I50" s="51"/>
      <c r="J50" s="51"/>
      <c r="K50" s="51"/>
      <c r="L50" s="51"/>
      <c r="M50" s="51"/>
      <c r="N50" s="52" t="s">
        <v>99</v>
      </c>
    </row>
  </sheetData>
  <mergeCells count="24">
    <mergeCell ref="E1:M1"/>
    <mergeCell ref="O1:O2"/>
    <mergeCell ref="P1:P2"/>
    <mergeCell ref="B3:B5"/>
    <mergeCell ref="C3:C5"/>
    <mergeCell ref="B1:D1"/>
    <mergeCell ref="C7:C11"/>
    <mergeCell ref="B7:B11"/>
    <mergeCell ref="C6:D6"/>
    <mergeCell ref="C12:D12"/>
    <mergeCell ref="B13:B15"/>
    <mergeCell ref="C13:C15"/>
    <mergeCell ref="C16:D16"/>
    <mergeCell ref="C17:C19"/>
    <mergeCell ref="B17:B19"/>
    <mergeCell ref="C24:D24"/>
    <mergeCell ref="C21:C23"/>
    <mergeCell ref="B21:B23"/>
    <mergeCell ref="E36:N36"/>
    <mergeCell ref="C30:D30"/>
    <mergeCell ref="B25:B28"/>
    <mergeCell ref="C25:C28"/>
    <mergeCell ref="C20:D20"/>
    <mergeCell ref="C29:D29"/>
  </mergeCells>
  <conditionalFormatting sqref="E34:L34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4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4:M34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3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4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3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F5" r:id="rId1" display="http://www.guadalupe.gob.mx/apoyoscovid/"/>
    <hyperlink ref="M5" r:id="rId2"/>
    <hyperlink ref="M10" r:id="rId3"/>
    <hyperlink ref="I10" r:id="rId4"/>
    <hyperlink ref="J10" r:id="rId5"/>
    <hyperlink ref="G10" r:id="rId6"/>
    <hyperlink ref="G15" r:id="rId7"/>
    <hyperlink ref="F15" r:id="rId8"/>
    <hyperlink ref="E15" r:id="rId9"/>
    <hyperlink ref="G19" r:id="rId10"/>
    <hyperlink ref="F19" r:id="rId11"/>
    <hyperlink ref="E19" r:id="rId12"/>
    <hyperlink ref="M19" r:id="rId13" location="compras"/>
    <hyperlink ref="M15" r:id="rId14" location="compras"/>
    <hyperlink ref="I15" r:id="rId15"/>
    <hyperlink ref="I19" r:id="rId16"/>
    <hyperlink ref="J15" r:id="rId17"/>
    <hyperlink ref="J19" r:id="rId18"/>
    <hyperlink ref="J23" r:id="rId19"/>
    <hyperlink ref="I23" r:id="rId20"/>
    <hyperlink ref="N10" r:id="rId21"/>
    <hyperlink ref="N5" r:id="rId22"/>
    <hyperlink ref="N15" r:id="rId23"/>
    <hyperlink ref="K10" r:id="rId24"/>
    <hyperlink ref="G23" r:id="rId25"/>
    <hyperlink ref="G5" r:id="rId26"/>
    <hyperlink ref="H10" r:id="rId27"/>
    <hyperlink ref="F10" r:id="rId28"/>
    <hyperlink ref="L10" r:id="rId29" location="gid=585561491" display="https://docs.google.com/spreadsheets/d/1s1PzL9vesAA355P5_WXHPcXgkOi-7APZletL99sSz4I/edit - gid=585561491"/>
    <hyperlink ref="L15" r:id="rId30" location="gid=585561491" display="https://docs.google.com/spreadsheets/d/1s1PzL9vesAA355P5_WXHPcXgkOi-7APZletL99sSz4I/edit - gid=585561491"/>
    <hyperlink ref="L19" r:id="rId31" location="gid=585561491" display="https://docs.google.com/spreadsheets/d/1s1PzL9vesAA355P5_WXHPcXgkOi-7APZletL99sSz4I/edit - gid=585561491"/>
    <hyperlink ref="H23" r:id="rId32"/>
    <hyperlink ref="K5" r:id="rId33"/>
    <hyperlink ref="L5" r:id="rId34"/>
    <hyperlink ref="J5" r:id="rId35"/>
    <hyperlink ref="H5" r:id="rId36"/>
    <hyperlink ref="I5" r:id="rId37" display="https://escobedo.gob.mx/?p=proactiva"/>
  </hyperlinks>
  <pageMargins left="0.7" right="0.7" top="0.75" bottom="0.75" header="0.3" footer="0.3"/>
  <pageSetup paperSize="9" orientation="portrait" r:id="rId3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8:O30"/>
  <sheetViews>
    <sheetView tabSelected="1" workbookViewId="0">
      <selection activeCell="F1" sqref="F1"/>
    </sheetView>
  </sheetViews>
  <sheetFormatPr baseColWidth="10" defaultRowHeight="15" x14ac:dyDescent="0.25"/>
  <cols>
    <col min="6" max="6" width="41.7109375" customWidth="1"/>
    <col min="7" max="7" width="26.42578125" style="2" customWidth="1"/>
    <col min="8" max="8" width="34.7109375" customWidth="1"/>
    <col min="9" max="9" width="19.5703125" customWidth="1"/>
    <col min="10" max="10" width="9.42578125" bestFit="1" customWidth="1"/>
    <col min="11" max="11" width="12" bestFit="1" customWidth="1"/>
    <col min="12" max="13" width="6.5703125" bestFit="1" customWidth="1"/>
    <col min="14" max="14" width="9.85546875" bestFit="1" customWidth="1"/>
    <col min="15" max="15" width="6.85546875" bestFit="1" customWidth="1"/>
  </cols>
  <sheetData>
    <row r="8" spans="6:15" ht="26.25" x14ac:dyDescent="0.4">
      <c r="F8" s="72" t="s">
        <v>142</v>
      </c>
      <c r="G8" s="72"/>
      <c r="H8" s="73"/>
      <c r="I8" s="66"/>
      <c r="J8" s="5"/>
      <c r="K8" s="5"/>
      <c r="L8" s="5"/>
      <c r="M8" s="5"/>
      <c r="N8" s="5"/>
      <c r="O8" s="5"/>
    </row>
    <row r="9" spans="6:15" ht="26.25" x14ac:dyDescent="0.4">
      <c r="F9" s="74" t="s">
        <v>143</v>
      </c>
      <c r="G9" s="75"/>
      <c r="H9" s="76"/>
      <c r="I9" s="67"/>
      <c r="J9" s="7"/>
      <c r="K9" s="7"/>
      <c r="L9" s="7"/>
      <c r="M9" s="7"/>
      <c r="N9" s="7"/>
      <c r="O9" s="7"/>
    </row>
    <row r="10" spans="6:15" ht="26.25" x14ac:dyDescent="0.4">
      <c r="F10" s="65"/>
      <c r="G10" s="68"/>
      <c r="H10" s="65"/>
      <c r="I10" s="65"/>
    </row>
    <row r="11" spans="6:15" ht="26.25" x14ac:dyDescent="0.4">
      <c r="F11" s="69" t="s">
        <v>130</v>
      </c>
      <c r="G11" s="69" t="s">
        <v>147</v>
      </c>
      <c r="H11" s="70" t="s">
        <v>141</v>
      </c>
      <c r="I11" s="65"/>
    </row>
    <row r="12" spans="6:15" ht="26.25" x14ac:dyDescent="0.4">
      <c r="F12" s="65" t="s">
        <v>135</v>
      </c>
      <c r="G12" s="68">
        <v>100</v>
      </c>
      <c r="H12" s="71">
        <f>+ANALITICO!I37</f>
        <v>5620816.0331999995</v>
      </c>
      <c r="I12" s="65"/>
    </row>
    <row r="13" spans="6:15" ht="26.25" x14ac:dyDescent="0.4">
      <c r="F13" s="65" t="s">
        <v>133</v>
      </c>
      <c r="G13" s="68">
        <v>100</v>
      </c>
      <c r="H13" s="71">
        <f>+ANALITICO!G37</f>
        <v>1897383</v>
      </c>
      <c r="I13" s="65"/>
    </row>
    <row r="14" spans="6:15" ht="26.25" x14ac:dyDescent="0.4">
      <c r="F14" s="65" t="s">
        <v>139</v>
      </c>
      <c r="G14" s="68">
        <v>100</v>
      </c>
      <c r="H14" s="71">
        <f>+ANALITICO!M37</f>
        <v>4879861.5299999993</v>
      </c>
      <c r="I14" s="65"/>
    </row>
    <row r="15" spans="6:15" ht="26.25" x14ac:dyDescent="0.4">
      <c r="F15" s="65" t="s">
        <v>136</v>
      </c>
      <c r="G15" s="68">
        <v>91</v>
      </c>
      <c r="H15" s="71">
        <f>+ANALITICO!J37</f>
        <v>5435307.4300000006</v>
      </c>
      <c r="I15" s="65"/>
    </row>
    <row r="16" spans="6:15" ht="26.25" x14ac:dyDescent="0.4">
      <c r="F16" s="65" t="s">
        <v>132</v>
      </c>
      <c r="G16" s="68">
        <v>75</v>
      </c>
      <c r="H16" s="71">
        <f>+ANALITICO!F37</f>
        <v>14792250.279999997</v>
      </c>
      <c r="I16" s="65"/>
    </row>
    <row r="17" spans="6:9" ht="26.25" x14ac:dyDescent="0.4">
      <c r="F17" s="65" t="s">
        <v>134</v>
      </c>
      <c r="G17" s="68">
        <v>58</v>
      </c>
      <c r="H17" s="71">
        <f>+ANALITICO!H37</f>
        <v>19815042.949199997</v>
      </c>
      <c r="I17" s="65"/>
    </row>
    <row r="18" spans="6:9" ht="26.25" x14ac:dyDescent="0.4">
      <c r="F18" s="65" t="s">
        <v>138</v>
      </c>
      <c r="G18" s="68">
        <v>58</v>
      </c>
      <c r="H18" s="71">
        <f>+ANALITICO!L37</f>
        <v>4093092.4699999997</v>
      </c>
      <c r="I18" s="65"/>
    </row>
    <row r="19" spans="6:9" ht="26.25" x14ac:dyDescent="0.4">
      <c r="F19" s="65" t="s">
        <v>140</v>
      </c>
      <c r="G19" s="68">
        <v>33</v>
      </c>
      <c r="H19" s="71">
        <f>+ANALITICO!N37</f>
        <v>953938760.38</v>
      </c>
      <c r="I19" s="65"/>
    </row>
    <row r="20" spans="6:9" ht="26.25" x14ac:dyDescent="0.4">
      <c r="F20" s="65" t="s">
        <v>137</v>
      </c>
      <c r="G20" s="68">
        <v>17</v>
      </c>
      <c r="H20" s="71">
        <f>+ANALITICO!K37</f>
        <v>2740730.46</v>
      </c>
      <c r="I20" s="65"/>
    </row>
    <row r="21" spans="6:9" ht="26.25" x14ac:dyDescent="0.4">
      <c r="F21" s="65" t="s">
        <v>131</v>
      </c>
      <c r="G21" s="68">
        <v>0</v>
      </c>
      <c r="H21" s="65" t="s">
        <v>146</v>
      </c>
      <c r="I21" s="65"/>
    </row>
    <row r="22" spans="6:9" ht="26.25" x14ac:dyDescent="0.4">
      <c r="F22" s="65"/>
      <c r="G22" s="68"/>
      <c r="H22" s="65"/>
      <c r="I22" s="65"/>
    </row>
    <row r="23" spans="6:9" ht="26.25" x14ac:dyDescent="0.4">
      <c r="F23" s="65" t="s">
        <v>149</v>
      </c>
      <c r="G23" s="68"/>
      <c r="H23" s="65"/>
      <c r="I23" s="65"/>
    </row>
    <row r="24" spans="6:9" ht="26.25" x14ac:dyDescent="0.4">
      <c r="F24" s="65" t="s">
        <v>148</v>
      </c>
      <c r="G24" s="68"/>
      <c r="H24" s="65"/>
      <c r="I24" s="65"/>
    </row>
    <row r="25" spans="6:9" ht="26.25" x14ac:dyDescent="0.4">
      <c r="F25" s="65"/>
      <c r="G25" s="68"/>
      <c r="H25" s="65"/>
      <c r="I25" s="65"/>
    </row>
    <row r="26" spans="6:9" ht="26.25" x14ac:dyDescent="0.4">
      <c r="F26" s="65" t="s">
        <v>144</v>
      </c>
      <c r="G26" s="68"/>
      <c r="H26" s="65"/>
      <c r="I26" s="65"/>
    </row>
    <row r="27" spans="6:9" ht="26.25" x14ac:dyDescent="0.4">
      <c r="F27" s="65" t="s">
        <v>145</v>
      </c>
      <c r="G27" s="68"/>
      <c r="H27" s="65"/>
      <c r="I27" s="65"/>
    </row>
    <row r="28" spans="6:9" ht="26.25" x14ac:dyDescent="0.4">
      <c r="F28" s="65"/>
      <c r="G28" s="68"/>
      <c r="H28" s="65"/>
      <c r="I28" s="65"/>
    </row>
    <row r="29" spans="6:9" ht="26.25" x14ac:dyDescent="0.4">
      <c r="F29" s="65"/>
      <c r="G29" s="68"/>
      <c r="H29" s="65"/>
      <c r="I29" s="65"/>
    </row>
    <row r="30" spans="6:9" ht="26.25" x14ac:dyDescent="0.4">
      <c r="F30" s="65"/>
      <c r="G30" s="68"/>
      <c r="H30" s="65"/>
      <c r="I30" s="65"/>
    </row>
  </sheetData>
  <sortState ref="F12:G21">
    <sortCondition descending="1" ref="G12:G21"/>
  </sortState>
  <mergeCells count="2">
    <mergeCell ref="F8:H8"/>
    <mergeCell ref="F9:H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ANALITICO</vt:lpstr>
      <vt:lpstr>RANKING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</dc:creator>
  <cp:lastModifiedBy>JMR</cp:lastModifiedBy>
  <dcterms:created xsi:type="dcterms:W3CDTF">2016-07-27T15:04:05Z</dcterms:created>
  <dcterms:modified xsi:type="dcterms:W3CDTF">2020-05-16T20:23:28Z</dcterms:modified>
</cp:coreProperties>
</file>