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filterPrivacy="1" codeName="ThisWorkbook"/>
  <xr:revisionPtr revIDLastSave="0" documentId="8_{83AC8A82-D759-5B40-BCC1-5850D525125B}" xr6:coauthVersionLast="47" xr6:coauthVersionMax="47" xr10:uidLastSave="{00000000-0000-0000-0000-000000000000}"/>
  <bookViews>
    <workbookView xWindow="0" yWindow="760" windowWidth="13480" windowHeight="1888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16"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5" i="17" l="1"/>
  <c r="U19" i="17"/>
  <c r="U31" i="17"/>
  <c r="U35" i="17"/>
  <c r="U11" i="17"/>
  <c r="U32" i="17"/>
  <c r="U17"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5" i="17"/>
  <c r="V24" i="17"/>
  <c r="V22" i="17"/>
  <c r="V30"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0" i="17"/>
  <c r="W26" i="17"/>
  <c r="W17" i="17"/>
  <c r="W15" i="17"/>
  <c r="W11" i="17"/>
  <c r="X7" i="17" l="1"/>
  <c r="W16" i="17"/>
  <c r="W29" i="17"/>
  <c r="W27" i="17"/>
  <c r="W12" i="17"/>
  <c r="W21" i="17"/>
  <c r="W31" i="17"/>
  <c r="W19" i="17"/>
  <c r="W18" i="17"/>
  <c r="W32" i="17"/>
  <c r="W20" i="17"/>
  <c r="W14" i="17"/>
  <c r="W24" i="17"/>
  <c r="W13" i="17"/>
  <c r="W22" i="17"/>
  <c r="W33" i="17"/>
  <c r="W6" i="17"/>
  <c r="W23" i="17"/>
  <c r="W34" i="17"/>
  <c r="W9" i="17"/>
  <c r="W25"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4" i="17"/>
  <c r="X33" i="17"/>
  <c r="X32" i="17"/>
  <c r="X31" i="17"/>
  <c r="X30" i="17"/>
  <c r="X26" i="17"/>
  <c r="X29" i="17"/>
  <c r="X28" i="17"/>
  <c r="X21" i="17"/>
  <c r="X17" i="17"/>
  <c r="X16" i="17"/>
  <c r="X25" i="17"/>
  <c r="X20" i="17"/>
  <c r="X27" i="17"/>
  <c r="X24" i="17"/>
  <c r="X19" i="17"/>
  <c r="X12" i="17"/>
  <c r="Y7" i="17"/>
  <c r="X23" i="17"/>
  <c r="X18" i="17"/>
  <c r="X15" i="17"/>
  <c r="X11" i="17"/>
  <c r="X9" i="17"/>
  <c r="X22" i="17"/>
  <c r="X14" i="17"/>
  <c r="X13" i="17"/>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9" i="17"/>
  <c r="Y21" i="17"/>
  <c r="Y17" i="17"/>
  <c r="Y16" i="17"/>
  <c r="Y14" i="17"/>
  <c r="Y13" i="17"/>
  <c r="Z7" i="17"/>
  <c r="Y12" i="17"/>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Z20" i="17"/>
  <c r="Z11" i="17"/>
  <c r="Z15" i="17"/>
  <c r="Z9" i="17"/>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A19" i="17"/>
  <c r="AA28" i="17"/>
  <c r="AA24" i="17"/>
  <c r="AA15" i="17"/>
  <c r="AA11" i="17"/>
  <c r="AA9" i="17"/>
  <c r="AA14" i="17"/>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6" i="18" l="1"/>
  <c r="AK22" i="18"/>
  <c r="AK21" i="18"/>
  <c r="AK29" i="18"/>
  <c r="AK28" i="18"/>
  <c r="AK6" i="18"/>
  <c r="AK35" i="18"/>
  <c r="AK31" i="18"/>
  <c r="AK20" i="18"/>
  <c r="AK12" i="18"/>
  <c r="AK24" i="18"/>
  <c r="AK30" i="18"/>
  <c r="AK11" i="18"/>
  <c r="AK14" i="18"/>
  <c r="AK23" i="18"/>
  <c r="AK26" i="18"/>
  <c r="AK9" i="18"/>
  <c r="AK15" i="18"/>
  <c r="AK19" i="18"/>
  <c r="AL7" i="18"/>
  <c r="AL25" i="18" s="1"/>
  <c r="AK13" i="18"/>
  <c r="AK17" i="18"/>
  <c r="AK18" i="18"/>
  <c r="AK27" i="18"/>
  <c r="AK33" i="18"/>
  <c r="AK32" i="18"/>
  <c r="AK25" i="18"/>
  <c r="AL35" i="18"/>
  <c r="AL34" i="18"/>
  <c r="AL27"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6" i="18" l="1"/>
  <c r="AL18" i="18"/>
  <c r="AL19" i="18"/>
  <c r="AL15" i="18"/>
  <c r="AL24" i="18"/>
  <c r="AL20" i="18"/>
  <c r="AL28" i="18"/>
  <c r="AL26" i="18"/>
  <c r="AL30" i="18"/>
  <c r="AL9" i="18"/>
  <c r="AL17" i="18"/>
  <c r="AL31" i="18"/>
  <c r="AL11" i="18"/>
  <c r="AL23" i="18"/>
  <c r="AL32" i="18"/>
  <c r="AM7" i="18"/>
  <c r="AM31" i="18" s="1"/>
  <c r="AL13" i="18"/>
  <c r="AL33" i="18"/>
  <c r="AL12" i="18"/>
  <c r="AL21" i="18"/>
  <c r="AL29" i="18"/>
  <c r="AL14" i="18"/>
  <c r="AL22"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35" i="18" l="1"/>
  <c r="AM33" i="18"/>
  <c r="AM34" i="18"/>
  <c r="AM32" i="18"/>
  <c r="AM14" i="18"/>
  <c r="AM20" i="18"/>
  <c r="AM19" i="18"/>
  <c r="AM16" i="18"/>
  <c r="AM22" i="18"/>
  <c r="AM9" i="18"/>
  <c r="AM23" i="18"/>
  <c r="AM11" i="18"/>
  <c r="AM27" i="18"/>
  <c r="AM18" i="18"/>
  <c r="AM24" i="18"/>
  <c r="AN7" i="18"/>
  <c r="AN27" i="18" s="1"/>
  <c r="AM12" i="18"/>
  <c r="AM21" i="18"/>
  <c r="AM29" i="18"/>
  <c r="AM13" i="18"/>
  <c r="AM25" i="18"/>
  <c r="AM30" i="18"/>
  <c r="AM17" i="18"/>
  <c r="AM28" i="18"/>
  <c r="AM15" i="18"/>
  <c r="AM26"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6" i="18" l="1"/>
  <c r="AN15" i="18"/>
  <c r="AN30" i="18"/>
  <c r="AN20" i="18"/>
  <c r="AN21" i="18"/>
  <c r="AN29" i="18"/>
  <c r="AO7" i="18"/>
  <c r="AO28" i="18" s="1"/>
  <c r="AN35" i="18"/>
  <c r="AN12" i="18"/>
  <c r="AN23" i="18"/>
  <c r="AN17" i="18"/>
  <c r="AN31" i="18"/>
  <c r="AN9" i="18"/>
  <c r="AN24" i="18"/>
  <c r="AN32" i="18"/>
  <c r="AN11" i="18"/>
  <c r="AN25" i="18"/>
  <c r="AN33" i="18"/>
  <c r="AN14" i="18"/>
  <c r="AN26" i="18"/>
  <c r="AN34" i="18"/>
  <c r="AN18" i="18"/>
  <c r="AN22" i="18"/>
  <c r="AN19" i="18"/>
  <c r="AN13" i="18"/>
  <c r="AN28"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7" i="18" l="1"/>
  <c r="AO30" i="18"/>
  <c r="AO18" i="18"/>
  <c r="AO19" i="18"/>
  <c r="AO29" i="18"/>
  <c r="AO25" i="18"/>
  <c r="AO24" i="18"/>
  <c r="AO14" i="18"/>
  <c r="AO11" i="18"/>
  <c r="AO9" i="18"/>
  <c r="AO31" i="18"/>
  <c r="AP7" i="18"/>
  <c r="AP30" i="18" s="1"/>
  <c r="AO20" i="18"/>
  <c r="AO22" i="18"/>
  <c r="AO35" i="18"/>
  <c r="AO13" i="18"/>
  <c r="AO16" i="18"/>
  <c r="AO23" i="18"/>
  <c r="AO26" i="18"/>
  <c r="AO32" i="18"/>
  <c r="AO17" i="18"/>
  <c r="AO34" i="18"/>
  <c r="AO33" i="18"/>
  <c r="AO12" i="18"/>
  <c r="AO15" i="18"/>
  <c r="AO21"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2" i="18" l="1"/>
  <c r="AP18" i="18"/>
  <c r="AP27" i="18"/>
  <c r="AP24" i="18"/>
  <c r="AP31" i="18"/>
  <c r="AP32" i="18"/>
  <c r="AP9" i="18"/>
  <c r="AP11" i="18"/>
  <c r="AP22" i="18"/>
  <c r="AP33" i="18"/>
  <c r="AP14" i="18"/>
  <c r="AP13" i="18"/>
  <c r="AP15" i="18"/>
  <c r="AP34" i="18"/>
  <c r="AP19" i="18"/>
  <c r="AP17" i="18"/>
  <c r="AP29" i="18"/>
  <c r="AP25" i="18"/>
  <c r="AP16" i="18"/>
  <c r="AP20" i="18"/>
  <c r="AP28" i="18"/>
  <c r="AP35" i="18"/>
  <c r="AP23" i="18"/>
  <c r="AP21" i="18"/>
  <c r="AQ7" i="18"/>
  <c r="AQ31" i="18" s="1"/>
  <c r="AP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3" i="18" l="1"/>
  <c r="AQ34" i="18"/>
  <c r="AQ35" i="18"/>
  <c r="AQ25" i="18"/>
  <c r="AR7" i="18"/>
  <c r="AR23" i="18" s="1"/>
  <c r="AQ14" i="18"/>
  <c r="AQ24" i="18"/>
  <c r="AQ23" i="18"/>
  <c r="AQ22" i="18"/>
  <c r="AQ27" i="18"/>
  <c r="AQ19" i="18"/>
  <c r="AQ28" i="18"/>
  <c r="AQ15" i="18"/>
  <c r="AQ29" i="18"/>
  <c r="AQ9" i="18"/>
  <c r="AQ16" i="18"/>
  <c r="AQ32" i="18"/>
  <c r="AQ20" i="18"/>
  <c r="AQ11" i="18"/>
  <c r="AQ17" i="18"/>
  <c r="AQ33" i="18"/>
  <c r="AQ12" i="18"/>
  <c r="AQ30" i="18"/>
  <c r="AQ21" i="18"/>
  <c r="AQ18" i="18"/>
  <c r="AQ2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3" i="18" l="1"/>
  <c r="AR28" i="18"/>
  <c r="AR25" i="18"/>
  <c r="AR27" i="18"/>
  <c r="AR30" i="18"/>
  <c r="AR31" i="18"/>
  <c r="AR9" i="18"/>
  <c r="AS7" i="18"/>
  <c r="AS33" i="18" s="1"/>
  <c r="AR12" i="18"/>
  <c r="AR11" i="18"/>
  <c r="AR32" i="18"/>
  <c r="AR6" i="18"/>
  <c r="AR15" i="18"/>
  <c r="AR33" i="18"/>
  <c r="AR19" i="18"/>
  <c r="AR14" i="18"/>
  <c r="AR20" i="18"/>
  <c r="AR18" i="18"/>
  <c r="AR34" i="18"/>
  <c r="AR16" i="18"/>
  <c r="AR24" i="18"/>
  <c r="AR22" i="18"/>
  <c r="AR35" i="18"/>
  <c r="AR17" i="18"/>
  <c r="AR26" i="18"/>
  <c r="AR21" i="18"/>
  <c r="AR2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1" i="18" l="1"/>
  <c r="AS24" i="18"/>
  <c r="AS29" i="18"/>
  <c r="AS30" i="18"/>
  <c r="AS15" i="18"/>
  <c r="AS9" i="18"/>
  <c r="AS20" i="18"/>
  <c r="AS22" i="18"/>
  <c r="AS34" i="18"/>
  <c r="AS23" i="18"/>
  <c r="AS25" i="18"/>
  <c r="AS32" i="18"/>
  <c r="AS27" i="18"/>
  <c r="AS35" i="18"/>
  <c r="AS12" i="18"/>
  <c r="AS18" i="18"/>
  <c r="AS16" i="18"/>
  <c r="AS14" i="18"/>
  <c r="AS26" i="18"/>
  <c r="AS13" i="18"/>
  <c r="AS17" i="18"/>
  <c r="AS19" i="18"/>
  <c r="AS31" i="18"/>
  <c r="AT7" i="18"/>
  <c r="AT25" i="18" s="1"/>
  <c r="AS21" i="18"/>
  <c r="AS28"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9" i="18" l="1"/>
  <c r="AT30" i="18"/>
  <c r="AT13" i="18"/>
  <c r="AT16" i="18"/>
  <c r="AT31" i="18"/>
  <c r="AT32" i="18"/>
  <c r="AT20" i="18"/>
  <c r="AT11" i="18"/>
  <c r="AU7" i="18"/>
  <c r="AU34" i="18" s="1"/>
  <c r="AT21" i="18"/>
  <c r="AT28" i="18"/>
  <c r="AT35" i="18"/>
  <c r="AT15" i="18"/>
  <c r="AT26" i="18"/>
  <c r="AT9" i="18"/>
  <c r="AT33" i="18"/>
  <c r="AT17" i="18"/>
  <c r="AT24" i="18"/>
  <c r="AT12" i="18"/>
  <c r="AT22" i="18"/>
  <c r="AT29" i="18"/>
  <c r="AT18" i="18"/>
  <c r="AT27" i="18"/>
  <c r="AT34" i="18"/>
  <c r="AT14" i="18"/>
  <c r="AT23" i="18"/>
  <c r="AU20" i="18"/>
  <c r="AV7" i="18"/>
  <c r="AU18"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35" i="18" l="1"/>
  <c r="AU24" i="18"/>
  <c r="AU28" i="18"/>
  <c r="AU16" i="18"/>
  <c r="AU17" i="18"/>
  <c r="AU11" i="18"/>
  <c r="AU29" i="18"/>
  <c r="AU26" i="18"/>
  <c r="AU31" i="18"/>
  <c r="AU14" i="18"/>
  <c r="AU22" i="18"/>
  <c r="AU32" i="18"/>
  <c r="AU21" i="18"/>
  <c r="AU12" i="18"/>
  <c r="AU30" i="18"/>
  <c r="AU15" i="18"/>
  <c r="AU13" i="18"/>
  <c r="AU19" i="18"/>
  <c r="AU23" i="18"/>
  <c r="AU33" i="18"/>
  <c r="AU9" i="18"/>
  <c r="AU25" i="18"/>
  <c r="AU27" i="18"/>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17" i="16"/>
  <c r="BC16" i="16"/>
  <c r="BC23" i="16"/>
  <c r="BC24" i="16"/>
  <c r="BC22" i="16"/>
  <c r="BC18" i="16"/>
  <c r="BD7" i="16"/>
  <c r="BC11" i="16"/>
  <c r="BC9" i="16"/>
  <c r="BC13" i="16"/>
  <c r="BC15" i="16" l="1"/>
  <c r="BC21" i="16"/>
  <c r="BC12" i="16"/>
  <c r="BC2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<sst xmlns="http://schemas.openxmlformats.org/spreadsheetml/2006/main" count="175" uniqueCount="57">
  <si>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</si>
  <si>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</si>
  <si>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</si>
  <si>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</si>
  <si>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</si>
  <si>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</si>
  <si>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</si>
  <si>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</si>
  <si>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</si>
  <si>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</si>
  <si>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</si>
  <si>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</si>
  <si>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</si>
  <si>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</si>
  <si>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</si>
  <si>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</si>
  <si>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</si>
  <si>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</si>
  <si>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</si>
  <si>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</si>
  <si>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</si>
  <si>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</si>
  <si>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</si>
  <si>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</si>
  <si>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</si>
  <si>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</si>
  <si>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</si>
  <si>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</si>
  <si>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</si>
  <si>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</si>
  <si>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</si>
  <si>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</si>
  <si>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</si>
  <si>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</si>
  <si>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</si>
  <si>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</si>
  <si>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</si>
  <si>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Documentation</t>
  </si>
  <si>
    <t>Gantt Chart</t>
  </si>
  <si>
    <t>Gabriel</t>
  </si>
  <si>
    <t>Entity Relation Diagram</t>
  </si>
  <si>
    <t>Use Case Diagram</t>
  </si>
  <si>
    <t>PowePoint Slides</t>
  </si>
  <si>
    <t>Setting up the Server</t>
  </si>
  <si>
    <t>Endrit</t>
  </si>
  <si>
    <t>Database - Creation</t>
  </si>
  <si>
    <t>Database - Populating</t>
  </si>
  <si>
    <t>API - Login</t>
  </si>
  <si>
    <t>Christian/Stanley</t>
  </si>
  <si>
    <t>API - Registration</t>
  </si>
  <si>
    <t>API - Add Contact</t>
  </si>
  <si>
    <t>API - Search Contact</t>
  </si>
  <si>
    <t>API - Edit Contact</t>
  </si>
  <si>
    <t>API - Delete Contact</t>
  </si>
  <si>
    <t>Frontend</t>
  </si>
  <si>
    <t>Design</t>
  </si>
  <si>
    <t>Login/Signup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</si>
</sst>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07"/>
    </row>
    <row r="2" spans="1:13" ht="50" customHeight="1" x14ac:dyDescent="0.3">
      <c r="A2" s="7"/>
      <c r="B2" s="113"/>
      <c r="C2" s="124" t="s">
        <v>34</v>
      </c>
      <c r="D2" s="124"/>
      <c r="E2" s="124"/>
      <c r="F2" s="113"/>
      <c r="G2" s="7"/>
      <c r="H2" s="7"/>
      <c r="I2" s="7"/>
      <c r="J2" s="7"/>
      <c r="K2" s="7"/>
      <c r="L2" s="7"/>
      <c r="M2" s="7"/>
    </row>
    <row r="3" spans="1:13" ht="14.5" customHeight="1" x14ac:dyDescent="0.3">
      <c r="A3" s="7"/>
      <c r="B3" s="108"/>
      <c r="C3" s="109"/>
      <c r="D3" s="110"/>
      <c r="E3" s="108"/>
      <c r="F3" s="108"/>
      <c r="G3" s="7"/>
      <c r="H3" s="7"/>
      <c r="I3" s="7"/>
      <c r="J3" s="7"/>
      <c r="K3" s="7"/>
      <c r="L3" s="7"/>
      <c r="M3" s="7"/>
    </row>
    <row r="4" spans="1:13" s="8" customFormat="1" ht="67" customHeight="1" x14ac:dyDescent="0.3">
      <c r="A4" s="7"/>
      <c r="B4" s="108"/>
      <c r="C4" s="125" t="s">
        <v>35</v>
      </c>
      <c r="D4" s="125"/>
      <c r="E4" s="125"/>
      <c r="F4" s="108"/>
      <c r="G4" s="7"/>
      <c r="H4" s="7"/>
      <c r="I4" s="7"/>
      <c r="J4" s="7"/>
      <c r="K4" s="7"/>
      <c r="L4" s="7"/>
      <c r="M4" s="7"/>
    </row>
    <row r="5" spans="1:13" s="8" customFormat="1" ht="67" customHeight="1" x14ac:dyDescent="0.3">
      <c r="A5" s="7"/>
      <c r="B5" s="108"/>
      <c r="C5" s="125" t="s">
        <v>36</v>
      </c>
      <c r="D5" s="125"/>
      <c r="E5" s="125"/>
      <c r="F5" s="108"/>
      <c r="G5" s="7"/>
      <c r="H5" s="7"/>
      <c r="I5" s="7"/>
      <c r="J5" s="7"/>
      <c r="K5" s="7"/>
      <c r="L5" s="7"/>
      <c r="M5" s="7"/>
    </row>
    <row r="6" spans="1:13" ht="15" x14ac:dyDescent="0.2">
      <c r="A6" s="6"/>
      <c r="B6" s="111"/>
      <c r="C6" s="111"/>
      <c r="D6" s="112"/>
      <c r="E6" s="111"/>
      <c r="F6" s="111"/>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4" zoomScaleNormal="100" zoomScalePageLayoutView="70" workbookViewId="0">
      <selection activeCell="D7" sqref="D7"/>
    </sheetView>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20" customHeight="1" x14ac:dyDescent="0.2">
      <c r="A3" s="10"/>
      <c r="B3" s="68"/>
      <c r="C3" s="69"/>
      <c r="D3" s="70"/>
      <c r="E3" s="70"/>
      <c r="F3" s="71"/>
      <c r="G3" s="70"/>
      <c r="H3" s="70"/>
      <c r="I3" s="84"/>
      <c r="J3" s="1"/>
      <c r="K3" s="1"/>
      <c r="L3" s="1"/>
    </row>
    <row r="4" spans="1:68" ht="30" customHeight="1" x14ac:dyDescent="0.2">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
      <c r="A5" s="10"/>
      <c r="B5" s="78" t="s">
        <v>21</v>
      </c>
      <c r="C5" s="74"/>
      <c r="D5" s="74"/>
      <c r="E5" s="75"/>
      <c r="F5" s="76"/>
      <c r="G5" s="75"/>
      <c r="H5" s="75"/>
    </row>
    <row r="6" spans="1:68" ht="30" customHeight="1" x14ac:dyDescent="0.25">
      <c r="A6" s="10"/>
      <c r="B6" s="79" t="s">
        <v>17</v>
      </c>
      <c r="C6" s="80">
        <v>44935</v>
      </c>
      <c r="D6" s="81"/>
      <c r="E6" s="75"/>
      <c r="F6" s="76"/>
      <c r="G6" s="75"/>
      <c r="H6" s="75"/>
      <c r="I6" s="91" t="str">
        <f ca="1">TEXT(I7,"mmmm")</f>
        <v>January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February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
      <c r="A7" s="10"/>
      <c r="B7" s="79" t="s">
        <v>12</v>
      </c>
      <c r="C7" s="82">
        <v>1</v>
      </c>
      <c r="D7" s="74"/>
      <c r="E7" s="75"/>
      <c r="F7" s="75"/>
      <c r="G7" s="75"/>
      <c r="H7" s="83"/>
      <c r="I7" s="98">
        <f ca="1">IFERROR(Project_Start+Scrolling_Increment,TODAY())</f>
        <v>44936</v>
      </c>
      <c r="J7" s="99">
        <f ca="1">I7+1</f>
        <v>44937</v>
      </c>
      <c r="K7" s="99">
        <f t="shared" ref="K7:AX7" ca="1" si="0">J7+1</f>
        <v>44938</v>
      </c>
      <c r="L7" s="99">
        <f t="shared" ca="1" si="0"/>
        <v>44939</v>
      </c>
      <c r="M7" s="99">
        <f t="shared" ca="1" si="0"/>
        <v>44940</v>
      </c>
      <c r="N7" s="99">
        <f t="shared" ca="1" si="0"/>
        <v>44941</v>
      </c>
      <c r="O7" s="100">
        <f t="shared" ca="1" si="0"/>
        <v>44942</v>
      </c>
      <c r="P7" s="99">
        <f ca="1">O7+1</f>
        <v>44943</v>
      </c>
      <c r="Q7" s="99">
        <f ca="1">P7+1</f>
        <v>44944</v>
      </c>
      <c r="R7" s="99">
        <f t="shared" ca="1" si="0"/>
        <v>44945</v>
      </c>
      <c r="S7" s="99">
        <f t="shared" ca="1" si="0"/>
        <v>44946</v>
      </c>
      <c r="T7" s="99">
        <f t="shared" ca="1" si="0"/>
        <v>44947</v>
      </c>
      <c r="U7" s="99">
        <f t="shared" ca="1" si="0"/>
        <v>44948</v>
      </c>
      <c r="V7" s="100">
        <f t="shared" ca="1" si="0"/>
        <v>44949</v>
      </c>
      <c r="W7" s="99">
        <f ca="1">V7+1</f>
        <v>44950</v>
      </c>
      <c r="X7" s="99">
        <f ca="1">W7+1</f>
        <v>44951</v>
      </c>
      <c r="Y7" s="99">
        <f t="shared" ca="1" si="0"/>
        <v>44952</v>
      </c>
      <c r="Z7" s="99">
        <f t="shared" ca="1" si="0"/>
        <v>44953</v>
      </c>
      <c r="AA7" s="99">
        <f t="shared" ca="1" si="0"/>
        <v>44954</v>
      </c>
      <c r="AB7" s="99">
        <f t="shared" ca="1" si="0"/>
        <v>44955</v>
      </c>
      <c r="AC7" s="100">
        <f t="shared" ca="1" si="0"/>
        <v>44956</v>
      </c>
      <c r="AD7" s="99">
        <f ca="1">AC7+1</f>
        <v>44957</v>
      </c>
      <c r="AE7" s="99">
        <f ca="1">AD7+1</f>
        <v>44958</v>
      </c>
      <c r="AF7" s="99">
        <f t="shared" ca="1" si="0"/>
        <v>44959</v>
      </c>
      <c r="AG7" s="99">
        <f t="shared" ca="1" si="0"/>
        <v>44960</v>
      </c>
      <c r="AH7" s="99">
        <f t="shared" ca="1" si="0"/>
        <v>44961</v>
      </c>
      <c r="AI7" s="99">
        <f t="shared" ca="1" si="0"/>
        <v>44962</v>
      </c>
      <c r="AJ7" s="100">
        <f t="shared" ca="1" si="0"/>
        <v>44963</v>
      </c>
      <c r="AK7" s="99">
        <f ca="1">AJ7+1</f>
        <v>44964</v>
      </c>
      <c r="AL7" s="99">
        <f ca="1">AK7+1</f>
        <v>44965</v>
      </c>
      <c r="AM7" s="99">
        <f t="shared" ca="1" si="0"/>
        <v>44966</v>
      </c>
      <c r="AN7" s="99">
        <f t="shared" ca="1" si="0"/>
        <v>44967</v>
      </c>
      <c r="AO7" s="99">
        <f t="shared" ca="1" si="0"/>
        <v>44968</v>
      </c>
      <c r="AP7" s="99">
        <f t="shared" ca="1" si="0"/>
        <v>44969</v>
      </c>
      <c r="AQ7" s="100">
        <f t="shared" ca="1" si="0"/>
        <v>44970</v>
      </c>
      <c r="AR7" s="99">
        <f ca="1">AQ7+1</f>
        <v>44971</v>
      </c>
      <c r="AS7" s="99">
        <f ca="1">AR7+1</f>
        <v>44972</v>
      </c>
      <c r="AT7" s="99">
        <f t="shared" ca="1" si="0"/>
        <v>44973</v>
      </c>
      <c r="AU7" s="99">
        <f t="shared" ca="1" si="0"/>
        <v>44974</v>
      </c>
      <c r="AV7" s="99">
        <f t="shared" ca="1" si="0"/>
        <v>44975</v>
      </c>
      <c r="AW7" s="99">
        <f t="shared" ca="1" si="0"/>
        <v>44976</v>
      </c>
      <c r="AX7" s="100">
        <f t="shared" ca="1" si="0"/>
        <v>44977</v>
      </c>
      <c r="AY7" s="99">
        <f ca="1">AX7+1</f>
        <v>44978</v>
      </c>
      <c r="AZ7" s="99">
        <f ca="1">AY7+1</f>
        <v>44979</v>
      </c>
      <c r="BA7" s="99">
        <f t="shared" ref="BA7:BE7" ca="1" si="1">AZ7+1</f>
        <v>44980</v>
      </c>
      <c r="BB7" s="99">
        <f t="shared" ca="1" si="1"/>
        <v>44981</v>
      </c>
      <c r="BC7" s="99">
        <f t="shared" ca="1" si="1"/>
        <v>44982</v>
      </c>
      <c r="BD7" s="99">
        <f t="shared" ca="1" si="1"/>
        <v>44983</v>
      </c>
      <c r="BE7" s="100">
        <f t="shared" ca="1" si="1"/>
        <v>44984</v>
      </c>
      <c r="BF7" s="99">
        <f ca="1">BE7+1</f>
        <v>44985</v>
      </c>
      <c r="BG7" s="99">
        <f ca="1">BF7+1</f>
        <v>44986</v>
      </c>
      <c r="BH7" s="99">
        <f t="shared" ref="BH7:BL7" ca="1" si="2">BG7+1</f>
        <v>44987</v>
      </c>
      <c r="BI7" s="99">
        <f t="shared" ca="1" si="2"/>
        <v>44988</v>
      </c>
      <c r="BJ7" s="99">
        <f t="shared" ca="1" si="2"/>
        <v>44989</v>
      </c>
      <c r="BK7" s="99">
        <f t="shared" ca="1" si="2"/>
        <v>44990</v>
      </c>
      <c r="BL7" s="100">
        <f t="shared" ca="1" si="2"/>
        <v>44991</v>
      </c>
    </row>
    <row r="8" spans="1:68" ht="20" customHeight="1" x14ac:dyDescent="0.2">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 customHeight="1" x14ac:dyDescent="0.2">
      <c r="A9" s="10"/>
      <c r="B9" s="114" t="s">
        <v>23</v>
      </c>
      <c r="C9" s="115" t="s">
        <v>7</v>
      </c>
      <c r="D9" s="115" t="s">
        <v>24</v>
      </c>
      <c r="E9" s="115" t="s">
        <v>10</v>
      </c>
      <c r="F9" s="115" t="s">
        <v>11</v>
      </c>
      <c r="G9" s="115" t="s">
        <v>25</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 customHeight="1" x14ac:dyDescent="0.2">
      <c r="A11" s="10"/>
      <c r="B11" s="116" t="s">
        <v>37</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 customHeight="1" x14ac:dyDescent="0.2">
      <c r="A12" s="10"/>
      <c r="B12" s="63" t="s">
        <v>38</v>
      </c>
      <c r="C12" s="59" t="s">
        <v>16</v>
      </c>
      <c r="D12" s="59" t="s">
        <v>39</v>
      </c>
      <c r="E12" s="60">
        <v>0.5</v>
      </c>
      <c r="F12" s="61">
        <v>44935</v>
      </c>
      <c r="G12" s="62">
        <v>42</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63" t="s">
        <v>40</v>
      </c>
      <c r="C13" s="59"/>
      <c r="D13" s="59" t="s">
        <v>39</v>
      </c>
      <c r="E13" s="60"/>
      <c r="F13" s="61">
        <v>44945</v>
      </c>
      <c r="G13" s="62">
        <v>3</v>
      </c>
      <c r="H13" s="59"/>
      <c r="I13" s="26" t="str">
        <f t="shared" ref="I13:X28"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63" t="s">
        <v>41</v>
      </c>
      <c r="C14" s="59"/>
      <c r="D14" s="59" t="s">
        <v>39</v>
      </c>
      <c r="E14" s="60"/>
      <c r="F14" s="61">
        <v>44950</v>
      </c>
      <c r="G14" s="62">
        <v>6</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63" t="s">
        <v>42</v>
      </c>
      <c r="C15" s="59" t="s">
        <v>16</v>
      </c>
      <c r="D15" s="59" t="s">
        <v>39</v>
      </c>
      <c r="E15" s="60"/>
      <c r="F15" s="61">
        <v>44945</v>
      </c>
      <c r="G15" s="62">
        <v>15</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63"/>
      <c r="C16" s="59"/>
      <c r="D16" s="59"/>
      <c r="E16" s="60"/>
      <c r="F16" s="61"/>
      <c r="G16" s="62"/>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63" t="s">
        <v>43</v>
      </c>
      <c r="C18" s="59" t="s">
        <v>16</v>
      </c>
      <c r="D18" s="59" t="s">
        <v>44</v>
      </c>
      <c r="E18" s="60">
        <v>1</v>
      </c>
      <c r="F18" s="61">
        <v>44937</v>
      </c>
      <c r="G18" s="62">
        <v>4</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63" t="s">
        <v>45</v>
      </c>
      <c r="C19" s="59" t="s">
        <v>16</v>
      </c>
      <c r="D19" s="59" t="s">
        <v>44</v>
      </c>
      <c r="E19" s="60">
        <v>1</v>
      </c>
      <c r="F19" s="61">
        <v>44938</v>
      </c>
      <c r="G19" s="62">
        <v>6</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63" t="s">
        <v>46</v>
      </c>
      <c r="C20" s="59" t="s">
        <v>16</v>
      </c>
      <c r="D20" s="59" t="s">
        <v>44</v>
      </c>
      <c r="E20" s="60">
        <v>1</v>
      </c>
      <c r="F20" s="61">
        <v>44939</v>
      </c>
      <c r="G20" s="62">
        <v>8</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63" t="s">
        <v>47</v>
      </c>
      <c r="C21" s="59"/>
      <c r="D21" s="59" t="s">
        <v>48</v>
      </c>
      <c r="E21" s="60">
        <v>1</v>
      </c>
      <c r="F21" s="61">
        <v>44938</v>
      </c>
      <c r="G21" s="62">
        <v>6</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63" t="s">
        <v>49</v>
      </c>
      <c r="C22" s="59"/>
      <c r="D22" s="59" t="s">
        <v>48</v>
      </c>
      <c r="E22" s="60">
        <v>1</v>
      </c>
      <c r="F22" s="61">
        <v>44945</v>
      </c>
      <c r="G22" s="62">
        <v>5</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63" t="s">
        <v>50</v>
      </c>
      <c r="C23" s="59"/>
      <c r="D23" s="59" t="s">
        <v>48</v>
      </c>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63" t="s">
        <v>51</v>
      </c>
      <c r="C24" s="59" t="s">
        <v>16</v>
      </c>
      <c r="D24" s="59" t="s">
        <v>48</v>
      </c>
      <c r="E24" s="60"/>
      <c r="F24" s="61">
        <v>44950</v>
      </c>
      <c r="G24" s="62">
        <v>5</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63" t="s">
        <v>52</v>
      </c>
      <c r="C25" s="59"/>
      <c r="D25" s="59" t="s">
        <v>48</v>
      </c>
      <c r="E25" s="60"/>
      <c r="F25" s="61"/>
      <c r="G25" s="62"/>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63" t="s">
        <v>53</v>
      </c>
      <c r="C26" s="59" t="s">
        <v>16</v>
      </c>
      <c r="D26" s="59" t="s">
        <v>48</v>
      </c>
      <c r="E26" s="60">
        <v>1</v>
      </c>
      <c r="F26" s="61">
        <v>44949</v>
      </c>
      <c r="G26" s="62">
        <v>2</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116" t="s">
        <v>54</v>
      </c>
      <c r="C27" s="59"/>
      <c r="D27" s="59"/>
      <c r="E27" s="60"/>
      <c r="F27" s="61"/>
      <c r="G27" s="62"/>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63" t="s">
        <v>55</v>
      </c>
      <c r="C28" s="59"/>
      <c r="D28" s="59"/>
      <c r="E28" s="60"/>
      <c r="F28" s="61"/>
      <c r="G28" s="62"/>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63" t="s">
        <v>56</v>
      </c>
      <c r="C29" s="59"/>
      <c r="D29" s="59"/>
      <c r="E29" s="60">
        <v>1</v>
      </c>
      <c r="F29" s="61">
        <v>44938</v>
      </c>
      <c r="G29" s="62">
        <v>7</v>
      </c>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63"/>
      <c r="C30" s="59"/>
      <c r="D30" s="59"/>
      <c r="E30" s="60"/>
      <c r="F30" s="61"/>
      <c r="G30" s="62"/>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63"/>
      <c r="C31" s="59"/>
      <c r="D31" s="59"/>
      <c r="E31" s="60"/>
      <c r="F31" s="61"/>
      <c r="G31" s="62"/>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63"/>
      <c r="C32" s="59"/>
      <c r="D32" s="59"/>
      <c r="E32" s="60"/>
      <c r="F32" s="61"/>
      <c r="G32" s="62"/>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63"/>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3"/>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 customHeight="1" x14ac:dyDescent="0.2">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11 E16:E17 E30:E36">
    <cfRule type="dataBar" priority="11">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7">
      <formula>AND(TODAY()&gt;=I$7,TODAY()&lt;J$7)</formula>
    </cfRule>
  </conditionalFormatting>
  <conditionalFormatting sqref="I6:AM6">
    <cfRule type="expression" dxfId="40" priority="10">
      <formula>I$7&lt;=EOMONTH($I$7,0)</formula>
    </cfRule>
  </conditionalFormatting>
  <conditionalFormatting sqref="J6:BL6">
    <cfRule type="expression" dxfId="39" priority="9">
      <formula>AND(J$7&lt;=EOMONTH($I$7,2),J$7&gt;EOMONTH($I$7,0),J$7&gt;EOMONTH($I$7,1))</formula>
    </cfRule>
  </conditionalFormatting>
  <conditionalFormatting sqref="I6:BL6">
    <cfRule type="expression" dxfId="38" priority="8">
      <formula>AND(I$7&lt;=EOMONTH($I$7,1),I$7&gt;EOMONTH($I$7,0))</formula>
    </cfRule>
  </conditionalFormatting>
  <conditionalFormatting sqref="I10:BL35">
    <cfRule type="expression" dxfId="37" priority="13" stopIfTrue="1">
      <formula>AND($C10="Low Risk",I$7&gt;=$F10,I$7&lt;=$F10+$G10-1)</formula>
    </cfRule>
    <cfRule type="expression" dxfId="36" priority="14" stopIfTrue="1">
      <formula>AND($C10="High Risk",I$7&gt;=$F10,I$7&lt;=$F10+$G10-1)</formula>
    </cfRule>
    <cfRule type="expression" dxfId="35" priority="15" stopIfTrue="1">
      <formula>AND($C10="On Track",I$7&gt;=$F10,I$7&lt;=$F10+$G10-1)</formula>
    </cfRule>
    <cfRule type="expression" dxfId="34" priority="16" stopIfTrue="1">
      <formula>AND($C10="Med Risk",I$7&gt;=$F10,I$7&lt;=$F10+$G10-1)</formula>
    </cfRule>
    <cfRule type="expression" dxfId="33" priority="17" stopIfTrue="1">
      <formula>AND(LEN($C10)=0,I$7&gt;=$F10,I$7&lt;=$F10+$G10-1)</formula>
    </cfRule>
  </conditionalFormatting>
  <conditionalFormatting sqref="I36:BL36">
    <cfRule type="expression" dxfId="32" priority="19" stopIfTrue="1">
      <formula>AND(#REF!="Low Risk",I$7&gt;=#REF!,I$7&lt;=#REF!+#REF!-1)</formula>
    </cfRule>
    <cfRule type="expression" dxfId="31" priority="20" stopIfTrue="1">
      <formula>AND(#REF!="High Risk",I$7&gt;=#REF!,I$7&lt;=#REF!+#REF!-1)</formula>
    </cfRule>
    <cfRule type="expression" dxfId="30" priority="21" stopIfTrue="1">
      <formula>AND(#REF!="On Track",I$7&gt;=#REF!,I$7&lt;=#REF!+#REF!-1)</formula>
    </cfRule>
    <cfRule type="expression" dxfId="29" priority="22" stopIfTrue="1">
      <formula>AND(#REF!="Med Risk",I$7&gt;=#REF!,I$7&lt;=#REF!+#REF!-1)</formula>
    </cfRule>
    <cfRule type="expression" dxfId="28" priority="23" stopIfTrue="1">
      <formula>AND(LEN(#REF!)=0,I$7&gt;=#REF!,I$7&lt;=#REF!+#REF!-1)</formula>
    </cfRule>
  </conditionalFormatting>
  <conditionalFormatting sqref="E12">
    <cfRule type="dataBar" priority="6">
      <dataBar>
        <cfvo type="num" val="0"/>
        <cfvo type="num" val="1"/>
        <color theme="6"/>
      </dataBar>
      <extLst>
        <ext xmlns:x14="http://schemas.microsoft.com/office/spreadsheetml/2009/9/main" uri="{B025F937-C7B1-47D3-B67F-A62EFF666E3E}">
          <x14:id>{6D37C8C1-930E-9C4A-A50B-5BC82C71A156}</x14:id>
        </ext>
      </extLst>
    </cfRule>
  </conditionalFormatting>
  <conditionalFormatting sqref="E13">
    <cfRule type="dataBar" priority="5">
      <dataBar>
        <cfvo type="num" val="0"/>
        <cfvo type="num" val="1"/>
        <color theme="6"/>
      </dataBar>
      <extLst>
        <ext xmlns:x14="http://schemas.microsoft.com/office/spreadsheetml/2009/9/main" uri="{B025F937-C7B1-47D3-B67F-A62EFF666E3E}">
          <x14:id>{164C1CDB-3415-534C-8E55-EDAB0DD539AE}</x14:id>
        </ext>
      </extLst>
    </cfRule>
  </conditionalFormatting>
  <conditionalFormatting sqref="E14">
    <cfRule type="dataBar" priority="4">
      <dataBar>
        <cfvo type="num" val="0"/>
        <cfvo type="num" val="1"/>
        <color theme="6"/>
      </dataBar>
      <extLst>
        <ext xmlns:x14="http://schemas.microsoft.com/office/spreadsheetml/2009/9/main" uri="{B025F937-C7B1-47D3-B67F-A62EFF666E3E}">
          <x14:id>{447B4F77-AA9C-D946-A52E-9A449637B9EA}</x14:id>
        </ext>
      </extLst>
    </cfRule>
  </conditionalFormatting>
  <conditionalFormatting sqref="E15">
    <cfRule type="dataBar" priority="3">
      <dataBar>
        <cfvo type="num" val="0"/>
        <cfvo type="num" val="1"/>
        <color theme="6"/>
      </dataBar>
      <extLst>
        <ext xmlns:x14="http://schemas.microsoft.com/office/spreadsheetml/2009/9/main" uri="{B025F937-C7B1-47D3-B67F-A62EFF666E3E}">
          <x14:id>{26EA8BC6-CE44-8B44-837A-CC7D5696E13B}</x14:id>
        </ext>
      </extLst>
    </cfRule>
  </conditionalFormatting>
  <conditionalFormatting sqref="E18:E22">
    <cfRule type="dataBar" priority="2">
      <dataBar>
        <cfvo type="num" val="0"/>
        <cfvo type="num" val="1"/>
        <color theme="6"/>
      </dataBar>
      <extLst>
        <ext xmlns:x14="http://schemas.microsoft.com/office/spreadsheetml/2009/9/main" uri="{B025F937-C7B1-47D3-B67F-A62EFF666E3E}">
          <x14:id>{D0103A44-C460-B347-9B80-724A6E137CB6}</x14:id>
        </ext>
      </extLst>
    </cfRule>
  </conditionalFormatting>
  <conditionalFormatting sqref="E23:E29">
    <cfRule type="dataBar" priority="1">
      <dataBar>
        <cfvo type="num" val="0"/>
        <cfvo type="num" val="1"/>
        <color theme="6"/>
      </dataBar>
      <extLst>
        <ext xmlns:x14="http://schemas.microsoft.com/office/spreadsheetml/2009/9/main" uri="{B025F937-C7B1-47D3-B67F-A62EFF666E3E}">
          <x14:id>{1ABD5815-36AC-4043-86FE-674A00766968}</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E9:E11 E16:E17 E30:E36</xm:sqref>
        </x14:conditionalFormatting>
        <x14:conditionalFormatting xmlns:xm="http://schemas.microsoft.com/office/excel/2006/main">
          <x14:cfRule type="iconSet" priority="1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8"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6D37C8C1-930E-9C4A-A50B-5BC82C71A156}">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164C1CDB-3415-534C-8E55-EDAB0DD539AE}">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447B4F77-AA9C-D946-A52E-9A449637B9EA}">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26EA8BC6-CE44-8B44-837A-CC7D5696E13B}">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D0103A44-C460-B347-9B80-724A6E137CB6}">
            <x14:dataBar minLength="0" maxLength="100" gradient="0">
              <x14:cfvo type="num">
                <xm:f>0</xm:f>
              </x14:cfvo>
              <x14:cfvo type="num">
                <xm:f>1</xm:f>
              </x14:cfvo>
              <x14:negativeFillColor rgb="FFFF0000"/>
              <x14:axisColor rgb="FF000000"/>
            </x14:dataBar>
          </x14:cfRule>
          <xm:sqref>E18:E22</xm:sqref>
        </x14:conditionalFormatting>
        <x14:conditionalFormatting xmlns:xm="http://schemas.microsoft.com/office/excel/2006/main">
          <x14:cfRule type="dataBar" id="{1ABD5815-36AC-4043-86FE-674A00766968}">
            <x14:dataBar minLength="0" maxLength="100" gradient="0">
              <x14:cfvo type="num">
                <xm:f>0</xm:f>
              </x14:cfvo>
              <x14:cfvo type="num">
                <xm:f>1</xm:f>
              </x14:cfvo>
              <x14:negativeFillColor rgb="FFFF0000"/>
              <x14:axisColor rgb="FF000000"/>
            </x14:dataBar>
          </x14:cfRule>
          <xm:sqref>E23:E29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25">
      <c r="A6" s="10"/>
      <c r="B6" s="49" t="s">
        <v>17</v>
      </c>
      <c r="C6" s="34" cm="1">
        <f t="array" aca="1" ref="C6" ca="1">IFERROR(IF(MIN(Milestones435[Start])=0,TODAY(),B11(Milestones435[Start])),TODAY())</f>
        <v>44950</v>
      </c>
      <c r="D6" s="53"/>
      <c r="E6" s="32"/>
      <c r="F6" s="33"/>
      <c r="G6" s="32"/>
      <c r="H6" s="29"/>
      <c r="I6" s="94" t="str">
        <f ca="1">TEXT(I7,"mmmm")</f>
        <v>January</v>
      </c>
      <c r="J6" s="94"/>
      <c r="K6" s="94"/>
      <c r="L6" s="94"/>
      <c r="M6" s="94"/>
      <c r="N6" s="94"/>
      <c r="O6" s="94"/>
      <c r="P6" s="94" t="str">
        <f ca="1">IF(TEXT(P7,"mmmm")=I6,"",TEXT(P7,"mmmm"))</f>
        <v>February</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March</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
      <c r="A7" s="10"/>
      <c r="B7" s="49" t="s">
        <v>12</v>
      </c>
      <c r="C7" s="35">
        <v>1</v>
      </c>
      <c r="D7" s="52"/>
      <c r="E7" s="29"/>
      <c r="F7" s="29"/>
      <c r="G7" s="29"/>
      <c r="H7" s="29"/>
      <c r="I7" s="96">
        <f ca="1">IFERROR(Project_Start+Scrolling_Increment,TODAY())</f>
        <v>44951</v>
      </c>
      <c r="J7" s="17">
        <f ca="1">I7+1</f>
        <v>44952</v>
      </c>
      <c r="K7" s="17">
        <f t="shared" ref="K7:AX7" ca="1" si="0">J7+1</f>
        <v>44953</v>
      </c>
      <c r="L7" s="17">
        <f t="shared" ca="1" si="0"/>
        <v>44954</v>
      </c>
      <c r="M7" s="17">
        <f t="shared" ca="1" si="0"/>
        <v>44955</v>
      </c>
      <c r="N7" s="17">
        <f t="shared" ca="1" si="0"/>
        <v>44956</v>
      </c>
      <c r="O7" s="64">
        <f t="shared" ca="1" si="0"/>
        <v>44957</v>
      </c>
      <c r="P7" s="17">
        <f ca="1">O7+1</f>
        <v>44958</v>
      </c>
      <c r="Q7" s="17">
        <f ca="1">P7+1</f>
        <v>44959</v>
      </c>
      <c r="R7" s="17">
        <f t="shared" ca="1" si="0"/>
        <v>44960</v>
      </c>
      <c r="S7" s="17">
        <f t="shared" ca="1" si="0"/>
        <v>44961</v>
      </c>
      <c r="T7" s="17">
        <f t="shared" ca="1" si="0"/>
        <v>44962</v>
      </c>
      <c r="U7" s="17">
        <f t="shared" ca="1" si="0"/>
        <v>44963</v>
      </c>
      <c r="V7" s="64">
        <f t="shared" ca="1" si="0"/>
        <v>44964</v>
      </c>
      <c r="W7" s="17">
        <f ca="1">V7+1</f>
        <v>44965</v>
      </c>
      <c r="X7" s="17">
        <f ca="1">W7+1</f>
        <v>44966</v>
      </c>
      <c r="Y7" s="17">
        <f t="shared" ca="1" si="0"/>
        <v>44967</v>
      </c>
      <c r="Z7" s="17">
        <f t="shared" ca="1" si="0"/>
        <v>44968</v>
      </c>
      <c r="AA7" s="17">
        <f t="shared" ca="1" si="0"/>
        <v>44969</v>
      </c>
      <c r="AB7" s="17">
        <f t="shared" ca="1" si="0"/>
        <v>44970</v>
      </c>
      <c r="AC7" s="64">
        <f t="shared" ca="1" si="0"/>
        <v>44971</v>
      </c>
      <c r="AD7" s="17">
        <f ca="1">AC7+1</f>
        <v>44972</v>
      </c>
      <c r="AE7" s="17">
        <f ca="1">AD7+1</f>
        <v>44973</v>
      </c>
      <c r="AF7" s="17">
        <f t="shared" ca="1" si="0"/>
        <v>44974</v>
      </c>
      <c r="AG7" s="17">
        <f t="shared" ca="1" si="0"/>
        <v>44975</v>
      </c>
      <c r="AH7" s="17">
        <f t="shared" ca="1" si="0"/>
        <v>44976</v>
      </c>
      <c r="AI7" s="17">
        <f t="shared" ca="1" si="0"/>
        <v>44977</v>
      </c>
      <c r="AJ7" s="64">
        <f t="shared" ca="1" si="0"/>
        <v>44978</v>
      </c>
      <c r="AK7" s="17">
        <f ca="1">AJ7+1</f>
        <v>44979</v>
      </c>
      <c r="AL7" s="17">
        <f ca="1">AK7+1</f>
        <v>44980</v>
      </c>
      <c r="AM7" s="17">
        <f t="shared" ca="1" si="0"/>
        <v>44981</v>
      </c>
      <c r="AN7" s="17">
        <f t="shared" ca="1" si="0"/>
        <v>44982</v>
      </c>
      <c r="AO7" s="17">
        <f t="shared" ca="1" si="0"/>
        <v>44983</v>
      </c>
      <c r="AP7" s="17">
        <f t="shared" ca="1" si="0"/>
        <v>44984</v>
      </c>
      <c r="AQ7" s="64">
        <f t="shared" ca="1" si="0"/>
        <v>44985</v>
      </c>
      <c r="AR7" s="17">
        <f ca="1">AQ7+1</f>
        <v>44986</v>
      </c>
      <c r="AS7" s="17">
        <f ca="1">AR7+1</f>
        <v>44987</v>
      </c>
      <c r="AT7" s="17">
        <f t="shared" ca="1" si="0"/>
        <v>44988</v>
      </c>
      <c r="AU7" s="17">
        <f t="shared" ca="1" si="0"/>
        <v>44989</v>
      </c>
      <c r="AV7" s="17">
        <f t="shared" ca="1" si="0"/>
        <v>44990</v>
      </c>
      <c r="AW7" s="17">
        <f t="shared" ca="1" si="0"/>
        <v>44991</v>
      </c>
      <c r="AX7" s="64">
        <f t="shared" ca="1" si="0"/>
        <v>44992</v>
      </c>
      <c r="AY7" s="17">
        <f ca="1">AX7+1</f>
        <v>44993</v>
      </c>
      <c r="AZ7" s="17">
        <f ca="1">AY7+1</f>
        <v>44994</v>
      </c>
      <c r="BA7" s="17">
        <f t="shared" ref="BA7:BE7" ca="1" si="1">AZ7+1</f>
        <v>44995</v>
      </c>
      <c r="BB7" s="17">
        <f t="shared" ca="1" si="1"/>
        <v>44996</v>
      </c>
      <c r="BC7" s="17">
        <f t="shared" ca="1" si="1"/>
        <v>44997</v>
      </c>
      <c r="BD7" s="17">
        <f t="shared" ca="1" si="1"/>
        <v>44998</v>
      </c>
      <c r="BE7" s="64">
        <f t="shared" ca="1" si="1"/>
        <v>44999</v>
      </c>
      <c r="BF7" s="17">
        <f ca="1">BE7+1</f>
        <v>45000</v>
      </c>
      <c r="BG7" s="17">
        <f ca="1">BF7+1</f>
        <v>45001</v>
      </c>
      <c r="BH7" s="17">
        <f t="shared" ref="BH7:BL7" ca="1" si="2">BG7+1</f>
        <v>45002</v>
      </c>
      <c r="BI7" s="17">
        <f t="shared" ca="1" si="2"/>
        <v>45003</v>
      </c>
      <c r="BJ7" s="17">
        <f t="shared" ca="1" si="2"/>
        <v>45004</v>
      </c>
      <c r="BK7" s="17">
        <f t="shared" ca="1" si="2"/>
        <v>45005</v>
      </c>
      <c r="BL7" s="18">
        <f t="shared" ca="1" si="2"/>
        <v>45006</v>
      </c>
      <c r="BM7" s="32"/>
    </row>
    <row r="8" spans="1:68" ht="20" customHeight="1" x14ac:dyDescent="0.2">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 customHeight="1" x14ac:dyDescent="0.2">
      <c r="A9" s="10"/>
      <c r="B9" s="119" t="s">
        <v>23</v>
      </c>
      <c r="C9" s="120" t="s">
        <v>7</v>
      </c>
      <c r="D9" s="120" t="s">
        <v>24</v>
      </c>
      <c r="E9" s="120" t="s">
        <v>10</v>
      </c>
      <c r="F9" s="120" t="s">
        <v>11</v>
      </c>
      <c r="G9" s="120" t="s">
        <v>25</v>
      </c>
      <c r="H9" s="48"/>
      <c r="I9" s="37" t="str">
        <f t="shared" ref="I9:BL9" ca="1" si="3">LEFT(TEXT(I7,"ddd"),1)</f>
        <v>W</v>
      </c>
      <c r="J9" s="37" t="str">
        <f t="shared" ca="1" si="3"/>
        <v>T</v>
      </c>
      <c r="K9" s="37" t="str">
        <f t="shared" ca="1" si="3"/>
        <v>F</v>
      </c>
      <c r="L9" s="37" t="str">
        <f t="shared" ca="1" si="3"/>
        <v>S</v>
      </c>
      <c r="M9" s="37" t="str">
        <f t="shared" ca="1" si="3"/>
        <v>S</v>
      </c>
      <c r="N9" s="37" t="str">
        <f t="shared" ca="1" si="3"/>
        <v>M</v>
      </c>
      <c r="O9" s="37" t="str">
        <f t="shared" ca="1" si="3"/>
        <v>T</v>
      </c>
      <c r="P9" s="37" t="str">
        <f t="shared" ca="1" si="3"/>
        <v>W</v>
      </c>
      <c r="Q9" s="37" t="str">
        <f t="shared" ca="1" si="3"/>
        <v>T</v>
      </c>
      <c r="R9" s="37" t="str">
        <f t="shared" ca="1" si="3"/>
        <v>F</v>
      </c>
      <c r="S9" s="37" t="str">
        <f t="shared" ca="1" si="3"/>
        <v>S</v>
      </c>
      <c r="T9" s="37" t="str">
        <f t="shared" ca="1" si="3"/>
        <v>S</v>
      </c>
      <c r="U9" s="37" t="str">
        <f t="shared" ca="1" si="3"/>
        <v>M</v>
      </c>
      <c r="V9" s="37" t="str">
        <f t="shared" ca="1" si="3"/>
        <v>T</v>
      </c>
      <c r="W9" s="37" t="str">
        <f t="shared" ca="1" si="3"/>
        <v>W</v>
      </c>
      <c r="X9" s="37" t="str">
        <f t="shared" ca="1" si="3"/>
        <v>T</v>
      </c>
      <c r="Y9" s="37" t="str">
        <f t="shared" ca="1" si="3"/>
        <v>F</v>
      </c>
      <c r="Z9" s="37" t="str">
        <f t="shared" ca="1" si="3"/>
        <v>S</v>
      </c>
      <c r="AA9" s="37" t="str">
        <f t="shared" ca="1" si="3"/>
        <v>S</v>
      </c>
      <c r="AB9" s="37" t="str">
        <f t="shared" ca="1" si="3"/>
        <v>M</v>
      </c>
      <c r="AC9" s="37" t="str">
        <f t="shared" ca="1" si="3"/>
        <v>T</v>
      </c>
      <c r="AD9" s="37" t="str">
        <f t="shared" ca="1" si="3"/>
        <v>W</v>
      </c>
      <c r="AE9" s="37" t="str">
        <f t="shared" ca="1" si="3"/>
        <v>T</v>
      </c>
      <c r="AF9" s="37" t="str">
        <f t="shared" ca="1" si="3"/>
        <v>F</v>
      </c>
      <c r="AG9" s="37" t="str">
        <f t="shared" ca="1" si="3"/>
        <v>S</v>
      </c>
      <c r="AH9" s="37" t="str">
        <f t="shared" ca="1" si="3"/>
        <v>S</v>
      </c>
      <c r="AI9" s="37" t="str">
        <f t="shared" ca="1" si="3"/>
        <v>M</v>
      </c>
      <c r="AJ9" s="37" t="str">
        <f t="shared" ca="1" si="3"/>
        <v>T</v>
      </c>
      <c r="AK9" s="37" t="str">
        <f t="shared" ca="1" si="3"/>
        <v>W</v>
      </c>
      <c r="AL9" s="37" t="str">
        <f t="shared" ca="1" si="3"/>
        <v>T</v>
      </c>
      <c r="AM9" s="37" t="str">
        <f t="shared" ca="1" si="3"/>
        <v>F</v>
      </c>
      <c r="AN9" s="37" t="str">
        <f t="shared" ca="1" si="3"/>
        <v>S</v>
      </c>
      <c r="AO9" s="37" t="str">
        <f t="shared" ca="1" si="3"/>
        <v>S</v>
      </c>
      <c r="AP9" s="37" t="str">
        <f t="shared" ca="1" si="3"/>
        <v>M</v>
      </c>
      <c r="AQ9" s="37" t="str">
        <f t="shared" ca="1" si="3"/>
        <v>T</v>
      </c>
      <c r="AR9" s="37" t="str">
        <f t="shared" ca="1" si="3"/>
        <v>W</v>
      </c>
      <c r="AS9" s="37" t="str">
        <f t="shared" ca="1" si="3"/>
        <v>T</v>
      </c>
      <c r="AT9" s="37" t="str">
        <f t="shared" ca="1" si="3"/>
        <v>F</v>
      </c>
      <c r="AU9" s="37" t="str">
        <f t="shared" ca="1" si="3"/>
        <v>S</v>
      </c>
      <c r="AV9" s="37" t="str">
        <f t="shared" ca="1" si="3"/>
        <v>S</v>
      </c>
      <c r="AW9" s="37" t="str">
        <f t="shared" ca="1" si="3"/>
        <v>M</v>
      </c>
      <c r="AX9" s="37" t="str">
        <f t="shared" ca="1" si="3"/>
        <v>T</v>
      </c>
      <c r="AY9" s="37" t="str">
        <f t="shared" ca="1" si="3"/>
        <v>W</v>
      </c>
      <c r="AZ9" s="37" t="str">
        <f t="shared" ca="1" si="3"/>
        <v>T</v>
      </c>
      <c r="BA9" s="37" t="str">
        <f t="shared" ca="1" si="3"/>
        <v>F</v>
      </c>
      <c r="BB9" s="37" t="str">
        <f t="shared" ca="1" si="3"/>
        <v>S</v>
      </c>
      <c r="BC9" s="37" t="str">
        <f t="shared" ca="1" si="3"/>
        <v>S</v>
      </c>
      <c r="BD9" s="37" t="str">
        <f t="shared" ca="1" si="3"/>
        <v>M</v>
      </c>
      <c r="BE9" s="37" t="str">
        <f t="shared" ca="1" si="3"/>
        <v>T</v>
      </c>
      <c r="BF9" s="37" t="str">
        <f t="shared" ca="1" si="3"/>
        <v>W</v>
      </c>
      <c r="BG9" s="37" t="str">
        <f t="shared" ca="1" si="3"/>
        <v>T</v>
      </c>
      <c r="BH9" s="37" t="str">
        <f t="shared" ca="1" si="3"/>
        <v>F</v>
      </c>
      <c r="BI9" s="37" t="str">
        <f t="shared" ca="1" si="3"/>
        <v>S</v>
      </c>
      <c r="BJ9" s="37" t="str">
        <f t="shared" ca="1" si="3"/>
        <v>S</v>
      </c>
      <c r="BK9" s="37" t="str">
        <f t="shared" ca="1" si="3"/>
        <v>M</v>
      </c>
      <c r="BL9" s="37" t="str">
        <f t="shared" ca="1" si="3"/>
        <v>T</v>
      </c>
      <c r="BM9" s="32"/>
    </row>
    <row r="10" spans="1:68" ht="30" hidden="1" customHeight="1" thickBot="1" x14ac:dyDescent="0.2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 customHeight="1" x14ac:dyDescent="0.2">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 customHeight="1" x14ac:dyDescent="0.2">
      <c r="A12" s="10"/>
      <c r="B12" s="25" t="s">
        <v>3</v>
      </c>
      <c r="C12" s="21" t="s">
        <v>8</v>
      </c>
      <c r="D12" s="21" t="s">
        <v>6</v>
      </c>
      <c r="E12" s="22">
        <v>0.25</v>
      </c>
      <c r="F12" s="23">
        <f ca="1">TODAY()</f>
        <v>44950</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 customHeight="1" x14ac:dyDescent="0.2">
      <c r="A13" s="10"/>
      <c r="B13" s="25" t="s">
        <v>4</v>
      </c>
      <c r="C13" s="21" t="s">
        <v>9</v>
      </c>
      <c r="D13" s="21"/>
      <c r="E13" s="22"/>
      <c r="F13" s="23">
        <f ca="1">TODAY()+5</f>
        <v>44955</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 customHeight="1" x14ac:dyDescent="0.2">
      <c r="A14" s="9"/>
      <c r="B14" s="25" t="s">
        <v>0</v>
      </c>
      <c r="C14" s="21" t="s">
        <v>14</v>
      </c>
      <c r="D14" s="21"/>
      <c r="E14" s="22">
        <v>0.5</v>
      </c>
      <c r="F14" s="23">
        <f ca="1">F12-3</f>
        <v>44947</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 customHeight="1" x14ac:dyDescent="0.2">
      <c r="A15" s="9"/>
      <c r="B15" s="25" t="s">
        <v>1</v>
      </c>
      <c r="C15" s="21" t="s">
        <v>9</v>
      </c>
      <c r="D15" s="21"/>
      <c r="E15" s="22"/>
      <c r="F15" s="23">
        <f ca="1">F12+20</f>
        <v>44970</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 customHeight="1" x14ac:dyDescent="0.2">
      <c r="A16" s="9"/>
      <c r="B16" s="25" t="s">
        <v>2</v>
      </c>
      <c r="C16" s="21" t="s">
        <v>13</v>
      </c>
      <c r="D16" s="21"/>
      <c r="E16" s="22">
        <v>0.1</v>
      </c>
      <c r="F16" s="23">
        <f ca="1">F12+6</f>
        <v>44956</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 customHeight="1" x14ac:dyDescent="0.2">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 customHeight="1" x14ac:dyDescent="0.2">
      <c r="A18" s="10"/>
      <c r="B18" s="25" t="s">
        <v>3</v>
      </c>
      <c r="C18" s="21" t="s">
        <v>15</v>
      </c>
      <c r="D18" s="21"/>
      <c r="E18" s="22">
        <v>0.6</v>
      </c>
      <c r="F18" s="23">
        <f ca="1">F12+6</f>
        <v>44956</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 customHeight="1" x14ac:dyDescent="0.2">
      <c r="A19" s="9"/>
      <c r="B19" s="25" t="s">
        <v>4</v>
      </c>
      <c r="C19" s="21" t="s">
        <v>16</v>
      </c>
      <c r="D19" s="21"/>
      <c r="E19" s="22">
        <v>0.5</v>
      </c>
      <c r="F19" s="23">
        <f ca="1">F18+2</f>
        <v>44958</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 customHeight="1" x14ac:dyDescent="0.2">
      <c r="A20" s="9"/>
      <c r="B20" s="25" t="s">
        <v>0</v>
      </c>
      <c r="C20" s="21" t="s">
        <v>14</v>
      </c>
      <c r="D20" s="21"/>
      <c r="E20" s="22">
        <v>0.33</v>
      </c>
      <c r="F20" s="23">
        <f ca="1">F19+5</f>
        <v>44963</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 customHeight="1" x14ac:dyDescent="0.2">
      <c r="A21" s="9"/>
      <c r="B21" s="25" t="s">
        <v>1</v>
      </c>
      <c r="C21" s="21" t="s">
        <v>9</v>
      </c>
      <c r="D21" s="21"/>
      <c r="E21" s="22"/>
      <c r="F21" s="23">
        <f ca="1">F20+2</f>
        <v>44965</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 customHeight="1" x14ac:dyDescent="0.2">
      <c r="A22" s="9"/>
      <c r="B22" s="25" t="s">
        <v>2</v>
      </c>
      <c r="C22" s="21"/>
      <c r="D22" s="21"/>
      <c r="E22" s="22"/>
      <c r="F22" s="23">
        <f ca="1">F21+1</f>
        <v>44966</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 customHeight="1" x14ac:dyDescent="0.2">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 customHeight="1" x14ac:dyDescent="0.2">
      <c r="A24" s="9"/>
      <c r="B24" s="25" t="s">
        <v>3</v>
      </c>
      <c r="C24" s="21" t="s">
        <v>16</v>
      </c>
      <c r="D24" s="21"/>
      <c r="E24" s="22"/>
      <c r="F24" s="23">
        <f ca="1">F12+15</f>
        <v>44965</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 customHeight="1" x14ac:dyDescent="0.2">
      <c r="A25" s="9"/>
      <c r="B25" s="25" t="s">
        <v>4</v>
      </c>
      <c r="C25" s="21" t="s">
        <v>13</v>
      </c>
      <c r="D25" s="21"/>
      <c r="E25" s="22"/>
      <c r="F25" s="23">
        <f ca="1">F24+3</f>
        <v>44968</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 customHeight="1" x14ac:dyDescent="0.2">
      <c r="A26" s="9"/>
      <c r="B26" s="25" t="s">
        <v>0</v>
      </c>
      <c r="C26" s="21" t="s">
        <v>16</v>
      </c>
      <c r="D26" s="21"/>
      <c r="E26" s="22"/>
      <c r="F26" s="23">
        <f ca="1">F25+15</f>
        <v>44983</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 customHeight="1" x14ac:dyDescent="0.2">
      <c r="A27" s="9"/>
      <c r="B27" s="25" t="s">
        <v>1</v>
      </c>
      <c r="C27" s="21" t="s">
        <v>8</v>
      </c>
      <c r="D27" s="21"/>
      <c r="E27" s="22"/>
      <c r="F27" s="23">
        <f ca="1">F21+22</f>
        <v>44987</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 customHeight="1" x14ac:dyDescent="0.2">
      <c r="A28" s="9"/>
      <c r="B28" s="25" t="s">
        <v>2</v>
      </c>
      <c r="C28" s="21" t="s">
        <v>14</v>
      </c>
      <c r="D28" s="21"/>
      <c r="E28" s="22"/>
      <c r="F28" s="23">
        <f ca="1">F16</f>
        <v>44956</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 customHeight="1" x14ac:dyDescent="0.2">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 customHeight="1" x14ac:dyDescent="0.2">
      <c r="A30" s="9"/>
      <c r="B30" s="25" t="s">
        <v>3</v>
      </c>
      <c r="C30" s="21"/>
      <c r="D30" s="21"/>
      <c r="E30" s="22"/>
      <c r="F30" s="23">
        <f ca="1">F27+3</f>
        <v>44990</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 customHeight="1" x14ac:dyDescent="0.2">
      <c r="A31" s="9"/>
      <c r="B31" s="25" t="s">
        <v>4</v>
      </c>
      <c r="C31" s="21"/>
      <c r="D31" s="21"/>
      <c r="E31" s="22"/>
      <c r="F31" s="23">
        <f ca="1">F30+14</f>
        <v>45004</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 customHeight="1" x14ac:dyDescent="0.2">
      <c r="A32" s="9"/>
      <c r="B32" s="25" t="s">
        <v>0</v>
      </c>
      <c r="C32" s="21" t="s">
        <v>9</v>
      </c>
      <c r="D32" s="21"/>
      <c r="E32" s="22"/>
      <c r="F32" s="23">
        <f ca="1">F31+42</f>
        <v>45046</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 customHeight="1" x14ac:dyDescent="0.2">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 customHeight="1" x14ac:dyDescent="0.2">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 customHeight="1" x14ac:dyDescent="0.2">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 customHeight="1" x14ac:dyDescent="0.2">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x14ac:dyDescent="0.2">
      <c r="A3" s="10"/>
      <c r="B3" s="68"/>
      <c r="C3" s="69"/>
      <c r="D3" s="70"/>
      <c r="E3" s="70"/>
      <c r="F3" s="71"/>
      <c r="G3" s="70"/>
      <c r="H3" s="70"/>
      <c r="I3" s="84"/>
      <c r="J3" s="1"/>
      <c r="K3" s="1"/>
      <c r="L3" s="1"/>
    </row>
    <row r="4" spans="1:68" ht="30" customHeight="1" x14ac:dyDescent="0.2">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
      <c r="A5" s="10"/>
      <c r="B5" s="78" t="s">
        <v>21</v>
      </c>
      <c r="C5" s="74"/>
      <c r="D5" s="74"/>
      <c r="E5" s="75"/>
      <c r="F5" s="76"/>
      <c r="G5" s="75"/>
      <c r="H5" s="75"/>
    </row>
    <row r="6" spans="1:68" ht="30" customHeight="1" x14ac:dyDescent="0.25">
      <c r="A6" s="10"/>
      <c r="B6" s="79" t="s">
        <v>17</v>
      </c>
      <c r="C6" s="80" cm="1">
        <f t="array" aca="1" ref="C6" ca="1">IFERROR(IF(MIN(Milestones43524[Start])=0,TODAY(),B11(Milestones43524[Start])),TODAY())</f>
        <v>44950</v>
      </c>
      <c r="D6" s="81"/>
      <c r="E6" s="75"/>
      <c r="F6" s="76"/>
      <c r="G6" s="75"/>
      <c r="H6" s="75"/>
      <c r="I6" s="91" t="str">
        <f ca="1">TEXT(I7,"mmmm")</f>
        <v>January</v>
      </c>
      <c r="J6" s="91"/>
      <c r="K6" s="91"/>
      <c r="L6" s="91"/>
      <c r="M6" s="91"/>
      <c r="N6" s="91"/>
      <c r="O6" s="91"/>
      <c r="P6" s="91" t="str">
        <f ca="1">IF(TEXT(P7,"mmmm")=I6,"",TEXT(P7,"mmmm"))</f>
        <v>February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March</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
      <c r="A7" s="10"/>
      <c r="B7" s="79" t="s">
        <v>12</v>
      </c>
      <c r="C7" s="82">
        <v>5</v>
      </c>
      <c r="D7" s="74"/>
      <c r="E7" s="75"/>
      <c r="F7" s="75"/>
      <c r="G7" s="75"/>
      <c r="H7" s="83"/>
      <c r="I7" s="98">
        <f ca="1">IFERROR(Project_Start+Scrolling_Increment,TODAY())</f>
        <v>44955</v>
      </c>
      <c r="J7" s="99">
        <f ca="1">I7+1</f>
        <v>44956</v>
      </c>
      <c r="K7" s="99">
        <f t="shared" ref="K7:AX7" ca="1" si="0">J7+1</f>
        <v>44957</v>
      </c>
      <c r="L7" s="99">
        <f t="shared" ca="1" si="0"/>
        <v>44958</v>
      </c>
      <c r="M7" s="99">
        <f t="shared" ca="1" si="0"/>
        <v>44959</v>
      </c>
      <c r="N7" s="99">
        <f t="shared" ca="1" si="0"/>
        <v>44960</v>
      </c>
      <c r="O7" s="100">
        <f t="shared" ca="1" si="0"/>
        <v>44961</v>
      </c>
      <c r="P7" s="99">
        <f ca="1">O7+1</f>
        <v>44962</v>
      </c>
      <c r="Q7" s="99">
        <f ca="1">P7+1</f>
        <v>44963</v>
      </c>
      <c r="R7" s="99">
        <f t="shared" ca="1" si="0"/>
        <v>44964</v>
      </c>
      <c r="S7" s="99">
        <f t="shared" ca="1" si="0"/>
        <v>44965</v>
      </c>
      <c r="T7" s="99">
        <f t="shared" ca="1" si="0"/>
        <v>44966</v>
      </c>
      <c r="U7" s="99">
        <f t="shared" ca="1" si="0"/>
        <v>44967</v>
      </c>
      <c r="V7" s="100">
        <f t="shared" ca="1" si="0"/>
        <v>44968</v>
      </c>
      <c r="W7" s="99">
        <f ca="1">V7+1</f>
        <v>44969</v>
      </c>
      <c r="X7" s="99">
        <f ca="1">W7+1</f>
        <v>44970</v>
      </c>
      <c r="Y7" s="99">
        <f t="shared" ca="1" si="0"/>
        <v>44971</v>
      </c>
      <c r="Z7" s="99">
        <f t="shared" ca="1" si="0"/>
        <v>44972</v>
      </c>
      <c r="AA7" s="99">
        <f t="shared" ca="1" si="0"/>
        <v>44973</v>
      </c>
      <c r="AB7" s="99">
        <f t="shared" ca="1" si="0"/>
        <v>44974</v>
      </c>
      <c r="AC7" s="100">
        <f t="shared" ca="1" si="0"/>
        <v>44975</v>
      </c>
      <c r="AD7" s="99">
        <f ca="1">AC7+1</f>
        <v>44976</v>
      </c>
      <c r="AE7" s="99">
        <f ca="1">AD7+1</f>
        <v>44977</v>
      </c>
      <c r="AF7" s="99">
        <f t="shared" ca="1" si="0"/>
        <v>44978</v>
      </c>
      <c r="AG7" s="99">
        <f t="shared" ca="1" si="0"/>
        <v>44979</v>
      </c>
      <c r="AH7" s="99">
        <f t="shared" ca="1" si="0"/>
        <v>44980</v>
      </c>
      <c r="AI7" s="99">
        <f t="shared" ca="1" si="0"/>
        <v>44981</v>
      </c>
      <c r="AJ7" s="100">
        <f t="shared" ca="1" si="0"/>
        <v>44982</v>
      </c>
      <c r="AK7" s="99">
        <f ca="1">AJ7+1</f>
        <v>44983</v>
      </c>
      <c r="AL7" s="99">
        <f ca="1">AK7+1</f>
        <v>44984</v>
      </c>
      <c r="AM7" s="99">
        <f t="shared" ca="1" si="0"/>
        <v>44985</v>
      </c>
      <c r="AN7" s="99">
        <f t="shared" ca="1" si="0"/>
        <v>44986</v>
      </c>
      <c r="AO7" s="99">
        <f t="shared" ca="1" si="0"/>
        <v>44987</v>
      </c>
      <c r="AP7" s="99">
        <f t="shared" ca="1" si="0"/>
        <v>44988</v>
      </c>
      <c r="AQ7" s="100">
        <f t="shared" ca="1" si="0"/>
        <v>44989</v>
      </c>
      <c r="AR7" s="99">
        <f ca="1">AQ7+1</f>
        <v>44990</v>
      </c>
      <c r="AS7" s="99">
        <f ca="1">AR7+1</f>
        <v>44991</v>
      </c>
      <c r="AT7" s="99">
        <f t="shared" ca="1" si="0"/>
        <v>44992</v>
      </c>
      <c r="AU7" s="99">
        <f t="shared" ca="1" si="0"/>
        <v>44993</v>
      </c>
      <c r="AV7" s="99">
        <f t="shared" ca="1" si="0"/>
        <v>44994</v>
      </c>
      <c r="AW7" s="99">
        <f t="shared" ca="1" si="0"/>
        <v>44995</v>
      </c>
      <c r="AX7" s="100">
        <f t="shared" ca="1" si="0"/>
        <v>44996</v>
      </c>
      <c r="AY7" s="99">
        <f ca="1">AX7+1</f>
        <v>44997</v>
      </c>
      <c r="AZ7" s="99">
        <f ca="1">AY7+1</f>
        <v>44998</v>
      </c>
      <c r="BA7" s="99">
        <f t="shared" ref="BA7:BE7" ca="1" si="1">AZ7+1</f>
        <v>44999</v>
      </c>
      <c r="BB7" s="99">
        <f t="shared" ca="1" si="1"/>
        <v>45000</v>
      </c>
      <c r="BC7" s="99">
        <f t="shared" ca="1" si="1"/>
        <v>45001</v>
      </c>
      <c r="BD7" s="99">
        <f t="shared" ca="1" si="1"/>
        <v>45002</v>
      </c>
      <c r="BE7" s="100">
        <f t="shared" ca="1" si="1"/>
        <v>45003</v>
      </c>
      <c r="BF7" s="99">
        <f ca="1">BE7+1</f>
        <v>45004</v>
      </c>
      <c r="BG7" s="99">
        <f ca="1">BF7+1</f>
        <v>45005</v>
      </c>
      <c r="BH7" s="99">
        <f t="shared" ref="BH7:BL7" ca="1" si="2">BG7+1</f>
        <v>45006</v>
      </c>
      <c r="BI7" s="99">
        <f t="shared" ca="1" si="2"/>
        <v>45007</v>
      </c>
      <c r="BJ7" s="99">
        <f t="shared" ca="1" si="2"/>
        <v>45008</v>
      </c>
      <c r="BK7" s="99">
        <f t="shared" ca="1" si="2"/>
        <v>45009</v>
      </c>
      <c r="BL7" s="100">
        <f t="shared" ca="1" si="2"/>
        <v>45010</v>
      </c>
    </row>
    <row r="8" spans="1:68" ht="20" customHeight="1" x14ac:dyDescent="0.2">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 customHeight="1" x14ac:dyDescent="0.2">
      <c r="A9" s="10"/>
      <c r="B9" s="122" t="s">
        <v>23</v>
      </c>
      <c r="C9" s="123" t="s">
        <v>7</v>
      </c>
      <c r="D9" s="123" t="s">
        <v>24</v>
      </c>
      <c r="E9" s="123" t="s">
        <v>10</v>
      </c>
      <c r="F9" s="123" t="s">
        <v>11</v>
      </c>
      <c r="G9" s="123" t="s">
        <v>25</v>
      </c>
      <c r="H9" s="88"/>
      <c r="I9" s="106" t="str">
        <f t="shared" ref="I9:BL9" ca="1" si="3">LEFT(TEXT(I7,"ddd"),1)</f>
        <v>S</v>
      </c>
      <c r="J9" s="106" t="str">
        <f t="shared" ca="1" si="3"/>
        <v>M</v>
      </c>
      <c r="K9" s="106" t="str">
        <f t="shared" ca="1" si="3"/>
        <v>T</v>
      </c>
      <c r="L9" s="106" t="str">
        <f t="shared" ca="1" si="3"/>
        <v>W</v>
      </c>
      <c r="M9" s="106" t="str">
        <f t="shared" ca="1" si="3"/>
        <v>T</v>
      </c>
      <c r="N9" s="106" t="str">
        <f t="shared" ca="1" si="3"/>
        <v>F</v>
      </c>
      <c r="O9" s="106" t="str">
        <f t="shared" ca="1" si="3"/>
        <v>S</v>
      </c>
      <c r="P9" s="106" t="str">
        <f t="shared" ca="1" si="3"/>
        <v>S</v>
      </c>
      <c r="Q9" s="106" t="str">
        <f t="shared" ca="1" si="3"/>
        <v>M</v>
      </c>
      <c r="R9" s="106" t="str">
        <f t="shared" ca="1" si="3"/>
        <v>T</v>
      </c>
      <c r="S9" s="106" t="str">
        <f t="shared" ca="1" si="3"/>
        <v>W</v>
      </c>
      <c r="T9" s="106" t="str">
        <f t="shared" ca="1" si="3"/>
        <v>T</v>
      </c>
      <c r="U9" s="106" t="str">
        <f t="shared" ca="1" si="3"/>
        <v>F</v>
      </c>
      <c r="V9" s="106" t="str">
        <f t="shared" ca="1" si="3"/>
        <v>S</v>
      </c>
      <c r="W9" s="106" t="str">
        <f t="shared" ca="1" si="3"/>
        <v>S</v>
      </c>
      <c r="X9" s="106" t="str">
        <f t="shared" ca="1" si="3"/>
        <v>M</v>
      </c>
      <c r="Y9" s="106" t="str">
        <f t="shared" ca="1" si="3"/>
        <v>T</v>
      </c>
      <c r="Z9" s="106" t="str">
        <f t="shared" ca="1" si="3"/>
        <v>W</v>
      </c>
      <c r="AA9" s="106" t="str">
        <f t="shared" ca="1" si="3"/>
        <v>T</v>
      </c>
      <c r="AB9" s="106" t="str">
        <f t="shared" ca="1" si="3"/>
        <v>F</v>
      </c>
      <c r="AC9" s="106" t="str">
        <f t="shared" ca="1" si="3"/>
        <v>S</v>
      </c>
      <c r="AD9" s="106" t="str">
        <f t="shared" ca="1" si="3"/>
        <v>S</v>
      </c>
      <c r="AE9" s="106" t="str">
        <f t="shared" ca="1" si="3"/>
        <v>M</v>
      </c>
      <c r="AF9" s="106" t="str">
        <f t="shared" ca="1" si="3"/>
        <v>T</v>
      </c>
      <c r="AG9" s="106" t="str">
        <f t="shared" ca="1" si="3"/>
        <v>W</v>
      </c>
      <c r="AH9" s="106" t="str">
        <f t="shared" ca="1" si="3"/>
        <v>T</v>
      </c>
      <c r="AI9" s="106" t="str">
        <f t="shared" ca="1" si="3"/>
        <v>F</v>
      </c>
      <c r="AJ9" s="106" t="str">
        <f t="shared" ca="1" si="3"/>
        <v>S</v>
      </c>
      <c r="AK9" s="106" t="str">
        <f t="shared" ca="1" si="3"/>
        <v>S</v>
      </c>
      <c r="AL9" s="106" t="str">
        <f t="shared" ca="1" si="3"/>
        <v>M</v>
      </c>
      <c r="AM9" s="106" t="str">
        <f t="shared" ca="1" si="3"/>
        <v>T</v>
      </c>
      <c r="AN9" s="106" t="str">
        <f t="shared" ca="1" si="3"/>
        <v>W</v>
      </c>
      <c r="AO9" s="106" t="str">
        <f t="shared" ca="1" si="3"/>
        <v>T</v>
      </c>
      <c r="AP9" s="106" t="str">
        <f t="shared" ca="1" si="3"/>
        <v>F</v>
      </c>
      <c r="AQ9" s="106" t="str">
        <f t="shared" ca="1" si="3"/>
        <v>S</v>
      </c>
      <c r="AR9" s="106" t="str">
        <f t="shared" ca="1" si="3"/>
        <v>S</v>
      </c>
      <c r="AS9" s="106" t="str">
        <f t="shared" ca="1" si="3"/>
        <v>M</v>
      </c>
      <c r="AT9" s="106" t="str">
        <f t="shared" ca="1" si="3"/>
        <v>T</v>
      </c>
      <c r="AU9" s="106" t="str">
        <f t="shared" ca="1" si="3"/>
        <v>W</v>
      </c>
      <c r="AV9" s="106" t="str">
        <f t="shared" ca="1" si="3"/>
        <v>T</v>
      </c>
      <c r="AW9" s="106" t="str">
        <f t="shared" ca="1" si="3"/>
        <v>F</v>
      </c>
      <c r="AX9" s="106" t="str">
        <f t="shared" ca="1" si="3"/>
        <v>S</v>
      </c>
      <c r="AY9" s="106" t="str">
        <f t="shared" ca="1" si="3"/>
        <v>S</v>
      </c>
      <c r="AZ9" s="106" t="str">
        <f t="shared" ca="1" si="3"/>
        <v>M</v>
      </c>
      <c r="BA9" s="106" t="str">
        <f t="shared" ca="1" si="3"/>
        <v>T</v>
      </c>
      <c r="BB9" s="106" t="str">
        <f t="shared" ca="1" si="3"/>
        <v>W</v>
      </c>
      <c r="BC9" s="106" t="str">
        <f t="shared" ca="1" si="3"/>
        <v>T</v>
      </c>
      <c r="BD9" s="106" t="str">
        <f t="shared" ca="1" si="3"/>
        <v>F</v>
      </c>
      <c r="BE9" s="106" t="str">
        <f t="shared" ca="1" si="3"/>
        <v>S</v>
      </c>
      <c r="BF9" s="106" t="str">
        <f t="shared" ca="1" si="3"/>
        <v>S</v>
      </c>
      <c r="BG9" s="106" t="str">
        <f t="shared" ca="1" si="3"/>
        <v>M</v>
      </c>
      <c r="BH9" s="106" t="str">
        <f t="shared" ca="1" si="3"/>
        <v>T</v>
      </c>
      <c r="BI9" s="106" t="str">
        <f t="shared" ca="1" si="3"/>
        <v>W</v>
      </c>
      <c r="BJ9" s="106" t="str">
        <f t="shared" ca="1" si="3"/>
        <v>T</v>
      </c>
      <c r="BK9" s="106" t="str">
        <f t="shared" ca="1" si="3"/>
        <v>F</v>
      </c>
      <c r="BL9" s="106" t="str">
        <f t="shared" ca="1" si="3"/>
        <v>S</v>
      </c>
    </row>
    <row r="10" spans="1:68" ht="30" hidden="1" customHeight="1" thickBo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 customHeight="1" x14ac:dyDescent="0.2">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 customHeight="1" x14ac:dyDescent="0.2">
      <c r="A12" s="10"/>
      <c r="B12" s="63" t="s">
        <v>3</v>
      </c>
      <c r="C12" s="59" t="s">
        <v>8</v>
      </c>
      <c r="D12" s="59" t="s">
        <v>6</v>
      </c>
      <c r="E12" s="60">
        <v>0.25</v>
      </c>
      <c r="F12" s="61">
        <f ca="1">TODAY()</f>
        <v>44950</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63" t="s">
        <v>4</v>
      </c>
      <c r="C13" s="59" t="s">
        <v>9</v>
      </c>
      <c r="D13" s="59"/>
      <c r="E13" s="60"/>
      <c r="F13" s="61">
        <f ca="1">TODAY()+5</f>
        <v>44955</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63" t="s">
        <v>0</v>
      </c>
      <c r="C14" s="59" t="s">
        <v>14</v>
      </c>
      <c r="D14" s="59"/>
      <c r="E14" s="60">
        <v>0.5</v>
      </c>
      <c r="F14" s="61">
        <f ca="1">F12-3</f>
        <v>44947</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63" t="s">
        <v>1</v>
      </c>
      <c r="C15" s="59" t="s">
        <v>9</v>
      </c>
      <c r="D15" s="59"/>
      <c r="E15" s="60"/>
      <c r="F15" s="61">
        <f ca="1">F12+20</f>
        <v>44970</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63" t="s">
        <v>2</v>
      </c>
      <c r="C16" s="59" t="s">
        <v>13</v>
      </c>
      <c r="D16" s="59"/>
      <c r="E16" s="60">
        <v>0.1</v>
      </c>
      <c r="F16" s="61">
        <f ca="1">F12+6</f>
        <v>44956</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63" t="s">
        <v>3</v>
      </c>
      <c r="C18" s="59" t="s">
        <v>15</v>
      </c>
      <c r="D18" s="59"/>
      <c r="E18" s="60">
        <v>0.6</v>
      </c>
      <c r="F18" s="61">
        <f ca="1">F12+6</f>
        <v>44956</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63" t="s">
        <v>4</v>
      </c>
      <c r="C19" s="59" t="s">
        <v>16</v>
      </c>
      <c r="D19" s="59"/>
      <c r="E19" s="60">
        <v>0.5</v>
      </c>
      <c r="F19" s="61">
        <f ca="1">F18+2</f>
        <v>44958</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63" t="s">
        <v>0</v>
      </c>
      <c r="C20" s="59" t="s">
        <v>14</v>
      </c>
      <c r="D20" s="59"/>
      <c r="E20" s="60">
        <v>0.33</v>
      </c>
      <c r="F20" s="61">
        <f ca="1">F19+5</f>
        <v>44963</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63" t="s">
        <v>1</v>
      </c>
      <c r="C21" s="59" t="s">
        <v>9</v>
      </c>
      <c r="D21" s="59"/>
      <c r="E21" s="60"/>
      <c r="F21" s="61">
        <f ca="1">F20+2</f>
        <v>44965</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63" t="s">
        <v>2</v>
      </c>
      <c r="C22" s="59"/>
      <c r="D22" s="59"/>
      <c r="E22" s="60"/>
      <c r="F22" s="61">
        <f ca="1">F21+1</f>
        <v>44966</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63" t="s">
        <v>3</v>
      </c>
      <c r="C24" s="59" t="s">
        <v>16</v>
      </c>
      <c r="D24" s="59"/>
      <c r="E24" s="60"/>
      <c r="F24" s="61">
        <f ca="1">F12+15</f>
        <v>44965</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63" t="s">
        <v>4</v>
      </c>
      <c r="C25" s="59" t="s">
        <v>13</v>
      </c>
      <c r="D25" s="59"/>
      <c r="E25" s="60"/>
      <c r="F25" s="61">
        <f ca="1">F24+3</f>
        <v>44968</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63" t="s">
        <v>0</v>
      </c>
      <c r="C26" s="59" t="s">
        <v>16</v>
      </c>
      <c r="D26" s="59"/>
      <c r="E26" s="60"/>
      <c r="F26" s="61">
        <f ca="1">F25+15</f>
        <v>44983</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63" t="s">
        <v>1</v>
      </c>
      <c r="C27" s="59" t="s">
        <v>8</v>
      </c>
      <c r="D27" s="59"/>
      <c r="E27" s="60"/>
      <c r="F27" s="61">
        <f ca="1">F21+22</f>
        <v>44987</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63" t="s">
        <v>2</v>
      </c>
      <c r="C28" s="59" t="s">
        <v>14</v>
      </c>
      <c r="D28" s="59"/>
      <c r="E28" s="60"/>
      <c r="F28" s="61">
        <f ca="1">F16</f>
        <v>44956</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63" t="s">
        <v>3</v>
      </c>
      <c r="C30" s="59"/>
      <c r="D30" s="59"/>
      <c r="E30" s="60"/>
      <c r="F30" s="61">
        <f ca="1">F27+3</f>
        <v>44990</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63" t="s">
        <v>4</v>
      </c>
      <c r="C31" s="59"/>
      <c r="D31" s="59"/>
      <c r="E31" s="60"/>
      <c r="F31" s="61">
        <f ca="1">F30+14</f>
        <v>45004</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63" t="s">
        <v>0</v>
      </c>
      <c r="C32" s="59" t="s">
        <v>9</v>
      </c>
      <c r="D32" s="59"/>
      <c r="E32" s="60"/>
      <c r="F32" s="61">
        <f ca="1">F31+42</f>
        <v>45046</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 customHeight="1" x14ac:dyDescent="0.2">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2023-01-25T00:35:30Z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