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co\Desktop\"/>
    </mc:Choice>
  </mc:AlternateContent>
  <xr:revisionPtr revIDLastSave="0" documentId="13_ncr:1_{5B3E4B87-5A34-472F-8633-03B7A7A7706F}" xr6:coauthVersionLast="47" xr6:coauthVersionMax="47" xr10:uidLastSave="{00000000-0000-0000-0000-000000000000}"/>
  <bookViews>
    <workbookView xWindow="-120" yWindow="-120" windowWidth="29040" windowHeight="15720" tabRatio="481" activeTab="1" xr2:uid="{6E987199-0B68-4CB8-932D-EAF0BB0F2FDB}"/>
  </bookViews>
  <sheets>
    <sheet name="Framworks" sheetId="3" r:id="rId1"/>
    <sheet name="Backlog" sheetId="1" r:id="rId2"/>
    <sheet name="Investimento" sheetId="6" r:id="rId3"/>
    <sheet name="Scorecard Cam. Crítico" sheetId="4" r:id="rId4"/>
    <sheet name="Dados" sheetId="5" state="hidden" r:id="rId5"/>
    <sheet name="Imagens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C4" i="6"/>
  <c r="D4" i="6"/>
  <c r="B4" i="6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4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F4" i="1" s="1"/>
  <c r="H35" i="4"/>
  <c r="H36" i="4"/>
  <c r="H37" i="4"/>
  <c r="J35" i="4"/>
  <c r="J36" i="4"/>
  <c r="J37" i="4"/>
  <c r="L35" i="4"/>
  <c r="L36" i="4"/>
  <c r="L37" i="4"/>
  <c r="N35" i="4"/>
  <c r="N36" i="4"/>
  <c r="N37" i="4"/>
  <c r="P35" i="4"/>
  <c r="P36" i="4"/>
  <c r="P37" i="4"/>
  <c r="R35" i="4"/>
  <c r="R36" i="4"/>
  <c r="R37" i="4"/>
  <c r="H23" i="4"/>
  <c r="H24" i="4"/>
  <c r="H25" i="4"/>
  <c r="H26" i="4"/>
  <c r="H27" i="4"/>
  <c r="H28" i="4"/>
  <c r="H29" i="4"/>
  <c r="H30" i="4"/>
  <c r="H31" i="4"/>
  <c r="H32" i="4"/>
  <c r="H33" i="4"/>
  <c r="H34" i="4"/>
  <c r="J23" i="4"/>
  <c r="J24" i="4"/>
  <c r="J25" i="4"/>
  <c r="J26" i="4"/>
  <c r="J27" i="4"/>
  <c r="J28" i="4"/>
  <c r="J29" i="4"/>
  <c r="J30" i="4"/>
  <c r="J31" i="4"/>
  <c r="J32" i="4"/>
  <c r="J33" i="4"/>
  <c r="J34" i="4"/>
  <c r="L23" i="4"/>
  <c r="L24" i="4"/>
  <c r="L25" i="4"/>
  <c r="L26" i="4"/>
  <c r="L27" i="4"/>
  <c r="L28" i="4"/>
  <c r="L29" i="4"/>
  <c r="L30" i="4"/>
  <c r="L31" i="4"/>
  <c r="L32" i="4"/>
  <c r="L33" i="4"/>
  <c r="L34" i="4"/>
  <c r="N23" i="4"/>
  <c r="N24" i="4"/>
  <c r="N25" i="4"/>
  <c r="N26" i="4"/>
  <c r="N27" i="4"/>
  <c r="N28" i="4"/>
  <c r="N29" i="4"/>
  <c r="N30" i="4"/>
  <c r="N31" i="4"/>
  <c r="N32" i="4"/>
  <c r="N33" i="4"/>
  <c r="N34" i="4"/>
  <c r="P23" i="4"/>
  <c r="P24" i="4"/>
  <c r="P25" i="4"/>
  <c r="P26" i="4"/>
  <c r="P27" i="4"/>
  <c r="P28" i="4"/>
  <c r="P29" i="4"/>
  <c r="P30" i="4"/>
  <c r="P31" i="4"/>
  <c r="P32" i="4"/>
  <c r="P33" i="4"/>
  <c r="P34" i="4"/>
  <c r="R23" i="4"/>
  <c r="R24" i="4"/>
  <c r="R25" i="4"/>
  <c r="R26" i="4"/>
  <c r="R27" i="4"/>
  <c r="R28" i="4"/>
  <c r="R29" i="4"/>
  <c r="R30" i="4"/>
  <c r="R31" i="4"/>
  <c r="R32" i="4"/>
  <c r="R33" i="4"/>
  <c r="R34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L37" i="6"/>
  <c r="J37" i="6"/>
  <c r="H37" i="6"/>
  <c r="F37" i="6"/>
  <c r="L36" i="6"/>
  <c r="J36" i="6"/>
  <c r="H36" i="6"/>
  <c r="F36" i="6"/>
  <c r="L35" i="6"/>
  <c r="J35" i="6"/>
  <c r="H35" i="6"/>
  <c r="F35" i="6"/>
  <c r="L34" i="6"/>
  <c r="J34" i="6"/>
  <c r="H34" i="6"/>
  <c r="F34" i="6"/>
  <c r="L33" i="6"/>
  <c r="J33" i="6"/>
  <c r="H33" i="6"/>
  <c r="F33" i="6"/>
  <c r="L32" i="6"/>
  <c r="J32" i="6"/>
  <c r="H32" i="6"/>
  <c r="F32" i="6"/>
  <c r="L31" i="6"/>
  <c r="J31" i="6"/>
  <c r="H31" i="6"/>
  <c r="F31" i="6"/>
  <c r="L30" i="6"/>
  <c r="J30" i="6"/>
  <c r="H30" i="6"/>
  <c r="F30" i="6"/>
  <c r="L29" i="6"/>
  <c r="J29" i="6"/>
  <c r="H29" i="6"/>
  <c r="F29" i="6"/>
  <c r="L28" i="6"/>
  <c r="J28" i="6"/>
  <c r="H28" i="6"/>
  <c r="F28" i="6"/>
  <c r="L27" i="6"/>
  <c r="J27" i="6"/>
  <c r="H27" i="6"/>
  <c r="F27" i="6"/>
  <c r="L26" i="6"/>
  <c r="J26" i="6"/>
  <c r="H26" i="6"/>
  <c r="F26" i="6"/>
  <c r="L25" i="6"/>
  <c r="J25" i="6"/>
  <c r="H25" i="6"/>
  <c r="F25" i="6"/>
  <c r="L24" i="6"/>
  <c r="J24" i="6"/>
  <c r="H24" i="6"/>
  <c r="F24" i="6"/>
  <c r="L23" i="6"/>
  <c r="J23" i="6"/>
  <c r="H23" i="6"/>
  <c r="F23" i="6"/>
  <c r="L22" i="6"/>
  <c r="J22" i="6"/>
  <c r="H22" i="6"/>
  <c r="F22" i="6"/>
  <c r="L21" i="6"/>
  <c r="J21" i="6"/>
  <c r="H21" i="6"/>
  <c r="F21" i="6"/>
  <c r="L20" i="6"/>
  <c r="J20" i="6"/>
  <c r="H20" i="6"/>
  <c r="F20" i="6"/>
  <c r="L19" i="6"/>
  <c r="J19" i="6"/>
  <c r="H19" i="6"/>
  <c r="F19" i="6"/>
  <c r="L18" i="6"/>
  <c r="J18" i="6"/>
  <c r="H18" i="6"/>
  <c r="F18" i="6"/>
  <c r="L17" i="6"/>
  <c r="J17" i="6"/>
  <c r="H17" i="6"/>
  <c r="F17" i="6"/>
  <c r="L16" i="6"/>
  <c r="J16" i="6"/>
  <c r="H16" i="6"/>
  <c r="F16" i="6"/>
  <c r="L15" i="6"/>
  <c r="J15" i="6"/>
  <c r="H15" i="6"/>
  <c r="F15" i="6"/>
  <c r="L14" i="6"/>
  <c r="J14" i="6"/>
  <c r="H14" i="6"/>
  <c r="F14" i="6"/>
  <c r="L13" i="6"/>
  <c r="J13" i="6"/>
  <c r="H13" i="6"/>
  <c r="F13" i="6"/>
  <c r="L12" i="6"/>
  <c r="J12" i="6"/>
  <c r="H12" i="6"/>
  <c r="F12" i="6"/>
  <c r="L11" i="6"/>
  <c r="J11" i="6"/>
  <c r="H11" i="6"/>
  <c r="F11" i="6"/>
  <c r="F10" i="6"/>
  <c r="H10" i="6"/>
  <c r="J10" i="6"/>
  <c r="L10" i="6"/>
  <c r="L4" i="6"/>
  <c r="L5" i="6"/>
  <c r="L6" i="6"/>
  <c r="L7" i="6"/>
  <c r="L8" i="6"/>
  <c r="L9" i="6"/>
  <c r="J9" i="6"/>
  <c r="J8" i="6"/>
  <c r="J7" i="6"/>
  <c r="J6" i="6"/>
  <c r="J5" i="6"/>
  <c r="J4" i="6"/>
  <c r="H5" i="6"/>
  <c r="H6" i="6"/>
  <c r="H7" i="6"/>
  <c r="H8" i="6"/>
  <c r="H9" i="6"/>
  <c r="H4" i="6"/>
  <c r="F9" i="6"/>
  <c r="F8" i="6"/>
  <c r="F7" i="6"/>
  <c r="F6" i="6"/>
  <c r="F5" i="6"/>
  <c r="F4" i="6"/>
  <c r="H9" i="4"/>
  <c r="J9" i="4"/>
  <c r="L9" i="4"/>
  <c r="N9" i="4"/>
  <c r="P9" i="4"/>
  <c r="R9" i="4"/>
  <c r="R8" i="4"/>
  <c r="R7" i="4"/>
  <c r="R6" i="4"/>
  <c r="R4" i="4"/>
  <c r="R5" i="4"/>
  <c r="P8" i="4"/>
  <c r="P7" i="4"/>
  <c r="P6" i="4"/>
  <c r="P5" i="4"/>
  <c r="P4" i="4"/>
  <c r="N8" i="4"/>
  <c r="N7" i="4"/>
  <c r="N6" i="4"/>
  <c r="N5" i="4"/>
  <c r="N4" i="4"/>
  <c r="L8" i="4"/>
  <c r="L7" i="4"/>
  <c r="L6" i="4"/>
  <c r="L5" i="4"/>
  <c r="L4" i="4"/>
  <c r="J8" i="4"/>
  <c r="J7" i="4"/>
  <c r="J6" i="4"/>
  <c r="J5" i="4"/>
  <c r="J4" i="4"/>
  <c r="H8" i="4"/>
  <c r="H7" i="4"/>
  <c r="H6" i="4"/>
  <c r="H5" i="4"/>
  <c r="H4" i="4"/>
  <c r="F20" i="4" l="1"/>
  <c r="F4" i="4"/>
  <c r="E4" i="1" s="1"/>
  <c r="F12" i="4"/>
  <c r="E12" i="1" s="1"/>
  <c r="F18" i="1"/>
  <c r="F31" i="1"/>
  <c r="E20" i="1"/>
  <c r="F30" i="1"/>
  <c r="E29" i="1"/>
  <c r="E17" i="1"/>
  <c r="F27" i="1"/>
  <c r="F15" i="1"/>
  <c r="E27" i="1"/>
  <c r="E15" i="1"/>
  <c r="F12" i="1"/>
  <c r="E37" i="1"/>
  <c r="E25" i="1"/>
  <c r="E13" i="1"/>
  <c r="F35" i="1"/>
  <c r="F23" i="1"/>
  <c r="F11" i="1"/>
  <c r="F26" i="1"/>
  <c r="F25" i="1"/>
  <c r="F24" i="1"/>
  <c r="E36" i="1"/>
  <c r="E24" i="1"/>
  <c r="F34" i="1"/>
  <c r="F22" i="1"/>
  <c r="F10" i="1"/>
  <c r="E16" i="1"/>
  <c r="F13" i="1"/>
  <c r="F36" i="1"/>
  <c r="E35" i="1"/>
  <c r="E23" i="1"/>
  <c r="F33" i="1"/>
  <c r="F21" i="1"/>
  <c r="F9" i="1"/>
  <c r="E28" i="1"/>
  <c r="F14" i="1"/>
  <c r="F37" i="1"/>
  <c r="E26" i="1"/>
  <c r="E14" i="1"/>
  <c r="E34" i="1"/>
  <c r="E22" i="1"/>
  <c r="F32" i="1"/>
  <c r="F20" i="1"/>
  <c r="F8" i="1"/>
  <c r="E33" i="1"/>
  <c r="F7" i="1"/>
  <c r="E32" i="1"/>
  <c r="F6" i="1"/>
  <c r="E31" i="1"/>
  <c r="E19" i="1"/>
  <c r="F29" i="1"/>
  <c r="F17" i="1"/>
  <c r="F5" i="1"/>
  <c r="E21" i="1"/>
  <c r="F19" i="1"/>
  <c r="E30" i="1"/>
  <c r="E18" i="1"/>
  <c r="F28" i="1"/>
  <c r="F16" i="1"/>
  <c r="F21" i="4"/>
  <c r="F33" i="4"/>
  <c r="F18" i="4"/>
  <c r="F19" i="4"/>
  <c r="F31" i="4"/>
  <c r="F34" i="4"/>
  <c r="F37" i="4"/>
  <c r="F17" i="4"/>
  <c r="F16" i="4"/>
  <c r="F30" i="4"/>
  <c r="F36" i="4"/>
  <c r="F15" i="4"/>
  <c r="F29" i="4"/>
  <c r="F35" i="4"/>
  <c r="F14" i="4"/>
  <c r="F28" i="4"/>
  <c r="F13" i="4"/>
  <c r="F27" i="4"/>
  <c r="F26" i="4"/>
  <c r="F11" i="4"/>
  <c r="E11" i="1" s="1"/>
  <c r="F25" i="4"/>
  <c r="F32" i="4"/>
  <c r="F22" i="4"/>
  <c r="F10" i="4"/>
  <c r="E10" i="1" s="1"/>
  <c r="F24" i="4"/>
  <c r="F23" i="4"/>
  <c r="F9" i="4"/>
  <c r="E9" i="1" s="1"/>
  <c r="F7" i="4"/>
  <c r="E7" i="1" s="1"/>
  <c r="F8" i="4"/>
  <c r="E8" i="1" s="1"/>
  <c r="F6" i="4"/>
  <c r="E6" i="1" s="1"/>
  <c r="F5" i="4"/>
  <c r="E5" i="1" s="1"/>
</calcChain>
</file>

<file path=xl/sharedStrings.xml><?xml version="1.0" encoding="utf-8"?>
<sst xmlns="http://schemas.openxmlformats.org/spreadsheetml/2006/main" count="187" uniqueCount="71">
  <si>
    <t>Oportunidade</t>
  </si>
  <si>
    <t>Baixo</t>
  </si>
  <si>
    <t>Muito baixo</t>
  </si>
  <si>
    <t>Médio</t>
  </si>
  <si>
    <t>Alto</t>
  </si>
  <si>
    <t>Muito alto</t>
  </si>
  <si>
    <t>Iniciativa 1</t>
  </si>
  <si>
    <t>Iniciativa 2</t>
  </si>
  <si>
    <t>Iniciativa 3</t>
  </si>
  <si>
    <t>Iniciativa 4</t>
  </si>
  <si>
    <t>Iniciativa 5</t>
  </si>
  <si>
    <t>O</t>
  </si>
  <si>
    <t>Não vale a pena</t>
  </si>
  <si>
    <t>Ideal (mato alto)</t>
  </si>
  <si>
    <t>Certo (Lançar e iterar)</t>
  </si>
  <si>
    <t>Promissor (Amadurecer ou arriscar)</t>
  </si>
  <si>
    <t>Coluna1</t>
  </si>
  <si>
    <t>Coluna2</t>
  </si>
  <si>
    <t>Impacto</t>
  </si>
  <si>
    <t>Esforço</t>
  </si>
  <si>
    <t>Imp</t>
  </si>
  <si>
    <t>Eff</t>
  </si>
  <si>
    <t>Risk</t>
  </si>
  <si>
    <t>Risco</t>
  </si>
  <si>
    <t>Prosseguir</t>
  </si>
  <si>
    <t>Investigar</t>
  </si>
  <si>
    <t>Matar</t>
  </si>
  <si>
    <t>Considerar</t>
  </si>
  <si>
    <t>Componentes (descrição)</t>
  </si>
  <si>
    <t>Ativação</t>
  </si>
  <si>
    <t>Retenção</t>
  </si>
  <si>
    <t>Aquisição</t>
  </si>
  <si>
    <t>Receita</t>
  </si>
  <si>
    <t>Eficiência Operacional</t>
  </si>
  <si>
    <t>Compliance</t>
  </si>
  <si>
    <t>Otimização de Processo</t>
  </si>
  <si>
    <t>Marca</t>
  </si>
  <si>
    <t>Performance</t>
  </si>
  <si>
    <t>Business Theme</t>
  </si>
  <si>
    <t>Valor para Cliente</t>
  </si>
  <si>
    <t>Cust Val</t>
  </si>
  <si>
    <t>x</t>
  </si>
  <si>
    <t>Grau de Certeza</t>
  </si>
  <si>
    <t>Nenhum</t>
  </si>
  <si>
    <t>Business Goal2</t>
  </si>
  <si>
    <t>Business Goal3</t>
  </si>
  <si>
    <t>Business Goal1</t>
  </si>
  <si>
    <t>BG1</t>
  </si>
  <si>
    <t>BG2</t>
  </si>
  <si>
    <t>BG3</t>
  </si>
  <si>
    <t>&lt;= 25%</t>
  </si>
  <si>
    <t>&lt;= 50%</t>
  </si>
  <si>
    <t>&lt;= 75%</t>
  </si>
  <si>
    <t>&lt;=100%</t>
  </si>
  <si>
    <t>Conf</t>
  </si>
  <si>
    <t>Score Geral</t>
  </si>
  <si>
    <t>Negócio</t>
  </si>
  <si>
    <t>Épicos</t>
  </si>
  <si>
    <t xml:space="preserve">  </t>
  </si>
  <si>
    <t>Iniciativa 6</t>
  </si>
  <si>
    <t xml:space="preserve">   </t>
  </si>
  <si>
    <t>Iniciativa 7</t>
  </si>
  <si>
    <t>Iniciativa 8</t>
  </si>
  <si>
    <t>Caminho Crítico</t>
  </si>
  <si>
    <t>Prob. Entrega Valor</t>
  </si>
  <si>
    <t>Score</t>
  </si>
  <si>
    <t>Iniciativa 9</t>
  </si>
  <si>
    <t>teste teste</t>
  </si>
  <si>
    <t>Backlog</t>
  </si>
  <si>
    <t>Visão de portfólio de investimentos</t>
  </si>
  <si>
    <t>Esforço vs Objetivos de Negócio -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</si>
</sst>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 tint="0.14999847407452621"/>
      <name val="Calibri Light"/>
      <family val="2"/>
      <scheme val="major"/>
    </font>
    <font>
      <sz val="11"/>
      <color theme="1"/>
      <name val="Roboto"/>
    </font>
    <font>
      <sz val="26"/>
      <color theme="1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164" formatCode="0.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77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Portifólio</a:t>
            </a:r>
            <a:r>
              <a:rPr lang="en-US" sz="2000" b="1" baseline="0"/>
              <a:t> de </a:t>
            </a:r>
            <a:r>
              <a:rPr lang="en-US" sz="2000" b="1"/>
              <a:t>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7BA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0845BF9-36B0-4750-A642-768BC30D90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D8-44EF-84DC-D101404191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A188EA-9B07-4FB6-BCD4-EB1ECC4661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D8-44EF-84DC-D101404191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6C18EC-C236-4D69-92FC-9DDF9AB867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D8-44EF-84DC-D101404191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BE15FA-1E49-47BA-8DD9-050A24AE234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D8-44EF-84DC-D101404191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49B963-2B4B-464F-BA56-3192471F80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D8-44EF-84DC-D101404191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3F7A67-C0CC-4D8B-85EC-76CB8422FC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D8-44EF-84DC-D101404191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179C1F-F0C4-4A39-B877-D1E076FAF6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D8-44EF-84DC-D101404191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5A00F1-331F-47C4-B5F1-CB2BE09F02D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D8-44EF-84DC-D101404191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D2699D-20C0-4539-83E5-2335A29E064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D8-44EF-84DC-D101404191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D8-44EF-84DC-D101404191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D8-44EF-84DC-D101404191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D8-44EF-84DC-D101404191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D8-44EF-84DC-D1014041914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D8-44EF-84DC-D1014041914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D8-44EF-84DC-D1014041914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D8-44EF-84DC-D1014041914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D8-44EF-84DC-D1014041914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D8-44EF-84DC-D1014041914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D8-44EF-84DC-D101404191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CD8-44EF-84DC-D1014041914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D8-44EF-84DC-D1014041914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CD8-44EF-84DC-D1014041914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CD8-44EF-84DC-D1014041914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CD8-44EF-84DC-D1014041914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CD8-44EF-84DC-D101404191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CD8-44EF-84DC-D1014041914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CD8-44EF-84DC-D1014041914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CD8-44EF-84DC-D1014041914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CD8-44EF-84DC-D1014041914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CD8-44EF-84DC-D1014041914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CD8-44EF-84DC-D1014041914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CD8-44EF-84DC-D1014041914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CD8-44EF-84DC-D1014041914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CD8-44EF-84DC-D101404191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Investimento!$F$4:$F$37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Investimento!$H$4:$H$37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CD8-44EF-84DC-D1014041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19424"/>
        <c:axId val="260820256"/>
      </c:scatterChart>
      <c:valAx>
        <c:axId val="260819424"/>
        <c:scaling>
          <c:orientation val="maxMin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60820256"/>
        <c:crosses val="autoZero"/>
        <c:crossBetween val="midCat"/>
      </c:valAx>
      <c:valAx>
        <c:axId val="260820256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081942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75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Matriz Pick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73AC2D-A533-4153-9AD2-83AFAEAB95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8A-4C78-A385-E52166FE2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3C7541-F1D2-43FC-8B98-75FE1C56C0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8A-4C78-A385-E52166FE2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18B872-9E68-4FB6-8998-92F3884F0A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8A-4C78-A385-E52166FE2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938F84-7BF0-4FCB-A8A7-D1D2A8FA62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8A-4C78-A385-E52166FE2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114A97-409B-4063-9F89-FA3D325A201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8A-4C78-A385-E52166FE22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96EF08-DB5C-43E9-8BC7-94E755A09E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8A-4C78-A385-E52166FE22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71066B-4A58-4FC4-AB2D-D06313FBF03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8A-4C78-A385-E52166FE22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9D2394-900F-4085-8C7D-C1F60D7548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8A-4C78-A385-E52166FE22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16B2D7-4E7B-4B0D-935C-404ACD0EA1B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8A-4C78-A385-E52166FE22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8A-4C78-A385-E52166FE22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8A-4C78-A385-E52166FE22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8A-4C78-A385-E52166FE22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8A-4C78-A385-E52166FE22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18A-4C78-A385-E52166FE22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18A-4C78-A385-E52166FE22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18A-4C78-A385-E52166FE22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18A-4C78-A385-E52166FE22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18A-4C78-A385-E52166FE22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18A-4C78-A385-E52166FE22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8A-4C78-A385-E52166FE22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18A-4C78-A385-E52166FE22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18A-4C78-A385-E52166FE22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18A-4C78-A385-E52166FE22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18A-4C78-A385-E52166FE22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18A-4C78-A385-E52166FE22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18A-4C78-A385-E52166FE22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18A-4C78-A385-E52166FE22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18A-4C78-A385-E52166FE22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18A-4C78-A385-E52166FE22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18A-4C78-A385-E52166FE22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18A-4C78-A385-E52166FE22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18A-4C78-A385-E52166FE22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18A-4C78-A385-E52166FE22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18A-4C78-A385-E52166FE2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Investimento!$J$4:$J$37</c:f>
              <c:numCache>
                <c:formatCode>General</c:formatCode>
                <c:ptCount val="3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Investimento!$L$4:$L$37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018A-4C78-A385-E52166FE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68368"/>
        <c:axId val="693268784"/>
      </c:scatterChart>
      <c:valAx>
        <c:axId val="6932683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784"/>
        <c:crosses val="autoZero"/>
        <c:crossBetween val="midCat"/>
      </c:valAx>
      <c:valAx>
        <c:axId val="693268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368"/>
        <c:crosses val="autoZero"/>
        <c:crossBetween val="midCat"/>
      </c:valAx>
      <c:spPr>
        <a:blipFill>
          <a:blip xmlns:r="http://schemas.openxmlformats.org/officeDocument/2006/relationships" r:embed="rId3">
            <a:alphaModFix amt="75000"/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Portifólio</a:t>
            </a:r>
            <a:r>
              <a:rPr lang="en-US" sz="2000" b="1" baseline="0"/>
              <a:t> de </a:t>
            </a:r>
            <a:r>
              <a:rPr lang="en-US" sz="2000" b="1"/>
              <a:t>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7BA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7ABB205-C1A4-4FBB-8A24-C64CC1E587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E62-46E2-83E2-BC48F497A7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7BF282-1B5B-4B9A-A8A1-6BC4086F8F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62-46E2-83E2-BC48F497A7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D3E565-B398-4D50-852D-A1D9D962EF6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62-46E2-83E2-BC48F497A7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8AF740-301A-4F98-A601-BB85431F82D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62-46E2-83E2-BC48F497A7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6C7CF5-E6D5-46BC-9908-9558A58308C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E62-46E2-83E2-BC48F497A7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CE9F7F-0072-4C05-A7A9-037EF9B0A1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62-46E2-83E2-BC48F497A7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AF1BEE-8044-43D9-B043-5D5F4DF76D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62-46E2-83E2-BC48F497A7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75DF23-9A36-4E7D-B560-026D543DFC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E62-46E2-83E2-BC48F497A7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35851B-5FFF-4B62-9B8C-8C68006958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E62-46E2-83E2-BC48F497A7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E62-46E2-83E2-BC48F497A7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E62-46E2-83E2-BC48F497A7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E62-46E2-83E2-BC48F497A7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E62-46E2-83E2-BC48F497A7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E62-46E2-83E2-BC48F497A7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E62-46E2-83E2-BC48F497A7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E62-46E2-83E2-BC48F497A7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E62-46E2-83E2-BC48F497A7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E62-46E2-83E2-BC48F497A7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E62-46E2-83E2-BC48F497A7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E62-46E2-83E2-BC48F497A73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E62-46E2-83E2-BC48F497A73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E62-46E2-83E2-BC48F497A73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E62-46E2-83E2-BC48F497A73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E62-46E2-83E2-BC48F497A73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E62-46E2-83E2-BC48F497A73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E62-46E2-83E2-BC48F497A73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E62-46E2-83E2-BC48F497A73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E62-46E2-83E2-BC48F497A73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E62-46E2-83E2-BC48F497A73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E62-46E2-83E2-BC48F497A73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E62-46E2-83E2-BC48F497A73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E62-46E2-83E2-BC48F497A73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E62-46E2-83E2-BC48F497A73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E62-46E2-83E2-BC48F497A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Investimento!$F$4:$F$37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Investimento!$H$4:$H$37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E62-46E2-83E2-BC48F497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19424"/>
        <c:axId val="260820256"/>
      </c:scatterChart>
      <c:valAx>
        <c:axId val="260819424"/>
        <c:scaling>
          <c:orientation val="maxMin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60820256"/>
        <c:crosses val="autoZero"/>
        <c:crossBetween val="midCat"/>
      </c:valAx>
      <c:valAx>
        <c:axId val="260820256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081942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75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Matriz Pick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B12849-C397-483B-A3C1-DB19C631490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EE-4303-8B6B-5B579DDA2E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EEAE78-58F5-44E6-A06A-D35F9F4C5C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E-4303-8B6B-5B579DDA2E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B0281A-909A-4F65-94E5-3E3A3E9D1C0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5EE-4303-8B6B-5B579DDA2E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A2B93C-EB2E-4F4F-A557-C30DFB2375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EE-4303-8B6B-5B579DDA2E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78B2E7-6DA9-4B23-B84A-9A6BA97CB0F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EE-4303-8B6B-5B579DDA2E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90932A-A5AA-459E-BE3B-7737491534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EE-4303-8B6B-5B579DDA2E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8AE9D3-499F-422B-91AA-75DE72B26A9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5EE-4303-8B6B-5B579DDA2E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D1807A-C9BA-4877-A781-7281267F987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5EE-4303-8B6B-5B579DDA2E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EE3361-4A46-4ACF-A0C8-16BA629F2B4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EE-4303-8B6B-5B579DDA2E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EE-4303-8B6B-5B579DDA2E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5EE-4303-8B6B-5B579DDA2E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EE-4303-8B6B-5B579DDA2E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EE-4303-8B6B-5B579DDA2E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EE-4303-8B6B-5B579DDA2E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EE-4303-8B6B-5B579DDA2E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5EE-4303-8B6B-5B579DDA2E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5EE-4303-8B6B-5B579DDA2E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EE-4303-8B6B-5B579DDA2E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5EE-4303-8B6B-5B579DDA2E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EE-4303-8B6B-5B579DDA2E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5EE-4303-8B6B-5B579DDA2E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5EE-4303-8B6B-5B579DDA2E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5EE-4303-8B6B-5B579DDA2E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5EE-4303-8B6B-5B579DDA2E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5EE-4303-8B6B-5B579DDA2E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5EE-4303-8B6B-5B579DDA2E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5EE-4303-8B6B-5B579DDA2E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5EE-4303-8B6B-5B579DDA2E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5EE-4303-8B6B-5B579DDA2E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5EE-4303-8B6B-5B579DDA2E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5EE-4303-8B6B-5B579DDA2E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5EE-4303-8B6B-5B579DDA2E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5EE-4303-8B6B-5B579DDA2E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5EE-4303-8B6B-5B579DDA2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Investimento!$J$4:$J$37</c:f>
              <c:numCache>
                <c:formatCode>General</c:formatCode>
                <c:ptCount val="3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Investimento!$L$4:$L$37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5EE-4303-8B6B-5B579DDA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68368"/>
        <c:axId val="693268784"/>
      </c:scatterChart>
      <c:valAx>
        <c:axId val="6932683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784"/>
        <c:crosses val="autoZero"/>
        <c:crossBetween val="midCat"/>
      </c:valAx>
      <c:valAx>
        <c:axId val="693268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368"/>
        <c:crosses val="autoZero"/>
        <c:crossBetween val="midCat"/>
      </c:valAx>
      <c:spPr>
        <a:blipFill>
          <a:blip xmlns:r="http://schemas.openxmlformats.org/officeDocument/2006/relationships" r:embed="rId3">
            <a:alphaModFix amt="75000"/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5.svg"/><Relationship Id="rId16" Type="http://schemas.openxmlformats.org/officeDocument/2006/relationships/image" Target="../media/image19.svg"/><Relationship Id="rId20" Type="http://schemas.openxmlformats.org/officeDocument/2006/relationships/image" Target="../media/image23.svg"/><Relationship Id="rId1" Type="http://schemas.openxmlformats.org/officeDocument/2006/relationships/image" Target="../media/image4.png"/><Relationship Id="rId6" Type="http://schemas.openxmlformats.org/officeDocument/2006/relationships/image" Target="../media/image9.sv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19" Type="http://schemas.openxmlformats.org/officeDocument/2006/relationships/image" Target="../media/image22.png"/><Relationship Id="rId4" Type="http://schemas.openxmlformats.org/officeDocument/2006/relationships/image" Target="../media/image7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66676</xdr:rowOff>
    </xdr:from>
    <xdr:to>
      <xdr:col>16</xdr:col>
      <xdr:colOff>229064</xdr:colOff>
      <xdr:row>23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05CE9D-74DE-4ECA-97FE-F01559B54C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2244"/>
        <a:stretch/>
      </xdr:blipFill>
      <xdr:spPr>
        <a:xfrm>
          <a:off x="180975" y="257176"/>
          <a:ext cx="9801689" cy="4133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0</xdr:rowOff>
    </xdr:from>
    <xdr:to>
      <xdr:col>15</xdr:col>
      <xdr:colOff>161925</xdr:colOff>
      <xdr:row>28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4B76045-19BE-4528-9E94-2ED8E1847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2</xdr:row>
      <xdr:rowOff>4765</xdr:rowOff>
    </xdr:from>
    <xdr:to>
      <xdr:col>19</xdr:col>
      <xdr:colOff>300040</xdr:colOff>
      <xdr:row>17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E42A33F-9839-4A7A-88EC-2134B176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4760</xdr:colOff>
      <xdr:row>2</xdr:row>
      <xdr:rowOff>4761</xdr:rowOff>
    </xdr:from>
    <xdr:to>
      <xdr:col>23</xdr:col>
      <xdr:colOff>9525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823BC-0DBD-44A0-AA96-43DCD6A2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4761</xdr:colOff>
      <xdr:row>19</xdr:row>
      <xdr:rowOff>142876</xdr:rowOff>
    </xdr:from>
    <xdr:to>
      <xdr:col>22</xdr:col>
      <xdr:colOff>981074</xdr:colOff>
      <xdr:row>39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489A5C-CE0F-4AB7-9C9F-71DDD829B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1219200</xdr:colOff>
      <xdr:row>1</xdr:row>
      <xdr:rowOff>371475</xdr:rowOff>
    </xdr:from>
    <xdr:to>
      <xdr:col>7</xdr:col>
      <xdr:colOff>2133600</xdr:colOff>
      <xdr:row>1</xdr:row>
      <xdr:rowOff>1285875</xdr:rowOff>
    </xdr:to>
    <xdr:pic>
      <xdr:nvPicPr>
        <xdr:cNvPr id="2" name="Gráfico 1" descr="Sementes brotando estrutura de tópicos">
          <a:extLst>
            <a:ext uri="{FF2B5EF4-FFF2-40B4-BE49-F238E27FC236}">
              <a16:creationId xmlns:a16="http://schemas.microsoft.com/office/drawing/2014/main" id="{F63998A0-B144-453F-B808-7D237545D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86400" y="5619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1266825</xdr:colOff>
      <xdr:row>1</xdr:row>
      <xdr:rowOff>304800</xdr:rowOff>
    </xdr:from>
    <xdr:to>
      <xdr:col>8</xdr:col>
      <xdr:colOff>2181225</xdr:colOff>
      <xdr:row>1</xdr:row>
      <xdr:rowOff>1219200</xdr:rowOff>
    </xdr:to>
    <xdr:pic>
      <xdr:nvPicPr>
        <xdr:cNvPr id="3" name="Gráfico 2" descr="Estrelas estrutura de tópicos">
          <a:extLst>
            <a:ext uri="{FF2B5EF4-FFF2-40B4-BE49-F238E27FC236}">
              <a16:creationId xmlns:a16="http://schemas.microsoft.com/office/drawing/2014/main" id="{179E3308-8965-4CD9-AAA3-699D9624D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72550" y="4953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1143000</xdr:colOff>
      <xdr:row>2</xdr:row>
      <xdr:rowOff>438150</xdr:rowOff>
    </xdr:from>
    <xdr:to>
      <xdr:col>7</xdr:col>
      <xdr:colOff>2057400</xdr:colOff>
      <xdr:row>2</xdr:row>
      <xdr:rowOff>1352550</xdr:rowOff>
    </xdr:to>
    <xdr:pic>
      <xdr:nvPicPr>
        <xdr:cNvPr id="4" name="Gráfico 3" descr="Dedão para Baixo estrutura de tópicos">
          <a:extLst>
            <a:ext uri="{FF2B5EF4-FFF2-40B4-BE49-F238E27FC236}">
              <a16:creationId xmlns:a16="http://schemas.microsoft.com/office/drawing/2014/main" id="{DE947190-264C-44FA-81EA-232E70A3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10200" y="2286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1219200</xdr:colOff>
      <xdr:row>2</xdr:row>
      <xdr:rowOff>438150</xdr:rowOff>
    </xdr:from>
    <xdr:to>
      <xdr:col>8</xdr:col>
      <xdr:colOff>2133600</xdr:colOff>
      <xdr:row>2</xdr:row>
      <xdr:rowOff>1352550</xdr:rowOff>
    </xdr:to>
    <xdr:pic>
      <xdr:nvPicPr>
        <xdr:cNvPr id="5" name="Gráfico 4" descr="Foguete estrutura de tópicos">
          <a:extLst>
            <a:ext uri="{FF2B5EF4-FFF2-40B4-BE49-F238E27FC236}">
              <a16:creationId xmlns:a16="http://schemas.microsoft.com/office/drawing/2014/main" id="{D0F49117-EFEE-4F2B-BC91-BCF7E3C57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924925" y="2286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2828925</xdr:colOff>
      <xdr:row>0</xdr:row>
      <xdr:rowOff>57150</xdr:rowOff>
    </xdr:from>
    <xdr:to>
      <xdr:col>7</xdr:col>
      <xdr:colOff>3333750</xdr:colOff>
      <xdr:row>1</xdr:row>
      <xdr:rowOff>371475</xdr:rowOff>
    </xdr:to>
    <xdr:pic>
      <xdr:nvPicPr>
        <xdr:cNvPr id="10" name="Gráfico 9" descr="Seta para Direita com preenchimento sólido">
          <a:extLst>
            <a:ext uri="{FF2B5EF4-FFF2-40B4-BE49-F238E27FC236}">
              <a16:creationId xmlns:a16="http://schemas.microsoft.com/office/drawing/2014/main" id="{54F5CA9E-6686-42E9-BAF0-E73220A5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096125" y="571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3064651</xdr:colOff>
      <xdr:row>2</xdr:row>
      <xdr:rowOff>73801</xdr:rowOff>
    </xdr:from>
    <xdr:to>
      <xdr:col>9</xdr:col>
      <xdr:colOff>104776</xdr:colOff>
      <xdr:row>2</xdr:row>
      <xdr:rowOff>552451</xdr:rowOff>
    </xdr:to>
    <xdr:pic>
      <xdr:nvPicPr>
        <xdr:cNvPr id="12" name="Gráfico 11" descr="Seta para Cima com preenchimento sólido">
          <a:extLst>
            <a:ext uri="{FF2B5EF4-FFF2-40B4-BE49-F238E27FC236}">
              <a16:creationId xmlns:a16="http://schemas.microsoft.com/office/drawing/2014/main" id="{E1A33128-A13E-4D9F-B6C3-704B5DAA6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770376" y="1921651"/>
          <a:ext cx="478650" cy="47865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1190625</xdr:colOff>
      <xdr:row>5</xdr:row>
      <xdr:rowOff>419100</xdr:rowOff>
    </xdr:from>
    <xdr:to>
      <xdr:col>7</xdr:col>
      <xdr:colOff>2105025</xdr:colOff>
      <xdr:row>5</xdr:row>
      <xdr:rowOff>1333500</xdr:rowOff>
    </xdr:to>
    <xdr:pic>
      <xdr:nvPicPr>
        <xdr:cNvPr id="16" name="Gráfico 15" descr="Fim estrutura de tópicos">
          <a:extLst>
            <a:ext uri="{FF2B5EF4-FFF2-40B4-BE49-F238E27FC236}">
              <a16:creationId xmlns:a16="http://schemas.microsoft.com/office/drawing/2014/main" id="{DB0E9DD2-2B4E-4380-A7EA-8465F99E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457825" y="43243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1219200</xdr:colOff>
      <xdr:row>5</xdr:row>
      <xdr:rowOff>400050</xdr:rowOff>
    </xdr:from>
    <xdr:to>
      <xdr:col>8</xdr:col>
      <xdr:colOff>2133600</xdr:colOff>
      <xdr:row>5</xdr:row>
      <xdr:rowOff>1314450</xdr:rowOff>
    </xdr:to>
    <xdr:pic>
      <xdr:nvPicPr>
        <xdr:cNvPr id="18" name="Gráfico 17" descr="Microscópio estrutura de tópicos">
          <a:extLst>
            <a:ext uri="{FF2B5EF4-FFF2-40B4-BE49-F238E27FC236}">
              <a16:creationId xmlns:a16="http://schemas.microsoft.com/office/drawing/2014/main" id="{07D8B880-F60C-443B-A52A-71AA9FBC6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924925" y="43053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1276350</xdr:colOff>
      <xdr:row>6</xdr:row>
      <xdr:rowOff>476250</xdr:rowOff>
    </xdr:from>
    <xdr:to>
      <xdr:col>7</xdr:col>
      <xdr:colOff>2190750</xdr:colOff>
      <xdr:row>6</xdr:row>
      <xdr:rowOff>1390650</xdr:rowOff>
    </xdr:to>
    <xdr:pic>
      <xdr:nvPicPr>
        <xdr:cNvPr id="20" name="Gráfico 19" descr="Trevo estrutura de tópicos">
          <a:extLst>
            <a:ext uri="{FF2B5EF4-FFF2-40B4-BE49-F238E27FC236}">
              <a16:creationId xmlns:a16="http://schemas.microsoft.com/office/drawing/2014/main" id="{D104FD4C-56F2-4A0D-9FAB-7829526DD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543550" y="60483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1285875</xdr:colOff>
      <xdr:row>6</xdr:row>
      <xdr:rowOff>400050</xdr:rowOff>
    </xdr:from>
    <xdr:to>
      <xdr:col>8</xdr:col>
      <xdr:colOff>2200275</xdr:colOff>
      <xdr:row>6</xdr:row>
      <xdr:rowOff>1314450</xdr:rowOff>
    </xdr:to>
    <xdr:pic>
      <xdr:nvPicPr>
        <xdr:cNvPr id="22" name="Gráfico 21" descr="Crânio estrutura de tópicos">
          <a:extLst>
            <a:ext uri="{FF2B5EF4-FFF2-40B4-BE49-F238E27FC236}">
              <a16:creationId xmlns:a16="http://schemas.microsoft.com/office/drawing/2014/main" id="{0519D699-DD1E-4C13-AFB1-CFC3A790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8991600" y="5972175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405D3-28C9-470C-A17C-F7171C9211AA}" name="Tabela1" displayName="Tabela1" ref="B3:F37" totalsRowShown="0" headerRowDxfId="36" dataDxfId="35">
  <tableColumns count="5">
    <tableColumn id="1" xr3:uid="{F582C810-EE74-490F-8134-8889BCA20AD3}" name="Épicos" dataDxfId="34"/>
    <tableColumn id="11" xr3:uid="{C21A4FFA-3003-47D3-8B9C-689C3923D6BD}" name="Componentes (descrição)" dataDxfId="33"/>
    <tableColumn id="12" xr3:uid="{C1F563B0-B848-44B4-AA1B-98BF6B061D61}" name="Negócio" dataDxfId="32"/>
    <tableColumn id="26" xr3:uid="{E2154483-82D4-4E1C-B511-3198D31CC7DA}" name="Score" dataDxfId="31">
      <calculatedColumnFormula>IFERROR(VLOOKUP(Tabela1[[#This Row],[Épicos]],Tabela8[[Épicos]:[Esforço]],5,FALSE),"")</calculatedColumnFormula>
    </tableColumn>
    <tableColumn id="27" xr3:uid="{FFCEF056-7351-4CC2-9B95-B06E5F3EF169}" name="Caminho Crítico" dataDxfId="30">
      <calculatedColumnFormula>IFERROR(IF(VLOOKUP(Tabela1[[#This Row],[Épicos]],Tabela8[[Épicos]:[Esforço]],4,FALSE)=""," ",VLOOKUP(Tabela1[[#This Row],[Épicos]],Tabela8[[Épicos]:[Esforço]],4,FALSE)),"")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1F9F6D-BE1B-4E35-8101-52391691108F}" name="Tabela110" displayName="Tabela110" ref="B3:L37" totalsRowShown="0">
  <tableColumns count="11">
    <tableColumn id="1" xr3:uid="{D5164BC2-3851-41B0-9BB7-98B82D569167}" name="Épicos" dataDxfId="29">
      <calculatedColumnFormula>IF(Tabela1[[#This Row],[Épicos]]="","",Tabela1[[#This Row],[Épicos]])</calculatedColumnFormula>
    </tableColumn>
    <tableColumn id="11" xr3:uid="{39B31A9E-3CE7-4DDD-A341-B47B6D4AC20D}" name="Componentes (descrição)" dataDxfId="28">
      <calculatedColumnFormula>IF(Tabela1[[#This Row],[Componentes (descrição)]]="","",Tabela1[[#This Row],[Componentes (descrição)]])</calculatedColumnFormula>
    </tableColumn>
    <tableColumn id="12" xr3:uid="{89BD9691-2B2C-4B3E-8111-29F3E857EAF3}" name="Negócio" dataDxfId="27">
      <calculatedColumnFormula>IF(Tabela1[[#This Row],[Negócio]]="","",Tabela1[[#This Row],[Negócio]])</calculatedColumnFormula>
    </tableColumn>
    <tableColumn id="2" xr3:uid="{BAFE2F80-A682-4740-89F2-50B206E65DCC}" name="Risco" dataDxfId="26">
      <calculatedColumnFormula>VLOOKUP(Tabela110[[#This Row],[Épicos]],Tabela8[[Épicos]:[Esforço]],16,FALSE)</calculatedColumnFormula>
    </tableColumn>
    <tableColumn id="3" xr3:uid="{8F07EC30-71F6-4319-9AC1-5756A166CE40}" name="Risk" dataDxfId="25">
      <calculatedColumnFormula>VLOOKUP(E4,Dados!$B$3:$C$7,2,FALSE)</calculatedColumnFormula>
    </tableColumn>
    <tableColumn id="4" xr3:uid="{58135060-0618-4840-AF6E-496569F7AE2D}" name="Oportunidade" dataDxfId="24"/>
    <tableColumn id="5" xr3:uid="{5B6F8AED-0992-4210-BE38-9E07A84F7725}" name="O" dataDxfId="23">
      <calculatedColumnFormula>VLOOKUP(G4,Dados!$B$3:$C$7,2,FALSE)</calculatedColumnFormula>
    </tableColumn>
    <tableColumn id="7" xr3:uid="{6AB391AA-1BEA-4013-9F2B-9F878D556FF5}" name="Esforço" dataDxfId="22"/>
    <tableColumn id="9" xr3:uid="{AAB19B50-B4E2-457A-8806-E9B15EB20E22}" name="Eff" dataDxfId="21">
      <calculatedColumnFormula>VLOOKUP(I4,Dados!$B$3:$C$7,2,FALSE)</calculatedColumnFormula>
    </tableColumn>
    <tableColumn id="8" xr3:uid="{5E8BA241-B899-4A2C-8668-88E822F041B8}" name="Impacto" dataDxfId="20"/>
    <tableColumn id="10" xr3:uid="{69BFED1B-7811-4CF5-9CE8-46E497DC3DFA}" name="Imp" dataDxfId="19">
      <calculatedColumnFormula>VLOOKUP(K4,Dados!$B$3:$C$7,2,FALSE)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4875C2-CB99-455C-B860-6425951AE24F}" name="Tabela8" displayName="Tabela8" ref="B3:R37" totalsRowShown="0" headerRowDxfId="18" dataDxfId="17">
  <tableColumns count="17">
    <tableColumn id="1" xr3:uid="{A58F9F78-CAC7-4E20-AB1D-A7C9E790F041}" name="Épicos" dataDxfId="16">
      <calculatedColumnFormula>IF(Tabela1[[#This Row],[Épicos]]="","",Tabela1[[#This Row],[Épicos]])</calculatedColumnFormula>
    </tableColumn>
    <tableColumn id="2" xr3:uid="{4F3B80E7-70DF-4976-B111-862529455378}" name="Componentes (descrição)" dataDxfId="15">
      <calculatedColumnFormula>IF(Tabela1[[#This Row],[Componentes (descrição)]]="","",Tabela1[[#This Row],[Componentes (descrição)]])</calculatedColumnFormula>
    </tableColumn>
    <tableColumn id="3" xr3:uid="{3D6B9AD7-CD2F-44B5-B7D8-19D115E03C9E}" name="Negócio" dataDxfId="14">
      <calculatedColumnFormula>IF(Tabela1[[#This Row],[Negócio]]="","",Tabela1[[#This Row],[Negócio]])</calculatedColumnFormula>
    </tableColumn>
    <tableColumn id="18" xr3:uid="{3CFB0A82-F21B-4005-A711-57145BD6F076}" name="Caminho Crítico" dataDxfId="13"/>
    <tableColumn id="5" xr3:uid="{CE08AECF-D83B-4F35-8234-EBC698314978}" name="Score Geral" dataDxfId="12">
      <calculatedColumnFormula>IFERROR(((H4*(SUM(J4,L4,N4))/Tabela8[[#This Row],[Eff]])*Tabela8[[#This Row],[Conf]]),"NA")</calculatedColumnFormula>
    </tableColumn>
    <tableColumn id="6" xr3:uid="{2497D1C2-8214-4938-A266-322ABC6EE28D}" name="Valor para Cliente" dataDxfId="11"/>
    <tableColumn id="7" xr3:uid="{D4879703-FC59-4383-B478-870EA448285E}" name="Cust Val" dataDxfId="10">
      <calculatedColumnFormula>VLOOKUP(G4,Tabela6[],2,FALSE)</calculatedColumnFormula>
    </tableColumn>
    <tableColumn id="8" xr3:uid="{01C758B8-E59C-493D-80A9-1A1A5BF102E9}" name="Business Goal1" dataDxfId="9"/>
    <tableColumn id="9" xr3:uid="{B759CDC9-9361-473A-BF06-295A78FA9B2E}" name="BG1" dataDxfId="8">
      <calculatedColumnFormula>VLOOKUP(I4,Tabela6[],2,FALSE)</calculatedColumnFormula>
    </tableColumn>
    <tableColumn id="10" xr3:uid="{DBAF0608-4BAD-4FC3-83F9-42455387A173}" name="Business Goal2" dataDxfId="7"/>
    <tableColumn id="11" xr3:uid="{4C961CCA-74FF-4FDE-9928-DF7CC434DDFE}" name="BG2" dataDxfId="6">
      <calculatedColumnFormula>VLOOKUP(K4,Tabela6[],2,FALSE)</calculatedColumnFormula>
    </tableColumn>
    <tableColumn id="12" xr3:uid="{BD03781D-0140-49C8-B1BC-64AD7AC44A4E}" name="Business Goal3" dataDxfId="5"/>
    <tableColumn id="13" xr3:uid="{F724FC9D-DA73-493C-BC4C-4B1A5470D84B}" name="BG3" dataDxfId="4">
      <calculatedColumnFormula>VLOOKUP(M4,Tabela6[],2,FALSE)</calculatedColumnFormula>
    </tableColumn>
    <tableColumn id="14" xr3:uid="{9E406262-3E6F-4864-A94E-95F675E08D4F}" name="Prob. Entrega Valor" dataDxfId="3"/>
    <tableColumn id="15" xr3:uid="{F07B9D0B-87AB-4053-BDE2-043E75273461}" name="Conf" dataDxfId="2">
      <calculatedColumnFormula>VLOOKUP(O4,Tabela7[],2,FALSE)</calculatedColumnFormula>
    </tableColumn>
    <tableColumn id="16" xr3:uid="{1C591D71-0DE0-43FD-8A41-28885CC9528C}" name="Esforço" dataDxfId="1"/>
    <tableColumn id="17" xr3:uid="{75110550-F6E4-49A8-A87D-DE196EBC88DE}" name="Eff" dataDxfId="0">
      <calculatedColumnFormula>VLOOKUP(Q4,Tabela5[],2,FALSE)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C1F15-B7E5-472C-A8B8-76759DA6DCFA}" name="Tabela24" displayName="Tabela24" ref="B9:B18" totalsRowShown="0">
  <autoFilter ref="B9:B18" xr:uid="{A26C1F15-B7E5-472C-A8B8-76759DA6DCFA}"/>
  <tableColumns count="1">
    <tableColumn id="1" xr3:uid="{0D79B373-3870-4EE6-95CB-6ED88B807A7F}" name="Business Them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5E4EA7-A18B-474C-9481-91283E1037FD}" name="Tabela5" displayName="Tabela5" ref="B2:C7" totalsRowShown="0">
  <autoFilter ref="B2:C7" xr:uid="{A15E4EA7-A18B-474C-9481-91283E1037FD}"/>
  <tableColumns count="2">
    <tableColumn id="1" xr3:uid="{98708909-E15B-413D-B181-62F0BCBC7D98}" name="Coluna1"/>
    <tableColumn id="2" xr3:uid="{55DB4A4F-B491-47DD-9916-46423E0F68B0}" name="Coluna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01A93-BC81-4B36-B434-8CD297CA2844}" name="Tabela6" displayName="Tabela6" ref="B21:C24" totalsRowShown="0">
  <autoFilter ref="B21:C24" xr:uid="{9EC01A93-BC81-4B36-B434-8CD297CA2844}"/>
  <tableColumns count="2">
    <tableColumn id="1" xr3:uid="{FA2DD65D-758C-4FA7-B6E7-67C1009D90ED}" name="Coluna1"/>
    <tableColumn id="2" xr3:uid="{631976CC-195D-4850-990A-489FBD1DAD52}" name="Coluna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BCCCA4-0C56-47B3-A4E8-2A26AFBC4E15}" name="Tabela7" displayName="Tabela7" ref="B27:C31" totalsRowShown="0">
  <autoFilter ref="B27:C31" xr:uid="{7BBCCCA4-0C56-47B3-A4E8-2A26AFBC4E15}"/>
  <tableColumns count="2">
    <tableColumn id="1" xr3:uid="{76691411-6F96-46BB-A8E4-ECB26CB6E6D9}" name="Coluna1"/>
    <tableColumn id="2" xr3:uid="{C829A451-FFEF-40A8-A637-8B22CF9A7932}" name="Coluna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F4962B-BFB7-4003-9702-A2D000D29ECF}" name="Tabela11" displayName="Tabela11" ref="B34:B36" totalsRowShown="0">
  <autoFilter ref="B34:B36" xr:uid="{15F4962B-BFB7-4003-9702-A2D000D29ECF}"/>
  <tableColumns count="1">
    <tableColumn id="1" xr3:uid="{A400DAC4-AB4F-466A-A005-A94C3674EB06}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3BCE-DF08-4C97-B763-8D71AEEAF833}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8123-24F8-4BFD-A139-D9BF5AC963E8}">
  <dimension ref="A1:F37"/>
  <sheetViews>
    <sheetView showGridLines="0" tabSelected="1" zoomScaleNormal="100" workbookViewId="0"/>
  </sheetViews>
  <sheetFormatPr defaultRowHeight="15" x14ac:dyDescent="0.25"/>
  <cols>
    <col min="1" max="1" width="2.7109375" customWidth="1"/>
    <col min="2" max="2" width="17.28515625" style="7" customWidth="1"/>
    <col min="3" max="4" width="28.42578125" style="7" customWidth="1"/>
    <col min="5" max="5" width="9.140625" style="8"/>
    <col min="6" max="6" width="19.7109375" style="8" bestFit="1" customWidth="1"/>
    <col min="7" max="10" width="9.140625" style="7"/>
    <col min="11" max="11" width="11.5703125" style="7" bestFit="1" customWidth="1"/>
    <col min="12" max="12" width="9.140625" style="7"/>
    <col min="13" max="13" width="11.5703125" style="7" bestFit="1" customWidth="1"/>
    <col min="14" max="14" width="9.140625" style="7"/>
    <col min="15" max="15" width="15.140625" style="7" bestFit="1" customWidth="1"/>
    <col min="16" max="16" width="15.85546875" style="7" bestFit="1" customWidth="1"/>
    <col min="17" max="17" width="22.28515625" style="7" bestFit="1" customWidth="1"/>
    <col min="18" max="16384" width="9.140625" style="7"/>
  </cols>
  <sheetData>
    <row r="1" spans="2:6" ht="33.75" x14ac:dyDescent="0.25">
      <c r="B1" s="19" t="s">
        <v>68</v>
      </c>
    </row>
    <row r="2" spans="2:6" ht="4.5" customHeight="1" x14ac:dyDescent="0.25"/>
    <row r="3" spans="2:6" x14ac:dyDescent="0.25">
      <c r="B3" s="11" t="s">
        <v>57</v>
      </c>
      <c r="C3" s="11" t="s">
        <v>28</v>
      </c>
      <c r="D3" s="11" t="s">
        <v>56</v>
      </c>
      <c r="E3" s="12" t="s">
        <v>65</v>
      </c>
      <c r="F3" s="12" t="s">
        <v>63</v>
      </c>
    </row>
    <row r="4" spans="2:6" x14ac:dyDescent="0.25">
      <c r="B4" s="14" t="s">
        <v>6</v>
      </c>
      <c r="C4" s="14" t="s">
        <v>67</v>
      </c>
      <c r="D4" s="14" t="s">
        <v>31</v>
      </c>
      <c r="E4" s="9">
        <f>IF(VLOOKUP(Tabela1[[#This Row],[Épicos]],Tabela8[[Épicos]:[Esforço]],5,FALSE)="","",VLOOKUP(Tabela1[[#This Row],[Épicos]],Tabela8[[Épicos]:[Esforço]],5,FALSE))</f>
        <v>1.5</v>
      </c>
      <c r="F4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5" spans="2:6" x14ac:dyDescent="0.25">
      <c r="B5" s="14" t="s">
        <v>7</v>
      </c>
      <c r="C5" s="14" t="s">
        <v>67</v>
      </c>
      <c r="D5" s="14" t="s">
        <v>33</v>
      </c>
      <c r="E5" s="9">
        <f>IFERROR(VLOOKUP(Tabela1[[#This Row],[Épicos]],Tabela8[[Épicos]:[Esforço]],5,FALSE),"")</f>
        <v>0.5</v>
      </c>
      <c r="F5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6" spans="2:6" x14ac:dyDescent="0.25">
      <c r="B6" s="14" t="s">
        <v>8</v>
      </c>
      <c r="C6" s="14" t="s">
        <v>67</v>
      </c>
      <c r="D6" s="14" t="s">
        <v>32</v>
      </c>
      <c r="E6" s="9">
        <f>IFERROR(VLOOKUP(Tabela1[[#This Row],[Épicos]],Tabela8[[Épicos]:[Esforço]],5,FALSE),"")</f>
        <v>0</v>
      </c>
      <c r="F6" s="10" t="str">
        <f>IFERROR(IF(VLOOKUP(Tabela1[[#This Row],[Épicos]],Tabela8[[Épicos]:[Esforço]],4,FALSE)=""," ",VLOOKUP(Tabela1[[#This Row],[Épicos]],Tabela8[[Épicos]:[Esforço]],4,FALSE)),"")</f>
        <v>x</v>
      </c>
    </row>
    <row r="7" spans="2:6" x14ac:dyDescent="0.25">
      <c r="B7" s="14" t="s">
        <v>9</v>
      </c>
      <c r="C7" s="14" t="s">
        <v>67</v>
      </c>
      <c r="D7" s="14" t="s">
        <v>37</v>
      </c>
      <c r="E7" s="9">
        <f>IFERROR(VLOOKUP(Tabela1[[#This Row],[Épicos]],Tabela8[[Épicos]:[Esforço]],5,FALSE),"")</f>
        <v>9</v>
      </c>
      <c r="F7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8" spans="2:6" x14ac:dyDescent="0.25">
      <c r="B8" s="14" t="s">
        <v>10</v>
      </c>
      <c r="C8" s="14" t="s">
        <v>67</v>
      </c>
      <c r="D8" s="14" t="s">
        <v>37</v>
      </c>
      <c r="E8" s="9">
        <f>IFERROR(VLOOKUP(Tabela1[[#This Row],[Épicos]],Tabela8[[Épicos]:[Esforço]],5,FALSE),"")</f>
        <v>1.2000000000000002</v>
      </c>
      <c r="F8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9" spans="2:6" x14ac:dyDescent="0.25">
      <c r="B9" s="14" t="s">
        <v>59</v>
      </c>
      <c r="C9" s="14" t="s">
        <v>67</v>
      </c>
      <c r="D9" s="14" t="s">
        <v>35</v>
      </c>
      <c r="E9" s="9">
        <f>IFERROR(VLOOKUP(Tabela1[[#This Row],[Épicos]],Tabela8[[Épicos]:[Esforço]],5,FALSE),"")</f>
        <v>0.33333333333333331</v>
      </c>
      <c r="F9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10" spans="2:6" x14ac:dyDescent="0.25">
      <c r="B10" s="14" t="s">
        <v>61</v>
      </c>
      <c r="C10" s="14" t="s">
        <v>67</v>
      </c>
      <c r="D10" s="14" t="s">
        <v>34</v>
      </c>
      <c r="E10" s="9" t="str">
        <f>IFERROR(VLOOKUP(Tabela1[[#This Row],[Épicos]],Tabela8[[Épicos]:[Esforço]],5,FALSE),"")</f>
        <v>NA</v>
      </c>
      <c r="F10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11" spans="2:6" x14ac:dyDescent="0.25">
      <c r="B11" s="14" t="s">
        <v>62</v>
      </c>
      <c r="C11" s="14" t="s">
        <v>67</v>
      </c>
      <c r="D11" s="14" t="s">
        <v>30</v>
      </c>
      <c r="E11" s="9" t="str">
        <f>IFERROR(VLOOKUP(Tabela1[[#This Row],[Épicos]],Tabela8[[Épicos]:[Esforço]],5,FALSE),"")</f>
        <v>NA</v>
      </c>
      <c r="F11" s="10" t="str">
        <f>IFERROR(IF(VLOOKUP(Tabela1[[#This Row],[Épicos]],Tabela8[[Épicos]:[Esforço]],4,FALSE)=""," ",VLOOKUP(Tabela1[[#This Row],[Épicos]],Tabela8[[Épicos]:[Esforço]],4,FALSE)),"")</f>
        <v xml:space="preserve"> </v>
      </c>
    </row>
    <row r="12" spans="2:6" x14ac:dyDescent="0.25">
      <c r="B12" s="14" t="s">
        <v>66</v>
      </c>
      <c r="C12" s="14" t="s">
        <v>67</v>
      </c>
      <c r="D12" s="14" t="s">
        <v>33</v>
      </c>
      <c r="E12" s="9">
        <f>IFERROR(VLOOKUP(Tabela1[[#This Row],[Épicos]],Tabela8[[Épicos]:[Esforço]],5,FALSE),"")</f>
        <v>0.75</v>
      </c>
      <c r="F12" s="10" t="str">
        <f>IFERROR(IF(VLOOKUP(Tabela1[[#This Row],[Épicos]],Tabela8[[Épicos]:[Esforço]],4,FALSE)=""," ",VLOOKUP(Tabela1[[#This Row],[Épicos]],Tabela8[[Épicos]:[Esforço]],4,FALSE)),"")</f>
        <v>x</v>
      </c>
    </row>
    <row r="13" spans="2:6" x14ac:dyDescent="0.25">
      <c r="B13" s="14"/>
      <c r="C13" s="14"/>
      <c r="D13" s="14"/>
      <c r="E13" s="15" t="str">
        <f>IFERROR(VLOOKUP(Tabela1[[#This Row],[Épicos]],Tabela8[[Épicos]:[Esforço]],5,FALSE),"")</f>
        <v/>
      </c>
      <c r="F13" s="16" t="str">
        <f>IFERROR(IF(VLOOKUP(Tabela1[[#This Row],[Épicos]],Tabela8[[Épicos]:[Esforço]],4,FALSE)=""," ",VLOOKUP(Tabela1[[#This Row],[Épicos]],Tabela8[[Épicos]:[Esforço]],4,FALSE)),"")</f>
        <v/>
      </c>
    </row>
    <row r="14" spans="2:6" x14ac:dyDescent="0.25">
      <c r="B14" s="14"/>
      <c r="C14" s="14"/>
      <c r="D14" s="14"/>
      <c r="E14" s="15" t="str">
        <f>IFERROR(VLOOKUP(Tabela1[[#This Row],[Épicos]],Tabela8[[Épicos]:[Esforço]],5,FALSE),"")</f>
        <v/>
      </c>
      <c r="F14" s="16" t="str">
        <f>IFERROR(IF(VLOOKUP(Tabela1[[#This Row],[Épicos]],Tabela8[[Épicos]:[Esforço]],4,FALSE)=""," ",VLOOKUP(Tabela1[[#This Row],[Épicos]],Tabela8[[Épicos]:[Esforço]],4,FALSE)),"")</f>
        <v/>
      </c>
    </row>
    <row r="15" spans="2:6" x14ac:dyDescent="0.25">
      <c r="B15" s="14"/>
      <c r="C15" s="14"/>
      <c r="D15" s="14"/>
      <c r="E15" s="15" t="str">
        <f>IFERROR(VLOOKUP(Tabela1[[#This Row],[Épicos]],Tabela8[[Épicos]:[Esforço]],5,FALSE),"")</f>
        <v/>
      </c>
      <c r="F15" s="16" t="str">
        <f>IFERROR(IF(VLOOKUP(Tabela1[[#This Row],[Épicos]],Tabela8[[Épicos]:[Esforço]],4,FALSE)=""," ",VLOOKUP(Tabela1[[#This Row],[Épicos]],Tabela8[[Épicos]:[Esforço]],4,FALSE)),"")</f>
        <v/>
      </c>
    </row>
    <row r="16" spans="2:6" x14ac:dyDescent="0.25">
      <c r="B16" s="14"/>
      <c r="C16" s="14"/>
      <c r="D16" s="14"/>
      <c r="E16" s="15" t="str">
        <f>IFERROR(VLOOKUP(Tabela1[[#This Row],[Épicos]],Tabela8[[Épicos]:[Esforço]],5,FALSE),"")</f>
        <v/>
      </c>
      <c r="F16" s="16" t="str">
        <f>IFERROR(IF(VLOOKUP(Tabela1[[#This Row],[Épicos]],Tabela8[[Épicos]:[Esforço]],4,FALSE)=""," ",VLOOKUP(Tabela1[[#This Row],[Épicos]],Tabela8[[Épicos]:[Esforço]],4,FALSE)),"")</f>
        <v/>
      </c>
    </row>
    <row r="17" spans="2:6" x14ac:dyDescent="0.25">
      <c r="B17" s="14"/>
      <c r="C17" s="14"/>
      <c r="D17" s="14"/>
      <c r="E17" s="15" t="str">
        <f>IFERROR(VLOOKUP(Tabela1[[#This Row],[Épicos]],Tabela8[[Épicos]:[Esforço]],5,FALSE),"")</f>
        <v/>
      </c>
      <c r="F17" s="16" t="str">
        <f>IFERROR(IF(VLOOKUP(Tabela1[[#This Row],[Épicos]],Tabela8[[Épicos]:[Esforço]],4,FALSE)=""," ",VLOOKUP(Tabela1[[#This Row],[Épicos]],Tabela8[[Épicos]:[Esforço]],4,FALSE)),"")</f>
        <v/>
      </c>
    </row>
    <row r="18" spans="2:6" x14ac:dyDescent="0.25">
      <c r="B18" s="14"/>
      <c r="C18" s="14"/>
      <c r="D18" s="14"/>
      <c r="E18" s="15" t="str">
        <f>IFERROR(VLOOKUP(Tabela1[[#This Row],[Épicos]],Tabela8[[Épicos]:[Esforço]],5,FALSE),"")</f>
        <v/>
      </c>
      <c r="F18" s="16" t="str">
        <f>IFERROR(IF(VLOOKUP(Tabela1[[#This Row],[Épicos]],Tabela8[[Épicos]:[Esforço]],4,FALSE)=""," ",VLOOKUP(Tabela1[[#This Row],[Épicos]],Tabela8[[Épicos]:[Esforço]],4,FALSE)),"")</f>
        <v/>
      </c>
    </row>
    <row r="19" spans="2:6" x14ac:dyDescent="0.25">
      <c r="B19" s="14"/>
      <c r="C19" s="14"/>
      <c r="D19" s="14"/>
      <c r="E19" s="15" t="str">
        <f>IFERROR(VLOOKUP(Tabela1[[#This Row],[Épicos]],Tabela8[[Épicos]:[Esforço]],5,FALSE),"")</f>
        <v/>
      </c>
      <c r="F19" s="16" t="str">
        <f>IFERROR(IF(VLOOKUP(Tabela1[[#This Row],[Épicos]],Tabela8[[Épicos]:[Esforço]],4,FALSE)=""," ",VLOOKUP(Tabela1[[#This Row],[Épicos]],Tabela8[[Épicos]:[Esforço]],4,FALSE)),"")</f>
        <v/>
      </c>
    </row>
    <row r="20" spans="2:6" x14ac:dyDescent="0.25">
      <c r="B20" s="14"/>
      <c r="C20" s="14"/>
      <c r="D20" s="14"/>
      <c r="E20" s="15" t="str">
        <f>IFERROR(VLOOKUP(Tabela1[[#This Row],[Épicos]],Tabela8[[Épicos]:[Esforço]],5,FALSE),"")</f>
        <v/>
      </c>
      <c r="F20" s="16" t="str">
        <f>IFERROR(IF(VLOOKUP(Tabela1[[#This Row],[Épicos]],Tabela8[[Épicos]:[Esforço]],4,FALSE)=""," ",VLOOKUP(Tabela1[[#This Row],[Épicos]],Tabela8[[Épicos]:[Esforço]],4,FALSE)),"")</f>
        <v/>
      </c>
    </row>
    <row r="21" spans="2:6" x14ac:dyDescent="0.25">
      <c r="B21" s="14"/>
      <c r="C21" s="14"/>
      <c r="D21" s="14"/>
      <c r="E21" s="15" t="str">
        <f>IFERROR(VLOOKUP(Tabela1[[#This Row],[Épicos]],Tabela8[[Épicos]:[Esforço]],5,FALSE),"")</f>
        <v/>
      </c>
      <c r="F21" s="16" t="str">
        <f>IFERROR(IF(VLOOKUP(Tabela1[[#This Row],[Épicos]],Tabela8[[Épicos]:[Esforço]],4,FALSE)=""," ",VLOOKUP(Tabela1[[#This Row],[Épicos]],Tabela8[[Épicos]:[Esforço]],4,FALSE)),"")</f>
        <v/>
      </c>
    </row>
    <row r="22" spans="2:6" x14ac:dyDescent="0.25">
      <c r="B22" s="14"/>
      <c r="C22" s="14"/>
      <c r="D22" s="14"/>
      <c r="E22" s="15" t="str">
        <f>IFERROR(VLOOKUP(Tabela1[[#This Row],[Épicos]],Tabela8[[Épicos]:[Esforço]],5,FALSE),"")</f>
        <v/>
      </c>
      <c r="F22" s="16" t="str">
        <f>IFERROR(IF(VLOOKUP(Tabela1[[#This Row],[Épicos]],Tabela8[[Épicos]:[Esforço]],4,FALSE)=""," ",VLOOKUP(Tabela1[[#This Row],[Épicos]],Tabela8[[Épicos]:[Esforço]],4,FALSE)),"")</f>
        <v/>
      </c>
    </row>
    <row r="23" spans="2:6" x14ac:dyDescent="0.25">
      <c r="B23" s="14"/>
      <c r="C23" s="14"/>
      <c r="D23" s="14"/>
      <c r="E23" s="15" t="str">
        <f>IFERROR(VLOOKUP(Tabela1[[#This Row],[Épicos]],Tabela8[[Épicos]:[Esforço]],5,FALSE),"")</f>
        <v/>
      </c>
      <c r="F23" s="16" t="str">
        <f>IFERROR(IF(VLOOKUP(Tabela1[[#This Row],[Épicos]],Tabela8[[Épicos]:[Esforço]],4,FALSE)=""," ",VLOOKUP(Tabela1[[#This Row],[Épicos]],Tabela8[[Épicos]:[Esforço]],4,FALSE)),"")</f>
        <v/>
      </c>
    </row>
    <row r="24" spans="2:6" x14ac:dyDescent="0.25">
      <c r="B24" s="14"/>
      <c r="C24" s="14"/>
      <c r="D24" s="14"/>
      <c r="E24" s="15" t="str">
        <f>IFERROR(VLOOKUP(Tabela1[[#This Row],[Épicos]],Tabela8[[Épicos]:[Esforço]],5,FALSE),"")</f>
        <v/>
      </c>
      <c r="F24" s="16" t="str">
        <f>IFERROR(IF(VLOOKUP(Tabela1[[#This Row],[Épicos]],Tabela8[[Épicos]:[Esforço]],4,FALSE)=""," ",VLOOKUP(Tabela1[[#This Row],[Épicos]],Tabela8[[Épicos]:[Esforço]],4,FALSE)),"")</f>
        <v/>
      </c>
    </row>
    <row r="25" spans="2:6" x14ac:dyDescent="0.25">
      <c r="B25" s="14"/>
      <c r="C25" s="14"/>
      <c r="D25" s="14"/>
      <c r="E25" s="15" t="str">
        <f>IFERROR(VLOOKUP(Tabela1[[#This Row],[Épicos]],Tabela8[[Épicos]:[Esforço]],5,FALSE),"")</f>
        <v/>
      </c>
      <c r="F25" s="16" t="str">
        <f>IFERROR(IF(VLOOKUP(Tabela1[[#This Row],[Épicos]],Tabela8[[Épicos]:[Esforço]],4,FALSE)=""," ",VLOOKUP(Tabela1[[#This Row],[Épicos]],Tabela8[[Épicos]:[Esforço]],4,FALSE)),"")</f>
        <v/>
      </c>
    </row>
    <row r="26" spans="2:6" x14ac:dyDescent="0.25">
      <c r="B26" s="14"/>
      <c r="C26" s="14"/>
      <c r="D26" s="14"/>
      <c r="E26" s="15" t="str">
        <f>IFERROR(VLOOKUP(Tabela1[[#This Row],[Épicos]],Tabela8[[Épicos]:[Esforço]],5,FALSE),"")</f>
        <v/>
      </c>
      <c r="F26" s="16" t="str">
        <f>IFERROR(IF(VLOOKUP(Tabela1[[#This Row],[Épicos]],Tabela8[[Épicos]:[Esforço]],4,FALSE)=""," ",VLOOKUP(Tabela1[[#This Row],[Épicos]],Tabela8[[Épicos]:[Esforço]],4,FALSE)),"")</f>
        <v/>
      </c>
    </row>
    <row r="27" spans="2:6" x14ac:dyDescent="0.25">
      <c r="B27" s="14"/>
      <c r="C27" s="14"/>
      <c r="D27" s="14"/>
      <c r="E27" s="15" t="str">
        <f>IFERROR(VLOOKUP(Tabela1[[#This Row],[Épicos]],Tabela8[[Épicos]:[Esforço]],5,FALSE),"")</f>
        <v/>
      </c>
      <c r="F27" s="16" t="str">
        <f>IFERROR(IF(VLOOKUP(Tabela1[[#This Row],[Épicos]],Tabela8[[Épicos]:[Esforço]],4,FALSE)=""," ",VLOOKUP(Tabela1[[#This Row],[Épicos]],Tabela8[[Épicos]:[Esforço]],4,FALSE)),"")</f>
        <v/>
      </c>
    </row>
    <row r="28" spans="2:6" x14ac:dyDescent="0.25">
      <c r="B28" s="14"/>
      <c r="C28" s="14"/>
      <c r="D28" s="14"/>
      <c r="E28" s="15" t="str">
        <f>IFERROR(VLOOKUP(Tabela1[[#This Row],[Épicos]],Tabela8[[Épicos]:[Esforço]],5,FALSE),"")</f>
        <v/>
      </c>
      <c r="F28" s="16" t="str">
        <f>IFERROR(IF(VLOOKUP(Tabela1[[#This Row],[Épicos]],Tabela8[[Épicos]:[Esforço]],4,FALSE)=""," ",VLOOKUP(Tabela1[[#This Row],[Épicos]],Tabela8[[Épicos]:[Esforço]],4,FALSE)),"")</f>
        <v/>
      </c>
    </row>
    <row r="29" spans="2:6" x14ac:dyDescent="0.25">
      <c r="B29" s="14"/>
      <c r="C29" s="14"/>
      <c r="D29" s="14"/>
      <c r="E29" s="15" t="str">
        <f>IFERROR(VLOOKUP(Tabela1[[#This Row],[Épicos]],Tabela8[[Épicos]:[Esforço]],5,FALSE),"")</f>
        <v/>
      </c>
      <c r="F29" s="16" t="str">
        <f>IFERROR(IF(VLOOKUP(Tabela1[[#This Row],[Épicos]],Tabela8[[Épicos]:[Esforço]],4,FALSE)=""," ",VLOOKUP(Tabela1[[#This Row],[Épicos]],Tabela8[[Épicos]:[Esforço]],4,FALSE)),"")</f>
        <v/>
      </c>
    </row>
    <row r="30" spans="2:6" x14ac:dyDescent="0.25">
      <c r="B30" s="14"/>
      <c r="C30" s="14"/>
      <c r="D30" s="14"/>
      <c r="E30" s="15" t="str">
        <f>IFERROR(VLOOKUP(Tabela1[[#This Row],[Épicos]],Tabela8[[Épicos]:[Esforço]],5,FALSE),"")</f>
        <v/>
      </c>
      <c r="F30" s="16" t="str">
        <f>IFERROR(IF(VLOOKUP(Tabela1[[#This Row],[Épicos]],Tabela8[[Épicos]:[Esforço]],4,FALSE)=""," ",VLOOKUP(Tabela1[[#This Row],[Épicos]],Tabela8[[Épicos]:[Esforço]],4,FALSE)),"")</f>
        <v/>
      </c>
    </row>
    <row r="31" spans="2:6" x14ac:dyDescent="0.25">
      <c r="B31" s="14"/>
      <c r="C31" s="14"/>
      <c r="D31" s="14"/>
      <c r="E31" s="15" t="str">
        <f>IFERROR(VLOOKUP(Tabela1[[#This Row],[Épicos]],Tabela8[[Épicos]:[Esforço]],5,FALSE),"")</f>
        <v/>
      </c>
      <c r="F31" s="16" t="str">
        <f>IFERROR(IF(VLOOKUP(Tabela1[[#This Row],[Épicos]],Tabela8[[Épicos]:[Esforço]],4,FALSE)=""," ",VLOOKUP(Tabela1[[#This Row],[Épicos]],Tabela8[[Épicos]:[Esforço]],4,FALSE)),"")</f>
        <v/>
      </c>
    </row>
    <row r="32" spans="2:6" x14ac:dyDescent="0.25">
      <c r="B32" s="14"/>
      <c r="C32" s="14"/>
      <c r="D32" s="14"/>
      <c r="E32" s="15" t="str">
        <f>IFERROR(VLOOKUP(Tabela1[[#This Row],[Épicos]],Tabela8[[Épicos]:[Esforço]],5,FALSE),"")</f>
        <v/>
      </c>
      <c r="F32" s="16" t="str">
        <f>IFERROR(IF(VLOOKUP(Tabela1[[#This Row],[Épicos]],Tabela8[[Épicos]:[Esforço]],4,FALSE)=""," ",VLOOKUP(Tabela1[[#This Row],[Épicos]],Tabela8[[Épicos]:[Esforço]],4,FALSE)),"")</f>
        <v/>
      </c>
    </row>
    <row r="33" spans="2:6" x14ac:dyDescent="0.25">
      <c r="B33" s="14"/>
      <c r="C33" s="14"/>
      <c r="D33" s="14"/>
      <c r="E33" s="15" t="str">
        <f>IFERROR(VLOOKUP(Tabela1[[#This Row],[Épicos]],Tabela8[[Épicos]:[Esforço]],5,FALSE),"")</f>
        <v/>
      </c>
      <c r="F33" s="16" t="str">
        <f>IFERROR(IF(VLOOKUP(Tabela1[[#This Row],[Épicos]],Tabela8[[Épicos]:[Esforço]],4,FALSE)=""," ",VLOOKUP(Tabela1[[#This Row],[Épicos]],Tabela8[[Épicos]:[Esforço]],4,FALSE)),"")</f>
        <v/>
      </c>
    </row>
    <row r="34" spans="2:6" x14ac:dyDescent="0.25">
      <c r="B34" s="14"/>
      <c r="C34" s="14"/>
      <c r="D34" s="14"/>
      <c r="E34" s="15" t="str">
        <f>IFERROR(VLOOKUP(Tabela1[[#This Row],[Épicos]],Tabela8[[Épicos]:[Esforço]],5,FALSE),"")</f>
        <v/>
      </c>
      <c r="F34" s="16" t="str">
        <f>IFERROR(IF(VLOOKUP(Tabela1[[#This Row],[Épicos]],Tabela8[[Épicos]:[Esforço]],4,FALSE)=""," ",VLOOKUP(Tabela1[[#This Row],[Épicos]],Tabela8[[Épicos]:[Esforço]],4,FALSE)),"")</f>
        <v/>
      </c>
    </row>
    <row r="35" spans="2:6" x14ac:dyDescent="0.25">
      <c r="B35" s="14"/>
      <c r="C35" s="14"/>
      <c r="D35" s="14"/>
      <c r="E35" s="15" t="str">
        <f>IFERROR(VLOOKUP(Tabela1[[#This Row],[Épicos]],Tabela8[[Épicos]:[Esforço]],5,FALSE),"")</f>
        <v/>
      </c>
      <c r="F35" s="16" t="str">
        <f>IFERROR(IF(VLOOKUP(Tabela1[[#This Row],[Épicos]],Tabela8[[Épicos]:[Esforço]],4,FALSE)=""," ",VLOOKUP(Tabela1[[#This Row],[Épicos]],Tabela8[[Épicos]:[Esforço]],4,FALSE)),"")</f>
        <v/>
      </c>
    </row>
    <row r="36" spans="2:6" x14ac:dyDescent="0.25">
      <c r="B36" s="14"/>
      <c r="C36" s="14"/>
      <c r="D36" s="14"/>
      <c r="E36" s="15" t="str">
        <f>IFERROR(VLOOKUP(Tabela1[[#This Row],[Épicos]],Tabela8[[Épicos]:[Esforço]],5,FALSE),"")</f>
        <v/>
      </c>
      <c r="F36" s="16" t="str">
        <f>IFERROR(IF(VLOOKUP(Tabela1[[#This Row],[Épicos]],Tabela8[[Épicos]:[Esforço]],4,FALSE)=""," ",VLOOKUP(Tabela1[[#This Row],[Épicos]],Tabela8[[Épicos]:[Esforço]],4,FALSE)),"")</f>
        <v/>
      </c>
    </row>
    <row r="37" spans="2:6" x14ac:dyDescent="0.25">
      <c r="B37" s="14"/>
      <c r="C37" s="14"/>
      <c r="D37" s="14"/>
      <c r="E37" s="15" t="str">
        <f>IFERROR(VLOOKUP(Tabela1[[#This Row],[Épicos]],Tabela8[[Épicos]:[Esforço]],5,FALSE),"")</f>
        <v/>
      </c>
      <c r="F37" s="16" t="str">
        <f>IFERROR(IF(VLOOKUP(Tabela1[[#This Row],[Épicos]],Tabela8[[Épicos]:[Esforço]],4,FALSE)=""," ",VLOOKUP(Tabela1[[#This Row],[Épicos]],Tabela8[[Épicos]:[Esforço]],4,FALSE)),"")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8C4C4F-6574-4FED-967E-65A31DEB4A33}">
          <x14:formula1>
            <xm:f>Dados!$B$10:$B$18</xm:f>
          </x14:formula1>
          <xm:sqref>D4:D37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5FE6-0AEC-4973-A75B-8C285E8E7719}">
  <dimension ref="A1:M37"/>
  <sheetViews>
    <sheetView showGridLines="0" zoomScaleNormal="100" workbookViewId="0"/>
  </sheetViews>
  <sheetFormatPr defaultRowHeight="15" x14ac:dyDescent="0.25"/>
  <cols>
    <col min="1" max="1" width="2.7109375" customWidth="1"/>
    <col min="2" max="2" width="11.7109375" bestFit="1" customWidth="1"/>
    <col min="3" max="3" width="24" bestFit="1" customWidth="1"/>
    <col min="4" max="4" width="20.85546875" bestFit="1" customWidth="1"/>
    <col min="5" max="5" width="12.85546875" customWidth="1"/>
    <col min="6" max="6" width="0.140625" customWidth="1"/>
    <col min="7" max="7" width="14.42578125" customWidth="1"/>
    <col min="8" max="8" width="0.140625" customWidth="1"/>
    <col min="9" max="9" width="14.42578125" customWidth="1"/>
    <col min="10" max="10" width="0.140625" customWidth="1"/>
    <col min="11" max="11" width="14.42578125" customWidth="1"/>
    <col min="12" max="12" width="0.140625" customWidth="1"/>
    <col min="13" max="13" width="2.28515625" bestFit="1" customWidth="1"/>
    <col min="19" max="19" width="11.5703125" bestFit="1" customWidth="1"/>
    <col min="21" max="21" width="11.5703125" bestFit="1" customWidth="1"/>
    <col min="23" max="23" width="15.140625" bestFit="1" customWidth="1"/>
    <col min="24" max="24" width="15.85546875" bestFit="1" customWidth="1"/>
    <col min="25" max="25" width="22.28515625" bestFit="1" customWidth="1"/>
  </cols>
  <sheetData>
    <row r="1" spans="1:13" s="7" customFormat="1" ht="33.75" x14ac:dyDescent="0.25">
      <c r="A1"/>
      <c r="B1" s="19" t="s">
        <v>69</v>
      </c>
      <c r="E1" s="8"/>
      <c r="F1" s="8"/>
    </row>
    <row r="2" spans="1:13" s="7" customFormat="1" ht="4.5" customHeight="1" x14ac:dyDescent="0.25">
      <c r="A2"/>
      <c r="E2" s="8"/>
      <c r="F2" s="8"/>
    </row>
    <row r="3" spans="1:13" x14ac:dyDescent="0.25">
      <c r="B3" s="13" t="s">
        <v>57</v>
      </c>
      <c r="C3" s="13" t="s">
        <v>28</v>
      </c>
      <c r="D3" s="13" t="s">
        <v>56</v>
      </c>
      <c r="E3" s="13" t="s">
        <v>23</v>
      </c>
      <c r="F3" s="13" t="s">
        <v>22</v>
      </c>
      <c r="G3" s="13" t="s">
        <v>0</v>
      </c>
      <c r="H3" s="13" t="s">
        <v>11</v>
      </c>
      <c r="I3" s="13" t="s">
        <v>19</v>
      </c>
      <c r="J3" s="13" t="s">
        <v>21</v>
      </c>
      <c r="K3" s="13" t="s">
        <v>18</v>
      </c>
      <c r="L3" t="s">
        <v>20</v>
      </c>
      <c r="M3" t="s">
        <v>60</v>
      </c>
    </row>
    <row r="4" spans="1:13" x14ac:dyDescent="0.25">
      <c r="B4" s="17" t="str">
        <f>IF(Tabela1[[#This Row],[Épicos]]="","",Tabela1[[#This Row],[Épicos]])</f>
        <v>Iniciativa 1</v>
      </c>
      <c r="C4" s="17" t="str">
        <f>IF(Tabela1[[#This Row],[Componentes (descrição)]]="","",Tabela1[[#This Row],[Componentes (descrição)]])</f>
        <v>teste teste</v>
      </c>
      <c r="D4" s="17" t="str">
        <f>IF(Tabela1[[#This Row],[Negócio]]="","",Tabela1[[#This Row],[Negócio]])</f>
        <v>Aquisição</v>
      </c>
      <c r="E4" s="5" t="s">
        <v>1</v>
      </c>
      <c r="F4" s="5">
        <f>VLOOKUP(E4,Dados!$B$3:$C$7,2,FALSE)</f>
        <v>2</v>
      </c>
      <c r="G4" s="5" t="s">
        <v>4</v>
      </c>
      <c r="H4" s="5">
        <f>VLOOKUP(G4,Dados!$B$3:$C$7,2,FALSE)</f>
        <v>4</v>
      </c>
      <c r="I4" s="5" t="s">
        <v>5</v>
      </c>
      <c r="J4" s="5">
        <f>VLOOKUP(I4,Dados!$B$3:$C$7,2,FALSE)</f>
        <v>5</v>
      </c>
      <c r="K4" s="5" t="s">
        <v>4</v>
      </c>
      <c r="L4">
        <f>VLOOKUP(K4,Dados!$B$3:$C$7,2,FALSE)</f>
        <v>4</v>
      </c>
    </row>
    <row r="5" spans="1:13" x14ac:dyDescent="0.25">
      <c r="B5" s="17" t="str">
        <f>IF(Tabela1[[#This Row],[Épicos]]="","",Tabela1[[#This Row],[Épicos]])</f>
        <v>Iniciativa 2</v>
      </c>
      <c r="C5" s="17" t="str">
        <f>IF(Tabela1[[#This Row],[Componentes (descrição)]]="","",Tabela1[[#This Row],[Componentes (descrição)]])</f>
        <v>teste teste</v>
      </c>
      <c r="D5" s="17" t="str">
        <f>IF(Tabela1[[#This Row],[Negócio]]="","",Tabela1[[#This Row],[Negócio]])</f>
        <v>Eficiência Operacional</v>
      </c>
      <c r="E5" s="5" t="s">
        <v>5</v>
      </c>
      <c r="F5" s="5">
        <f>VLOOKUP(E5,Dados!$B$3:$C$7,2,FALSE)</f>
        <v>5</v>
      </c>
      <c r="G5" s="5" t="s">
        <v>1</v>
      </c>
      <c r="H5" s="5">
        <f>VLOOKUP(G5,Dados!$B$3:$C$7,2,FALSE)</f>
        <v>2</v>
      </c>
      <c r="I5" s="5" t="s">
        <v>1</v>
      </c>
      <c r="J5" s="5">
        <f>VLOOKUP(I5,Dados!$B$3:$C$7,2,FALSE)</f>
        <v>2</v>
      </c>
      <c r="K5" s="5" t="s">
        <v>1</v>
      </c>
      <c r="L5">
        <f>VLOOKUP(K5,Dados!$B$3:$C$7,2,FALSE)</f>
        <v>2</v>
      </c>
    </row>
    <row r="6" spans="1:13" x14ac:dyDescent="0.25">
      <c r="B6" s="17" t="str">
        <f>IF(Tabela1[[#This Row],[Épicos]]="","",Tabela1[[#This Row],[Épicos]])</f>
        <v>Iniciativa 3</v>
      </c>
      <c r="C6" s="17" t="str">
        <f>IF(Tabela1[[#This Row],[Componentes (descrição)]]="","",Tabela1[[#This Row],[Componentes (descrição)]])</f>
        <v>teste teste</v>
      </c>
      <c r="D6" s="17" t="str">
        <f>IF(Tabela1[[#This Row],[Negócio]]="","",Tabela1[[#This Row],[Negócio]])</f>
        <v>Receita</v>
      </c>
      <c r="E6" s="5" t="s">
        <v>3</v>
      </c>
      <c r="F6" s="5">
        <f>VLOOKUP(E6,Dados!$B$3:$C$7,2,FALSE)</f>
        <v>3</v>
      </c>
      <c r="G6" s="5" t="s">
        <v>5</v>
      </c>
      <c r="H6" s="5">
        <f>VLOOKUP(G6,Dados!$B$3:$C$7,2,FALSE)</f>
        <v>5</v>
      </c>
      <c r="I6" s="5" t="s">
        <v>4</v>
      </c>
      <c r="J6" s="5">
        <f>VLOOKUP(I6,Dados!$B$3:$C$7,2,FALSE)</f>
        <v>4</v>
      </c>
      <c r="K6" s="5" t="s">
        <v>4</v>
      </c>
      <c r="L6">
        <f>VLOOKUP(K6,Dados!$B$3:$C$7,2,FALSE)</f>
        <v>4</v>
      </c>
    </row>
    <row r="7" spans="1:13" x14ac:dyDescent="0.25">
      <c r="B7" s="17" t="str">
        <f>IF(Tabela1[[#This Row],[Épicos]]="","",Tabela1[[#This Row],[Épicos]])</f>
        <v>Iniciativa 4</v>
      </c>
      <c r="C7" s="17" t="str">
        <f>IF(Tabela1[[#This Row],[Componentes (descrição)]]="","",Tabela1[[#This Row],[Componentes (descrição)]])</f>
        <v>teste teste</v>
      </c>
      <c r="D7" s="17" t="str">
        <f>IF(Tabela1[[#This Row],[Negócio]]="","",Tabela1[[#This Row],[Negócio]])</f>
        <v>Performance</v>
      </c>
      <c r="E7" s="5" t="s">
        <v>4</v>
      </c>
      <c r="F7" s="5">
        <f>VLOOKUP(E7,Dados!$B$3:$C$7,2,FALSE)</f>
        <v>4</v>
      </c>
      <c r="G7" s="5" t="s">
        <v>4</v>
      </c>
      <c r="H7" s="5">
        <f>VLOOKUP(G7,Dados!$B$3:$C$7,2,FALSE)</f>
        <v>4</v>
      </c>
      <c r="I7" s="5" t="s">
        <v>4</v>
      </c>
      <c r="J7" s="5">
        <f>VLOOKUP(I7,Dados!$B$3:$C$7,2,FALSE)</f>
        <v>4</v>
      </c>
      <c r="K7" s="5" t="s">
        <v>2</v>
      </c>
      <c r="L7">
        <f>VLOOKUP(K7,Dados!$B$3:$C$7,2,FALSE)</f>
        <v>1</v>
      </c>
    </row>
    <row r="8" spans="1:13" x14ac:dyDescent="0.25">
      <c r="B8" s="17" t="str">
        <f>IF(Tabela1[[#This Row],[Épicos]]="","",Tabela1[[#This Row],[Épicos]])</f>
        <v>Iniciativa 5</v>
      </c>
      <c r="C8" s="17" t="str">
        <f>IF(Tabela1[[#This Row],[Componentes (descrição)]]="","",Tabela1[[#This Row],[Componentes (descrição)]])</f>
        <v>teste teste</v>
      </c>
      <c r="D8" s="17" t="str">
        <f>IF(Tabela1[[#This Row],[Negócio]]="","",Tabela1[[#This Row],[Negócio]])</f>
        <v>Performance</v>
      </c>
      <c r="E8" s="5" t="s">
        <v>2</v>
      </c>
      <c r="F8" s="5">
        <f>VLOOKUP(E8,Dados!$B$3:$C$7,2,FALSE)</f>
        <v>1</v>
      </c>
      <c r="G8" s="5" t="s">
        <v>5</v>
      </c>
      <c r="H8" s="5">
        <f>VLOOKUP(G8,Dados!$B$3:$C$7,2,FALSE)</f>
        <v>5</v>
      </c>
      <c r="I8" s="5" t="s">
        <v>5</v>
      </c>
      <c r="J8" s="5">
        <f>VLOOKUP(I8,Dados!$B$3:$C$7,2,FALSE)</f>
        <v>5</v>
      </c>
      <c r="K8" s="5" t="s">
        <v>5</v>
      </c>
      <c r="L8">
        <f>VLOOKUP(K8,Dados!$B$3:$C$7,2,FALSE)</f>
        <v>5</v>
      </c>
    </row>
    <row r="9" spans="1:13" x14ac:dyDescent="0.25">
      <c r="B9" s="17" t="str">
        <f>IF(Tabela1[[#This Row],[Épicos]]="","",Tabela1[[#This Row],[Épicos]])</f>
        <v>Iniciativa 6</v>
      </c>
      <c r="C9" s="17" t="str">
        <f>IF(Tabela1[[#This Row],[Componentes (descrição)]]="","",Tabela1[[#This Row],[Componentes (descrição)]])</f>
        <v>teste teste</v>
      </c>
      <c r="D9" s="17" t="str">
        <f>IF(Tabela1[[#This Row],[Negócio]]="","",Tabela1[[#This Row],[Negócio]])</f>
        <v>Otimização de Processo</v>
      </c>
      <c r="E9" s="5" t="s">
        <v>4</v>
      </c>
      <c r="F9" s="5">
        <f>VLOOKUP(E9,Dados!$B$3:$C$7,2,FALSE)</f>
        <v>4</v>
      </c>
      <c r="G9" s="5" t="s">
        <v>1</v>
      </c>
      <c r="H9" s="5">
        <f>VLOOKUP(G9,Dados!$B$3:$C$7,2,FALSE)</f>
        <v>2</v>
      </c>
      <c r="I9" s="5" t="s">
        <v>2</v>
      </c>
      <c r="J9" s="5">
        <f>VLOOKUP(I9,Dados!$B$3:$C$7,2,FALSE)</f>
        <v>1</v>
      </c>
      <c r="K9" s="5" t="s">
        <v>5</v>
      </c>
      <c r="L9">
        <f>VLOOKUP(K9,Dados!$B$3:$C$7,2,FALSE)</f>
        <v>5</v>
      </c>
    </row>
    <row r="10" spans="1:13" x14ac:dyDescent="0.25">
      <c r="B10" s="17" t="str">
        <f>IF(Tabela1[[#This Row],[Épicos]]="","",Tabela1[[#This Row],[Épicos]])</f>
        <v>Iniciativa 7</v>
      </c>
      <c r="C10" s="17" t="str">
        <f>IF(Tabela1[[#This Row],[Componentes (descrição)]]="","",Tabela1[[#This Row],[Componentes (descrição)]])</f>
        <v>teste teste</v>
      </c>
      <c r="D10" s="17" t="str">
        <f>IF(Tabela1[[#This Row],[Negócio]]="","",Tabela1[[#This Row],[Negócio]])</f>
        <v>Compliance</v>
      </c>
      <c r="E10" s="5" t="s">
        <v>3</v>
      </c>
      <c r="F10" s="18">
        <f>VLOOKUP(E10,Dados!$B$3:$C$7,2,FALSE)</f>
        <v>3</v>
      </c>
      <c r="G10" s="5" t="s">
        <v>2</v>
      </c>
      <c r="H10" s="18">
        <f>VLOOKUP(G10,Dados!$B$3:$C$7,2,FALSE)</f>
        <v>1</v>
      </c>
      <c r="I10" s="5" t="s">
        <v>5</v>
      </c>
      <c r="J10" s="18">
        <f>VLOOKUP(I10,Dados!$B$3:$C$7,2,FALSE)</f>
        <v>5</v>
      </c>
      <c r="K10" s="5" t="s">
        <v>1</v>
      </c>
      <c r="L10" s="6">
        <f>VLOOKUP(K10,Dados!$B$3:$C$7,2,FALSE)</f>
        <v>2</v>
      </c>
    </row>
    <row r="11" spans="1:13" x14ac:dyDescent="0.25">
      <c r="B11" s="17" t="str">
        <f>IF(Tabela1[[#This Row],[Épicos]]="","",Tabela1[[#This Row],[Épicos]])</f>
        <v>Iniciativa 8</v>
      </c>
      <c r="C11" s="17" t="str">
        <f>IF(Tabela1[[#This Row],[Componentes (descrição)]]="","",Tabela1[[#This Row],[Componentes (descrição)]])</f>
        <v>teste teste</v>
      </c>
      <c r="D11" s="17" t="str">
        <f>IF(Tabela1[[#This Row],[Negócio]]="","",Tabela1[[#This Row],[Negócio]])</f>
        <v>Retenção</v>
      </c>
      <c r="E11" s="5" t="s">
        <v>3</v>
      </c>
      <c r="F11" s="18">
        <f>VLOOKUP(E11,Dados!$B$3:$C$7,2,FALSE)</f>
        <v>3</v>
      </c>
      <c r="G11" s="5" t="s">
        <v>3</v>
      </c>
      <c r="H11" s="18">
        <f>VLOOKUP(G11,Dados!$B$3:$C$7,2,FALSE)</f>
        <v>3</v>
      </c>
      <c r="I11" s="5" t="s">
        <v>3</v>
      </c>
      <c r="J11" s="18">
        <f>VLOOKUP(I11,Dados!$B$3:$C$7,2,FALSE)</f>
        <v>3</v>
      </c>
      <c r="K11" s="5" t="s">
        <v>2</v>
      </c>
      <c r="L11" s="6">
        <f>VLOOKUP(K11,Dados!$B$3:$C$7,2,FALSE)</f>
        <v>1</v>
      </c>
    </row>
    <row r="12" spans="1:13" x14ac:dyDescent="0.25">
      <c r="B12" s="17" t="str">
        <f>IF(Tabela1[[#This Row],[Épicos]]="","",Tabela1[[#This Row],[Épicos]])</f>
        <v>Iniciativa 9</v>
      </c>
      <c r="C12" s="17" t="str">
        <f>IF(Tabela1[[#This Row],[Componentes (descrição)]]="","",Tabela1[[#This Row],[Componentes (descrição)]])</f>
        <v>teste teste</v>
      </c>
      <c r="D12" s="17" t="str">
        <f>IF(Tabela1[[#This Row],[Negócio]]="","",Tabela1[[#This Row],[Negócio]])</f>
        <v>Eficiência Operacional</v>
      </c>
      <c r="E12" s="5" t="s">
        <v>3</v>
      </c>
      <c r="F12" s="18">
        <f>VLOOKUP(E12,Dados!$B$3:$C$7,2,FALSE)</f>
        <v>3</v>
      </c>
      <c r="G12" s="5" t="s">
        <v>4</v>
      </c>
      <c r="H12" s="18">
        <f>VLOOKUP(G12,Dados!$B$3:$C$7,2,FALSE)</f>
        <v>4</v>
      </c>
      <c r="I12" s="5" t="s">
        <v>1</v>
      </c>
      <c r="J12" s="18">
        <f>VLOOKUP(I12,Dados!$B$3:$C$7,2,FALSE)</f>
        <v>2</v>
      </c>
      <c r="K12" s="5" t="s">
        <v>5</v>
      </c>
      <c r="L12" s="6">
        <f>VLOOKUP(K12,Dados!$B$3:$C$7,2,FALSE)</f>
        <v>5</v>
      </c>
    </row>
    <row r="13" spans="1:13" x14ac:dyDescent="0.25">
      <c r="B13" s="17" t="str">
        <f>IF(Tabela1[[#This Row],[Épicos]]="","",Tabela1[[#This Row],[Épicos]])</f>
        <v/>
      </c>
      <c r="C13" s="17" t="str">
        <f>IF(Tabela1[[#This Row],[Componentes (descrição)]]="","",Tabela1[[#This Row],[Componentes (descrição)]])</f>
        <v/>
      </c>
      <c r="D13" s="17" t="str">
        <f>IF(Tabela1[[#This Row],[Negócio]]="","",Tabela1[[#This Row],[Negócio]])</f>
        <v/>
      </c>
      <c r="E13" s="5"/>
      <c r="F13" s="18" t="e">
        <f>VLOOKUP(E13,Dados!$B$3:$C$7,2,FALSE)</f>
        <v>#N/A</v>
      </c>
      <c r="G13" s="5"/>
      <c r="H13" s="18" t="e">
        <f>VLOOKUP(G13,Dados!$B$3:$C$7,2,FALSE)</f>
        <v>#N/A</v>
      </c>
      <c r="I13" s="5"/>
      <c r="J13" s="18" t="e">
        <f>VLOOKUP(I13,Dados!$B$3:$C$7,2,FALSE)</f>
        <v>#N/A</v>
      </c>
      <c r="K13" s="5"/>
      <c r="L13" s="6" t="e">
        <f>VLOOKUP(K13,Dados!$B$3:$C$7,2,FALSE)</f>
        <v>#N/A</v>
      </c>
    </row>
    <row r="14" spans="1:13" x14ac:dyDescent="0.25">
      <c r="B14" s="17" t="str">
        <f>IF(Tabela1[[#This Row],[Épicos]]="","",Tabela1[[#This Row],[Épicos]])</f>
        <v/>
      </c>
      <c r="C14" s="17" t="str">
        <f>IF(Tabela1[[#This Row],[Componentes (descrição)]]="","",Tabela1[[#This Row],[Componentes (descrição)]])</f>
        <v/>
      </c>
      <c r="D14" s="17" t="str">
        <f>IF(Tabela1[[#This Row],[Negócio]]="","",Tabela1[[#This Row],[Negócio]])</f>
        <v/>
      </c>
      <c r="E14" s="5"/>
      <c r="F14" s="18" t="e">
        <f>VLOOKUP(E14,Dados!$B$3:$C$7,2,FALSE)</f>
        <v>#N/A</v>
      </c>
      <c r="G14" s="5"/>
      <c r="H14" s="18" t="e">
        <f>VLOOKUP(G14,Dados!$B$3:$C$7,2,FALSE)</f>
        <v>#N/A</v>
      </c>
      <c r="I14" s="5"/>
      <c r="J14" s="18" t="e">
        <f>VLOOKUP(I14,Dados!$B$3:$C$7,2,FALSE)</f>
        <v>#N/A</v>
      </c>
      <c r="K14" s="5"/>
      <c r="L14" s="6" t="e">
        <f>VLOOKUP(K14,Dados!$B$3:$C$7,2,FALSE)</f>
        <v>#N/A</v>
      </c>
    </row>
    <row r="15" spans="1:13" x14ac:dyDescent="0.25">
      <c r="B15" s="17" t="str">
        <f>IF(Tabela1[[#This Row],[Épicos]]="","",Tabela1[[#This Row],[Épicos]])</f>
        <v/>
      </c>
      <c r="C15" s="17" t="str">
        <f>IF(Tabela1[[#This Row],[Componentes (descrição)]]="","",Tabela1[[#This Row],[Componentes (descrição)]])</f>
        <v/>
      </c>
      <c r="D15" s="17" t="str">
        <f>IF(Tabela1[[#This Row],[Negócio]]="","",Tabela1[[#This Row],[Negócio]])</f>
        <v/>
      </c>
      <c r="E15" s="5"/>
      <c r="F15" s="18" t="e">
        <f>VLOOKUP(E15,Dados!$B$3:$C$7,2,FALSE)</f>
        <v>#N/A</v>
      </c>
      <c r="G15" s="5"/>
      <c r="H15" s="18" t="e">
        <f>VLOOKUP(G15,Dados!$B$3:$C$7,2,FALSE)</f>
        <v>#N/A</v>
      </c>
      <c r="I15" s="5"/>
      <c r="J15" s="18" t="e">
        <f>VLOOKUP(I15,Dados!$B$3:$C$7,2,FALSE)</f>
        <v>#N/A</v>
      </c>
      <c r="K15" s="5"/>
      <c r="L15" s="6" t="e">
        <f>VLOOKUP(K15,Dados!$B$3:$C$7,2,FALSE)</f>
        <v>#N/A</v>
      </c>
    </row>
    <row r="16" spans="1:13" x14ac:dyDescent="0.25">
      <c r="B16" s="17" t="str">
        <f>IF(Tabela1[[#This Row],[Épicos]]="","",Tabela1[[#This Row],[Épicos]])</f>
        <v/>
      </c>
      <c r="C16" s="17" t="str">
        <f>IF(Tabela1[[#This Row],[Componentes (descrição)]]="","",Tabela1[[#This Row],[Componentes (descrição)]])</f>
        <v/>
      </c>
      <c r="D16" s="17" t="str">
        <f>IF(Tabela1[[#This Row],[Negócio]]="","",Tabela1[[#This Row],[Negócio]])</f>
        <v/>
      </c>
      <c r="E16" s="5"/>
      <c r="F16" s="18" t="e">
        <f>VLOOKUP(E16,Dados!$B$3:$C$7,2,FALSE)</f>
        <v>#N/A</v>
      </c>
      <c r="G16" s="5"/>
      <c r="H16" s="18" t="e">
        <f>VLOOKUP(G16,Dados!$B$3:$C$7,2,FALSE)</f>
        <v>#N/A</v>
      </c>
      <c r="I16" s="5"/>
      <c r="J16" s="18" t="e">
        <f>VLOOKUP(I16,Dados!$B$3:$C$7,2,FALSE)</f>
        <v>#N/A</v>
      </c>
      <c r="K16" s="5"/>
      <c r="L16" s="6" t="e">
        <f>VLOOKUP(K16,Dados!$B$3:$C$7,2,FALSE)</f>
        <v>#N/A</v>
      </c>
    </row>
    <row r="17" spans="2:12" x14ac:dyDescent="0.25">
      <c r="B17" s="17" t="str">
        <f>IF(Tabela1[[#This Row],[Épicos]]="","",Tabela1[[#This Row],[Épicos]])</f>
        <v/>
      </c>
      <c r="C17" s="17" t="str">
        <f>IF(Tabela1[[#This Row],[Componentes (descrição)]]="","",Tabela1[[#This Row],[Componentes (descrição)]])</f>
        <v/>
      </c>
      <c r="D17" s="17" t="str">
        <f>IF(Tabela1[[#This Row],[Negócio]]="","",Tabela1[[#This Row],[Negócio]])</f>
        <v/>
      </c>
      <c r="E17" s="5"/>
      <c r="F17" s="18" t="e">
        <f>VLOOKUP(E17,Dados!$B$3:$C$7,2,FALSE)</f>
        <v>#N/A</v>
      </c>
      <c r="G17" s="5"/>
      <c r="H17" s="18" t="e">
        <f>VLOOKUP(G17,Dados!$B$3:$C$7,2,FALSE)</f>
        <v>#N/A</v>
      </c>
      <c r="I17" s="5"/>
      <c r="J17" s="18" t="e">
        <f>VLOOKUP(I17,Dados!$B$3:$C$7,2,FALSE)</f>
        <v>#N/A</v>
      </c>
      <c r="K17" s="5"/>
      <c r="L17" s="6" t="e">
        <f>VLOOKUP(K17,Dados!$B$3:$C$7,2,FALSE)</f>
        <v>#N/A</v>
      </c>
    </row>
    <row r="18" spans="2:12" x14ac:dyDescent="0.25">
      <c r="B18" s="17" t="str">
        <f>IF(Tabela1[[#This Row],[Épicos]]="","",Tabela1[[#This Row],[Épicos]])</f>
        <v/>
      </c>
      <c r="C18" s="17" t="str">
        <f>IF(Tabela1[[#This Row],[Componentes (descrição)]]="","",Tabela1[[#This Row],[Componentes (descrição)]])</f>
        <v/>
      </c>
      <c r="D18" s="17" t="str">
        <f>IF(Tabela1[[#This Row],[Negócio]]="","",Tabela1[[#This Row],[Negócio]])</f>
        <v/>
      </c>
      <c r="E18" s="5"/>
      <c r="F18" s="18" t="e">
        <f>VLOOKUP(E18,Dados!$B$3:$C$7,2,FALSE)</f>
        <v>#N/A</v>
      </c>
      <c r="G18" s="5"/>
      <c r="H18" s="18" t="e">
        <f>VLOOKUP(G18,Dados!$B$3:$C$7,2,FALSE)</f>
        <v>#N/A</v>
      </c>
      <c r="I18" s="5"/>
      <c r="J18" s="18" t="e">
        <f>VLOOKUP(I18,Dados!$B$3:$C$7,2,FALSE)</f>
        <v>#N/A</v>
      </c>
      <c r="K18" s="5"/>
      <c r="L18" s="6" t="e">
        <f>VLOOKUP(K18,Dados!$B$3:$C$7,2,FALSE)</f>
        <v>#N/A</v>
      </c>
    </row>
    <row r="19" spans="2:12" x14ac:dyDescent="0.25">
      <c r="B19" s="17" t="str">
        <f>IF(Tabela1[[#This Row],[Épicos]]="","",Tabela1[[#This Row],[Épicos]])</f>
        <v/>
      </c>
      <c r="C19" s="17" t="str">
        <f>IF(Tabela1[[#This Row],[Componentes (descrição)]]="","",Tabela1[[#This Row],[Componentes (descrição)]])</f>
        <v/>
      </c>
      <c r="D19" s="17" t="str">
        <f>IF(Tabela1[[#This Row],[Negócio]]="","",Tabela1[[#This Row],[Negócio]])</f>
        <v/>
      </c>
      <c r="E19" s="5"/>
      <c r="F19" s="18" t="e">
        <f>VLOOKUP(E19,Dados!$B$3:$C$7,2,FALSE)</f>
        <v>#N/A</v>
      </c>
      <c r="G19" s="5"/>
      <c r="H19" s="18" t="e">
        <f>VLOOKUP(G19,Dados!$B$3:$C$7,2,FALSE)</f>
        <v>#N/A</v>
      </c>
      <c r="I19" s="5"/>
      <c r="J19" s="18" t="e">
        <f>VLOOKUP(I19,Dados!$B$3:$C$7,2,FALSE)</f>
        <v>#N/A</v>
      </c>
      <c r="K19" s="5"/>
      <c r="L19" s="6" t="e">
        <f>VLOOKUP(K19,Dados!$B$3:$C$7,2,FALSE)</f>
        <v>#N/A</v>
      </c>
    </row>
    <row r="20" spans="2:12" x14ac:dyDescent="0.25">
      <c r="B20" s="17" t="str">
        <f>IF(Tabela1[[#This Row],[Épicos]]="","",Tabela1[[#This Row],[Épicos]])</f>
        <v/>
      </c>
      <c r="C20" s="17" t="str">
        <f>IF(Tabela1[[#This Row],[Componentes (descrição)]]="","",Tabela1[[#This Row],[Componentes (descrição)]])</f>
        <v/>
      </c>
      <c r="D20" s="17" t="str">
        <f>IF(Tabela1[[#This Row],[Negócio]]="","",Tabela1[[#This Row],[Negócio]])</f>
        <v/>
      </c>
      <c r="E20" s="5"/>
      <c r="F20" s="18" t="e">
        <f>VLOOKUP(E20,Dados!$B$3:$C$7,2,FALSE)</f>
        <v>#N/A</v>
      </c>
      <c r="G20" s="5"/>
      <c r="H20" s="18" t="e">
        <f>VLOOKUP(G20,Dados!$B$3:$C$7,2,FALSE)</f>
        <v>#N/A</v>
      </c>
      <c r="I20" s="5"/>
      <c r="J20" s="18" t="e">
        <f>VLOOKUP(I20,Dados!$B$3:$C$7,2,FALSE)</f>
        <v>#N/A</v>
      </c>
      <c r="K20" s="5"/>
      <c r="L20" s="6" t="e">
        <f>VLOOKUP(K20,Dados!$B$3:$C$7,2,FALSE)</f>
        <v>#N/A</v>
      </c>
    </row>
    <row r="21" spans="2:12" x14ac:dyDescent="0.25">
      <c r="B21" s="17" t="str">
        <f>IF(Tabela1[[#This Row],[Épicos]]="","",Tabela1[[#This Row],[Épicos]])</f>
        <v/>
      </c>
      <c r="C21" s="17" t="str">
        <f>IF(Tabela1[[#This Row],[Componentes (descrição)]]="","",Tabela1[[#This Row],[Componentes (descrição)]])</f>
        <v/>
      </c>
      <c r="D21" s="17" t="str">
        <f>IF(Tabela1[[#This Row],[Negócio]]="","",Tabela1[[#This Row],[Negócio]])</f>
        <v/>
      </c>
      <c r="E21" s="5"/>
      <c r="F21" s="18" t="e">
        <f>VLOOKUP(E21,Dados!$B$3:$C$7,2,FALSE)</f>
        <v>#N/A</v>
      </c>
      <c r="G21" s="5"/>
      <c r="H21" s="18" t="e">
        <f>VLOOKUP(G21,Dados!$B$3:$C$7,2,FALSE)</f>
        <v>#N/A</v>
      </c>
      <c r="I21" s="5"/>
      <c r="J21" s="18" t="e">
        <f>VLOOKUP(I21,Dados!$B$3:$C$7,2,FALSE)</f>
        <v>#N/A</v>
      </c>
      <c r="K21" s="5"/>
      <c r="L21" s="6" t="e">
        <f>VLOOKUP(K21,Dados!$B$3:$C$7,2,FALSE)</f>
        <v>#N/A</v>
      </c>
    </row>
    <row r="22" spans="2:12" x14ac:dyDescent="0.25">
      <c r="B22" s="17" t="str">
        <f>IF(Tabela1[[#This Row],[Épicos]]="","",Tabela1[[#This Row],[Épicos]])</f>
        <v/>
      </c>
      <c r="C22" s="17" t="str">
        <f>IF(Tabela1[[#This Row],[Componentes (descrição)]]="","",Tabela1[[#This Row],[Componentes (descrição)]])</f>
        <v/>
      </c>
      <c r="D22" s="17" t="str">
        <f>IF(Tabela1[[#This Row],[Negócio]]="","",Tabela1[[#This Row],[Negócio]])</f>
        <v/>
      </c>
      <c r="E22" s="5"/>
      <c r="F22" s="18" t="e">
        <f>VLOOKUP(E22,Dados!$B$3:$C$7,2,FALSE)</f>
        <v>#N/A</v>
      </c>
      <c r="G22" s="5"/>
      <c r="H22" s="18" t="e">
        <f>VLOOKUP(G22,Dados!$B$3:$C$7,2,FALSE)</f>
        <v>#N/A</v>
      </c>
      <c r="I22" s="5"/>
      <c r="J22" s="18" t="e">
        <f>VLOOKUP(I22,Dados!$B$3:$C$7,2,FALSE)</f>
        <v>#N/A</v>
      </c>
      <c r="K22" s="5"/>
      <c r="L22" s="6" t="e">
        <f>VLOOKUP(K22,Dados!$B$3:$C$7,2,FALSE)</f>
        <v>#N/A</v>
      </c>
    </row>
    <row r="23" spans="2:12" x14ac:dyDescent="0.25">
      <c r="B23" s="17" t="str">
        <f>IF(Tabela1[[#This Row],[Épicos]]="","",Tabela1[[#This Row],[Épicos]])</f>
        <v/>
      </c>
      <c r="C23" s="17" t="str">
        <f>IF(Tabela1[[#This Row],[Componentes (descrição)]]="","",Tabela1[[#This Row],[Componentes (descrição)]])</f>
        <v/>
      </c>
      <c r="D23" s="17" t="str">
        <f>IF(Tabela1[[#This Row],[Negócio]]="","",Tabela1[[#This Row],[Negócio]])</f>
        <v/>
      </c>
      <c r="E23" s="5"/>
      <c r="F23" s="18" t="e">
        <f>VLOOKUP(E23,Dados!$B$3:$C$7,2,FALSE)</f>
        <v>#N/A</v>
      </c>
      <c r="G23" s="5"/>
      <c r="H23" s="18" t="e">
        <f>VLOOKUP(G23,Dados!$B$3:$C$7,2,FALSE)</f>
        <v>#N/A</v>
      </c>
      <c r="I23" s="5"/>
      <c r="J23" s="18" t="e">
        <f>VLOOKUP(I23,Dados!$B$3:$C$7,2,FALSE)</f>
        <v>#N/A</v>
      </c>
      <c r="K23" s="5"/>
      <c r="L23" s="6" t="e">
        <f>VLOOKUP(K23,Dados!$B$3:$C$7,2,FALSE)</f>
        <v>#N/A</v>
      </c>
    </row>
    <row r="24" spans="2:12" x14ac:dyDescent="0.25">
      <c r="B24" s="17" t="str">
        <f>IF(Tabela1[[#This Row],[Épicos]]="","",Tabela1[[#This Row],[Épicos]])</f>
        <v/>
      </c>
      <c r="C24" s="17" t="str">
        <f>IF(Tabela1[[#This Row],[Componentes (descrição)]]="","",Tabela1[[#This Row],[Componentes (descrição)]])</f>
        <v/>
      </c>
      <c r="D24" s="17" t="str">
        <f>IF(Tabela1[[#This Row],[Negócio]]="","",Tabela1[[#This Row],[Negócio]])</f>
        <v/>
      </c>
      <c r="E24" s="5"/>
      <c r="F24" s="18" t="e">
        <f>VLOOKUP(E24,Dados!$B$3:$C$7,2,FALSE)</f>
        <v>#N/A</v>
      </c>
      <c r="G24" s="5"/>
      <c r="H24" s="18" t="e">
        <f>VLOOKUP(G24,Dados!$B$3:$C$7,2,FALSE)</f>
        <v>#N/A</v>
      </c>
      <c r="I24" s="5"/>
      <c r="J24" s="18" t="e">
        <f>VLOOKUP(I24,Dados!$B$3:$C$7,2,FALSE)</f>
        <v>#N/A</v>
      </c>
      <c r="K24" s="5"/>
      <c r="L24" s="6" t="e">
        <f>VLOOKUP(K24,Dados!$B$3:$C$7,2,FALSE)</f>
        <v>#N/A</v>
      </c>
    </row>
    <row r="25" spans="2:12" x14ac:dyDescent="0.25">
      <c r="B25" s="17" t="str">
        <f>IF(Tabela1[[#This Row],[Épicos]]="","",Tabela1[[#This Row],[Épicos]])</f>
        <v/>
      </c>
      <c r="C25" s="17" t="str">
        <f>IF(Tabela1[[#This Row],[Componentes (descrição)]]="","",Tabela1[[#This Row],[Componentes (descrição)]])</f>
        <v/>
      </c>
      <c r="D25" s="17" t="str">
        <f>IF(Tabela1[[#This Row],[Negócio]]="","",Tabela1[[#This Row],[Negócio]])</f>
        <v/>
      </c>
      <c r="E25" s="5"/>
      <c r="F25" s="18" t="e">
        <f>VLOOKUP(E25,Dados!$B$3:$C$7,2,FALSE)</f>
        <v>#N/A</v>
      </c>
      <c r="G25" s="5"/>
      <c r="H25" s="18" t="e">
        <f>VLOOKUP(G25,Dados!$B$3:$C$7,2,FALSE)</f>
        <v>#N/A</v>
      </c>
      <c r="I25" s="5"/>
      <c r="J25" s="18" t="e">
        <f>VLOOKUP(I25,Dados!$B$3:$C$7,2,FALSE)</f>
        <v>#N/A</v>
      </c>
      <c r="K25" s="5"/>
      <c r="L25" s="6" t="e">
        <f>VLOOKUP(K25,Dados!$B$3:$C$7,2,FALSE)</f>
        <v>#N/A</v>
      </c>
    </row>
    <row r="26" spans="2:12" x14ac:dyDescent="0.25">
      <c r="B26" s="17" t="str">
        <f>IF(Tabela1[[#This Row],[Épicos]]="","",Tabela1[[#This Row],[Épicos]])</f>
        <v/>
      </c>
      <c r="C26" s="17" t="str">
        <f>IF(Tabela1[[#This Row],[Componentes (descrição)]]="","",Tabela1[[#This Row],[Componentes (descrição)]])</f>
        <v/>
      </c>
      <c r="D26" s="17" t="str">
        <f>IF(Tabela1[[#This Row],[Negócio]]="","",Tabela1[[#This Row],[Negócio]])</f>
        <v/>
      </c>
      <c r="E26" s="5"/>
      <c r="F26" s="18" t="e">
        <f>VLOOKUP(E26,Dados!$B$3:$C$7,2,FALSE)</f>
        <v>#N/A</v>
      </c>
      <c r="G26" s="5"/>
      <c r="H26" s="18" t="e">
        <f>VLOOKUP(G26,Dados!$B$3:$C$7,2,FALSE)</f>
        <v>#N/A</v>
      </c>
      <c r="I26" s="5"/>
      <c r="J26" s="18" t="e">
        <f>VLOOKUP(I26,Dados!$B$3:$C$7,2,FALSE)</f>
        <v>#N/A</v>
      </c>
      <c r="K26" s="5"/>
      <c r="L26" s="6" t="e">
        <f>VLOOKUP(K26,Dados!$B$3:$C$7,2,FALSE)</f>
        <v>#N/A</v>
      </c>
    </row>
    <row r="27" spans="2:12" x14ac:dyDescent="0.25">
      <c r="B27" s="17" t="str">
        <f>IF(Tabela1[[#This Row],[Épicos]]="","",Tabela1[[#This Row],[Épicos]])</f>
        <v/>
      </c>
      <c r="C27" s="17" t="str">
        <f>IF(Tabela1[[#This Row],[Componentes (descrição)]]="","",Tabela1[[#This Row],[Componentes (descrição)]])</f>
        <v/>
      </c>
      <c r="D27" s="17" t="str">
        <f>IF(Tabela1[[#This Row],[Negócio]]="","",Tabela1[[#This Row],[Negócio]])</f>
        <v/>
      </c>
      <c r="E27" s="5"/>
      <c r="F27" s="18" t="e">
        <f>VLOOKUP(E27,Dados!$B$3:$C$7,2,FALSE)</f>
        <v>#N/A</v>
      </c>
      <c r="G27" s="5"/>
      <c r="H27" s="18" t="e">
        <f>VLOOKUP(G27,Dados!$B$3:$C$7,2,FALSE)</f>
        <v>#N/A</v>
      </c>
      <c r="I27" s="5"/>
      <c r="J27" s="18" t="e">
        <f>VLOOKUP(I27,Dados!$B$3:$C$7,2,FALSE)</f>
        <v>#N/A</v>
      </c>
      <c r="K27" s="5"/>
      <c r="L27" s="6" t="e">
        <f>VLOOKUP(K27,Dados!$B$3:$C$7,2,FALSE)</f>
        <v>#N/A</v>
      </c>
    </row>
    <row r="28" spans="2:12" x14ac:dyDescent="0.25">
      <c r="B28" s="17" t="str">
        <f>IF(Tabela1[[#This Row],[Épicos]]="","",Tabela1[[#This Row],[Épicos]])</f>
        <v/>
      </c>
      <c r="C28" s="17" t="str">
        <f>IF(Tabela1[[#This Row],[Componentes (descrição)]]="","",Tabela1[[#This Row],[Componentes (descrição)]])</f>
        <v/>
      </c>
      <c r="D28" s="17" t="str">
        <f>IF(Tabela1[[#This Row],[Negócio]]="","",Tabela1[[#This Row],[Negócio]])</f>
        <v/>
      </c>
      <c r="E28" s="5"/>
      <c r="F28" s="18" t="e">
        <f>VLOOKUP(E28,Dados!$B$3:$C$7,2,FALSE)</f>
        <v>#N/A</v>
      </c>
      <c r="G28" s="5"/>
      <c r="H28" s="18" t="e">
        <f>VLOOKUP(G28,Dados!$B$3:$C$7,2,FALSE)</f>
        <v>#N/A</v>
      </c>
      <c r="I28" s="5"/>
      <c r="J28" s="18" t="e">
        <f>VLOOKUP(I28,Dados!$B$3:$C$7,2,FALSE)</f>
        <v>#N/A</v>
      </c>
      <c r="K28" s="5"/>
      <c r="L28" s="6" t="e">
        <f>VLOOKUP(K28,Dados!$B$3:$C$7,2,FALSE)</f>
        <v>#N/A</v>
      </c>
    </row>
    <row r="29" spans="2:12" x14ac:dyDescent="0.25">
      <c r="B29" s="17" t="str">
        <f>IF(Tabela1[[#This Row],[Épicos]]="","",Tabela1[[#This Row],[Épicos]])</f>
        <v/>
      </c>
      <c r="C29" s="17" t="str">
        <f>IF(Tabela1[[#This Row],[Componentes (descrição)]]="","",Tabela1[[#This Row],[Componentes (descrição)]])</f>
        <v/>
      </c>
      <c r="D29" s="17" t="str">
        <f>IF(Tabela1[[#This Row],[Negócio]]="","",Tabela1[[#This Row],[Negócio]])</f>
        <v/>
      </c>
      <c r="E29" s="5"/>
      <c r="F29" s="18" t="e">
        <f>VLOOKUP(E29,Dados!$B$3:$C$7,2,FALSE)</f>
        <v>#N/A</v>
      </c>
      <c r="G29" s="5"/>
      <c r="H29" s="18" t="e">
        <f>VLOOKUP(G29,Dados!$B$3:$C$7,2,FALSE)</f>
        <v>#N/A</v>
      </c>
      <c r="I29" s="5"/>
      <c r="J29" s="18" t="e">
        <f>VLOOKUP(I29,Dados!$B$3:$C$7,2,FALSE)</f>
        <v>#N/A</v>
      </c>
      <c r="K29" s="5"/>
      <c r="L29" s="6" t="e">
        <f>VLOOKUP(K29,Dados!$B$3:$C$7,2,FALSE)</f>
        <v>#N/A</v>
      </c>
    </row>
    <row r="30" spans="2:12" x14ac:dyDescent="0.25">
      <c r="B30" s="17" t="str">
        <f>IF(Tabela1[[#This Row],[Épicos]]="","",Tabela1[[#This Row],[Épicos]])</f>
        <v/>
      </c>
      <c r="C30" s="17" t="str">
        <f>IF(Tabela1[[#This Row],[Componentes (descrição)]]="","",Tabela1[[#This Row],[Componentes (descrição)]])</f>
        <v/>
      </c>
      <c r="D30" s="17" t="str">
        <f>IF(Tabela1[[#This Row],[Negócio]]="","",Tabela1[[#This Row],[Negócio]])</f>
        <v/>
      </c>
      <c r="E30" s="5"/>
      <c r="F30" s="18" t="e">
        <f>VLOOKUP(E30,Dados!$B$3:$C$7,2,FALSE)</f>
        <v>#N/A</v>
      </c>
      <c r="G30" s="5"/>
      <c r="H30" s="18" t="e">
        <f>VLOOKUP(G30,Dados!$B$3:$C$7,2,FALSE)</f>
        <v>#N/A</v>
      </c>
      <c r="I30" s="5"/>
      <c r="J30" s="18" t="e">
        <f>VLOOKUP(I30,Dados!$B$3:$C$7,2,FALSE)</f>
        <v>#N/A</v>
      </c>
      <c r="K30" s="5"/>
      <c r="L30" s="6" t="e">
        <f>VLOOKUP(K30,Dados!$B$3:$C$7,2,FALSE)</f>
        <v>#N/A</v>
      </c>
    </row>
    <row r="31" spans="2:12" x14ac:dyDescent="0.25">
      <c r="B31" s="17" t="str">
        <f>IF(Tabela1[[#This Row],[Épicos]]="","",Tabela1[[#This Row],[Épicos]])</f>
        <v/>
      </c>
      <c r="C31" s="17" t="str">
        <f>IF(Tabela1[[#This Row],[Componentes (descrição)]]="","",Tabela1[[#This Row],[Componentes (descrição)]])</f>
        <v/>
      </c>
      <c r="D31" s="17" t="str">
        <f>IF(Tabela1[[#This Row],[Negócio]]="","",Tabela1[[#This Row],[Negócio]])</f>
        <v/>
      </c>
      <c r="E31" s="5"/>
      <c r="F31" s="18" t="e">
        <f>VLOOKUP(E31,Dados!$B$3:$C$7,2,FALSE)</f>
        <v>#N/A</v>
      </c>
      <c r="G31" s="5"/>
      <c r="H31" s="18" t="e">
        <f>VLOOKUP(G31,Dados!$B$3:$C$7,2,FALSE)</f>
        <v>#N/A</v>
      </c>
      <c r="I31" s="5"/>
      <c r="J31" s="18" t="e">
        <f>VLOOKUP(I31,Dados!$B$3:$C$7,2,FALSE)</f>
        <v>#N/A</v>
      </c>
      <c r="K31" s="5"/>
      <c r="L31" s="6" t="e">
        <f>VLOOKUP(K31,Dados!$B$3:$C$7,2,FALSE)</f>
        <v>#N/A</v>
      </c>
    </row>
    <row r="32" spans="2:12" x14ac:dyDescent="0.25">
      <c r="B32" s="17" t="str">
        <f>IF(Tabela1[[#This Row],[Épicos]]="","",Tabela1[[#This Row],[Épicos]])</f>
        <v/>
      </c>
      <c r="C32" s="17" t="str">
        <f>IF(Tabela1[[#This Row],[Componentes (descrição)]]="","",Tabela1[[#This Row],[Componentes (descrição)]])</f>
        <v/>
      </c>
      <c r="D32" s="17" t="str">
        <f>IF(Tabela1[[#This Row],[Negócio]]="","",Tabela1[[#This Row],[Negócio]])</f>
        <v/>
      </c>
      <c r="E32" s="5"/>
      <c r="F32" s="18" t="e">
        <f>VLOOKUP(E32,Dados!$B$3:$C$7,2,FALSE)</f>
        <v>#N/A</v>
      </c>
      <c r="G32" s="5"/>
      <c r="H32" s="18" t="e">
        <f>VLOOKUP(G32,Dados!$B$3:$C$7,2,FALSE)</f>
        <v>#N/A</v>
      </c>
      <c r="I32" s="5"/>
      <c r="J32" s="18" t="e">
        <f>VLOOKUP(I32,Dados!$B$3:$C$7,2,FALSE)</f>
        <v>#N/A</v>
      </c>
      <c r="K32" s="5"/>
      <c r="L32" s="6" t="e">
        <f>VLOOKUP(K32,Dados!$B$3:$C$7,2,FALSE)</f>
        <v>#N/A</v>
      </c>
    </row>
    <row r="33" spans="2:12" x14ac:dyDescent="0.25">
      <c r="B33" s="17" t="str">
        <f>IF(Tabela1[[#This Row],[Épicos]]="","",Tabela1[[#This Row],[Épicos]])</f>
        <v/>
      </c>
      <c r="C33" s="17" t="str">
        <f>IF(Tabela1[[#This Row],[Componentes (descrição)]]="","",Tabela1[[#This Row],[Componentes (descrição)]])</f>
        <v/>
      </c>
      <c r="D33" s="17" t="str">
        <f>IF(Tabela1[[#This Row],[Negócio]]="","",Tabela1[[#This Row],[Negócio]])</f>
        <v/>
      </c>
      <c r="E33" s="5"/>
      <c r="F33" s="18" t="e">
        <f>VLOOKUP(E33,Dados!$B$3:$C$7,2,FALSE)</f>
        <v>#N/A</v>
      </c>
      <c r="G33" s="5"/>
      <c r="H33" s="18" t="e">
        <f>VLOOKUP(G33,Dados!$B$3:$C$7,2,FALSE)</f>
        <v>#N/A</v>
      </c>
      <c r="I33" s="5"/>
      <c r="J33" s="18" t="e">
        <f>VLOOKUP(I33,Dados!$B$3:$C$7,2,FALSE)</f>
        <v>#N/A</v>
      </c>
      <c r="K33" s="5"/>
      <c r="L33" s="6" t="e">
        <f>VLOOKUP(K33,Dados!$B$3:$C$7,2,FALSE)</f>
        <v>#N/A</v>
      </c>
    </row>
    <row r="34" spans="2:12" x14ac:dyDescent="0.25">
      <c r="B34" s="17" t="str">
        <f>IF(Tabela1[[#This Row],[Épicos]]="","",Tabela1[[#This Row],[Épicos]])</f>
        <v/>
      </c>
      <c r="C34" s="17" t="str">
        <f>IF(Tabela1[[#This Row],[Componentes (descrição)]]="","",Tabela1[[#This Row],[Componentes (descrição)]])</f>
        <v/>
      </c>
      <c r="D34" s="17" t="str">
        <f>IF(Tabela1[[#This Row],[Negócio]]="","",Tabela1[[#This Row],[Negócio]])</f>
        <v/>
      </c>
      <c r="E34" s="5"/>
      <c r="F34" s="18" t="e">
        <f>VLOOKUP(E34,Dados!$B$3:$C$7,2,FALSE)</f>
        <v>#N/A</v>
      </c>
      <c r="G34" s="5"/>
      <c r="H34" s="18" t="e">
        <f>VLOOKUP(G34,Dados!$B$3:$C$7,2,FALSE)</f>
        <v>#N/A</v>
      </c>
      <c r="I34" s="5"/>
      <c r="J34" s="18" t="e">
        <f>VLOOKUP(I34,Dados!$B$3:$C$7,2,FALSE)</f>
        <v>#N/A</v>
      </c>
      <c r="K34" s="5"/>
      <c r="L34" s="6" t="e">
        <f>VLOOKUP(K34,Dados!$B$3:$C$7,2,FALSE)</f>
        <v>#N/A</v>
      </c>
    </row>
    <row r="35" spans="2:12" x14ac:dyDescent="0.25">
      <c r="B35" s="17" t="str">
        <f>IF(Tabela1[[#This Row],[Épicos]]="","",Tabela1[[#This Row],[Épicos]])</f>
        <v/>
      </c>
      <c r="C35" s="17" t="str">
        <f>IF(Tabela1[[#This Row],[Componentes (descrição)]]="","",Tabela1[[#This Row],[Componentes (descrição)]])</f>
        <v/>
      </c>
      <c r="D35" s="17" t="str">
        <f>IF(Tabela1[[#This Row],[Negócio]]="","",Tabela1[[#This Row],[Negócio]])</f>
        <v/>
      </c>
      <c r="E35" s="5"/>
      <c r="F35" s="18" t="e">
        <f>VLOOKUP(E35,Dados!$B$3:$C$7,2,FALSE)</f>
        <v>#N/A</v>
      </c>
      <c r="G35" s="5"/>
      <c r="H35" s="18" t="e">
        <f>VLOOKUP(G35,Dados!$B$3:$C$7,2,FALSE)</f>
        <v>#N/A</v>
      </c>
      <c r="I35" s="5"/>
      <c r="J35" s="18" t="e">
        <f>VLOOKUP(I35,Dados!$B$3:$C$7,2,FALSE)</f>
        <v>#N/A</v>
      </c>
      <c r="K35" s="5"/>
      <c r="L35" s="6" t="e">
        <f>VLOOKUP(K35,Dados!$B$3:$C$7,2,FALSE)</f>
        <v>#N/A</v>
      </c>
    </row>
    <row r="36" spans="2:12" x14ac:dyDescent="0.25">
      <c r="B36" s="17" t="str">
        <f>IF(Tabela1[[#This Row],[Épicos]]="","",Tabela1[[#This Row],[Épicos]])</f>
        <v/>
      </c>
      <c r="C36" s="17" t="str">
        <f>IF(Tabela1[[#This Row],[Componentes (descrição)]]="","",Tabela1[[#This Row],[Componentes (descrição)]])</f>
        <v/>
      </c>
      <c r="D36" s="17" t="str">
        <f>IF(Tabela1[[#This Row],[Negócio]]="","",Tabela1[[#This Row],[Negócio]])</f>
        <v/>
      </c>
      <c r="E36" s="5"/>
      <c r="F36" s="18" t="e">
        <f>VLOOKUP(E36,Dados!$B$3:$C$7,2,FALSE)</f>
        <v>#N/A</v>
      </c>
      <c r="G36" s="5"/>
      <c r="H36" s="18" t="e">
        <f>VLOOKUP(G36,Dados!$B$3:$C$7,2,FALSE)</f>
        <v>#N/A</v>
      </c>
      <c r="I36" s="5"/>
      <c r="J36" s="18" t="e">
        <f>VLOOKUP(I36,Dados!$B$3:$C$7,2,FALSE)</f>
        <v>#N/A</v>
      </c>
      <c r="K36" s="5"/>
      <c r="L36" s="6" t="e">
        <f>VLOOKUP(K36,Dados!$B$3:$C$7,2,FALSE)</f>
        <v>#N/A</v>
      </c>
    </row>
    <row r="37" spans="2:12" x14ac:dyDescent="0.25">
      <c r="B37" s="17" t="str">
        <f>IF(Tabela1[[#This Row],[Épicos]]="","",Tabela1[[#This Row],[Épicos]])</f>
        <v/>
      </c>
      <c r="C37" s="17" t="str">
        <f>IF(Tabela1[[#This Row],[Componentes (descrição)]]="","",Tabela1[[#This Row],[Componentes (descrição)]])</f>
        <v/>
      </c>
      <c r="D37" s="17" t="str">
        <f>IF(Tabela1[[#This Row],[Negócio]]="","",Tabela1[[#This Row],[Negócio]])</f>
        <v/>
      </c>
      <c r="E37" s="5"/>
      <c r="F37" s="18" t="e">
        <f>VLOOKUP(E37,Dados!$B$3:$C$7,2,FALSE)</f>
        <v>#N/A</v>
      </c>
      <c r="G37" s="5"/>
      <c r="H37" s="18" t="e">
        <f>VLOOKUP(G37,Dados!$B$3:$C$7,2,FALSE)</f>
        <v>#N/A</v>
      </c>
      <c r="I37" s="5"/>
      <c r="J37" s="18" t="e">
        <f>VLOOKUP(I37,Dados!$B$3:$C$7,2,FALSE)</f>
        <v>#N/A</v>
      </c>
      <c r="K37" s="5"/>
      <c r="L37" s="6" t="e">
        <f>VLOOKUP(K37,Dados!$B$3:$C$7,2,FALSE)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1E4928-78FA-40CF-B542-B34BF8391963}">
          <x14:formula1>
            <xm:f>Dados!$B$3:$B$7</xm:f>
          </x14:formula1>
          <xm:sqref>E4:E37 G4:G37 I4:I37 K4:K37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CD8C-CD3F-4B96-97C0-C9449C55B326}">
  <dimension ref="A1:S37"/>
  <sheetViews>
    <sheetView showGridLines="0" workbookViewId="0"/>
  </sheetViews>
  <sheetFormatPr defaultRowHeight="15" x14ac:dyDescent="0.25"/>
  <cols>
    <col min="1" max="1" width="2.7109375" customWidth="1"/>
    <col min="2" max="2" width="11.7109375" style="7" bestFit="1" customWidth="1"/>
    <col min="3" max="3" width="26.28515625" style="7" bestFit="1" customWidth="1"/>
    <col min="4" max="4" width="20.85546875" style="7" bestFit="1" customWidth="1"/>
    <col min="5" max="5" width="15.140625" style="7" bestFit="1" customWidth="1"/>
    <col min="6" max="6" width="13.42578125" style="8" bestFit="1" customWidth="1"/>
    <col min="7" max="7" width="19.28515625" style="8" bestFit="1" customWidth="1"/>
    <col min="8" max="8" width="0.140625" style="8" customWidth="1"/>
    <col min="9" max="9" width="16.7109375" style="8" bestFit="1" customWidth="1"/>
    <col min="10" max="10" width="0.140625" style="8" customWidth="1"/>
    <col min="11" max="11" width="16.7109375" style="8" bestFit="1" customWidth="1"/>
    <col min="12" max="12" width="0.140625" style="8" customWidth="1"/>
    <col min="13" max="13" width="16.7109375" style="8" bestFit="1" customWidth="1"/>
    <col min="14" max="14" width="0.140625" style="8" customWidth="1"/>
    <col min="15" max="15" width="21.28515625" style="8" bestFit="1" customWidth="1"/>
    <col min="16" max="16" width="0.140625" style="8" customWidth="1"/>
    <col min="17" max="17" width="11.5703125" style="8" bestFit="1" customWidth="1"/>
    <col min="18" max="18" width="0.140625" style="7" customWidth="1"/>
    <col min="19" max="19" width="1.85546875" style="7" bestFit="1" customWidth="1"/>
    <col min="20" max="16384" width="9.140625" style="7"/>
  </cols>
  <sheetData>
    <row r="1" spans="2:19" ht="33.75" x14ac:dyDescent="0.25">
      <c r="B1" s="19" t="s">
        <v>70</v>
      </c>
      <c r="E1" s="8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2:19" ht="4.5" customHeight="1" x14ac:dyDescent="0.25">
      <c r="E2" s="8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19" x14ac:dyDescent="0.25">
      <c r="B3" s="11" t="s">
        <v>57</v>
      </c>
      <c r="C3" s="11" t="s">
        <v>28</v>
      </c>
      <c r="D3" s="11" t="s">
        <v>56</v>
      </c>
      <c r="E3" s="11" t="s">
        <v>63</v>
      </c>
      <c r="F3" s="12" t="s">
        <v>55</v>
      </c>
      <c r="G3" s="12" t="s">
        <v>39</v>
      </c>
      <c r="H3" s="12" t="s">
        <v>40</v>
      </c>
      <c r="I3" s="12" t="s">
        <v>46</v>
      </c>
      <c r="J3" s="12" t="s">
        <v>47</v>
      </c>
      <c r="K3" s="12" t="s">
        <v>44</v>
      </c>
      <c r="L3" s="12" t="s">
        <v>48</v>
      </c>
      <c r="M3" s="12" t="s">
        <v>45</v>
      </c>
      <c r="N3" s="12" t="s">
        <v>49</v>
      </c>
      <c r="O3" s="12" t="s">
        <v>64</v>
      </c>
      <c r="P3" s="12" t="s">
        <v>54</v>
      </c>
      <c r="Q3" s="12" t="s">
        <v>19</v>
      </c>
      <c r="R3" s="7" t="s">
        <v>21</v>
      </c>
      <c r="S3" s="7" t="s">
        <v>58</v>
      </c>
    </row>
    <row r="4" spans="2:19" x14ac:dyDescent="0.25">
      <c r="B4" s="14" t="str">
        <f>IF(Tabela1[[#This Row],[Épicos]]="","",Tabela1[[#This Row],[Épicos]])</f>
        <v>Iniciativa 1</v>
      </c>
      <c r="C4" s="14" t="str">
        <f>IF(Tabela1[[#This Row],[Componentes (descrição)]]="","",Tabela1[[#This Row],[Componentes (descrição)]])</f>
        <v>teste teste</v>
      </c>
      <c r="D4" s="14" t="str">
        <f>IF(Tabela1[[#This Row],[Negócio]]="","",Tabela1[[#This Row],[Negócio]])</f>
        <v>Aquisição</v>
      </c>
      <c r="E4" s="8"/>
      <c r="F4" s="9">
        <f>IFERROR(((H4*(SUM(J4,L4,N4))/Tabela8[[#This Row],[Eff]])*Tabela8[[#This Row],[Conf]]),"NA")</f>
        <v>1.5</v>
      </c>
      <c r="G4" s="8" t="s">
        <v>4</v>
      </c>
      <c r="H4" s="8">
        <f>VLOOKUP(G4,Tabela6[],2,FALSE)</f>
        <v>2</v>
      </c>
      <c r="I4" s="8" t="s">
        <v>1</v>
      </c>
      <c r="J4" s="8">
        <f>VLOOKUP(I4,Tabela6[],2,FALSE)</f>
        <v>1</v>
      </c>
      <c r="K4" s="8" t="s">
        <v>1</v>
      </c>
      <c r="L4" s="8">
        <f>VLOOKUP(K4,Tabela6[],2,FALSE)</f>
        <v>1</v>
      </c>
      <c r="M4" s="8" t="s">
        <v>1</v>
      </c>
      <c r="N4" s="8">
        <f>VLOOKUP(M4,Tabela6[],2,FALSE)</f>
        <v>1</v>
      </c>
      <c r="O4" s="8" t="s">
        <v>52</v>
      </c>
      <c r="P4" s="8">
        <f>VLOOKUP(O4,Tabela7[],2,FALSE)</f>
        <v>0.75</v>
      </c>
      <c r="Q4" s="8" t="s">
        <v>3</v>
      </c>
      <c r="R4" s="7">
        <f>VLOOKUP(Q4,Tabela5[],2,FALSE)</f>
        <v>3</v>
      </c>
    </row>
    <row r="5" spans="2:19" x14ac:dyDescent="0.25">
      <c r="B5" s="14" t="str">
        <f>IF(Tabela1[[#This Row],[Épicos]]="","",Tabela1[[#This Row],[Épicos]])</f>
        <v>Iniciativa 2</v>
      </c>
      <c r="C5" s="14" t="str">
        <f>IF(Tabela1[[#This Row],[Componentes (descrição)]]="","",Tabela1[[#This Row],[Componentes (descrição)]])</f>
        <v>teste teste</v>
      </c>
      <c r="D5" s="14" t="str">
        <f>IF(Tabela1[[#This Row],[Negócio]]="","",Tabela1[[#This Row],[Negócio]])</f>
        <v>Eficiência Operacional</v>
      </c>
      <c r="E5" s="8"/>
      <c r="F5" s="9">
        <f>IFERROR(((H5*(SUM(J5,L5,N5))/Tabela8[[#This Row],[Eff]])*Tabela8[[#This Row],[Conf]]),"NA")</f>
        <v>0.5</v>
      </c>
      <c r="G5" s="8" t="s">
        <v>1</v>
      </c>
      <c r="H5" s="8">
        <f>VLOOKUP(G5,Tabela6[],2,FALSE)</f>
        <v>1</v>
      </c>
      <c r="I5" s="8" t="s">
        <v>4</v>
      </c>
      <c r="J5" s="8">
        <f>VLOOKUP(I5,Tabela6[],2,FALSE)</f>
        <v>2</v>
      </c>
      <c r="K5" s="8" t="s">
        <v>4</v>
      </c>
      <c r="L5" s="8">
        <f>VLOOKUP(K5,Tabela6[],2,FALSE)</f>
        <v>2</v>
      </c>
      <c r="M5" s="8" t="s">
        <v>4</v>
      </c>
      <c r="N5" s="8">
        <f>VLOOKUP(M5,Tabela6[],2,FALSE)</f>
        <v>2</v>
      </c>
      <c r="O5" s="8" t="s">
        <v>50</v>
      </c>
      <c r="P5" s="8">
        <f>VLOOKUP(O5,Tabela7[],2,FALSE)</f>
        <v>0.25</v>
      </c>
      <c r="Q5" s="8" t="s">
        <v>3</v>
      </c>
      <c r="R5" s="7">
        <f>VLOOKUP(Q5,Tabela5[],2,FALSE)</f>
        <v>3</v>
      </c>
    </row>
    <row r="6" spans="2:19" x14ac:dyDescent="0.25">
      <c r="B6" s="14" t="str">
        <f>IF(Tabela1[[#This Row],[Épicos]]="","",Tabela1[[#This Row],[Épicos]])</f>
        <v>Iniciativa 3</v>
      </c>
      <c r="C6" s="14" t="str">
        <f>IF(Tabela1[[#This Row],[Componentes (descrição)]]="","",Tabela1[[#This Row],[Componentes (descrição)]])</f>
        <v>teste teste</v>
      </c>
      <c r="D6" s="14" t="str">
        <f>IF(Tabela1[[#This Row],[Negócio]]="","",Tabela1[[#This Row],[Negócio]])</f>
        <v>Receita</v>
      </c>
      <c r="E6" s="8" t="s">
        <v>41</v>
      </c>
      <c r="F6" s="9">
        <f>IFERROR(((H6*(SUM(J6,L6,N6))/Tabela8[[#This Row],[Eff]])*Tabela8[[#This Row],[Conf]]),"NA")</f>
        <v>0</v>
      </c>
      <c r="G6" s="8" t="s">
        <v>43</v>
      </c>
      <c r="H6" s="8">
        <f>VLOOKUP(G6,Tabela6[],2,FALSE)</f>
        <v>0</v>
      </c>
      <c r="I6" s="8" t="s">
        <v>4</v>
      </c>
      <c r="J6" s="8">
        <f>VLOOKUP(I6,Tabela6[],2,FALSE)</f>
        <v>2</v>
      </c>
      <c r="K6" s="8" t="s">
        <v>1</v>
      </c>
      <c r="L6" s="8">
        <f>VLOOKUP(K6,Tabela6[],2,FALSE)</f>
        <v>1</v>
      </c>
      <c r="M6" s="8" t="s">
        <v>4</v>
      </c>
      <c r="N6" s="8">
        <f>VLOOKUP(M6,Tabela6[],2,FALSE)</f>
        <v>2</v>
      </c>
      <c r="O6" s="8" t="s">
        <v>52</v>
      </c>
      <c r="P6" s="8">
        <f>VLOOKUP(O6,Tabela7[],2,FALSE)</f>
        <v>0.75</v>
      </c>
      <c r="Q6" s="8" t="s">
        <v>3</v>
      </c>
      <c r="R6" s="7">
        <f>VLOOKUP(Q6,Tabela5[],2,FALSE)</f>
        <v>3</v>
      </c>
    </row>
    <row r="7" spans="2:19" x14ac:dyDescent="0.25">
      <c r="B7" s="14" t="str">
        <f>IF(Tabela1[[#This Row],[Épicos]]="","",Tabela1[[#This Row],[Épicos]])</f>
        <v>Iniciativa 4</v>
      </c>
      <c r="C7" s="14" t="str">
        <f>IF(Tabela1[[#This Row],[Componentes (descrição)]]="","",Tabela1[[#This Row],[Componentes (descrição)]])</f>
        <v>teste teste</v>
      </c>
      <c r="D7" s="14" t="str">
        <f>IF(Tabela1[[#This Row],[Negócio]]="","",Tabela1[[#This Row],[Negócio]])</f>
        <v>Performance</v>
      </c>
      <c r="E7" s="8"/>
      <c r="F7" s="9">
        <f>IFERROR(((H7*(SUM(J7,L7,N7))/Tabela8[[#This Row],[Eff]])*Tabela8[[#This Row],[Conf]]),"NA")</f>
        <v>9</v>
      </c>
      <c r="G7" s="8" t="s">
        <v>4</v>
      </c>
      <c r="H7" s="8">
        <f>VLOOKUP(G7,Tabela6[],2,FALSE)</f>
        <v>2</v>
      </c>
      <c r="I7" s="8" t="s">
        <v>4</v>
      </c>
      <c r="J7" s="8">
        <f>VLOOKUP(I7,Tabela6[],2,FALSE)</f>
        <v>2</v>
      </c>
      <c r="K7" s="8" t="s">
        <v>4</v>
      </c>
      <c r="L7" s="8">
        <f>VLOOKUP(K7,Tabela6[],2,FALSE)</f>
        <v>2</v>
      </c>
      <c r="M7" s="8" t="s">
        <v>4</v>
      </c>
      <c r="N7" s="8">
        <f>VLOOKUP(M7,Tabela6[],2,FALSE)</f>
        <v>2</v>
      </c>
      <c r="O7" s="8" t="s">
        <v>52</v>
      </c>
      <c r="P7" s="8">
        <f>VLOOKUP(O7,Tabela7[],2,FALSE)</f>
        <v>0.75</v>
      </c>
      <c r="Q7" s="8" t="s">
        <v>2</v>
      </c>
      <c r="R7" s="7">
        <f>VLOOKUP(Q7,Tabela5[],2,FALSE)</f>
        <v>1</v>
      </c>
    </row>
    <row r="8" spans="2:19" x14ac:dyDescent="0.25">
      <c r="B8" s="14" t="str">
        <f>IF(Tabela1[[#This Row],[Épicos]]="","",Tabela1[[#This Row],[Épicos]])</f>
        <v>Iniciativa 5</v>
      </c>
      <c r="C8" s="14" t="str">
        <f>IF(Tabela1[[#This Row],[Componentes (descrição)]]="","",Tabela1[[#This Row],[Componentes (descrição)]])</f>
        <v>teste teste</v>
      </c>
      <c r="D8" s="14" t="str">
        <f>IF(Tabela1[[#This Row],[Negócio]]="","",Tabela1[[#This Row],[Negócio]])</f>
        <v>Performance</v>
      </c>
      <c r="E8" s="8"/>
      <c r="F8" s="9">
        <f>IFERROR(((H8*(SUM(J8,L8,N8))/Tabela8[[#This Row],[Eff]])*Tabela8[[#This Row],[Conf]]),"NA")</f>
        <v>1.2000000000000002</v>
      </c>
      <c r="G8" s="8" t="s">
        <v>4</v>
      </c>
      <c r="H8" s="8">
        <f>VLOOKUP(G8,Tabela6[],2,FALSE)</f>
        <v>2</v>
      </c>
      <c r="I8" s="8" t="s">
        <v>4</v>
      </c>
      <c r="J8" s="8">
        <f>VLOOKUP(I8,Tabela6[],2,FALSE)</f>
        <v>2</v>
      </c>
      <c r="K8" s="8" t="s">
        <v>4</v>
      </c>
      <c r="L8" s="8">
        <f>VLOOKUP(K8,Tabela6[],2,FALSE)</f>
        <v>2</v>
      </c>
      <c r="M8" s="8" t="s">
        <v>43</v>
      </c>
      <c r="N8" s="8">
        <f>VLOOKUP(M8,Tabela6[],2,FALSE)</f>
        <v>0</v>
      </c>
      <c r="O8" s="8" t="s">
        <v>52</v>
      </c>
      <c r="P8" s="8">
        <f>VLOOKUP(O8,Tabela7[],2,FALSE)</f>
        <v>0.75</v>
      </c>
      <c r="Q8" s="8" t="s">
        <v>5</v>
      </c>
      <c r="R8" s="7">
        <f>VLOOKUP(Q8,Tabela5[],2,FALSE)</f>
        <v>5</v>
      </c>
    </row>
    <row r="9" spans="2:19" x14ac:dyDescent="0.25">
      <c r="B9" s="14" t="str">
        <f>IF(Tabela1[[#This Row],[Épicos]]="","",Tabela1[[#This Row],[Épicos]])</f>
        <v>Iniciativa 6</v>
      </c>
      <c r="C9" s="14" t="str">
        <f>IF(Tabela1[[#This Row],[Componentes (descrição)]]="","",Tabela1[[#This Row],[Componentes (descrição)]])</f>
        <v>teste teste</v>
      </c>
      <c r="D9" s="14" t="str">
        <f>IF(Tabela1[[#This Row],[Negócio]]="","",Tabela1[[#This Row],[Negócio]])</f>
        <v>Otimização de Processo</v>
      </c>
      <c r="E9" s="8"/>
      <c r="F9" s="9">
        <f>IFERROR(((H9*(SUM(J9,L9,N9))/Tabela8[[#This Row],[Eff]])*Tabela8[[#This Row],[Conf]]),"NA")</f>
        <v>0.33333333333333331</v>
      </c>
      <c r="G9" s="8" t="s">
        <v>1</v>
      </c>
      <c r="H9" s="8">
        <f>VLOOKUP(G9,Tabela6[],2,FALSE)</f>
        <v>1</v>
      </c>
      <c r="I9" s="8" t="s">
        <v>4</v>
      </c>
      <c r="J9" s="8">
        <f>VLOOKUP(I9,Tabela6[],2,FALSE)</f>
        <v>2</v>
      </c>
      <c r="K9" s="8" t="s">
        <v>1</v>
      </c>
      <c r="L9" s="8">
        <f>VLOOKUP(K9,Tabela6[],2,FALSE)</f>
        <v>1</v>
      </c>
      <c r="M9" s="8" t="s">
        <v>1</v>
      </c>
      <c r="N9" s="8">
        <f>VLOOKUP(M9,Tabela6[],2,FALSE)</f>
        <v>1</v>
      </c>
      <c r="O9" s="8" t="s">
        <v>50</v>
      </c>
      <c r="P9" s="8">
        <f>VLOOKUP(O9,Tabela7[],2,FALSE)</f>
        <v>0.25</v>
      </c>
      <c r="Q9" s="8" t="s">
        <v>3</v>
      </c>
      <c r="R9" s="7">
        <f>VLOOKUP(Q9,Tabela5[],2,FALSE)</f>
        <v>3</v>
      </c>
    </row>
    <row r="10" spans="2:19" x14ac:dyDescent="0.25">
      <c r="B10" s="14" t="str">
        <f>IF(Tabela1[[#This Row],[Épicos]]="","",Tabela1[[#This Row],[Épicos]])</f>
        <v>Iniciativa 7</v>
      </c>
      <c r="C10" s="14" t="str">
        <f>IF(Tabela1[[#This Row],[Componentes (descrição)]]="","",Tabela1[[#This Row],[Componentes (descrição)]])</f>
        <v>teste teste</v>
      </c>
      <c r="D10" s="14" t="str">
        <f>IF(Tabela1[[#This Row],[Negócio]]="","",Tabela1[[#This Row],[Negócio]])</f>
        <v>Compliance</v>
      </c>
      <c r="E10" s="8"/>
      <c r="F10" s="9" t="str">
        <f>IFERROR(((H10*(SUM(J10,L10,N10))/Tabela8[[#This Row],[Eff]])*Tabela8[[#This Row],[Conf]]),"NA")</f>
        <v>NA</v>
      </c>
      <c r="H10" s="8" t="e">
        <f>VLOOKUP(G10,Tabela6[],2,FALSE)</f>
        <v>#N/A</v>
      </c>
      <c r="J10" s="8" t="e">
        <f>VLOOKUP(I10,Tabela6[],2,FALSE)</f>
        <v>#N/A</v>
      </c>
      <c r="L10" s="8" t="e">
        <f>VLOOKUP(K10,Tabela6[],2,FALSE)</f>
        <v>#N/A</v>
      </c>
      <c r="N10" s="8" t="e">
        <f>VLOOKUP(M10,Tabela6[],2,FALSE)</f>
        <v>#N/A</v>
      </c>
      <c r="P10" s="8" t="e">
        <f>VLOOKUP(O10,Tabela7[],2,FALSE)</f>
        <v>#N/A</v>
      </c>
      <c r="R10" s="7" t="e">
        <f>VLOOKUP(Q10,Tabela5[],2,FALSE)</f>
        <v>#N/A</v>
      </c>
    </row>
    <row r="11" spans="2:19" x14ac:dyDescent="0.25">
      <c r="B11" s="14" t="str">
        <f>IF(Tabela1[[#This Row],[Épicos]]="","",Tabela1[[#This Row],[Épicos]])</f>
        <v>Iniciativa 8</v>
      </c>
      <c r="C11" s="14" t="str">
        <f>IF(Tabela1[[#This Row],[Componentes (descrição)]]="","",Tabela1[[#This Row],[Componentes (descrição)]])</f>
        <v>teste teste</v>
      </c>
      <c r="D11" s="14" t="str">
        <f>IF(Tabela1[[#This Row],[Negócio]]="","",Tabela1[[#This Row],[Negócio]])</f>
        <v>Retenção</v>
      </c>
      <c r="E11" s="8"/>
      <c r="F11" s="9" t="str">
        <f>IFERROR(((H11*(SUM(J11,L11,N11))/Tabela8[[#This Row],[Eff]])*Tabela8[[#This Row],[Conf]]),"NA")</f>
        <v>NA</v>
      </c>
      <c r="H11" s="8" t="e">
        <f>VLOOKUP(G11,Tabela6[],2,FALSE)</f>
        <v>#N/A</v>
      </c>
      <c r="J11" s="8" t="e">
        <f>VLOOKUP(I11,Tabela6[],2,FALSE)</f>
        <v>#N/A</v>
      </c>
      <c r="L11" s="8" t="e">
        <f>VLOOKUP(K11,Tabela6[],2,FALSE)</f>
        <v>#N/A</v>
      </c>
      <c r="N11" s="8" t="e">
        <f>VLOOKUP(M11,Tabela6[],2,FALSE)</f>
        <v>#N/A</v>
      </c>
      <c r="P11" s="8" t="e">
        <f>VLOOKUP(O11,Tabela7[],2,FALSE)</f>
        <v>#N/A</v>
      </c>
      <c r="R11" s="7" t="e">
        <f>VLOOKUP(Q11,Tabela5[],2,FALSE)</f>
        <v>#N/A</v>
      </c>
    </row>
    <row r="12" spans="2:19" x14ac:dyDescent="0.25">
      <c r="B12" s="14" t="str">
        <f>IF(Tabela1[[#This Row],[Épicos]]="","",Tabela1[[#This Row],[Épicos]])</f>
        <v>Iniciativa 9</v>
      </c>
      <c r="C12" s="14" t="str">
        <f>IF(Tabela1[[#This Row],[Componentes (descrição)]]="","",Tabela1[[#This Row],[Componentes (descrição)]])</f>
        <v>teste teste</v>
      </c>
      <c r="D12" s="14" t="str">
        <f>IF(Tabela1[[#This Row],[Negócio]]="","",Tabela1[[#This Row],[Negócio]])</f>
        <v>Eficiência Operacional</v>
      </c>
      <c r="E12" s="8" t="s">
        <v>41</v>
      </c>
      <c r="F12" s="9">
        <f>IFERROR(((H12*(SUM(J12,L12,N12))/Tabela8[[#This Row],[Eff]])*Tabela8[[#This Row],[Conf]]),"NA")</f>
        <v>0.75</v>
      </c>
      <c r="G12" s="8" t="s">
        <v>1</v>
      </c>
      <c r="H12" s="8">
        <f>VLOOKUP(G12,Tabela6[],2,FALSE)</f>
        <v>1</v>
      </c>
      <c r="I12" s="8" t="s">
        <v>1</v>
      </c>
      <c r="J12" s="8">
        <f>VLOOKUP(I12,Tabela6[],2,FALSE)</f>
        <v>1</v>
      </c>
      <c r="K12" s="8" t="s">
        <v>1</v>
      </c>
      <c r="L12" s="8">
        <f>VLOOKUP(K12,Tabela6[],2,FALSE)</f>
        <v>1</v>
      </c>
      <c r="M12" s="8" t="s">
        <v>4</v>
      </c>
      <c r="N12" s="8">
        <f>VLOOKUP(M12,Tabela6[],2,FALSE)</f>
        <v>2</v>
      </c>
      <c r="O12" s="8" t="s">
        <v>52</v>
      </c>
      <c r="P12" s="8">
        <f>VLOOKUP(O12,Tabela7[],2,FALSE)</f>
        <v>0.75</v>
      </c>
      <c r="Q12" s="8" t="s">
        <v>4</v>
      </c>
      <c r="R12" s="7">
        <f>VLOOKUP(Q12,Tabela5[],2,FALSE)</f>
        <v>4</v>
      </c>
    </row>
    <row r="13" spans="2:19" x14ac:dyDescent="0.25">
      <c r="B13" s="14" t="str">
        <f>IF(Tabela1[[#This Row],[Épicos]]="","",Tabela1[[#This Row],[Épicos]])</f>
        <v/>
      </c>
      <c r="C13" s="14" t="str">
        <f>IF(Tabela1[[#This Row],[Componentes (descrição)]]="","",Tabela1[[#This Row],[Componentes (descrição)]])</f>
        <v/>
      </c>
      <c r="D13" s="14" t="str">
        <f>IF(Tabela1[[#This Row],[Negócio]]="","",Tabela1[[#This Row],[Negócio]])</f>
        <v/>
      </c>
      <c r="E13" s="8"/>
      <c r="F13" s="9" t="str">
        <f>IFERROR(((H13*(SUM(J13,L13,N13))/Tabela8[[#This Row],[Eff]])*Tabela8[[#This Row],[Conf]]),"NA")</f>
        <v>NA</v>
      </c>
      <c r="H13" s="8" t="e">
        <f>VLOOKUP(G13,Tabela6[],2,FALSE)</f>
        <v>#N/A</v>
      </c>
      <c r="J13" s="8" t="e">
        <f>VLOOKUP(I13,Tabela6[],2,FALSE)</f>
        <v>#N/A</v>
      </c>
      <c r="L13" s="8" t="e">
        <f>VLOOKUP(K13,Tabela6[],2,FALSE)</f>
        <v>#N/A</v>
      </c>
      <c r="N13" s="8" t="e">
        <f>VLOOKUP(M13,Tabela6[],2,FALSE)</f>
        <v>#N/A</v>
      </c>
      <c r="P13" s="8" t="e">
        <f>VLOOKUP(O13,Tabela7[],2,FALSE)</f>
        <v>#N/A</v>
      </c>
      <c r="R13" s="7" t="e">
        <f>VLOOKUP(Q13,Tabela5[],2,FALSE)</f>
        <v>#N/A</v>
      </c>
    </row>
    <row r="14" spans="2:19" x14ac:dyDescent="0.25">
      <c r="B14" s="14" t="str">
        <f>IF(Tabela1[[#This Row],[Épicos]]="","",Tabela1[[#This Row],[Épicos]])</f>
        <v/>
      </c>
      <c r="C14" s="14" t="str">
        <f>IF(Tabela1[[#This Row],[Componentes (descrição)]]="","",Tabela1[[#This Row],[Componentes (descrição)]])</f>
        <v/>
      </c>
      <c r="D14" s="14" t="str">
        <f>IF(Tabela1[[#This Row],[Negócio]]="","",Tabela1[[#This Row],[Negócio]])</f>
        <v/>
      </c>
      <c r="E14" s="8"/>
      <c r="F14" s="9" t="str">
        <f>IFERROR(((H14*(SUM(J14,L14,N14))/Tabela8[[#This Row],[Eff]])*Tabela8[[#This Row],[Conf]]),"NA")</f>
        <v>NA</v>
      </c>
      <c r="H14" s="8" t="e">
        <f>VLOOKUP(G14,Tabela6[],2,FALSE)</f>
        <v>#N/A</v>
      </c>
      <c r="J14" s="8" t="e">
        <f>VLOOKUP(I14,Tabela6[],2,FALSE)</f>
        <v>#N/A</v>
      </c>
      <c r="L14" s="8" t="e">
        <f>VLOOKUP(K14,Tabela6[],2,FALSE)</f>
        <v>#N/A</v>
      </c>
      <c r="N14" s="8" t="e">
        <f>VLOOKUP(M14,Tabela6[],2,FALSE)</f>
        <v>#N/A</v>
      </c>
      <c r="P14" s="8" t="e">
        <f>VLOOKUP(O14,Tabela7[],2,FALSE)</f>
        <v>#N/A</v>
      </c>
      <c r="R14" s="7" t="e">
        <f>VLOOKUP(Q14,Tabela5[],2,FALSE)</f>
        <v>#N/A</v>
      </c>
    </row>
    <row r="15" spans="2:19" x14ac:dyDescent="0.25">
      <c r="B15" s="14" t="str">
        <f>IF(Tabela1[[#This Row],[Épicos]]="","",Tabela1[[#This Row],[Épicos]])</f>
        <v/>
      </c>
      <c r="C15" s="14" t="str">
        <f>IF(Tabela1[[#This Row],[Componentes (descrição)]]="","",Tabela1[[#This Row],[Componentes (descrição)]])</f>
        <v/>
      </c>
      <c r="D15" s="14" t="str">
        <f>IF(Tabela1[[#This Row],[Negócio]]="","",Tabela1[[#This Row],[Negócio]])</f>
        <v/>
      </c>
      <c r="E15" s="8"/>
      <c r="F15" s="9" t="str">
        <f>IFERROR(((H15*(SUM(J15,L15,N15))/Tabela8[[#This Row],[Eff]])*Tabela8[[#This Row],[Conf]]),"NA")</f>
        <v>NA</v>
      </c>
      <c r="H15" s="8" t="e">
        <f>VLOOKUP(G15,Tabela6[],2,FALSE)</f>
        <v>#N/A</v>
      </c>
      <c r="J15" s="8" t="e">
        <f>VLOOKUP(I15,Tabela6[],2,FALSE)</f>
        <v>#N/A</v>
      </c>
      <c r="L15" s="8" t="e">
        <f>VLOOKUP(K15,Tabela6[],2,FALSE)</f>
        <v>#N/A</v>
      </c>
      <c r="N15" s="8" t="e">
        <f>VLOOKUP(M15,Tabela6[],2,FALSE)</f>
        <v>#N/A</v>
      </c>
      <c r="P15" s="8" t="e">
        <f>VLOOKUP(O15,Tabela7[],2,FALSE)</f>
        <v>#N/A</v>
      </c>
      <c r="R15" s="7" t="e">
        <f>VLOOKUP(Q15,Tabela5[],2,FALSE)</f>
        <v>#N/A</v>
      </c>
    </row>
    <row r="16" spans="2:19" x14ac:dyDescent="0.25">
      <c r="B16" s="14" t="str">
        <f>IF(Tabela1[[#This Row],[Épicos]]="","",Tabela1[[#This Row],[Épicos]])</f>
        <v/>
      </c>
      <c r="C16" s="14" t="str">
        <f>IF(Tabela1[[#This Row],[Componentes (descrição)]]="","",Tabela1[[#This Row],[Componentes (descrição)]])</f>
        <v/>
      </c>
      <c r="D16" s="14" t="str">
        <f>IF(Tabela1[[#This Row],[Negócio]]="","",Tabela1[[#This Row],[Negócio]])</f>
        <v/>
      </c>
      <c r="E16" s="8"/>
      <c r="F16" s="9" t="str">
        <f>IFERROR(((H16*(SUM(J16,L16,N16))/Tabela8[[#This Row],[Eff]])*Tabela8[[#This Row],[Conf]]),"NA")</f>
        <v>NA</v>
      </c>
      <c r="H16" s="8" t="e">
        <f>VLOOKUP(G16,Tabela6[],2,FALSE)</f>
        <v>#N/A</v>
      </c>
      <c r="J16" s="8" t="e">
        <f>VLOOKUP(I16,Tabela6[],2,FALSE)</f>
        <v>#N/A</v>
      </c>
      <c r="L16" s="8" t="e">
        <f>VLOOKUP(K16,Tabela6[],2,FALSE)</f>
        <v>#N/A</v>
      </c>
      <c r="N16" s="8" t="e">
        <f>VLOOKUP(M16,Tabela6[],2,FALSE)</f>
        <v>#N/A</v>
      </c>
      <c r="P16" s="8" t="e">
        <f>VLOOKUP(O16,Tabela7[],2,FALSE)</f>
        <v>#N/A</v>
      </c>
      <c r="R16" s="7" t="e">
        <f>VLOOKUP(Q16,Tabela5[],2,FALSE)</f>
        <v>#N/A</v>
      </c>
    </row>
    <row r="17" spans="2:18" x14ac:dyDescent="0.25">
      <c r="B17" s="14" t="str">
        <f>IF(Tabela1[[#This Row],[Épicos]]="","",Tabela1[[#This Row],[Épicos]])</f>
        <v/>
      </c>
      <c r="C17" s="14" t="str">
        <f>IF(Tabela1[[#This Row],[Componentes (descrição)]]="","",Tabela1[[#This Row],[Componentes (descrição)]])</f>
        <v/>
      </c>
      <c r="D17" s="14" t="str">
        <f>IF(Tabela1[[#This Row],[Negócio]]="","",Tabela1[[#This Row],[Negócio]])</f>
        <v/>
      </c>
      <c r="E17" s="8"/>
      <c r="F17" s="9" t="str">
        <f>IFERROR(((H17*(SUM(J17,L17,N17))/Tabela8[[#This Row],[Eff]])*Tabela8[[#This Row],[Conf]]),"NA")</f>
        <v>NA</v>
      </c>
      <c r="H17" s="8" t="e">
        <f>VLOOKUP(G17,Tabela6[],2,FALSE)</f>
        <v>#N/A</v>
      </c>
      <c r="J17" s="8" t="e">
        <f>VLOOKUP(I17,Tabela6[],2,FALSE)</f>
        <v>#N/A</v>
      </c>
      <c r="L17" s="8" t="e">
        <f>VLOOKUP(K17,Tabela6[],2,FALSE)</f>
        <v>#N/A</v>
      </c>
      <c r="N17" s="8" t="e">
        <f>VLOOKUP(M17,Tabela6[],2,FALSE)</f>
        <v>#N/A</v>
      </c>
      <c r="P17" s="8" t="e">
        <f>VLOOKUP(O17,Tabela7[],2,FALSE)</f>
        <v>#N/A</v>
      </c>
      <c r="R17" s="7" t="e">
        <f>VLOOKUP(Q17,Tabela5[],2,FALSE)</f>
        <v>#N/A</v>
      </c>
    </row>
    <row r="18" spans="2:18" x14ac:dyDescent="0.25">
      <c r="B18" s="14" t="str">
        <f>IF(Tabela1[[#This Row],[Épicos]]="","",Tabela1[[#This Row],[Épicos]])</f>
        <v/>
      </c>
      <c r="C18" s="14" t="str">
        <f>IF(Tabela1[[#This Row],[Componentes (descrição)]]="","",Tabela1[[#This Row],[Componentes (descrição)]])</f>
        <v/>
      </c>
      <c r="D18" s="14" t="str">
        <f>IF(Tabela1[[#This Row],[Negócio]]="","",Tabela1[[#This Row],[Negócio]])</f>
        <v/>
      </c>
      <c r="E18" s="8"/>
      <c r="F18" s="9" t="str">
        <f>IFERROR(((H18*(SUM(J18,L18,N18))/Tabela8[[#This Row],[Eff]])*Tabela8[[#This Row],[Conf]]),"NA")</f>
        <v>NA</v>
      </c>
      <c r="H18" s="8" t="e">
        <f>VLOOKUP(G18,Tabela6[],2,FALSE)</f>
        <v>#N/A</v>
      </c>
      <c r="J18" s="8" t="e">
        <f>VLOOKUP(I18,Tabela6[],2,FALSE)</f>
        <v>#N/A</v>
      </c>
      <c r="L18" s="8" t="e">
        <f>VLOOKUP(K18,Tabela6[],2,FALSE)</f>
        <v>#N/A</v>
      </c>
      <c r="N18" s="8" t="e">
        <f>VLOOKUP(M18,Tabela6[],2,FALSE)</f>
        <v>#N/A</v>
      </c>
      <c r="P18" s="8" t="e">
        <f>VLOOKUP(O18,Tabela7[],2,FALSE)</f>
        <v>#N/A</v>
      </c>
      <c r="R18" s="7" t="e">
        <f>VLOOKUP(Q18,Tabela5[],2,FALSE)</f>
        <v>#N/A</v>
      </c>
    </row>
    <row r="19" spans="2:18" x14ac:dyDescent="0.25">
      <c r="B19" s="14" t="str">
        <f>IF(Tabela1[[#This Row],[Épicos]]="","",Tabela1[[#This Row],[Épicos]])</f>
        <v/>
      </c>
      <c r="C19" s="14" t="str">
        <f>IF(Tabela1[[#This Row],[Componentes (descrição)]]="","",Tabela1[[#This Row],[Componentes (descrição)]])</f>
        <v/>
      </c>
      <c r="D19" s="14" t="str">
        <f>IF(Tabela1[[#This Row],[Negócio]]="","",Tabela1[[#This Row],[Negócio]])</f>
        <v/>
      </c>
      <c r="E19" s="8"/>
      <c r="F19" s="9" t="str">
        <f>IFERROR(((H19*(SUM(J19,L19,N19))/Tabela8[[#This Row],[Eff]])*Tabela8[[#This Row],[Conf]]),"NA")</f>
        <v>NA</v>
      </c>
      <c r="H19" s="8" t="e">
        <f>VLOOKUP(G19,Tabela6[],2,FALSE)</f>
        <v>#N/A</v>
      </c>
      <c r="J19" s="8" t="e">
        <f>VLOOKUP(I19,Tabela6[],2,FALSE)</f>
        <v>#N/A</v>
      </c>
      <c r="L19" s="8" t="e">
        <f>VLOOKUP(K19,Tabela6[],2,FALSE)</f>
        <v>#N/A</v>
      </c>
      <c r="N19" s="8" t="e">
        <f>VLOOKUP(M19,Tabela6[],2,FALSE)</f>
        <v>#N/A</v>
      </c>
      <c r="P19" s="8" t="e">
        <f>VLOOKUP(O19,Tabela7[],2,FALSE)</f>
        <v>#N/A</v>
      </c>
      <c r="R19" s="7" t="e">
        <f>VLOOKUP(Q19,Tabela5[],2,FALSE)</f>
        <v>#N/A</v>
      </c>
    </row>
    <row r="20" spans="2:18" x14ac:dyDescent="0.25">
      <c r="B20" s="14" t="str">
        <f>IF(Tabela1[[#This Row],[Épicos]]="","",Tabela1[[#This Row],[Épicos]])</f>
        <v/>
      </c>
      <c r="C20" s="14" t="str">
        <f>IF(Tabela1[[#This Row],[Componentes (descrição)]]="","",Tabela1[[#This Row],[Componentes (descrição)]])</f>
        <v/>
      </c>
      <c r="D20" s="14" t="str">
        <f>IF(Tabela1[[#This Row],[Negócio]]="","",Tabela1[[#This Row],[Negócio]])</f>
        <v/>
      </c>
      <c r="E20" s="8"/>
      <c r="F20" s="9" t="str">
        <f>IFERROR(((H20*(SUM(J20,L20,N20))/Tabela8[[#This Row],[Eff]])*Tabela8[[#This Row],[Conf]]),"NA")</f>
        <v>NA</v>
      </c>
      <c r="H20" s="8" t="e">
        <f>VLOOKUP(G20,Tabela6[],2,FALSE)</f>
        <v>#N/A</v>
      </c>
      <c r="J20" s="8" t="e">
        <f>VLOOKUP(I20,Tabela6[],2,FALSE)</f>
        <v>#N/A</v>
      </c>
      <c r="L20" s="8" t="e">
        <f>VLOOKUP(K20,Tabela6[],2,FALSE)</f>
        <v>#N/A</v>
      </c>
      <c r="N20" s="8" t="e">
        <f>VLOOKUP(M20,Tabela6[],2,FALSE)</f>
        <v>#N/A</v>
      </c>
      <c r="P20" s="8" t="e">
        <f>VLOOKUP(O20,Tabela7[],2,FALSE)</f>
        <v>#N/A</v>
      </c>
      <c r="R20" s="7" t="e">
        <f>VLOOKUP(Q20,Tabela5[],2,FALSE)</f>
        <v>#N/A</v>
      </c>
    </row>
    <row r="21" spans="2:18" x14ac:dyDescent="0.25">
      <c r="B21" s="14" t="str">
        <f>IF(Tabela1[[#This Row],[Épicos]]="","",Tabela1[[#This Row],[Épicos]])</f>
        <v/>
      </c>
      <c r="C21" s="14" t="str">
        <f>IF(Tabela1[[#This Row],[Componentes (descrição)]]="","",Tabela1[[#This Row],[Componentes (descrição)]])</f>
        <v/>
      </c>
      <c r="D21" s="14" t="str">
        <f>IF(Tabela1[[#This Row],[Negócio]]="","",Tabela1[[#This Row],[Negócio]])</f>
        <v/>
      </c>
      <c r="E21" s="8"/>
      <c r="F21" s="9" t="str">
        <f>IFERROR(((H21*(SUM(J21,L21,N21))/Tabela8[[#This Row],[Eff]])*Tabela8[[#This Row],[Conf]]),"NA")</f>
        <v>NA</v>
      </c>
      <c r="H21" s="8" t="e">
        <f>VLOOKUP(G21,Tabela6[],2,FALSE)</f>
        <v>#N/A</v>
      </c>
      <c r="J21" s="8" t="e">
        <f>VLOOKUP(I21,Tabela6[],2,FALSE)</f>
        <v>#N/A</v>
      </c>
      <c r="L21" s="8" t="e">
        <f>VLOOKUP(K21,Tabela6[],2,FALSE)</f>
        <v>#N/A</v>
      </c>
      <c r="N21" s="8" t="e">
        <f>VLOOKUP(M21,Tabela6[],2,FALSE)</f>
        <v>#N/A</v>
      </c>
      <c r="P21" s="8" t="e">
        <f>VLOOKUP(O21,Tabela7[],2,FALSE)</f>
        <v>#N/A</v>
      </c>
      <c r="R21" s="7" t="e">
        <f>VLOOKUP(Q21,Tabela5[],2,FALSE)</f>
        <v>#N/A</v>
      </c>
    </row>
    <row r="22" spans="2:18" x14ac:dyDescent="0.25">
      <c r="B22" s="14" t="str">
        <f>IF(Tabela1[[#This Row],[Épicos]]="","",Tabela1[[#This Row],[Épicos]])</f>
        <v/>
      </c>
      <c r="C22" s="14" t="str">
        <f>IF(Tabela1[[#This Row],[Componentes (descrição)]]="","",Tabela1[[#This Row],[Componentes (descrição)]])</f>
        <v/>
      </c>
      <c r="D22" s="14" t="str">
        <f>IF(Tabela1[[#This Row],[Negócio]]="","",Tabela1[[#This Row],[Negócio]])</f>
        <v/>
      </c>
      <c r="E22" s="8"/>
      <c r="F22" s="9" t="str">
        <f>IFERROR(((H22*(SUM(J22,L22,N22))/Tabela8[[#This Row],[Eff]])*Tabela8[[#This Row],[Conf]]),"NA")</f>
        <v>NA</v>
      </c>
      <c r="H22" s="8" t="e">
        <f>VLOOKUP(G22,Tabela6[],2,FALSE)</f>
        <v>#N/A</v>
      </c>
      <c r="J22" s="8" t="e">
        <f>VLOOKUP(I22,Tabela6[],2,FALSE)</f>
        <v>#N/A</v>
      </c>
      <c r="L22" s="8" t="e">
        <f>VLOOKUP(K22,Tabela6[],2,FALSE)</f>
        <v>#N/A</v>
      </c>
      <c r="N22" s="8" t="e">
        <f>VLOOKUP(M22,Tabela6[],2,FALSE)</f>
        <v>#N/A</v>
      </c>
      <c r="P22" s="8" t="e">
        <f>VLOOKUP(O22,Tabela7[],2,FALSE)</f>
        <v>#N/A</v>
      </c>
      <c r="R22" s="7" t="e">
        <f>VLOOKUP(Q22,Tabela5[],2,FALSE)</f>
        <v>#N/A</v>
      </c>
    </row>
    <row r="23" spans="2:18" x14ac:dyDescent="0.25">
      <c r="B23" s="14" t="str">
        <f>IF(Tabela1[[#This Row],[Épicos]]="","",Tabela1[[#This Row],[Épicos]])</f>
        <v/>
      </c>
      <c r="C23" s="14" t="str">
        <f>IF(Tabela1[[#This Row],[Componentes (descrição)]]="","",Tabela1[[#This Row],[Componentes (descrição)]])</f>
        <v/>
      </c>
      <c r="D23" s="14" t="str">
        <f>IF(Tabela1[[#This Row],[Negócio]]="","",Tabela1[[#This Row],[Negócio]])</f>
        <v/>
      </c>
      <c r="E23" s="8"/>
      <c r="F23" s="9" t="str">
        <f>IFERROR(((H23*(SUM(J23,L23,N23))/Tabela8[[#This Row],[Eff]])*Tabela8[[#This Row],[Conf]]),"NA")</f>
        <v>NA</v>
      </c>
      <c r="H23" s="8" t="e">
        <f>VLOOKUP(G23,Tabela6[],2,FALSE)</f>
        <v>#N/A</v>
      </c>
      <c r="J23" s="8" t="e">
        <f>VLOOKUP(I23,Tabela6[],2,FALSE)</f>
        <v>#N/A</v>
      </c>
      <c r="L23" s="8" t="e">
        <f>VLOOKUP(K23,Tabela6[],2,FALSE)</f>
        <v>#N/A</v>
      </c>
      <c r="N23" s="8" t="e">
        <f>VLOOKUP(M23,Tabela6[],2,FALSE)</f>
        <v>#N/A</v>
      </c>
      <c r="P23" s="8" t="e">
        <f>VLOOKUP(O23,Tabela7[],2,FALSE)</f>
        <v>#N/A</v>
      </c>
      <c r="R23" s="7" t="e">
        <f>VLOOKUP(Q23,Tabela5[],2,FALSE)</f>
        <v>#N/A</v>
      </c>
    </row>
    <row r="24" spans="2:18" x14ac:dyDescent="0.25">
      <c r="B24" s="14" t="str">
        <f>IF(Tabela1[[#This Row],[Épicos]]="","",Tabela1[[#This Row],[Épicos]])</f>
        <v/>
      </c>
      <c r="C24" s="14" t="str">
        <f>IF(Tabela1[[#This Row],[Componentes (descrição)]]="","",Tabela1[[#This Row],[Componentes (descrição)]])</f>
        <v/>
      </c>
      <c r="D24" s="14" t="str">
        <f>IF(Tabela1[[#This Row],[Negócio]]="","",Tabela1[[#This Row],[Negócio]])</f>
        <v/>
      </c>
      <c r="E24" s="8"/>
      <c r="F24" s="9" t="str">
        <f>IFERROR(((H24*(SUM(J24,L24,N24))/Tabela8[[#This Row],[Eff]])*Tabela8[[#This Row],[Conf]]),"NA")</f>
        <v>NA</v>
      </c>
      <c r="H24" s="8" t="e">
        <f>VLOOKUP(G24,Tabela6[],2,FALSE)</f>
        <v>#N/A</v>
      </c>
      <c r="J24" s="8" t="e">
        <f>VLOOKUP(I24,Tabela6[],2,FALSE)</f>
        <v>#N/A</v>
      </c>
      <c r="L24" s="8" t="e">
        <f>VLOOKUP(K24,Tabela6[],2,FALSE)</f>
        <v>#N/A</v>
      </c>
      <c r="N24" s="8" t="e">
        <f>VLOOKUP(M24,Tabela6[],2,FALSE)</f>
        <v>#N/A</v>
      </c>
      <c r="P24" s="8" t="e">
        <f>VLOOKUP(O24,Tabela7[],2,FALSE)</f>
        <v>#N/A</v>
      </c>
      <c r="R24" s="7" t="e">
        <f>VLOOKUP(Q24,Tabela5[],2,FALSE)</f>
        <v>#N/A</v>
      </c>
    </row>
    <row r="25" spans="2:18" x14ac:dyDescent="0.25">
      <c r="B25" s="14" t="str">
        <f>IF(Tabela1[[#This Row],[Épicos]]="","",Tabela1[[#This Row],[Épicos]])</f>
        <v/>
      </c>
      <c r="C25" s="14" t="str">
        <f>IF(Tabela1[[#This Row],[Componentes (descrição)]]="","",Tabela1[[#This Row],[Componentes (descrição)]])</f>
        <v/>
      </c>
      <c r="D25" s="14" t="str">
        <f>IF(Tabela1[[#This Row],[Negócio]]="","",Tabela1[[#This Row],[Negócio]])</f>
        <v/>
      </c>
      <c r="E25" s="8"/>
      <c r="F25" s="9" t="str">
        <f>IFERROR(((H25*(SUM(J25,L25,N25))/Tabela8[[#This Row],[Eff]])*Tabela8[[#This Row],[Conf]]),"NA")</f>
        <v>NA</v>
      </c>
      <c r="H25" s="8" t="e">
        <f>VLOOKUP(G25,Tabela6[],2,FALSE)</f>
        <v>#N/A</v>
      </c>
      <c r="J25" s="8" t="e">
        <f>VLOOKUP(I25,Tabela6[],2,FALSE)</f>
        <v>#N/A</v>
      </c>
      <c r="L25" s="8" t="e">
        <f>VLOOKUP(K25,Tabela6[],2,FALSE)</f>
        <v>#N/A</v>
      </c>
      <c r="N25" s="8" t="e">
        <f>VLOOKUP(M25,Tabela6[],2,FALSE)</f>
        <v>#N/A</v>
      </c>
      <c r="P25" s="8" t="e">
        <f>VLOOKUP(O25,Tabela7[],2,FALSE)</f>
        <v>#N/A</v>
      </c>
      <c r="R25" s="7" t="e">
        <f>VLOOKUP(Q25,Tabela5[],2,FALSE)</f>
        <v>#N/A</v>
      </c>
    </row>
    <row r="26" spans="2:18" x14ac:dyDescent="0.25">
      <c r="B26" s="14" t="str">
        <f>IF(Tabela1[[#This Row],[Épicos]]="","",Tabela1[[#This Row],[Épicos]])</f>
        <v/>
      </c>
      <c r="C26" s="14" t="str">
        <f>IF(Tabela1[[#This Row],[Componentes (descrição)]]="","",Tabela1[[#This Row],[Componentes (descrição)]])</f>
        <v/>
      </c>
      <c r="D26" s="14" t="str">
        <f>IF(Tabela1[[#This Row],[Negócio]]="","",Tabela1[[#This Row],[Negócio]])</f>
        <v/>
      </c>
      <c r="E26" s="8"/>
      <c r="F26" s="9" t="str">
        <f>IFERROR(((H26*(SUM(J26,L26,N26))/Tabela8[[#This Row],[Eff]])*Tabela8[[#This Row],[Conf]]),"NA")</f>
        <v>NA</v>
      </c>
      <c r="H26" s="8" t="e">
        <f>VLOOKUP(G26,Tabela6[],2,FALSE)</f>
        <v>#N/A</v>
      </c>
      <c r="J26" s="8" t="e">
        <f>VLOOKUP(I26,Tabela6[],2,FALSE)</f>
        <v>#N/A</v>
      </c>
      <c r="L26" s="8" t="e">
        <f>VLOOKUP(K26,Tabela6[],2,FALSE)</f>
        <v>#N/A</v>
      </c>
      <c r="N26" s="8" t="e">
        <f>VLOOKUP(M26,Tabela6[],2,FALSE)</f>
        <v>#N/A</v>
      </c>
      <c r="P26" s="8" t="e">
        <f>VLOOKUP(O26,Tabela7[],2,FALSE)</f>
        <v>#N/A</v>
      </c>
      <c r="R26" s="7" t="e">
        <f>VLOOKUP(Q26,Tabela5[],2,FALSE)</f>
        <v>#N/A</v>
      </c>
    </row>
    <row r="27" spans="2:18" x14ac:dyDescent="0.25">
      <c r="B27" s="14" t="str">
        <f>IF(Tabela1[[#This Row],[Épicos]]="","",Tabela1[[#This Row],[Épicos]])</f>
        <v/>
      </c>
      <c r="C27" s="14" t="str">
        <f>IF(Tabela1[[#This Row],[Componentes (descrição)]]="","",Tabela1[[#This Row],[Componentes (descrição)]])</f>
        <v/>
      </c>
      <c r="D27" s="14" t="str">
        <f>IF(Tabela1[[#This Row],[Negócio]]="","",Tabela1[[#This Row],[Negócio]])</f>
        <v/>
      </c>
      <c r="E27" s="8"/>
      <c r="F27" s="9" t="str">
        <f>IFERROR(((H27*(SUM(J27,L27,N27))/Tabela8[[#This Row],[Eff]])*Tabela8[[#This Row],[Conf]]),"NA")</f>
        <v>NA</v>
      </c>
      <c r="H27" s="8" t="e">
        <f>VLOOKUP(G27,Tabela6[],2,FALSE)</f>
        <v>#N/A</v>
      </c>
      <c r="J27" s="8" t="e">
        <f>VLOOKUP(I27,Tabela6[],2,FALSE)</f>
        <v>#N/A</v>
      </c>
      <c r="L27" s="8" t="e">
        <f>VLOOKUP(K27,Tabela6[],2,FALSE)</f>
        <v>#N/A</v>
      </c>
      <c r="N27" s="8" t="e">
        <f>VLOOKUP(M27,Tabela6[],2,FALSE)</f>
        <v>#N/A</v>
      </c>
      <c r="P27" s="8" t="e">
        <f>VLOOKUP(O27,Tabela7[],2,FALSE)</f>
        <v>#N/A</v>
      </c>
      <c r="R27" s="7" t="e">
        <f>VLOOKUP(Q27,Tabela5[],2,FALSE)</f>
        <v>#N/A</v>
      </c>
    </row>
    <row r="28" spans="2:18" x14ac:dyDescent="0.25">
      <c r="B28" s="14" t="str">
        <f>IF(Tabela1[[#This Row],[Épicos]]="","",Tabela1[[#This Row],[Épicos]])</f>
        <v/>
      </c>
      <c r="C28" s="14" t="str">
        <f>IF(Tabela1[[#This Row],[Componentes (descrição)]]="","",Tabela1[[#This Row],[Componentes (descrição)]])</f>
        <v/>
      </c>
      <c r="D28" s="14" t="str">
        <f>IF(Tabela1[[#This Row],[Negócio]]="","",Tabela1[[#This Row],[Negócio]])</f>
        <v/>
      </c>
      <c r="E28" s="8"/>
      <c r="F28" s="9" t="str">
        <f>IFERROR(((H28*(SUM(J28,L28,N28))/Tabela8[[#This Row],[Eff]])*Tabela8[[#This Row],[Conf]]),"NA")</f>
        <v>NA</v>
      </c>
      <c r="H28" s="8" t="e">
        <f>VLOOKUP(G28,Tabela6[],2,FALSE)</f>
        <v>#N/A</v>
      </c>
      <c r="J28" s="8" t="e">
        <f>VLOOKUP(I28,Tabela6[],2,FALSE)</f>
        <v>#N/A</v>
      </c>
      <c r="L28" s="8" t="e">
        <f>VLOOKUP(K28,Tabela6[],2,FALSE)</f>
        <v>#N/A</v>
      </c>
      <c r="N28" s="8" t="e">
        <f>VLOOKUP(M28,Tabela6[],2,FALSE)</f>
        <v>#N/A</v>
      </c>
      <c r="P28" s="8" t="e">
        <f>VLOOKUP(O28,Tabela7[],2,FALSE)</f>
        <v>#N/A</v>
      </c>
      <c r="R28" s="7" t="e">
        <f>VLOOKUP(Q28,Tabela5[],2,FALSE)</f>
        <v>#N/A</v>
      </c>
    </row>
    <row r="29" spans="2:18" x14ac:dyDescent="0.25">
      <c r="B29" s="14" t="str">
        <f>IF(Tabela1[[#This Row],[Épicos]]="","",Tabela1[[#This Row],[Épicos]])</f>
        <v/>
      </c>
      <c r="C29" s="14" t="str">
        <f>IF(Tabela1[[#This Row],[Componentes (descrição)]]="","",Tabela1[[#This Row],[Componentes (descrição)]])</f>
        <v/>
      </c>
      <c r="D29" s="14" t="str">
        <f>IF(Tabela1[[#This Row],[Negócio]]="","",Tabela1[[#This Row],[Negócio]])</f>
        <v/>
      </c>
      <c r="E29" s="8"/>
      <c r="F29" s="9" t="str">
        <f>IFERROR(((H29*(SUM(J29,L29,N29))/Tabela8[[#This Row],[Eff]])*Tabela8[[#This Row],[Conf]]),"NA")</f>
        <v>NA</v>
      </c>
      <c r="H29" s="8" t="e">
        <f>VLOOKUP(G29,Tabela6[],2,FALSE)</f>
        <v>#N/A</v>
      </c>
      <c r="J29" s="8" t="e">
        <f>VLOOKUP(I29,Tabela6[],2,FALSE)</f>
        <v>#N/A</v>
      </c>
      <c r="L29" s="8" t="e">
        <f>VLOOKUP(K29,Tabela6[],2,FALSE)</f>
        <v>#N/A</v>
      </c>
      <c r="N29" s="8" t="e">
        <f>VLOOKUP(M29,Tabela6[],2,FALSE)</f>
        <v>#N/A</v>
      </c>
      <c r="P29" s="8" t="e">
        <f>VLOOKUP(O29,Tabela7[],2,FALSE)</f>
        <v>#N/A</v>
      </c>
      <c r="R29" s="7" t="e">
        <f>VLOOKUP(Q29,Tabela5[],2,FALSE)</f>
        <v>#N/A</v>
      </c>
    </row>
    <row r="30" spans="2:18" x14ac:dyDescent="0.25">
      <c r="B30" s="14" t="str">
        <f>IF(Tabela1[[#This Row],[Épicos]]="","",Tabela1[[#This Row],[Épicos]])</f>
        <v/>
      </c>
      <c r="C30" s="14" t="str">
        <f>IF(Tabela1[[#This Row],[Componentes (descrição)]]="","",Tabela1[[#This Row],[Componentes (descrição)]])</f>
        <v/>
      </c>
      <c r="D30" s="14" t="str">
        <f>IF(Tabela1[[#This Row],[Negócio]]="","",Tabela1[[#This Row],[Negócio]])</f>
        <v/>
      </c>
      <c r="E30" s="8"/>
      <c r="F30" s="9" t="str">
        <f>IFERROR(((H30*(SUM(J30,L30,N30))/Tabela8[[#This Row],[Eff]])*Tabela8[[#This Row],[Conf]]),"NA")</f>
        <v>NA</v>
      </c>
      <c r="H30" s="8" t="e">
        <f>VLOOKUP(G30,Tabela6[],2,FALSE)</f>
        <v>#N/A</v>
      </c>
      <c r="J30" s="8" t="e">
        <f>VLOOKUP(I30,Tabela6[],2,FALSE)</f>
        <v>#N/A</v>
      </c>
      <c r="L30" s="8" t="e">
        <f>VLOOKUP(K30,Tabela6[],2,FALSE)</f>
        <v>#N/A</v>
      </c>
      <c r="N30" s="8" t="e">
        <f>VLOOKUP(M30,Tabela6[],2,FALSE)</f>
        <v>#N/A</v>
      </c>
      <c r="P30" s="8" t="e">
        <f>VLOOKUP(O30,Tabela7[],2,FALSE)</f>
        <v>#N/A</v>
      </c>
      <c r="R30" s="7" t="e">
        <f>VLOOKUP(Q30,Tabela5[],2,FALSE)</f>
        <v>#N/A</v>
      </c>
    </row>
    <row r="31" spans="2:18" x14ac:dyDescent="0.25">
      <c r="B31" s="14" t="str">
        <f>IF(Tabela1[[#This Row],[Épicos]]="","",Tabela1[[#This Row],[Épicos]])</f>
        <v/>
      </c>
      <c r="C31" s="14" t="str">
        <f>IF(Tabela1[[#This Row],[Componentes (descrição)]]="","",Tabela1[[#This Row],[Componentes (descrição)]])</f>
        <v/>
      </c>
      <c r="D31" s="14" t="str">
        <f>IF(Tabela1[[#This Row],[Negócio]]="","",Tabela1[[#This Row],[Negócio]])</f>
        <v/>
      </c>
      <c r="E31" s="8"/>
      <c r="F31" s="9" t="str">
        <f>IFERROR(((H31*(SUM(J31,L31,N31))/Tabela8[[#This Row],[Eff]])*Tabela8[[#This Row],[Conf]]),"NA")</f>
        <v>NA</v>
      </c>
      <c r="H31" s="8" t="e">
        <f>VLOOKUP(G31,Tabela6[],2,FALSE)</f>
        <v>#N/A</v>
      </c>
      <c r="J31" s="8" t="e">
        <f>VLOOKUP(I31,Tabela6[],2,FALSE)</f>
        <v>#N/A</v>
      </c>
      <c r="L31" s="8" t="e">
        <f>VLOOKUP(K31,Tabela6[],2,FALSE)</f>
        <v>#N/A</v>
      </c>
      <c r="N31" s="8" t="e">
        <f>VLOOKUP(M31,Tabela6[],2,FALSE)</f>
        <v>#N/A</v>
      </c>
      <c r="P31" s="8" t="e">
        <f>VLOOKUP(O31,Tabela7[],2,FALSE)</f>
        <v>#N/A</v>
      </c>
      <c r="R31" s="7" t="e">
        <f>VLOOKUP(Q31,Tabela5[],2,FALSE)</f>
        <v>#N/A</v>
      </c>
    </row>
    <row r="32" spans="2:18" x14ac:dyDescent="0.25">
      <c r="B32" s="14" t="str">
        <f>IF(Tabela1[[#This Row],[Épicos]]="","",Tabela1[[#This Row],[Épicos]])</f>
        <v/>
      </c>
      <c r="C32" s="14" t="str">
        <f>IF(Tabela1[[#This Row],[Componentes (descrição)]]="","",Tabela1[[#This Row],[Componentes (descrição)]])</f>
        <v/>
      </c>
      <c r="D32" s="14" t="str">
        <f>IF(Tabela1[[#This Row],[Negócio]]="","",Tabela1[[#This Row],[Negócio]])</f>
        <v/>
      </c>
      <c r="E32" s="8"/>
      <c r="F32" s="9" t="str">
        <f>IFERROR(((H32*(SUM(J32,L32,N32))/Tabela8[[#This Row],[Eff]])*Tabela8[[#This Row],[Conf]]),"NA")</f>
        <v>NA</v>
      </c>
      <c r="H32" s="8" t="e">
        <f>VLOOKUP(G32,Tabela6[],2,FALSE)</f>
        <v>#N/A</v>
      </c>
      <c r="J32" s="8" t="e">
        <f>VLOOKUP(I32,Tabela6[],2,FALSE)</f>
        <v>#N/A</v>
      </c>
      <c r="L32" s="8" t="e">
        <f>VLOOKUP(K32,Tabela6[],2,FALSE)</f>
        <v>#N/A</v>
      </c>
      <c r="N32" s="8" t="e">
        <f>VLOOKUP(M32,Tabela6[],2,FALSE)</f>
        <v>#N/A</v>
      </c>
      <c r="P32" s="8" t="e">
        <f>VLOOKUP(O32,Tabela7[],2,FALSE)</f>
        <v>#N/A</v>
      </c>
      <c r="R32" s="7" t="e">
        <f>VLOOKUP(Q32,Tabela5[],2,FALSE)</f>
        <v>#N/A</v>
      </c>
    </row>
    <row r="33" spans="2:18" x14ac:dyDescent="0.25">
      <c r="B33" s="14" t="str">
        <f>IF(Tabela1[[#This Row],[Épicos]]="","",Tabela1[[#This Row],[Épicos]])</f>
        <v/>
      </c>
      <c r="C33" s="14" t="str">
        <f>IF(Tabela1[[#This Row],[Componentes (descrição)]]="","",Tabela1[[#This Row],[Componentes (descrição)]])</f>
        <v/>
      </c>
      <c r="D33" s="14" t="str">
        <f>IF(Tabela1[[#This Row],[Negócio]]="","",Tabela1[[#This Row],[Negócio]])</f>
        <v/>
      </c>
      <c r="E33" s="8"/>
      <c r="F33" s="9" t="str">
        <f>IFERROR(((H33*(SUM(J33,L33,N33))/Tabela8[[#This Row],[Eff]])*Tabela8[[#This Row],[Conf]]),"NA")</f>
        <v>NA</v>
      </c>
      <c r="H33" s="8" t="e">
        <f>VLOOKUP(G33,Tabela6[],2,FALSE)</f>
        <v>#N/A</v>
      </c>
      <c r="J33" s="8" t="e">
        <f>VLOOKUP(I33,Tabela6[],2,FALSE)</f>
        <v>#N/A</v>
      </c>
      <c r="L33" s="8" t="e">
        <f>VLOOKUP(K33,Tabela6[],2,FALSE)</f>
        <v>#N/A</v>
      </c>
      <c r="N33" s="8" t="e">
        <f>VLOOKUP(M33,Tabela6[],2,FALSE)</f>
        <v>#N/A</v>
      </c>
      <c r="P33" s="8" t="e">
        <f>VLOOKUP(O33,Tabela7[],2,FALSE)</f>
        <v>#N/A</v>
      </c>
      <c r="R33" s="7" t="e">
        <f>VLOOKUP(Q33,Tabela5[],2,FALSE)</f>
        <v>#N/A</v>
      </c>
    </row>
    <row r="34" spans="2:18" x14ac:dyDescent="0.25">
      <c r="B34" s="14" t="str">
        <f>IF(Tabela1[[#This Row],[Épicos]]="","",Tabela1[[#This Row],[Épicos]])</f>
        <v/>
      </c>
      <c r="C34" s="14" t="str">
        <f>IF(Tabela1[[#This Row],[Componentes (descrição)]]="","",Tabela1[[#This Row],[Componentes (descrição)]])</f>
        <v/>
      </c>
      <c r="D34" s="14" t="str">
        <f>IF(Tabela1[[#This Row],[Negócio]]="","",Tabela1[[#This Row],[Negócio]])</f>
        <v/>
      </c>
      <c r="E34" s="8"/>
      <c r="F34" s="9" t="str">
        <f>IFERROR(((H34*(SUM(J34,L34,N34))/Tabela8[[#This Row],[Eff]])*Tabela8[[#This Row],[Conf]]),"NA")</f>
        <v>NA</v>
      </c>
      <c r="H34" s="8" t="e">
        <f>VLOOKUP(G34,Tabela6[],2,FALSE)</f>
        <v>#N/A</v>
      </c>
      <c r="J34" s="8" t="e">
        <f>VLOOKUP(I34,Tabela6[],2,FALSE)</f>
        <v>#N/A</v>
      </c>
      <c r="L34" s="8" t="e">
        <f>VLOOKUP(K34,Tabela6[],2,FALSE)</f>
        <v>#N/A</v>
      </c>
      <c r="N34" s="8" t="e">
        <f>VLOOKUP(M34,Tabela6[],2,FALSE)</f>
        <v>#N/A</v>
      </c>
      <c r="P34" s="8" t="e">
        <f>VLOOKUP(O34,Tabela7[],2,FALSE)</f>
        <v>#N/A</v>
      </c>
      <c r="R34" s="7" t="e">
        <f>VLOOKUP(Q34,Tabela5[],2,FALSE)</f>
        <v>#N/A</v>
      </c>
    </row>
    <row r="35" spans="2:18" x14ac:dyDescent="0.25">
      <c r="B35" s="14" t="str">
        <f>IF(Tabela1[[#This Row],[Épicos]]="","",Tabela1[[#This Row],[Épicos]])</f>
        <v/>
      </c>
      <c r="C35" s="14" t="str">
        <f>IF(Tabela1[[#This Row],[Componentes (descrição)]]="","",Tabela1[[#This Row],[Componentes (descrição)]])</f>
        <v/>
      </c>
      <c r="D35" s="14" t="str">
        <f>IF(Tabela1[[#This Row],[Negócio]]="","",Tabela1[[#This Row],[Negócio]])</f>
        <v/>
      </c>
      <c r="E35" s="8"/>
      <c r="F35" s="9" t="str">
        <f>IFERROR(((H35*(SUM(J35,L35,N35))/Tabela8[[#This Row],[Eff]])*Tabela8[[#This Row],[Conf]]),"NA")</f>
        <v>NA</v>
      </c>
      <c r="H35" s="8" t="e">
        <f>VLOOKUP(G35,Tabela6[],2,FALSE)</f>
        <v>#N/A</v>
      </c>
      <c r="J35" s="8" t="e">
        <f>VLOOKUP(I35,Tabela6[],2,FALSE)</f>
        <v>#N/A</v>
      </c>
      <c r="L35" s="8" t="e">
        <f>VLOOKUP(K35,Tabela6[],2,FALSE)</f>
        <v>#N/A</v>
      </c>
      <c r="N35" s="8" t="e">
        <f>VLOOKUP(M35,Tabela6[],2,FALSE)</f>
        <v>#N/A</v>
      </c>
      <c r="P35" s="8" t="e">
        <f>VLOOKUP(O35,Tabela7[],2,FALSE)</f>
        <v>#N/A</v>
      </c>
      <c r="R35" s="7" t="e">
        <f>VLOOKUP(Q35,Tabela5[],2,FALSE)</f>
        <v>#N/A</v>
      </c>
    </row>
    <row r="36" spans="2:18" x14ac:dyDescent="0.25">
      <c r="B36" s="14" t="str">
        <f>IF(Tabela1[[#This Row],[Épicos]]="","",Tabela1[[#This Row],[Épicos]])</f>
        <v/>
      </c>
      <c r="C36" s="14" t="str">
        <f>IF(Tabela1[[#This Row],[Componentes (descrição)]]="","",Tabela1[[#This Row],[Componentes (descrição)]])</f>
        <v/>
      </c>
      <c r="D36" s="14" t="str">
        <f>IF(Tabela1[[#This Row],[Negócio]]="","",Tabela1[[#This Row],[Negócio]])</f>
        <v/>
      </c>
      <c r="E36" s="8"/>
      <c r="F36" s="9" t="str">
        <f>IFERROR(((H36*(SUM(J36,L36,N36))/Tabela8[[#This Row],[Eff]])*Tabela8[[#This Row],[Conf]]),"NA")</f>
        <v>NA</v>
      </c>
      <c r="H36" s="8" t="e">
        <f>VLOOKUP(G36,Tabela6[],2,FALSE)</f>
        <v>#N/A</v>
      </c>
      <c r="J36" s="8" t="e">
        <f>VLOOKUP(I36,Tabela6[],2,FALSE)</f>
        <v>#N/A</v>
      </c>
      <c r="L36" s="8" t="e">
        <f>VLOOKUP(K36,Tabela6[],2,FALSE)</f>
        <v>#N/A</v>
      </c>
      <c r="N36" s="8" t="e">
        <f>VLOOKUP(M36,Tabela6[],2,FALSE)</f>
        <v>#N/A</v>
      </c>
      <c r="P36" s="8" t="e">
        <f>VLOOKUP(O36,Tabela7[],2,FALSE)</f>
        <v>#N/A</v>
      </c>
      <c r="R36" s="7" t="e">
        <f>VLOOKUP(Q36,Tabela5[],2,FALSE)</f>
        <v>#N/A</v>
      </c>
    </row>
    <row r="37" spans="2:18" x14ac:dyDescent="0.25">
      <c r="B37" s="14" t="str">
        <f>IF(Tabela1[[#This Row],[Épicos]]="","",Tabela1[[#This Row],[Épicos]])</f>
        <v/>
      </c>
      <c r="C37" s="14" t="str">
        <f>IF(Tabela1[[#This Row],[Componentes (descrição)]]="","",Tabela1[[#This Row],[Componentes (descrição)]])</f>
        <v/>
      </c>
      <c r="D37" s="14" t="str">
        <f>IF(Tabela1[[#This Row],[Negócio]]="","",Tabela1[[#This Row],[Negócio]])</f>
        <v/>
      </c>
      <c r="E37" s="8"/>
      <c r="F37" s="9" t="str">
        <f>IFERROR(((H37*(SUM(J37,L37,N37))/Tabela8[[#This Row],[Eff]])*Tabela8[[#This Row],[Conf]]),"NA")</f>
        <v>NA</v>
      </c>
      <c r="H37" s="8" t="e">
        <f>VLOOKUP(G37,Tabela6[],2,FALSE)</f>
        <v>#N/A</v>
      </c>
      <c r="J37" s="8" t="e">
        <f>VLOOKUP(I37,Tabela6[],2,FALSE)</f>
        <v>#N/A</v>
      </c>
      <c r="L37" s="8" t="e">
        <f>VLOOKUP(K37,Tabela6[],2,FALSE)</f>
        <v>#N/A</v>
      </c>
      <c r="N37" s="8" t="e">
        <f>VLOOKUP(M37,Tabela6[],2,FALSE)</f>
        <v>#N/A</v>
      </c>
      <c r="P37" s="8" t="e">
        <f>VLOOKUP(O37,Tabela7[],2,FALSE)</f>
        <v>#N/A</v>
      </c>
      <c r="R37" s="7" t="e">
        <f>VLOOKUP(Q37,Tabela5[],2,FALSE)</f>
        <v>#N/A</v>
      </c>
    </row>
  </sheetData>
  <phoneticPr fontId="1" type="noConversion"/>
  <dataValidations disablePrompts="1" count="1">
    <dataValidation type="list" allowBlank="1" showInputMessage="1" showErrorMessage="1" sqref="F5:F8" xr:uid="{95C2B9F8-C5A7-4350-BD32-63D6BBD7D645}">
      <formula1>$AE$11:$AE$19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BCAAAC15-DC17-4B35-B412-CBA83D0A0FD2}">
          <x14:formula1>
            <xm:f>Dados!$B$22:$B$24</xm:f>
          </x14:formula1>
          <xm:sqref>G4:G37 I4:I37 K4:K37 M4:M37</xm:sqref>
        </x14:dataValidation>
        <x14:dataValidation type="list" allowBlank="1" showInputMessage="1" showErrorMessage="1" xr:uid="{2BFF9A1F-11C0-4360-BF49-09651CC5FE9B}">
          <x14:formula1>
            <xm:f>Dados!$B$28:$B$31</xm:f>
          </x14:formula1>
          <xm:sqref>O4:O37</xm:sqref>
        </x14:dataValidation>
        <x14:dataValidation type="list" allowBlank="1" showInputMessage="1" showErrorMessage="1" xr:uid="{77A77DFB-9D5E-4DFC-840B-E05F9839C4CF}">
          <x14:formula1>
            <xm:f>Dados!$B$3:$B$7</xm:f>
          </x14:formula1>
          <xm:sqref>Q4:Q37</xm:sqref>
        </x14:dataValidation>
        <x14:dataValidation type="list" allowBlank="1" showInputMessage="1" showErrorMessage="1" xr:uid="{6215CC0B-432F-48D6-874E-34637C3F9EE9}">
          <x14:formula1>
            <xm:f>Dados!$B$35:$B$36</xm:f>
          </x14:formula1>
          <xm:sqref>E4:E37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5B14-9879-4D0D-88A7-D42E73987715}">
  <dimension ref="B2:C35"/>
  <sheetViews>
    <sheetView showGridLines="0" workbookViewId="0">
      <selection activeCell="B34" sqref="B34:B36"/>
    </sheetView>
  </sheetViews>
  <sheetFormatPr defaultRowHeight="15" x14ac:dyDescent="0.25"/>
  <cols>
    <col min="2" max="2" width="22.28515625" bestFit="1" customWidth="1"/>
    <col min="3" max="3" width="10.28515625" customWidth="1"/>
  </cols>
  <sheetData>
    <row r="2" spans="2:3" x14ac:dyDescent="0.25">
      <c r="B2" t="s">
        <v>16</v>
      </c>
      <c r="C2" t="s">
        <v>17</v>
      </c>
    </row>
    <row r="3" spans="2:3" x14ac:dyDescent="0.25">
      <c r="B3" t="s">
        <v>2</v>
      </c>
      <c r="C3">
        <v>1</v>
      </c>
    </row>
    <row r="4" spans="2:3" x14ac:dyDescent="0.25">
      <c r="B4" t="s">
        <v>1</v>
      </c>
      <c r="C4">
        <v>2</v>
      </c>
    </row>
    <row r="5" spans="2:3" x14ac:dyDescent="0.25">
      <c r="B5" t="s">
        <v>3</v>
      </c>
      <c r="C5">
        <v>3</v>
      </c>
    </row>
    <row r="6" spans="2:3" x14ac:dyDescent="0.25">
      <c r="B6" t="s">
        <v>4</v>
      </c>
      <c r="C6">
        <v>4</v>
      </c>
    </row>
    <row r="7" spans="2:3" x14ac:dyDescent="0.25">
      <c r="B7" t="s">
        <v>5</v>
      </c>
      <c r="C7">
        <v>5</v>
      </c>
    </row>
    <row r="9" spans="2:3" x14ac:dyDescent="0.25">
      <c r="B9" t="s">
        <v>38</v>
      </c>
    </row>
    <row r="10" spans="2:3" x14ac:dyDescent="0.25">
      <c r="B10" t="s">
        <v>29</v>
      </c>
    </row>
    <row r="11" spans="2:3" x14ac:dyDescent="0.25">
      <c r="B11" t="s">
        <v>30</v>
      </c>
    </row>
    <row r="12" spans="2:3" x14ac:dyDescent="0.25">
      <c r="B12" t="s">
        <v>31</v>
      </c>
    </row>
    <row r="13" spans="2:3" x14ac:dyDescent="0.25">
      <c r="B13" t="s">
        <v>32</v>
      </c>
    </row>
    <row r="14" spans="2:3" x14ac:dyDescent="0.25">
      <c r="B14" t="s">
        <v>37</v>
      </c>
    </row>
    <row r="15" spans="2:3" x14ac:dyDescent="0.25">
      <c r="B15" t="s">
        <v>33</v>
      </c>
    </row>
    <row r="16" spans="2:3" x14ac:dyDescent="0.25">
      <c r="B16" t="s">
        <v>34</v>
      </c>
    </row>
    <row r="17" spans="2:3" x14ac:dyDescent="0.25">
      <c r="B17" t="s">
        <v>35</v>
      </c>
    </row>
    <row r="18" spans="2:3" x14ac:dyDescent="0.25">
      <c r="B18" t="s">
        <v>36</v>
      </c>
    </row>
    <row r="21" spans="2:3" x14ac:dyDescent="0.25">
      <c r="B21" t="s">
        <v>16</v>
      </c>
      <c r="C21" t="s">
        <v>17</v>
      </c>
    </row>
    <row r="22" spans="2:3" x14ac:dyDescent="0.25">
      <c r="B22" t="s">
        <v>43</v>
      </c>
      <c r="C22">
        <v>0</v>
      </c>
    </row>
    <row r="23" spans="2:3" x14ac:dyDescent="0.25">
      <c r="B23" t="s">
        <v>1</v>
      </c>
      <c r="C23">
        <v>1</v>
      </c>
    </row>
    <row r="24" spans="2:3" x14ac:dyDescent="0.25">
      <c r="B24" t="s">
        <v>4</v>
      </c>
      <c r="C24">
        <v>2</v>
      </c>
    </row>
    <row r="27" spans="2:3" x14ac:dyDescent="0.25">
      <c r="B27" t="s">
        <v>16</v>
      </c>
      <c r="C27" t="s">
        <v>17</v>
      </c>
    </row>
    <row r="28" spans="2:3" x14ac:dyDescent="0.25">
      <c r="B28" t="s">
        <v>50</v>
      </c>
      <c r="C28">
        <v>0.25</v>
      </c>
    </row>
    <row r="29" spans="2:3" x14ac:dyDescent="0.25">
      <c r="B29" t="s">
        <v>51</v>
      </c>
      <c r="C29">
        <v>0.5</v>
      </c>
    </row>
    <row r="30" spans="2:3" x14ac:dyDescent="0.25">
      <c r="B30" t="s">
        <v>52</v>
      </c>
      <c r="C30">
        <v>0.75</v>
      </c>
    </row>
    <row r="31" spans="2:3" x14ac:dyDescent="0.25">
      <c r="B31" t="s">
        <v>53</v>
      </c>
      <c r="C31">
        <v>1</v>
      </c>
    </row>
    <row r="34" spans="2:2" x14ac:dyDescent="0.25">
      <c r="B34" t="s">
        <v>16</v>
      </c>
    </row>
    <row r="35" spans="2:2" x14ac:dyDescent="0.25">
      <c r="B35" t="s">
        <v>41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2089-CA25-4E05-BDF8-16047E48F94C}">
  <dimension ref="G2:I8"/>
  <sheetViews>
    <sheetView workbookViewId="0">
      <selection activeCell="E2" sqref="E2"/>
    </sheetView>
  </sheetViews>
  <sheetFormatPr defaultRowHeight="15" x14ac:dyDescent="0.25"/>
  <cols>
    <col min="7" max="7" width="3.7109375" bestFit="1" customWidth="1"/>
    <col min="8" max="9" width="51.5703125" customWidth="1"/>
  </cols>
  <sheetData>
    <row r="2" spans="7:9" ht="131.25" customHeight="1" thickBot="1" x14ac:dyDescent="0.3">
      <c r="G2" s="20" t="s">
        <v>0</v>
      </c>
      <c r="H2" s="1" t="s">
        <v>15</v>
      </c>
      <c r="I2" s="2" t="s">
        <v>13</v>
      </c>
    </row>
    <row r="3" spans="7:9" ht="131.25" customHeight="1" thickTop="1" x14ac:dyDescent="0.25">
      <c r="G3" s="20"/>
      <c r="H3" s="3" t="s">
        <v>12</v>
      </c>
      <c r="I3" s="4" t="s">
        <v>14</v>
      </c>
    </row>
    <row r="4" spans="7:9" x14ac:dyDescent="0.25">
      <c r="H4" s="21" t="s">
        <v>42</v>
      </c>
      <c r="I4" s="21"/>
    </row>
    <row r="6" spans="7:9" ht="131.25" customHeight="1" thickBot="1" x14ac:dyDescent="0.3">
      <c r="G6" s="20" t="s">
        <v>18</v>
      </c>
      <c r="H6" s="1" t="s">
        <v>24</v>
      </c>
      <c r="I6" s="2" t="s">
        <v>25</v>
      </c>
    </row>
    <row r="7" spans="7:9" ht="131.25" customHeight="1" thickTop="1" x14ac:dyDescent="0.25">
      <c r="G7" s="20"/>
      <c r="H7" s="3" t="s">
        <v>27</v>
      </c>
      <c r="I7" s="4" t="s">
        <v>26</v>
      </c>
    </row>
    <row r="8" spans="7:9" x14ac:dyDescent="0.25">
      <c r="H8" s="21" t="s">
        <v>19</v>
      </c>
      <c r="I8" s="21"/>
    </row>
  </sheetData>
  <mergeCells count="4">
    <mergeCell ref="G2:G3"/>
    <mergeCell ref="H4:I4"/>
    <mergeCell ref="G6:G7"/>
    <mergeCell ref="H8:I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Framworks</vt:lpstr>
      <vt:lpstr>Backlog</vt:lpstr>
      <vt:lpstr>Investimento</vt:lpstr>
      <vt:lpstr>Scorecard Cam. Crítico</vt:lpstr>
      <vt:lpstr>Dados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Dittrichi</dc:creator>
  <cp:lastModifiedBy>Marco Dittrichi</cp:lastModifiedBy>
  <dcterms:created xsi:type="dcterms:W3CDTF">2022-02-09T08:47:43Z</dcterms:created>
  <dcterms:modified xsi:type="dcterms:W3CDTF">2022-02-09T14:44:57Z</dcterms:modified>
</cp:coreProperties>
</file>