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3E28D68-64F3-4A19-957E-69F32B2AA3B3}" xr6:coauthVersionLast="36" xr6:coauthVersionMax="45" xr10:uidLastSave="{00000000-0000-0000-0000-000000000000}"/>
  <bookViews>
    <workbookView xWindow="0" yWindow="0" windowWidth="19200" windowHeight="9490" xr2:uid="{00000000-000D-0000-FFFF-FFFF00000000}"/>
  </bookViews>
  <sheets>
    <sheet name="home" sheetId="1" r:id="rId1"/>
    <sheet name="Feuil1" sheetId="7" state="hidden" r:id="rId2"/>
    <sheet name="list" sheetId="2" r:id="rId3"/>
    <sheet name="attendance" sheetId="3" r:id="rId4"/>
    <sheet name="time table" sheetId="6" r:id="rId5"/>
    <sheet name="max" sheetId="9" r:id="rId6"/>
  </sheets>
  <definedNames>
    <definedName name="noms">OFFSET(max!$C$16,0,0,COUNTA(max!$C:$C)-1)</definedName>
    <definedName name="Z_6D8AA11C_149C_456B_B017_BF439FB5DCE5_.wvu.Cols" localSheetId="3" hidden="1">attendance!$H:$H,attendance!$AP:$AR</definedName>
    <definedName name="Z_6D8AA11C_149C_456B_B017_BF439FB5DCE5_.wvu.Cols" localSheetId="2" hidden="1">list!$R:$T</definedName>
    <definedName name="Z_6D8AA11C_149C_456B_B017_BF439FB5DCE5_.wvu.Rows" localSheetId="3" hidden="1">attendance!$38:$39</definedName>
    <definedName name="Z_6D8AA11C_149C_456B_B017_BF439FB5DCE5_.wvu.Rows" localSheetId="2" hidden="1">list!$39:$40</definedName>
  </definedNames>
  <calcPr calcId="191029"/>
  <customWorkbookViews>
    <customWorkbookView name="student max" guid="{6D8AA11C-149C-456B-B017-BF439FB5DCE5}" maximized="1" windowWidth="1278" windowHeight="495" activeSheetId="5"/>
  </customWorkbookViews>
</workbook>
</file>

<file path=xl/calcChain.xml><?xml version="1.0" encoding="utf-8"?>
<calcChain xmlns="http://schemas.openxmlformats.org/spreadsheetml/2006/main">
  <c r="M5" i="6" l="1"/>
  <c r="A2" i="1"/>
  <c r="Y16" i="9" l="1"/>
  <c r="Y17" i="9"/>
  <c r="R16" i="9"/>
  <c r="K16" i="9"/>
  <c r="D16" i="9" l="1"/>
  <c r="AF16" i="9"/>
  <c r="K17" i="9"/>
  <c r="R17" i="9"/>
  <c r="AF17" i="9"/>
  <c r="K18" i="9"/>
  <c r="R18" i="9"/>
  <c r="Y18" i="9"/>
  <c r="AF18" i="9"/>
  <c r="K19" i="9"/>
  <c r="R19" i="9"/>
  <c r="Y19" i="9"/>
  <c r="AF19" i="9"/>
  <c r="K20" i="9"/>
  <c r="R20" i="9"/>
  <c r="Y20" i="9"/>
  <c r="AF20" i="9"/>
  <c r="K21" i="9"/>
  <c r="R21" i="9"/>
  <c r="Y21" i="9"/>
  <c r="AF21" i="9"/>
  <c r="K22" i="9"/>
  <c r="R22" i="9"/>
  <c r="Y22" i="9"/>
  <c r="AF22" i="9"/>
  <c r="K23" i="9"/>
  <c r="R23" i="9"/>
  <c r="Y23" i="9"/>
  <c r="AF23" i="9"/>
  <c r="K24" i="9"/>
  <c r="R24" i="9"/>
  <c r="Y24" i="9"/>
  <c r="AF24" i="9"/>
  <c r="K25" i="9"/>
  <c r="R25" i="9"/>
  <c r="Y25" i="9"/>
  <c r="AF25" i="9"/>
  <c r="K26" i="9"/>
  <c r="R26" i="9"/>
  <c r="Y26" i="9"/>
  <c r="AF26" i="9"/>
  <c r="K27" i="9"/>
  <c r="R27" i="9"/>
  <c r="Y27" i="9"/>
  <c r="AF27" i="9"/>
  <c r="K28" i="9"/>
  <c r="R28" i="9"/>
  <c r="Y28" i="9"/>
  <c r="AF28" i="9"/>
  <c r="AH22" i="9" l="1"/>
  <c r="AI22" i="9" s="1"/>
  <c r="AH28" i="9" l="1"/>
  <c r="AI28" i="9" s="1"/>
  <c r="AH27" i="9"/>
  <c r="AI27" i="9" s="1"/>
  <c r="AH26" i="9"/>
  <c r="AI26" i="9" s="1"/>
  <c r="AH25" i="9"/>
  <c r="AI25" i="9" s="1"/>
  <c r="AH23" i="9"/>
  <c r="AI23" i="9" s="1"/>
  <c r="AH20" i="9"/>
  <c r="AI20" i="9" s="1"/>
  <c r="AH19" i="9"/>
  <c r="AI19" i="9" s="1"/>
  <c r="AH17" i="9"/>
  <c r="AI17" i="9" s="1"/>
  <c r="AH18" i="9"/>
  <c r="AI18" i="9" s="1"/>
  <c r="AH21" i="9"/>
  <c r="AI21" i="9" s="1"/>
  <c r="AH24" i="9"/>
  <c r="AI24" i="9" s="1"/>
  <c r="AH16" i="9"/>
  <c r="AI16" i="9" s="1"/>
  <c r="B16" i="9"/>
  <c r="D17" i="9"/>
  <c r="D18" i="9"/>
  <c r="D19" i="9"/>
  <c r="D20" i="9"/>
  <c r="D21" i="9"/>
  <c r="D22" i="9"/>
  <c r="D23" i="9"/>
  <c r="D24" i="9"/>
  <c r="D25" i="9"/>
  <c r="D26" i="9"/>
  <c r="D27" i="9"/>
  <c r="D28" i="9"/>
  <c r="C22" i="9"/>
  <c r="C23" i="9"/>
  <c r="C24" i="9"/>
  <c r="C25" i="9"/>
  <c r="C26" i="9"/>
  <c r="C27" i="9"/>
  <c r="C28" i="9"/>
  <c r="C17" i="9"/>
  <c r="C18" i="9"/>
  <c r="C19" i="9"/>
  <c r="C20" i="9"/>
  <c r="C21" i="9"/>
  <c r="C16" i="9"/>
  <c r="B28" i="9"/>
  <c r="B27" i="9"/>
  <c r="B18" i="9"/>
  <c r="B19" i="9"/>
  <c r="B20" i="9"/>
  <c r="B21" i="9"/>
  <c r="B22" i="9"/>
  <c r="B23" i="9"/>
  <c r="B24" i="9"/>
  <c r="B25" i="9"/>
  <c r="B26" i="9"/>
  <c r="B17" i="9"/>
  <c r="V10" i="9" l="1"/>
  <c r="M10" i="9"/>
  <c r="O9" i="2"/>
  <c r="O7" i="2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AN10" i="3" l="1"/>
  <c r="AN11" i="3"/>
  <c r="AN12" i="3"/>
  <c r="AN13" i="3"/>
  <c r="AN14" i="3"/>
  <c r="AN15" i="3"/>
  <c r="AN16" i="3"/>
  <c r="AN17" i="3"/>
  <c r="AN18" i="3"/>
  <c r="AN19" i="3"/>
  <c r="AN20" i="3"/>
  <c r="AN21" i="3"/>
  <c r="AN9" i="3"/>
  <c r="O24" i="3"/>
  <c r="AA24" i="3"/>
  <c r="U24" i="3"/>
  <c r="AM10" i="3"/>
  <c r="AS10" i="3" s="1"/>
  <c r="AM11" i="3"/>
  <c r="AS11" i="3" s="1"/>
  <c r="AM12" i="3"/>
  <c r="AS12" i="3" s="1"/>
  <c r="AM13" i="3"/>
  <c r="AS13" i="3" s="1"/>
  <c r="AM14" i="3"/>
  <c r="AM15" i="3"/>
  <c r="AS15" i="3" s="1"/>
  <c r="AM16" i="3"/>
  <c r="AS16" i="3" s="1"/>
  <c r="AM17" i="3"/>
  <c r="AS17" i="3" s="1"/>
  <c r="AM18" i="3"/>
  <c r="AS18" i="3" s="1"/>
  <c r="AM19" i="3"/>
  <c r="AM20" i="3"/>
  <c r="AS20" i="3" s="1"/>
  <c r="AM21" i="3"/>
  <c r="AM9" i="3"/>
  <c r="AO19" i="3" l="1"/>
  <c r="AJ26" i="9" s="1"/>
  <c r="AK26" i="9" s="1"/>
  <c r="N22" i="2" s="1"/>
  <c r="AS19" i="3"/>
  <c r="AO17" i="3"/>
  <c r="AJ24" i="9" s="1"/>
  <c r="AO18" i="3"/>
  <c r="AJ25" i="9" s="1"/>
  <c r="AK25" i="9" s="1"/>
  <c r="N21" i="2" s="1"/>
  <c r="AO10" i="3"/>
  <c r="AJ17" i="9" s="1"/>
  <c r="AK17" i="9" s="1"/>
  <c r="N13" i="2" s="1"/>
  <c r="AO15" i="3"/>
  <c r="AJ22" i="9" s="1"/>
  <c r="AK22" i="9" s="1"/>
  <c r="N18" i="2" s="1"/>
  <c r="AO21" i="3"/>
  <c r="AJ28" i="9" s="1"/>
  <c r="AK28" i="9" s="1"/>
  <c r="N24" i="2" s="1"/>
  <c r="AS21" i="3"/>
  <c r="AO20" i="3"/>
  <c r="AJ27" i="9" s="1"/>
  <c r="AK27" i="9" s="1"/>
  <c r="N23" i="2" s="1"/>
  <c r="AO11" i="3"/>
  <c r="AJ18" i="9" s="1"/>
  <c r="AO12" i="3"/>
  <c r="AJ19" i="9" s="1"/>
  <c r="AK19" i="9" s="1"/>
  <c r="N15" i="2" s="1"/>
  <c r="AO14" i="3"/>
  <c r="AJ21" i="9" s="1"/>
  <c r="AK21" i="9" s="1"/>
  <c r="N17" i="2" s="1"/>
  <c r="AS14" i="3"/>
  <c r="AO13" i="3"/>
  <c r="AJ20" i="9" s="1"/>
  <c r="AK20" i="9" s="1"/>
  <c r="N16" i="2" s="1"/>
  <c r="AO16" i="3"/>
  <c r="AJ23" i="9" s="1"/>
  <c r="AK23" i="9" s="1"/>
  <c r="N19" i="2" s="1"/>
  <c r="AO9" i="3"/>
  <c r="AJ16" i="9" s="1"/>
  <c r="AK16" i="9" s="1"/>
  <c r="N12" i="2" s="1"/>
  <c r="AS9" i="3"/>
  <c r="AN22" i="3"/>
  <c r="AM22" i="3"/>
  <c r="AN5" i="3"/>
  <c r="AK18" i="9" l="1"/>
  <c r="AC10" i="9"/>
  <c r="AK24" i="9"/>
  <c r="N20" i="2" s="1"/>
  <c r="AN16" i="9"/>
  <c r="AG24" i="3"/>
  <c r="I23" i="3" s="1"/>
  <c r="N14" i="2" l="1"/>
  <c r="AJ10" i="9"/>
  <c r="J23" i="3"/>
  <c r="AO22" i="3" s="1"/>
  <c r="O7" i="1"/>
  <c r="AP19" i="3" l="1"/>
</calcChain>
</file>

<file path=xl/sharedStrings.xml><?xml version="1.0" encoding="utf-8"?>
<sst xmlns="http://schemas.openxmlformats.org/spreadsheetml/2006/main" count="605" uniqueCount="145">
  <si>
    <t>Academic year:</t>
  </si>
  <si>
    <t>–</t>
  </si>
  <si>
    <t xml:space="preserve"> </t>
  </si>
  <si>
    <t xml:space="preserve"> Departement:</t>
  </si>
  <si>
    <t xml:space="preserve"> School: </t>
  </si>
  <si>
    <t>Number:</t>
  </si>
  <si>
    <t>Email:</t>
  </si>
  <si>
    <t>Teacher's Name:</t>
  </si>
  <si>
    <t xml:space="preserve">          Class:</t>
  </si>
  <si>
    <t>time table</t>
  </si>
  <si>
    <t>Smart Class Attendance</t>
  </si>
  <si>
    <t>No</t>
  </si>
  <si>
    <t>Adress</t>
  </si>
  <si>
    <t>phones</t>
  </si>
  <si>
    <t>Emails</t>
  </si>
  <si>
    <t>Phones Parents</t>
  </si>
  <si>
    <t>Sex</t>
  </si>
  <si>
    <t>Birthday</t>
  </si>
  <si>
    <t>Total Number of Students:</t>
  </si>
  <si>
    <t xml:space="preserve"> P. box   :</t>
  </si>
  <si>
    <t>Adress :</t>
  </si>
  <si>
    <t>%</t>
  </si>
  <si>
    <t>stud1@class.com</t>
  </si>
  <si>
    <t>stud2@class.com</t>
  </si>
  <si>
    <t>stud3@class.com</t>
  </si>
  <si>
    <t>stud4@class.com</t>
  </si>
  <si>
    <t>stud5@class.com</t>
  </si>
  <si>
    <t>stud6@class.com</t>
  </si>
  <si>
    <t>stud7@class.com</t>
  </si>
  <si>
    <t>stud8@class.com</t>
  </si>
  <si>
    <t>stud9@class.com</t>
  </si>
  <si>
    <t>stud10@class.com</t>
  </si>
  <si>
    <t>stud11@class.com</t>
  </si>
  <si>
    <t>stud12@class.com</t>
  </si>
  <si>
    <t>stud13@class.com</t>
  </si>
  <si>
    <t>243-994557700</t>
  </si>
  <si>
    <t>243-892015842</t>
  </si>
  <si>
    <t>243-813256988</t>
  </si>
  <si>
    <t>243-992325555</t>
  </si>
  <si>
    <t>243-820800233</t>
  </si>
  <si>
    <t>243-804155665</t>
  </si>
  <si>
    <t>243-890872335</t>
  </si>
  <si>
    <t>243-904455658</t>
  </si>
  <si>
    <t>243-996815552</t>
  </si>
  <si>
    <t>243-974456888</t>
  </si>
  <si>
    <t>243-994187955</t>
  </si>
  <si>
    <t>243-811721002</t>
  </si>
  <si>
    <t>243-898000731</t>
  </si>
  <si>
    <t>Obs</t>
  </si>
  <si>
    <t>Total presence:</t>
  </si>
  <si>
    <t>Monday</t>
  </si>
  <si>
    <t>Tuesday</t>
  </si>
  <si>
    <t>Wednesday</t>
  </si>
  <si>
    <t>Thursday</t>
  </si>
  <si>
    <t>Friday</t>
  </si>
  <si>
    <t>Saturday</t>
  </si>
  <si>
    <t>hours</t>
  </si>
  <si>
    <t>SC</t>
  </si>
  <si>
    <t>A</t>
  </si>
  <si>
    <t>7h30</t>
  </si>
  <si>
    <t>8h20</t>
  </si>
  <si>
    <t>9h30</t>
  </si>
  <si>
    <t>10h15</t>
  </si>
  <si>
    <t>10h00                                                                        Pause</t>
  </si>
  <si>
    <t>13h35                                                                          Pause</t>
  </si>
  <si>
    <t>14h00</t>
  </si>
  <si>
    <t>15h30</t>
  </si>
  <si>
    <t>16h00</t>
  </si>
  <si>
    <t>6h30</t>
  </si>
  <si>
    <t>11h05</t>
  </si>
  <si>
    <t>12h55</t>
  </si>
  <si>
    <t>Day of teaching in this class</t>
  </si>
  <si>
    <t>Science</t>
  </si>
  <si>
    <t>M</t>
  </si>
  <si>
    <t>F</t>
  </si>
  <si>
    <t xml:space="preserve">not work </t>
  </si>
  <si>
    <t>P</t>
  </si>
  <si>
    <t>WD</t>
  </si>
  <si>
    <t>NW</t>
  </si>
  <si>
    <t>Pause</t>
  </si>
  <si>
    <t>In class</t>
  </si>
  <si>
    <t>Ab</t>
  </si>
  <si>
    <t>L</t>
  </si>
  <si>
    <t>Late</t>
  </si>
  <si>
    <t>Sick</t>
  </si>
  <si>
    <t>Present</t>
  </si>
  <si>
    <t>Abs</t>
  </si>
  <si>
    <t>matondo</t>
  </si>
  <si>
    <t xml:space="preserve"> Name </t>
  </si>
  <si>
    <t>joe</t>
  </si>
  <si>
    <t>koulibali</t>
  </si>
  <si>
    <t>kamala</t>
  </si>
  <si>
    <t>andros</t>
  </si>
  <si>
    <t>birmigah</t>
  </si>
  <si>
    <t>kambale</t>
  </si>
  <si>
    <t>ghislain</t>
  </si>
  <si>
    <t>zabanita</t>
  </si>
  <si>
    <t>alice</t>
  </si>
  <si>
    <t>kahavo</t>
  </si>
  <si>
    <t>lyly</t>
  </si>
  <si>
    <t>mahoro</t>
  </si>
  <si>
    <t>jolie</t>
  </si>
  <si>
    <t>kasivita</t>
  </si>
  <si>
    <t>john</t>
  </si>
  <si>
    <t>rabel</t>
  </si>
  <si>
    <t>santiago</t>
  </si>
  <si>
    <t>rinovic</t>
  </si>
  <si>
    <t>george</t>
  </si>
  <si>
    <t>happy</t>
  </si>
  <si>
    <t>queen</t>
  </si>
  <si>
    <t>edenerg</t>
  </si>
  <si>
    <t>elazard</t>
  </si>
  <si>
    <t>valery</t>
  </si>
  <si>
    <t>valeyro</t>
  </si>
  <si>
    <t>Hours per week</t>
  </si>
  <si>
    <t>Pause or in another class</t>
  </si>
  <si>
    <t>Boys</t>
  </si>
  <si>
    <t>Girls</t>
  </si>
  <si>
    <t>Tot Sudents</t>
  </si>
  <si>
    <t>Name</t>
  </si>
  <si>
    <t>Begin date</t>
  </si>
  <si>
    <t>:</t>
  </si>
  <si>
    <t>End date:</t>
  </si>
  <si>
    <t>Names</t>
  </si>
  <si>
    <t>Q</t>
  </si>
  <si>
    <t>GW</t>
  </si>
  <si>
    <t>Tot</t>
  </si>
  <si>
    <t>Ex</t>
  </si>
  <si>
    <t>G.Tot</t>
  </si>
  <si>
    <t>% AT</t>
  </si>
  <si>
    <t>% test</t>
  </si>
  <si>
    <t>75 -100</t>
  </si>
  <si>
    <t>65-74</t>
  </si>
  <si>
    <t>50-64</t>
  </si>
  <si>
    <t>0-49</t>
  </si>
  <si>
    <t>Class Level</t>
  </si>
  <si>
    <t>I</t>
  </si>
  <si>
    <t>II</t>
  </si>
  <si>
    <t>III</t>
  </si>
  <si>
    <t>IV</t>
  </si>
  <si>
    <t>Quick reseach</t>
  </si>
  <si>
    <t>Attendance %</t>
  </si>
  <si>
    <t>% Test</t>
  </si>
  <si>
    <t>Tot of students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</si>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</sst>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"/>
    <numFmt numFmtId="165" formatCode="mm/yyyy"/>
    <numFmt numFmtId="166" formatCode="0#&quot; &quot;##&quot; &quot;##&quot; &quot;##&quot; &quot;##"/>
    <numFmt numFmtId="167" formatCode="dd/mm"/>
    <numFmt numFmtId="168" formatCode="dd"/>
    <numFmt numFmtId="169" formatCode="ddd"/>
    <numFmt numFmtId="170" formatCode="0.0000000"/>
    <numFmt numFmtId="171" formatCode="0.0"/>
    <numFmt numFmtId="172" formatCode="[$-409]h:mm:ss\ AM/PM;@"/>
    <numFmt numFmtId="173" formatCode="[$-409]d\-mmm\-yyyy;@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4"/>
      <color theme="7" tint="0.79998168889431442"/>
      <name val="Comic Sans MS"/>
      <family val="4"/>
    </font>
    <font>
      <b/>
      <i/>
      <sz val="11"/>
      <color theme="1"/>
      <name val="Calibri"/>
      <family val="2"/>
      <scheme val="minor"/>
    </font>
    <font>
      <sz val="10"/>
      <color theme="1"/>
      <name val="Tw Cen MT Condensed"/>
      <family val="2"/>
    </font>
    <font>
      <b/>
      <i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0"/>
      <name val="Comic Sans MS"/>
      <family val="4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u/>
      <sz val="9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2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22"/>
      <color theme="3" tint="0.59999389629810485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8"/>
      <color theme="4" tint="0.3999755851924192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7"/>
      <color theme="3" tint="-0.499984740745262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8"/>
      <color theme="1"/>
      <name val="Arial Black"/>
      <family val="2"/>
    </font>
    <font>
      <b/>
      <sz val="7"/>
      <color theme="4" tint="0.39997558519241921"/>
      <name val="Arial Black"/>
      <family val="2"/>
    </font>
    <font>
      <b/>
      <sz val="11"/>
      <color theme="4" tint="0.79998168889431442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2"/>
      <color theme="8" tint="0.39997558519241921"/>
      <name val="Tw Cen MT Condensed"/>
      <family val="2"/>
    </font>
    <font>
      <b/>
      <sz val="14"/>
      <color theme="8" tint="0.39997558519241921"/>
      <name val="Tw Cen MT Condensed"/>
      <family val="2"/>
    </font>
    <font>
      <b/>
      <sz val="14"/>
      <color theme="8" tint="0.39997558519241921"/>
      <name val="Calibri"/>
      <family val="2"/>
      <scheme val="minor"/>
    </font>
    <font>
      <b/>
      <sz val="13"/>
      <color theme="8" tint="0.39997558519241921"/>
      <name val="Calibri"/>
      <family val="2"/>
      <scheme val="minor"/>
    </font>
    <font>
      <b/>
      <sz val="13"/>
      <color theme="8" tint="0.39997558519241921"/>
      <name val="Tw Cen MT Condensed"/>
      <family val="2"/>
    </font>
    <font>
      <sz val="13"/>
      <color theme="8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8" tint="0.7999816888943144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9"/>
      <color theme="3" tint="0.79998168889431442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2" tint="-9.9978637043366805E-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8"/>
      <color theme="3" tint="0.399975585192419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theme="5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3" tint="-0.2499465926084170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theme="3" tint="-0.2499465926084170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3" tint="0.39997558519241921"/>
      </right>
      <top/>
      <bottom/>
      <diagonal/>
    </border>
    <border>
      <left style="thick">
        <color theme="5" tint="-0.249977111117893"/>
      </left>
      <right/>
      <top style="thick">
        <color theme="5" tint="-0.249977111117893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5" tint="0.59999389629810485"/>
      </left>
      <right style="thick">
        <color theme="5" tint="0.59999389629810485"/>
      </right>
      <top style="thick">
        <color theme="5" tint="0.59999389629810485"/>
      </top>
      <bottom style="thick">
        <color theme="5" tint="0.59999389629810485"/>
      </bottom>
      <diagonal/>
    </border>
    <border>
      <left style="thick">
        <color theme="3" tint="0.59999389629810485"/>
      </left>
      <right style="thick">
        <color theme="3" tint="0.59999389629810485"/>
      </right>
      <top style="thick">
        <color theme="3" tint="0.59999389629810485"/>
      </top>
      <bottom style="thick">
        <color theme="3" tint="0.59999389629810485"/>
      </bottom>
      <diagonal/>
    </border>
    <border>
      <left style="thick">
        <color theme="9" tint="0.79998168889431442"/>
      </left>
      <right style="thick">
        <color theme="9" tint="0.79998168889431442"/>
      </right>
      <top style="thick">
        <color theme="9" tint="0.79998168889431442"/>
      </top>
      <bottom style="thick">
        <color theme="9" tint="0.79998168889431442"/>
      </bottom>
      <diagonal/>
    </border>
    <border>
      <left style="thick">
        <color theme="5" tint="-0.249977111117893"/>
      </left>
      <right/>
      <top/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theme="7" tint="0.39997558519241921"/>
      </left>
      <right/>
      <top style="thick">
        <color theme="7" tint="0.39997558519241921"/>
      </top>
      <bottom/>
      <diagonal/>
    </border>
    <border>
      <left/>
      <right style="thick">
        <color theme="7" tint="0.39997558519241921"/>
      </right>
      <top style="thick">
        <color theme="7" tint="0.39997558519241921"/>
      </top>
      <bottom/>
      <diagonal/>
    </border>
    <border>
      <left style="thick">
        <color theme="7" tint="0.39997558519241921"/>
      </left>
      <right/>
      <top/>
      <bottom/>
      <diagonal/>
    </border>
    <border>
      <left/>
      <right style="thick">
        <color theme="7" tint="0.39997558519241921"/>
      </right>
      <top/>
      <bottom/>
      <diagonal/>
    </border>
    <border>
      <left style="thick">
        <color theme="7" tint="0.39997558519241921"/>
      </left>
      <right/>
      <top/>
      <bottom style="thick">
        <color theme="7" tint="0.39997558519241921"/>
      </bottom>
      <diagonal/>
    </border>
    <border>
      <left/>
      <right style="thick">
        <color theme="7" tint="0.39997558519241921"/>
      </right>
      <top/>
      <bottom style="thick">
        <color theme="7" tint="0.39997558519241921"/>
      </bottom>
      <diagonal/>
    </border>
    <border>
      <left/>
      <right style="thick">
        <color theme="3" tint="-0.499984740745262"/>
      </right>
      <top style="thick">
        <color theme="3" tint="-0.499984740745262"/>
      </top>
      <bottom style="thick">
        <color theme="3" tint="-0.499984740745262"/>
      </bottom>
      <diagonal/>
    </border>
    <border>
      <left/>
      <right/>
      <top style="thick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98">
    <xf numFmtId="0" fontId="0" fillId="0" borderId="0" xfId="0"/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0" fillId="5" borderId="0" xfId="0" applyFill="1" applyBorder="1"/>
    <xf numFmtId="0" fontId="11" fillId="5" borderId="1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8" fillId="5" borderId="16" xfId="0" applyFont="1" applyFill="1" applyBorder="1"/>
    <xf numFmtId="0" fontId="0" fillId="2" borderId="18" xfId="0" applyFill="1" applyBorder="1"/>
    <xf numFmtId="9" fontId="15" fillId="2" borderId="4" xfId="2" applyFont="1" applyFill="1" applyBorder="1" applyAlignment="1">
      <alignment horizontal="center"/>
    </xf>
    <xf numFmtId="166" fontId="15" fillId="2" borderId="6" xfId="0" applyNumberFormat="1" applyFont="1" applyFill="1" applyBorder="1" applyAlignment="1">
      <alignment horizontal="left"/>
    </xf>
    <xf numFmtId="9" fontId="15" fillId="2" borderId="7" xfId="2" applyFont="1" applyFill="1" applyBorder="1" applyAlignment="1">
      <alignment horizontal="center"/>
    </xf>
    <xf numFmtId="166" fontId="15" fillId="2" borderId="8" xfId="0" applyNumberFormat="1" applyFont="1" applyFill="1" applyBorder="1" applyAlignment="1">
      <alignment horizontal="left"/>
    </xf>
    <xf numFmtId="0" fontId="1" fillId="5" borderId="0" xfId="0" applyFont="1" applyFill="1" applyBorder="1"/>
    <xf numFmtId="0" fontId="0" fillId="5" borderId="0" xfId="0" applyFill="1" applyAlignment="1">
      <alignment horizontal="center"/>
    </xf>
    <xf numFmtId="0" fontId="0" fillId="19" borderId="9" xfId="0" applyFill="1" applyBorder="1"/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19" borderId="10" xfId="0" applyFill="1" applyBorder="1"/>
    <xf numFmtId="0" fontId="0" fillId="19" borderId="11" xfId="0" applyFill="1" applyBorder="1"/>
    <xf numFmtId="0" fontId="2" fillId="5" borderId="0" xfId="0" applyFont="1" applyFill="1" applyAlignment="1">
      <alignment horizontal="center" vertical="center"/>
    </xf>
    <xf numFmtId="0" fontId="1" fillId="5" borderId="0" xfId="0" applyFont="1" applyFill="1"/>
    <xf numFmtId="0" fontId="2" fillId="5" borderId="0" xfId="0" applyFont="1" applyFill="1"/>
    <xf numFmtId="0" fontId="4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ont="1" applyFill="1"/>
    <xf numFmtId="0" fontId="5" fillId="5" borderId="0" xfId="0" applyFont="1" applyFill="1" applyAlignment="1">
      <alignment horizontal="left" readingOrder="1"/>
    </xf>
    <xf numFmtId="9" fontId="15" fillId="2" borderId="0" xfId="2" applyFont="1" applyFill="1" applyBorder="1" applyAlignment="1">
      <alignment horizontal="center"/>
    </xf>
    <xf numFmtId="0" fontId="0" fillId="22" borderId="16" xfId="0" applyFill="1" applyBorder="1"/>
    <xf numFmtId="0" fontId="0" fillId="23" borderId="16" xfId="0" applyFill="1" applyBorder="1"/>
    <xf numFmtId="0" fontId="27" fillId="4" borderId="0" xfId="0" applyFont="1" applyFill="1" applyAlignment="1">
      <alignment vertical="center"/>
    </xf>
    <xf numFmtId="0" fontId="0" fillId="5" borderId="0" xfId="0" applyFill="1" applyProtection="1">
      <protection locked="0"/>
    </xf>
    <xf numFmtId="0" fontId="11" fillId="5" borderId="13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7" xfId="0" applyFill="1" applyBorder="1"/>
    <xf numFmtId="0" fontId="11" fillId="5" borderId="4" xfId="0" applyFont="1" applyFill="1" applyBorder="1" applyAlignment="1">
      <alignment horizontal="center"/>
    </xf>
    <xf numFmtId="0" fontId="0" fillId="24" borderId="16" xfId="0" applyFill="1" applyBorder="1"/>
    <xf numFmtId="0" fontId="0" fillId="20" borderId="9" xfId="0" applyFill="1" applyBorder="1" applyAlignment="1">
      <alignment horizontal="center"/>
    </xf>
    <xf numFmtId="0" fontId="0" fillId="20" borderId="10" xfId="0" applyFill="1" applyBorder="1"/>
    <xf numFmtId="0" fontId="0" fillId="20" borderId="11" xfId="0" applyFill="1" applyBorder="1"/>
    <xf numFmtId="1" fontId="1" fillId="26" borderId="0" xfId="0" applyNumberFormat="1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38" fillId="5" borderId="0" xfId="0" applyFont="1" applyFill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1" fontId="37" fillId="9" borderId="0" xfId="0" applyNumberFormat="1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0" fillId="4" borderId="0" xfId="0" applyFont="1" applyFill="1" applyBorder="1" applyAlignment="1" applyProtection="1">
      <alignment horizontal="center" vertical="center"/>
      <protection locked="0"/>
    </xf>
    <xf numFmtId="1" fontId="37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0" fontId="6" fillId="5" borderId="0" xfId="0" applyFont="1" applyFill="1" applyAlignment="1">
      <alignment horizontal="right" vertical="center"/>
    </xf>
    <xf numFmtId="1" fontId="0" fillId="5" borderId="0" xfId="0" applyNumberFormat="1" applyFill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42" fillId="9" borderId="25" xfId="0" applyFont="1" applyFill="1" applyBorder="1" applyAlignment="1" applyProtection="1">
      <alignment horizontal="center" vertical="center"/>
      <protection locked="0"/>
    </xf>
    <xf numFmtId="0" fontId="41" fillId="18" borderId="26" xfId="0" applyFont="1" applyFill="1" applyBorder="1" applyAlignment="1">
      <alignment horizontal="center"/>
    </xf>
    <xf numFmtId="0" fontId="39" fillId="2" borderId="24" xfId="0" applyFont="1" applyFill="1" applyBorder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0" fillId="5" borderId="0" xfId="0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5" borderId="0" xfId="0" applyFill="1" applyBorder="1" applyAlignment="1" applyProtection="1">
      <alignment horizontal="center" vertical="center"/>
      <protection hidden="1"/>
    </xf>
    <xf numFmtId="0" fontId="0" fillId="4" borderId="0" xfId="0" applyFill="1" applyBorder="1" applyProtection="1">
      <protection hidden="1"/>
    </xf>
    <xf numFmtId="1" fontId="19" fillId="4" borderId="0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center"/>
      <protection hidden="1"/>
    </xf>
    <xf numFmtId="1" fontId="0" fillId="4" borderId="0" xfId="0" applyNumberFormat="1" applyFill="1" applyBorder="1" applyAlignment="1" applyProtection="1">
      <alignment horizontal="center" vertical="center"/>
      <protection hidden="1"/>
    </xf>
    <xf numFmtId="0" fontId="0" fillId="4" borderId="10" xfId="0" applyFill="1" applyBorder="1" applyProtection="1">
      <protection hidden="1"/>
    </xf>
    <xf numFmtId="0" fontId="0" fillId="5" borderId="12" xfId="0" applyFill="1" applyBorder="1" applyProtection="1">
      <protection hidden="1"/>
    </xf>
    <xf numFmtId="0" fontId="0" fillId="5" borderId="13" xfId="0" applyFill="1" applyBorder="1" applyProtection="1">
      <protection hidden="1"/>
    </xf>
    <xf numFmtId="0" fontId="0" fillId="4" borderId="13" xfId="0" applyFill="1" applyBorder="1" applyProtection="1">
      <protection hidden="1"/>
    </xf>
    <xf numFmtId="169" fontId="30" fillId="5" borderId="13" xfId="0" applyNumberFormat="1" applyFont="1" applyFill="1" applyBorder="1" applyAlignment="1" applyProtection="1">
      <alignment horizontal="center" vertical="center"/>
      <protection hidden="1"/>
    </xf>
    <xf numFmtId="0" fontId="0" fillId="5" borderId="14" xfId="0" applyFill="1" applyBorder="1" applyProtection="1">
      <protection hidden="1"/>
    </xf>
    <xf numFmtId="0" fontId="11" fillId="5" borderId="12" xfId="0" applyFont="1" applyFill="1" applyBorder="1" applyAlignment="1" applyProtection="1">
      <alignment horizontal="center"/>
      <protection hidden="1"/>
    </xf>
    <xf numFmtId="168" fontId="11" fillId="5" borderId="5" xfId="0" applyNumberFormat="1" applyFont="1" applyFill="1" applyBorder="1" applyAlignment="1" applyProtection="1">
      <alignment horizontal="center" vertical="center"/>
      <protection hidden="1"/>
    </xf>
    <xf numFmtId="9" fontId="11" fillId="5" borderId="13" xfId="2" applyFont="1" applyFill="1" applyBorder="1" applyAlignment="1" applyProtection="1">
      <alignment horizontal="center" vertical="center"/>
      <protection hidden="1"/>
    </xf>
    <xf numFmtId="167" fontId="11" fillId="5" borderId="13" xfId="0" applyNumberFormat="1" applyFont="1" applyFill="1" applyBorder="1" applyAlignment="1" applyProtection="1">
      <alignment horizontal="center" vertical="center"/>
      <protection hidden="1"/>
    </xf>
    <xf numFmtId="167" fontId="36" fillId="5" borderId="13" xfId="0" applyNumberFormat="1" applyFont="1" applyFill="1" applyBorder="1" applyAlignment="1" applyProtection="1">
      <alignment horizontal="center" vertical="center"/>
      <protection hidden="1"/>
    </xf>
    <xf numFmtId="167" fontId="11" fillId="5" borderId="14" xfId="0" applyNumberFormat="1" applyFont="1" applyFill="1" applyBorder="1" applyAlignment="1" applyProtection="1">
      <alignment horizontal="center" vertical="center"/>
      <protection hidden="1"/>
    </xf>
    <xf numFmtId="1" fontId="0" fillId="28" borderId="0" xfId="0" applyNumberFormat="1" applyFill="1" applyAlignment="1" applyProtection="1">
      <alignment horizontal="center"/>
      <protection hidden="1"/>
    </xf>
    <xf numFmtId="0" fontId="34" fillId="16" borderId="17" xfId="2" applyNumberFormat="1" applyFont="1" applyFill="1" applyBorder="1" applyAlignment="1" applyProtection="1">
      <alignment horizontal="center"/>
      <protection hidden="1"/>
    </xf>
    <xf numFmtId="0" fontId="19" fillId="16" borderId="18" xfId="0" applyNumberFormat="1" applyFont="1" applyFill="1" applyBorder="1" applyAlignment="1" applyProtection="1">
      <alignment horizontal="center"/>
      <protection hidden="1"/>
    </xf>
    <xf numFmtId="1" fontId="22" fillId="16" borderId="18" xfId="0" applyNumberFormat="1" applyFont="1" applyFill="1" applyBorder="1" applyAlignment="1" applyProtection="1">
      <alignment horizontal="center"/>
      <protection hidden="1"/>
    </xf>
    <xf numFmtId="0" fontId="1" fillId="4" borderId="0" xfId="0" applyFont="1" applyFill="1" applyProtection="1">
      <protection hidden="1"/>
    </xf>
    <xf numFmtId="1" fontId="35" fillId="28" borderId="18" xfId="0" applyNumberFormat="1" applyFont="1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/>
      <protection hidden="1"/>
    </xf>
    <xf numFmtId="0" fontId="34" fillId="16" borderId="18" xfId="2" applyNumberFormat="1" applyFont="1" applyFill="1" applyBorder="1" applyAlignment="1" applyProtection="1">
      <alignment horizontal="center"/>
      <protection hidden="1"/>
    </xf>
    <xf numFmtId="1" fontId="15" fillId="16" borderId="18" xfId="0" applyNumberFormat="1" applyFont="1" applyFill="1" applyBorder="1" applyAlignment="1" applyProtection="1">
      <alignment horizontal="center"/>
      <protection hidden="1"/>
    </xf>
    <xf numFmtId="1" fontId="35" fillId="14" borderId="18" xfId="0" applyNumberFormat="1" applyFont="1" applyFill="1" applyBorder="1" applyAlignment="1" applyProtection="1">
      <alignment horizontal="center" vertical="center"/>
      <protection hidden="1"/>
    </xf>
    <xf numFmtId="1" fontId="0" fillId="12" borderId="0" xfId="0" applyNumberFormat="1" applyFill="1" applyAlignment="1" applyProtection="1">
      <alignment horizontal="center"/>
      <protection hidden="1"/>
    </xf>
    <xf numFmtId="1" fontId="35" fillId="12" borderId="18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/>
      <protection hidden="1"/>
    </xf>
    <xf numFmtId="1" fontId="35" fillId="7" borderId="18" xfId="0" applyNumberFormat="1" applyFont="1" applyFill="1" applyBorder="1" applyAlignment="1" applyProtection="1">
      <alignment horizontal="center" vertical="center"/>
      <protection hidden="1"/>
    </xf>
    <xf numFmtId="1" fontId="0" fillId="6" borderId="0" xfId="0" applyNumberFormat="1" applyFill="1" applyAlignment="1" applyProtection="1">
      <alignment horizontal="center"/>
      <protection hidden="1"/>
    </xf>
    <xf numFmtId="1" fontId="35" fillId="6" borderId="18" xfId="0" applyNumberFormat="1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" fillId="4" borderId="15" xfId="0" applyFont="1" applyFill="1" applyBorder="1" applyProtection="1">
      <protection hidden="1"/>
    </xf>
    <xf numFmtId="1" fontId="35" fillId="9" borderId="18" xfId="0" applyNumberFormat="1" applyFont="1" applyFill="1" applyBorder="1" applyAlignment="1" applyProtection="1">
      <alignment horizontal="center" vertical="center"/>
      <protection hidden="1"/>
    </xf>
    <xf numFmtId="1" fontId="0" fillId="8" borderId="0" xfId="0" applyNumberFormat="1" applyFill="1" applyAlignment="1" applyProtection="1">
      <alignment horizontal="center"/>
      <protection hidden="1"/>
    </xf>
    <xf numFmtId="1" fontId="35" fillId="3" borderId="18" xfId="0" applyNumberFormat="1" applyFont="1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/>
      <protection hidden="1"/>
    </xf>
    <xf numFmtId="1" fontId="35" fillId="10" borderId="18" xfId="0" applyNumberFormat="1" applyFont="1" applyFill="1" applyBorder="1" applyAlignment="1" applyProtection="1">
      <alignment horizontal="center" vertical="center"/>
      <protection hidden="1"/>
    </xf>
    <xf numFmtId="1" fontId="0" fillId="15" borderId="0" xfId="0" applyNumberFormat="1" applyFill="1" applyAlignment="1" applyProtection="1">
      <alignment horizontal="center"/>
      <protection hidden="1"/>
    </xf>
    <xf numFmtId="1" fontId="35" fillId="15" borderId="18" xfId="0" applyNumberFormat="1" applyFont="1" applyFill="1" applyBorder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/>
      <protection hidden="1"/>
    </xf>
    <xf numFmtId="1" fontId="35" fillId="11" borderId="18" xfId="0" applyNumberFormat="1" applyFont="1" applyFill="1" applyBorder="1" applyAlignment="1" applyProtection="1">
      <alignment horizontal="center" vertical="center"/>
      <protection hidden="1"/>
    </xf>
    <xf numFmtId="1" fontId="0" fillId="13" borderId="0" xfId="0" applyNumberFormat="1" applyFill="1" applyAlignment="1" applyProtection="1">
      <alignment horizontal="center"/>
      <protection hidden="1"/>
    </xf>
    <xf numFmtId="1" fontId="37" fillId="4" borderId="14" xfId="0" applyNumberFormat="1" applyFont="1" applyFill="1" applyBorder="1" applyAlignment="1" applyProtection="1">
      <alignment horizontal="center"/>
      <protection hidden="1"/>
    </xf>
    <xf numFmtId="1" fontId="35" fillId="13" borderId="18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/>
      <protection hidden="1"/>
    </xf>
    <xf numFmtId="1" fontId="0" fillId="3" borderId="0" xfId="0" applyNumberFormat="1" applyFill="1" applyAlignment="1" applyProtection="1">
      <alignment horizontal="center"/>
      <protection hidden="1"/>
    </xf>
    <xf numFmtId="0" fontId="34" fillId="16" borderId="19" xfId="2" applyNumberFormat="1" applyFont="1" applyFill="1" applyBorder="1" applyAlignment="1" applyProtection="1">
      <alignment horizontal="center"/>
      <protection hidden="1"/>
    </xf>
    <xf numFmtId="1" fontId="19" fillId="2" borderId="16" xfId="0" applyNumberFormat="1" applyFont="1" applyFill="1" applyBorder="1" applyAlignment="1" applyProtection="1">
      <alignment horizontal="center"/>
      <protection hidden="1"/>
    </xf>
    <xf numFmtId="1" fontId="1" fillId="2" borderId="13" xfId="0" applyNumberFormat="1" applyFont="1" applyFill="1" applyBorder="1" applyAlignment="1" applyProtection="1">
      <alignment horizontal="center" vertical="center"/>
      <protection hidden="1"/>
    </xf>
    <xf numFmtId="1" fontId="19" fillId="2" borderId="16" xfId="2" applyNumberFormat="1" applyFont="1" applyFill="1" applyBorder="1" applyAlignment="1" applyProtection="1">
      <alignment horizontal="center" vertical="center"/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4" borderId="0" xfId="0" applyFill="1" applyBorder="1" applyAlignment="1" applyProtection="1">
      <alignment horizontal="center"/>
      <protection hidden="1"/>
    </xf>
    <xf numFmtId="1" fontId="19" fillId="4" borderId="0" xfId="0" applyNumberFormat="1" applyFont="1" applyFill="1" applyBorder="1" applyAlignment="1" applyProtection="1">
      <alignment horizontal="center"/>
      <protection hidden="1"/>
    </xf>
    <xf numFmtId="1" fontId="0" fillId="4" borderId="0" xfId="0" applyNumberFormat="1" applyFill="1" applyBorder="1" applyProtection="1">
      <protection hidden="1"/>
    </xf>
    <xf numFmtId="0" fontId="0" fillId="4" borderId="10" xfId="0" applyFill="1" applyBorder="1" applyAlignment="1" applyProtection="1">
      <protection hidden="1"/>
    </xf>
    <xf numFmtId="0" fontId="0" fillId="4" borderId="20" xfId="0" applyFill="1" applyBorder="1" applyProtection="1">
      <protection hidden="1"/>
    </xf>
    <xf numFmtId="0" fontId="1" fillId="29" borderId="15" xfId="0" applyFont="1" applyFill="1" applyBorder="1" applyProtection="1">
      <protection hidden="1"/>
    </xf>
    <xf numFmtId="0" fontId="1" fillId="20" borderId="15" xfId="0" applyFont="1" applyFill="1" applyBorder="1" applyAlignment="1" applyProtection="1">
      <alignment horizontal="center" vertical="center"/>
      <protection hidden="1"/>
    </xf>
    <xf numFmtId="0" fontId="1" fillId="30" borderId="15" xfId="0" applyFont="1" applyFill="1" applyBorder="1" applyAlignment="1" applyProtection="1">
      <alignment horizontal="center" vertical="center"/>
      <protection hidden="1"/>
    </xf>
    <xf numFmtId="0" fontId="1" fillId="14" borderId="15" xfId="0" applyFont="1" applyFill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1" fillId="4" borderId="0" xfId="0" applyFont="1" applyFill="1" applyAlignment="1" applyProtection="1">
      <alignment horizontal="left"/>
      <protection hidden="1"/>
    </xf>
    <xf numFmtId="0" fontId="1" fillId="5" borderId="0" xfId="0" applyFont="1" applyFill="1" applyBorder="1" applyAlignment="1">
      <alignment horizontal="right"/>
    </xf>
    <xf numFmtId="0" fontId="0" fillId="5" borderId="0" xfId="0" applyFill="1" applyAlignment="1">
      <alignment vertical="center"/>
    </xf>
    <xf numFmtId="164" fontId="45" fillId="5" borderId="0" xfId="0" applyNumberFormat="1" applyFont="1" applyFill="1" applyAlignment="1">
      <alignment horizontal="left" vertical="center"/>
    </xf>
    <xf numFmtId="0" fontId="46" fillId="5" borderId="0" xfId="0" applyFont="1" applyFill="1"/>
    <xf numFmtId="171" fontId="60" fillId="26" borderId="0" xfId="2" applyNumberFormat="1" applyFont="1" applyFill="1" applyAlignment="1">
      <alignment horizontal="center"/>
    </xf>
    <xf numFmtId="0" fontId="2" fillId="4" borderId="0" xfId="0" applyFont="1" applyFill="1" applyProtection="1">
      <protection hidden="1"/>
    </xf>
    <xf numFmtId="0" fontId="0" fillId="5" borderId="0" xfId="0" applyFill="1" applyBorder="1" applyProtection="1">
      <protection hidden="1"/>
    </xf>
    <xf numFmtId="0" fontId="0" fillId="5" borderId="40" xfId="0" applyFill="1" applyBorder="1" applyProtection="1">
      <protection hidden="1"/>
    </xf>
    <xf numFmtId="0" fontId="0" fillId="5" borderId="38" xfId="0" applyFill="1" applyBorder="1" applyProtection="1">
      <protection hidden="1"/>
    </xf>
    <xf numFmtId="0" fontId="0" fillId="5" borderId="39" xfId="0" applyFill="1" applyBorder="1" applyProtection="1">
      <protection hidden="1"/>
    </xf>
    <xf numFmtId="0" fontId="0" fillId="5" borderId="41" xfId="0" applyFill="1" applyBorder="1" applyProtection="1">
      <protection hidden="1"/>
    </xf>
    <xf numFmtId="2" fontId="0" fillId="5" borderId="0" xfId="0" applyNumberFormat="1" applyFill="1" applyProtection="1">
      <protection hidden="1"/>
    </xf>
    <xf numFmtId="0" fontId="54" fillId="5" borderId="5" xfId="0" applyFont="1" applyFill="1" applyBorder="1" applyAlignment="1" applyProtection="1">
      <alignment vertical="center"/>
      <protection hidden="1"/>
    </xf>
    <xf numFmtId="0" fontId="54" fillId="5" borderId="5" xfId="0" applyFont="1" applyFill="1" applyBorder="1" applyAlignment="1" applyProtection="1">
      <alignment horizontal="center" vertical="center"/>
      <protection hidden="1"/>
    </xf>
    <xf numFmtId="0" fontId="0" fillId="5" borderId="5" xfId="0" applyFill="1" applyBorder="1" applyProtection="1">
      <protection hidden="1"/>
    </xf>
    <xf numFmtId="0" fontId="0" fillId="5" borderId="6" xfId="0" applyFill="1" applyBorder="1" applyProtection="1">
      <protection hidden="1"/>
    </xf>
    <xf numFmtId="0" fontId="54" fillId="5" borderId="10" xfId="0" applyFont="1" applyFill="1" applyBorder="1" applyAlignment="1" applyProtection="1">
      <alignment vertical="center"/>
      <protection hidden="1"/>
    </xf>
    <xf numFmtId="0" fontId="54" fillId="5" borderId="10" xfId="0" applyFont="1" applyFill="1" applyBorder="1" applyAlignment="1" applyProtection="1">
      <alignment horizontal="center" vertical="center"/>
      <protection hidden="1"/>
    </xf>
    <xf numFmtId="0" fontId="14" fillId="8" borderId="16" xfId="0" applyFont="1" applyFill="1" applyBorder="1" applyAlignment="1" applyProtection="1">
      <alignment horizontal="center" vertical="center"/>
      <protection hidden="1"/>
    </xf>
    <xf numFmtId="0" fontId="1" fillId="5" borderId="10" xfId="0" applyFont="1" applyFill="1" applyBorder="1" applyProtection="1">
      <protection hidden="1"/>
    </xf>
    <xf numFmtId="0" fontId="14" fillId="5" borderId="10" xfId="0" applyFont="1" applyFill="1" applyBorder="1" applyAlignment="1" applyProtection="1">
      <alignment horizontal="center" vertical="center"/>
      <protection hidden="1"/>
    </xf>
    <xf numFmtId="0" fontId="14" fillId="8" borderId="12" xfId="0" applyFont="1" applyFill="1" applyBorder="1" applyAlignment="1" applyProtection="1">
      <alignment horizontal="center" vertical="center"/>
      <protection hidden="1"/>
    </xf>
    <xf numFmtId="0" fontId="14" fillId="5" borderId="9" xfId="0" applyFont="1" applyFill="1" applyBorder="1" applyAlignment="1" applyProtection="1">
      <alignment horizontal="center" vertical="center"/>
      <protection hidden="1"/>
    </xf>
    <xf numFmtId="0" fontId="55" fillId="31" borderId="16" xfId="0" applyFont="1" applyFill="1" applyBorder="1" applyAlignment="1" applyProtection="1">
      <alignment horizontal="center" vertical="center"/>
      <protection hidden="1"/>
    </xf>
    <xf numFmtId="0" fontId="0" fillId="5" borderId="11" xfId="0" applyFill="1" applyBorder="1" applyProtection="1">
      <protection hidden="1"/>
    </xf>
    <xf numFmtId="1" fontId="1" fillId="29" borderId="0" xfId="0" applyNumberFormat="1" applyFont="1" applyFill="1" applyAlignment="1" applyProtection="1">
      <alignment horizontal="center" vertical="center"/>
      <protection hidden="1"/>
    </xf>
    <xf numFmtId="49" fontId="1" fillId="32" borderId="0" xfId="0" applyNumberFormat="1" applyFont="1" applyFill="1" applyProtection="1">
      <protection hidden="1"/>
    </xf>
    <xf numFmtId="49" fontId="1" fillId="11" borderId="0" xfId="0" applyNumberFormat="1" applyFont="1" applyFill="1" applyProtection="1">
      <protection hidden="1"/>
    </xf>
    <xf numFmtId="49" fontId="1" fillId="4" borderId="0" xfId="0" applyNumberFormat="1" applyFont="1" applyFill="1" applyProtection="1">
      <protection hidden="1"/>
    </xf>
    <xf numFmtId="0" fontId="29" fillId="6" borderId="0" xfId="0" applyNumberFormat="1" applyFont="1" applyFill="1" applyAlignment="1" applyProtection="1">
      <alignment horizontal="center" vertical="center"/>
      <protection hidden="1"/>
    </xf>
    <xf numFmtId="0" fontId="29" fillId="4" borderId="0" xfId="0" applyNumberFormat="1" applyFont="1" applyFill="1" applyAlignment="1" applyProtection="1">
      <alignment horizontal="center" vertical="center"/>
      <protection hidden="1"/>
    </xf>
    <xf numFmtId="0" fontId="56" fillId="4" borderId="0" xfId="0" applyFont="1" applyFill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 vertical="center"/>
      <protection hidden="1"/>
    </xf>
    <xf numFmtId="1" fontId="1" fillId="11" borderId="0" xfId="0" applyNumberFormat="1" applyFont="1" applyFill="1" applyAlignment="1" applyProtection="1">
      <alignment vertical="center"/>
      <protection hidden="1"/>
    </xf>
    <xf numFmtId="1" fontId="19" fillId="7" borderId="0" xfId="0" applyNumberFormat="1" applyFont="1" applyFill="1" applyAlignment="1" applyProtection="1">
      <alignment horizontal="right" vertical="center"/>
      <protection hidden="1"/>
    </xf>
    <xf numFmtId="0" fontId="0" fillId="6" borderId="0" xfId="0" applyFill="1" applyProtection="1">
      <protection hidden="1"/>
    </xf>
    <xf numFmtId="0" fontId="0" fillId="4" borderId="7" xfId="0" applyFill="1" applyBorder="1" applyProtection="1">
      <protection hidden="1"/>
    </xf>
    <xf numFmtId="0" fontId="0" fillId="23" borderId="29" xfId="0" applyFill="1" applyBorder="1" applyProtection="1">
      <protection hidden="1"/>
    </xf>
    <xf numFmtId="0" fontId="57" fillId="23" borderId="0" xfId="0" applyFont="1" applyFill="1" applyAlignment="1" applyProtection="1">
      <alignment vertical="center"/>
      <protection hidden="1"/>
    </xf>
    <xf numFmtId="0" fontId="1" fillId="29" borderId="0" xfId="0" applyFont="1" applyFill="1" applyAlignment="1" applyProtection="1">
      <alignment horizontal="center" vertical="center"/>
      <protection hidden="1"/>
    </xf>
    <xf numFmtId="0" fontId="0" fillId="34" borderId="30" xfId="0" applyFill="1" applyBorder="1" applyProtection="1">
      <protection hidden="1"/>
    </xf>
    <xf numFmtId="0" fontId="59" fillId="34" borderId="0" xfId="0" applyFont="1" applyFill="1" applyProtection="1">
      <protection hidden="1"/>
    </xf>
    <xf numFmtId="0" fontId="0" fillId="22" borderId="28" xfId="0" applyFill="1" applyBorder="1" applyProtection="1">
      <protection hidden="1"/>
    </xf>
    <xf numFmtId="0" fontId="58" fillId="22" borderId="0" xfId="0" applyFont="1" applyFill="1" applyProtection="1">
      <protection hidden="1"/>
    </xf>
    <xf numFmtId="0" fontId="0" fillId="33" borderId="31" xfId="0" applyFill="1" applyBorder="1" applyProtection="1">
      <protection hidden="1"/>
    </xf>
    <xf numFmtId="0" fontId="57" fillId="33" borderId="0" xfId="0" applyFont="1" applyFill="1" applyProtection="1">
      <protection hidden="1"/>
    </xf>
    <xf numFmtId="0" fontId="0" fillId="6" borderId="7" xfId="0" applyFill="1" applyBorder="1" applyProtection="1">
      <protection hidden="1"/>
    </xf>
    <xf numFmtId="170" fontId="29" fillId="6" borderId="0" xfId="0" applyNumberFormat="1" applyFont="1" applyFill="1" applyAlignment="1" applyProtection="1">
      <alignment horizontal="center" vertical="center"/>
      <protection hidden="1"/>
    </xf>
    <xf numFmtId="170" fontId="29" fillId="4" borderId="0" xfId="0" applyNumberFormat="1" applyFont="1" applyFill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1" fontId="0" fillId="7" borderId="0" xfId="0" applyNumberFormat="1" applyFill="1" applyAlignment="1" applyProtection="1">
      <alignment horizontal="right"/>
      <protection hidden="1"/>
    </xf>
    <xf numFmtId="1" fontId="1" fillId="18" borderId="9" xfId="0" applyNumberFormat="1" applyFont="1" applyFill="1" applyBorder="1" applyAlignment="1" applyProtection="1">
      <alignment vertical="center"/>
      <protection hidden="1"/>
    </xf>
    <xf numFmtId="1" fontId="1" fillId="18" borderId="11" xfId="0" applyNumberFormat="1" applyFont="1" applyFill="1" applyBorder="1" applyAlignment="1" applyProtection="1">
      <alignment vertical="center"/>
      <protection hidden="1"/>
    </xf>
    <xf numFmtId="49" fontId="31" fillId="26" borderId="0" xfId="0" applyNumberFormat="1" applyFont="1" applyFill="1" applyAlignment="1" applyProtection="1">
      <alignment horizontal="center"/>
      <protection locked="0" hidden="1"/>
    </xf>
    <xf numFmtId="49" fontId="12" fillId="26" borderId="5" xfId="0" applyNumberFormat="1" applyFont="1" applyFill="1" applyBorder="1" applyAlignment="1" applyProtection="1">
      <alignment horizontal="left" readingOrder="1"/>
      <protection locked="0" hidden="1"/>
    </xf>
    <xf numFmtId="49" fontId="12" fillId="20" borderId="5" xfId="0" applyNumberFormat="1" applyFont="1" applyFill="1" applyBorder="1" applyAlignment="1" applyProtection="1">
      <alignment horizontal="left" readingOrder="1"/>
      <protection locked="0" hidden="1"/>
    </xf>
    <xf numFmtId="14" fontId="31" fillId="26" borderId="0" xfId="0" applyNumberFormat="1" applyFont="1" applyFill="1" applyAlignment="1" applyProtection="1">
      <alignment horizontal="center"/>
      <protection locked="0" hidden="1"/>
    </xf>
    <xf numFmtId="0" fontId="31" fillId="26" borderId="0" xfId="0" applyFont="1" applyFill="1" applyAlignment="1" applyProtection="1">
      <alignment horizontal="center"/>
      <protection locked="0" hidden="1"/>
    </xf>
    <xf numFmtId="0" fontId="32" fillId="27" borderId="0" xfId="1" applyNumberFormat="1" applyFont="1" applyFill="1" applyAlignment="1" applyProtection="1">
      <alignment horizontal="left"/>
      <protection locked="0" hidden="1"/>
    </xf>
    <xf numFmtId="166" fontId="31" fillId="26" borderId="0" xfId="0" applyNumberFormat="1" applyFont="1" applyFill="1" applyAlignment="1" applyProtection="1">
      <alignment horizontal="center"/>
      <protection locked="0" hidden="1"/>
    </xf>
    <xf numFmtId="49" fontId="12" fillId="26" borderId="0" xfId="0" applyNumberFormat="1" applyFont="1" applyFill="1" applyBorder="1" applyAlignment="1" applyProtection="1">
      <alignment horizontal="left" readingOrder="1"/>
      <protection locked="0" hidden="1"/>
    </xf>
    <xf numFmtId="49" fontId="12" fillId="20" borderId="0" xfId="0" applyNumberFormat="1" applyFont="1" applyFill="1" applyBorder="1" applyAlignment="1" applyProtection="1">
      <alignment horizontal="left" readingOrder="1"/>
      <protection locked="0" hidden="1"/>
    </xf>
    <xf numFmtId="166" fontId="31" fillId="20" borderId="0" xfId="0" applyNumberFormat="1" applyFont="1" applyFill="1" applyAlignment="1" applyProtection="1">
      <alignment horizontal="center" vertical="center"/>
      <protection locked="0" hidden="1"/>
    </xf>
    <xf numFmtId="0" fontId="0" fillId="5" borderId="0" xfId="0" applyFill="1" applyProtection="1">
      <protection locked="0" hidden="1"/>
    </xf>
    <xf numFmtId="0" fontId="50" fillId="5" borderId="1" xfId="0" applyNumberFormat="1" applyFont="1" applyFill="1" applyBorder="1" applyAlignment="1" applyProtection="1">
      <alignment vertical="center"/>
      <protection locked="0" hidden="1"/>
    </xf>
    <xf numFmtId="1" fontId="50" fillId="5" borderId="1" xfId="0" applyNumberFormat="1" applyFont="1" applyFill="1" applyBorder="1" applyAlignment="1" applyProtection="1">
      <alignment horizontal="center"/>
      <protection locked="0" hidden="1"/>
    </xf>
    <xf numFmtId="164" fontId="9" fillId="5" borderId="0" xfId="0" applyNumberFormat="1" applyFont="1" applyFill="1" applyAlignment="1" applyProtection="1">
      <alignment vertical="center"/>
      <protection locked="0" hidden="1"/>
    </xf>
    <xf numFmtId="0" fontId="29" fillId="4" borderId="4" xfId="0" applyFont="1" applyFill="1" applyBorder="1" applyAlignment="1" applyProtection="1">
      <alignment horizontal="center" vertical="center"/>
      <protection locked="0" hidden="1"/>
    </xf>
    <xf numFmtId="0" fontId="29" fillId="4" borderId="5" xfId="0" applyFont="1" applyFill="1" applyBorder="1" applyAlignment="1" applyProtection="1">
      <alignment horizontal="center" vertical="center"/>
      <protection locked="0" hidden="1"/>
    </xf>
    <xf numFmtId="0" fontId="29" fillId="5" borderId="5" xfId="0" applyFont="1" applyFill="1" applyBorder="1" applyAlignment="1" applyProtection="1">
      <alignment horizontal="center" vertical="center"/>
      <protection locked="0" hidden="1"/>
    </xf>
    <xf numFmtId="0" fontId="29" fillId="4" borderId="6" xfId="0" applyFont="1" applyFill="1" applyBorder="1" applyAlignment="1" applyProtection="1">
      <alignment horizontal="center" vertical="center"/>
      <protection locked="0" hidden="1"/>
    </xf>
    <xf numFmtId="0" fontId="29" fillId="4" borderId="7" xfId="0" applyFont="1" applyFill="1" applyBorder="1" applyAlignment="1" applyProtection="1">
      <alignment horizontal="center" vertical="center"/>
      <protection locked="0" hidden="1"/>
    </xf>
    <xf numFmtId="0" fontId="29" fillId="4" borderId="0" xfId="0" applyFont="1" applyFill="1" applyBorder="1" applyAlignment="1" applyProtection="1">
      <alignment horizontal="center" vertical="center"/>
      <protection locked="0" hidden="1"/>
    </xf>
    <xf numFmtId="0" fontId="29" fillId="5" borderId="0" xfId="0" applyFont="1" applyFill="1" applyBorder="1" applyAlignment="1" applyProtection="1">
      <alignment horizontal="center" vertical="center"/>
      <protection locked="0" hidden="1"/>
    </xf>
    <xf numFmtId="0" fontId="29" fillId="4" borderId="8" xfId="0" applyFont="1" applyFill="1" applyBorder="1" applyAlignment="1" applyProtection="1">
      <alignment horizontal="center" vertical="center"/>
      <protection locked="0" hidden="1"/>
    </xf>
    <xf numFmtId="0" fontId="29" fillId="4" borderId="9" xfId="0" applyFont="1" applyFill="1" applyBorder="1" applyAlignment="1" applyProtection="1">
      <alignment horizontal="center" vertical="center"/>
      <protection locked="0" hidden="1"/>
    </xf>
    <xf numFmtId="0" fontId="29" fillId="4" borderId="10" xfId="0" applyFont="1" applyFill="1" applyBorder="1" applyAlignment="1" applyProtection="1">
      <alignment horizontal="center" vertical="center"/>
      <protection locked="0" hidden="1"/>
    </xf>
    <xf numFmtId="0" fontId="29" fillId="5" borderId="10" xfId="0" applyFont="1" applyFill="1" applyBorder="1" applyAlignment="1" applyProtection="1">
      <alignment horizontal="center" vertical="center"/>
      <protection locked="0" hidden="1"/>
    </xf>
    <xf numFmtId="0" fontId="29" fillId="4" borderId="11" xfId="0" applyFont="1" applyFill="1" applyBorder="1" applyAlignment="1" applyProtection="1">
      <alignment horizontal="center" vertical="center"/>
      <protection locked="0" hidden="1"/>
    </xf>
    <xf numFmtId="0" fontId="29" fillId="6" borderId="0" xfId="0" applyNumberFormat="1" applyFont="1" applyFill="1" applyAlignment="1" applyProtection="1">
      <alignment horizontal="center" vertical="center"/>
      <protection locked="0" hidden="1"/>
    </xf>
    <xf numFmtId="1" fontId="37" fillId="2" borderId="0" xfId="0" applyNumberFormat="1" applyFont="1" applyFill="1" applyBorder="1" applyAlignment="1" applyProtection="1">
      <alignment horizontal="center"/>
      <protection locked="0" hidden="1"/>
    </xf>
    <xf numFmtId="1" fontId="0" fillId="24" borderId="17" xfId="0" applyNumberFormat="1" applyFill="1" applyBorder="1" applyAlignment="1" applyProtection="1">
      <alignment horizontal="center"/>
      <protection locked="0" hidden="1"/>
    </xf>
    <xf numFmtId="0" fontId="14" fillId="24" borderId="6" xfId="0" applyFont="1" applyFill="1" applyBorder="1" applyAlignment="1" applyProtection="1">
      <alignment horizontal="center"/>
      <protection locked="0" hidden="1"/>
    </xf>
    <xf numFmtId="165" fontId="15" fillId="24" borderId="17" xfId="0" applyNumberFormat="1" applyFont="1" applyFill="1" applyBorder="1" applyAlignment="1" applyProtection="1">
      <alignment horizontal="center"/>
      <protection locked="0" hidden="1"/>
    </xf>
    <xf numFmtId="0" fontId="15" fillId="24" borderId="17" xfId="0" applyFont="1" applyFill="1" applyBorder="1" applyAlignment="1" applyProtection="1">
      <alignment horizontal="center"/>
      <protection locked="0" hidden="1"/>
    </xf>
    <xf numFmtId="0" fontId="16" fillId="25" borderId="17" xfId="1" applyNumberFormat="1" applyFont="1" applyFill="1" applyBorder="1" applyAlignment="1" applyProtection="1">
      <alignment horizontal="left"/>
      <protection locked="0" hidden="1"/>
    </xf>
    <xf numFmtId="0" fontId="0" fillId="24" borderId="18" xfId="0" applyFill="1" applyBorder="1" applyAlignment="1" applyProtection="1">
      <alignment horizontal="center"/>
      <protection locked="0" hidden="1"/>
    </xf>
    <xf numFmtId="0" fontId="14" fillId="24" borderId="8" xfId="0" applyFont="1" applyFill="1" applyBorder="1" applyAlignment="1" applyProtection="1">
      <alignment horizontal="center"/>
      <protection locked="0" hidden="1"/>
    </xf>
    <xf numFmtId="0" fontId="15" fillId="24" borderId="18" xfId="0" applyFont="1" applyFill="1" applyBorder="1" applyAlignment="1" applyProtection="1">
      <alignment horizontal="center"/>
      <protection locked="0" hidden="1"/>
    </xf>
    <xf numFmtId="0" fontId="16" fillId="25" borderId="18" xfId="1" applyNumberFormat="1" applyFont="1" applyFill="1" applyBorder="1" applyAlignment="1" applyProtection="1">
      <alignment horizontal="left"/>
      <protection locked="0" hidden="1"/>
    </xf>
    <xf numFmtId="1" fontId="0" fillId="24" borderId="18" xfId="0" applyNumberFormat="1" applyFill="1" applyBorder="1" applyAlignment="1" applyProtection="1">
      <alignment horizontal="center"/>
      <protection locked="0" hidden="1"/>
    </xf>
    <xf numFmtId="0" fontId="0" fillId="24" borderId="19" xfId="0" applyFill="1" applyBorder="1" applyAlignment="1" applyProtection="1">
      <alignment horizontal="center"/>
      <protection locked="0" hidden="1"/>
    </xf>
    <xf numFmtId="0" fontId="14" fillId="24" borderId="7" xfId="0" applyFont="1" applyFill="1" applyBorder="1" applyAlignment="1" applyProtection="1">
      <alignment horizontal="center"/>
      <protection locked="0" hidden="1"/>
    </xf>
    <xf numFmtId="0" fontId="15" fillId="24" borderId="4" xfId="0" applyFont="1" applyFill="1" applyBorder="1" applyAlignment="1" applyProtection="1">
      <alignment horizontal="center"/>
      <protection locked="0" hidden="1"/>
    </xf>
    <xf numFmtId="0" fontId="16" fillId="25" borderId="8" xfId="1" applyNumberFormat="1" applyFont="1" applyFill="1" applyBorder="1" applyAlignment="1" applyProtection="1">
      <alignment horizontal="left"/>
      <protection locked="0" hidden="1"/>
    </xf>
    <xf numFmtId="0" fontId="14" fillId="24" borderId="7" xfId="0" applyFont="1" applyFill="1" applyBorder="1" applyAlignment="1" applyProtection="1">
      <alignment horizontal="left"/>
      <protection locked="0" hidden="1"/>
    </xf>
    <xf numFmtId="0" fontId="15" fillId="24" borderId="7" xfId="0" applyFont="1" applyFill="1" applyBorder="1" applyAlignment="1" applyProtection="1">
      <alignment horizontal="center"/>
      <protection locked="0" hidden="1"/>
    </xf>
    <xf numFmtId="0" fontId="15" fillId="24" borderId="9" xfId="0" applyFont="1" applyFill="1" applyBorder="1" applyAlignment="1" applyProtection="1">
      <alignment horizontal="center"/>
      <protection locked="0" hidden="1"/>
    </xf>
    <xf numFmtId="0" fontId="15" fillId="24" borderId="19" xfId="0" applyFont="1" applyFill="1" applyBorder="1" applyAlignment="1" applyProtection="1">
      <alignment horizontal="center"/>
      <protection locked="0" hidden="1"/>
    </xf>
    <xf numFmtId="0" fontId="15" fillId="24" borderId="8" xfId="0" applyFont="1" applyFill="1" applyBorder="1" applyAlignment="1" applyProtection="1">
      <alignment horizontal="center"/>
      <protection locked="0" hidden="1"/>
    </xf>
    <xf numFmtId="1" fontId="0" fillId="24" borderId="19" xfId="0" applyNumberFormat="1" applyFill="1" applyBorder="1" applyAlignment="1" applyProtection="1">
      <alignment horizontal="center"/>
      <protection locked="0" hidden="1"/>
    </xf>
    <xf numFmtId="0" fontId="14" fillId="24" borderId="9" xfId="0" applyFont="1" applyFill="1" applyBorder="1" applyAlignment="1" applyProtection="1">
      <alignment horizontal="center"/>
      <protection locked="0" hidden="1"/>
    </xf>
    <xf numFmtId="0" fontId="15" fillId="24" borderId="11" xfId="0" applyFont="1" applyFill="1" applyBorder="1" applyAlignment="1" applyProtection="1">
      <alignment horizontal="center"/>
      <protection locked="0" hidden="1"/>
    </xf>
    <xf numFmtId="0" fontId="16" fillId="25" borderId="19" xfId="1" applyNumberFormat="1" applyFont="1" applyFill="1" applyBorder="1" applyAlignment="1" applyProtection="1">
      <alignment horizontal="left"/>
      <protection locked="0" hidden="1"/>
    </xf>
    <xf numFmtId="0" fontId="67" fillId="5" borderId="0" xfId="0" applyFont="1" applyFill="1" applyAlignment="1">
      <alignment vertical="center"/>
    </xf>
    <xf numFmtId="172" fontId="69" fillId="5" borderId="0" xfId="0" applyNumberFormat="1" applyFont="1" applyFill="1" applyAlignment="1">
      <alignment horizontal="center" vertical="center"/>
    </xf>
    <xf numFmtId="173" fontId="69" fillId="5" borderId="0" xfId="0" applyNumberFormat="1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0" fontId="6" fillId="5" borderId="0" xfId="0" applyFont="1" applyFill="1" applyAlignment="1">
      <alignment horizontal="center" vertical="center"/>
    </xf>
    <xf numFmtId="0" fontId="53" fillId="5" borderId="0" xfId="0" applyFont="1" applyFill="1" applyAlignment="1">
      <alignment horizontal="center" vertical="center"/>
    </xf>
    <xf numFmtId="49" fontId="45" fillId="5" borderId="1" xfId="0" applyNumberFormat="1" applyFont="1" applyFill="1" applyBorder="1" applyAlignment="1" applyProtection="1">
      <alignment horizontal="center"/>
      <protection locked="0" hidden="1"/>
    </xf>
    <xf numFmtId="2" fontId="45" fillId="5" borderId="2" xfId="0" applyNumberFormat="1" applyFont="1" applyFill="1" applyBorder="1" applyAlignment="1" applyProtection="1">
      <alignment horizontal="center"/>
      <protection locked="0" hidden="1"/>
    </xf>
    <xf numFmtId="164" fontId="8" fillId="5" borderId="0" xfId="0" applyNumberFormat="1" applyFont="1" applyFill="1" applyAlignment="1">
      <alignment horizontal="left" vertical="center"/>
    </xf>
    <xf numFmtId="0" fontId="48" fillId="21" borderId="1" xfId="0" applyFont="1" applyFill="1" applyBorder="1" applyAlignment="1" applyProtection="1">
      <alignment horizontal="center" wrapText="1" readingOrder="1"/>
      <protection locked="0" hidden="1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14" fontId="52" fillId="5" borderId="1" xfId="0" applyNumberFormat="1" applyFont="1" applyFill="1" applyBorder="1" applyAlignment="1" applyProtection="1">
      <alignment horizontal="center"/>
      <protection locked="0" hidden="1"/>
    </xf>
    <xf numFmtId="49" fontId="48" fillId="21" borderId="1" xfId="0" applyNumberFormat="1" applyFont="1" applyFill="1" applyBorder="1" applyAlignment="1" applyProtection="1">
      <alignment horizontal="center" wrapText="1" readingOrder="1"/>
      <protection locked="0" hidden="1"/>
    </xf>
    <xf numFmtId="3" fontId="51" fillId="21" borderId="2" xfId="0" applyNumberFormat="1" applyFont="1" applyFill="1" applyBorder="1" applyAlignment="1" applyProtection="1">
      <alignment horizontal="center" wrapText="1" readingOrder="1"/>
      <protection locked="0" hidden="1"/>
    </xf>
    <xf numFmtId="14" fontId="45" fillId="5" borderId="1" xfId="0" applyNumberFormat="1" applyFont="1" applyFill="1" applyBorder="1" applyAlignment="1" applyProtection="1">
      <alignment horizontal="center" vertical="center"/>
      <protection locked="0" hidden="1"/>
    </xf>
    <xf numFmtId="0" fontId="4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20" fillId="5" borderId="0" xfId="1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14" fontId="7" fillId="5" borderId="0" xfId="0" applyNumberFormat="1" applyFont="1" applyFill="1" applyBorder="1" applyAlignment="1">
      <alignment horizontal="center" vertical="center"/>
    </xf>
    <xf numFmtId="22" fontId="68" fillId="5" borderId="0" xfId="0" applyNumberFormat="1" applyFont="1" applyFill="1" applyBorder="1" applyAlignment="1">
      <alignment horizontal="center" vertical="center"/>
    </xf>
    <xf numFmtId="0" fontId="68" fillId="5" borderId="0" xfId="0" applyFont="1" applyFill="1" applyBorder="1" applyAlignment="1">
      <alignment horizontal="center" vertical="center"/>
    </xf>
    <xf numFmtId="0" fontId="45" fillId="5" borderId="1" xfId="0" applyFont="1" applyFill="1" applyBorder="1" applyAlignment="1" applyProtection="1">
      <alignment horizontal="center"/>
      <protection locked="0" hidden="1"/>
    </xf>
    <xf numFmtId="0" fontId="45" fillId="5" borderId="2" xfId="0" applyFont="1" applyFill="1" applyBorder="1" applyAlignment="1" applyProtection="1">
      <alignment horizontal="center"/>
      <protection locked="0" hidden="1"/>
    </xf>
    <xf numFmtId="0" fontId="49" fillId="5" borderId="2" xfId="0" applyFont="1" applyFill="1" applyBorder="1" applyAlignment="1" applyProtection="1">
      <alignment horizontal="center" vertical="center"/>
      <protection locked="0" hidden="1"/>
    </xf>
    <xf numFmtId="1" fontId="47" fillId="21" borderId="2" xfId="0" applyNumberFormat="1" applyFont="1" applyFill="1" applyBorder="1" applyAlignment="1" applyProtection="1">
      <alignment horizontal="center" wrapText="1" readingOrder="1"/>
      <protection locked="0"/>
    </xf>
    <xf numFmtId="0" fontId="47" fillId="21" borderId="2" xfId="0" applyNumberFormat="1" applyFont="1" applyFill="1" applyBorder="1" applyAlignment="1" applyProtection="1">
      <alignment horizontal="center" wrapText="1" readingOrder="1"/>
      <protection locked="0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25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44" fillId="22" borderId="27" xfId="0" applyFont="1" applyFill="1" applyBorder="1" applyAlignment="1" applyProtection="1">
      <alignment horizontal="center" vertical="center"/>
      <protection hidden="1"/>
    </xf>
    <xf numFmtId="0" fontId="44" fillId="22" borderId="0" xfId="0" applyFont="1" applyFill="1" applyAlignment="1" applyProtection="1">
      <alignment horizontal="center" vertical="center"/>
      <protection hidden="1"/>
    </xf>
    <xf numFmtId="0" fontId="43" fillId="22" borderId="21" xfId="0" applyFont="1" applyFill="1" applyBorder="1" applyAlignment="1" applyProtection="1">
      <alignment horizontal="center" vertical="center"/>
      <protection hidden="1"/>
    </xf>
    <xf numFmtId="0" fontId="43" fillId="22" borderId="22" xfId="0" applyFont="1" applyFill="1" applyBorder="1" applyAlignment="1" applyProtection="1">
      <alignment horizontal="center" vertical="center"/>
      <protection hidden="1"/>
    </xf>
    <xf numFmtId="0" fontId="43" fillId="22" borderId="23" xfId="0" applyFont="1" applyFill="1" applyBorder="1" applyAlignment="1" applyProtection="1">
      <alignment horizontal="center" vertical="center"/>
      <protection hidden="1"/>
    </xf>
    <xf numFmtId="0" fontId="12" fillId="7" borderId="0" xfId="0" applyNumberFormat="1" applyFont="1" applyFill="1" applyBorder="1" applyAlignment="1" applyProtection="1">
      <alignment horizontal="left" readingOrder="1"/>
      <protection hidden="1"/>
    </xf>
    <xf numFmtId="0" fontId="1" fillId="5" borderId="0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/>
      <protection hidden="1"/>
    </xf>
    <xf numFmtId="0" fontId="12" fillId="14" borderId="0" xfId="0" applyNumberFormat="1" applyFont="1" applyFill="1" applyBorder="1" applyAlignment="1" applyProtection="1">
      <alignment horizontal="left" readingOrder="1"/>
      <protection hidden="1"/>
    </xf>
    <xf numFmtId="0" fontId="12" fillId="12" borderId="0" xfId="0" applyNumberFormat="1" applyFont="1" applyFill="1" applyBorder="1" applyAlignment="1" applyProtection="1">
      <alignment horizontal="left" readingOrder="1"/>
      <protection hidden="1"/>
    </xf>
    <xf numFmtId="0" fontId="19" fillId="5" borderId="0" xfId="0" applyFont="1" applyFill="1" applyBorder="1" applyAlignment="1" applyProtection="1">
      <alignment horizontal="center"/>
      <protection hidden="1"/>
    </xf>
    <xf numFmtId="0" fontId="12" fillId="13" borderId="0" xfId="0" applyNumberFormat="1" applyFont="1" applyFill="1" applyBorder="1" applyAlignment="1" applyProtection="1">
      <alignment horizontal="left" readingOrder="1"/>
      <protection hidden="1"/>
    </xf>
    <xf numFmtId="0" fontId="12" fillId="6" borderId="0" xfId="0" applyNumberFormat="1" applyFont="1" applyFill="1" applyBorder="1" applyAlignment="1" applyProtection="1">
      <alignment horizontal="left" readingOrder="1"/>
      <protection hidden="1"/>
    </xf>
    <xf numFmtId="0" fontId="12" fillId="3" borderId="0" xfId="0" applyNumberFormat="1" applyFont="1" applyFill="1" applyBorder="1" applyAlignment="1" applyProtection="1">
      <alignment horizontal="left" readingOrder="1"/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17" fillId="5" borderId="0" xfId="0" applyFont="1" applyFill="1" applyBorder="1" applyAlignment="1" applyProtection="1">
      <alignment horizontal="center" vertical="center"/>
      <protection hidden="1"/>
    </xf>
    <xf numFmtId="0" fontId="18" fillId="5" borderId="0" xfId="0" applyFont="1" applyFill="1" applyBorder="1" applyAlignment="1" applyProtection="1">
      <alignment horizontal="center" vertical="center"/>
      <protection hidden="1"/>
    </xf>
    <xf numFmtId="0" fontId="11" fillId="5" borderId="13" xfId="0" applyFont="1" applyFill="1" applyBorder="1" applyAlignment="1" applyProtection="1">
      <alignment horizontal="left" vertical="center"/>
      <protection hidden="1"/>
    </xf>
    <xf numFmtId="0" fontId="12" fillId="28" borderId="0" xfId="0" applyNumberFormat="1" applyFont="1" applyFill="1" applyBorder="1" applyAlignment="1" applyProtection="1">
      <alignment horizontal="left" readingOrder="1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4" borderId="13" xfId="0" applyFill="1" applyBorder="1" applyAlignment="1" applyProtection="1">
      <alignment horizontal="center"/>
      <protection hidden="1"/>
    </xf>
    <xf numFmtId="0" fontId="0" fillId="5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12" fillId="9" borderId="0" xfId="0" applyNumberFormat="1" applyFont="1" applyFill="1" applyBorder="1" applyAlignment="1" applyProtection="1">
      <alignment horizontal="left" readingOrder="1"/>
      <protection hidden="1"/>
    </xf>
    <xf numFmtId="0" fontId="12" fillId="10" borderId="0" xfId="0" applyNumberFormat="1" applyFont="1" applyFill="1" applyBorder="1" applyAlignment="1" applyProtection="1">
      <alignment horizontal="left" readingOrder="1"/>
      <protection hidden="1"/>
    </xf>
    <xf numFmtId="0" fontId="12" fillId="15" borderId="0" xfId="0" applyNumberFormat="1" applyFont="1" applyFill="1" applyBorder="1" applyAlignment="1" applyProtection="1">
      <alignment horizontal="left" readingOrder="1"/>
      <protection hidden="1"/>
    </xf>
    <xf numFmtId="0" fontId="12" fillId="11" borderId="0" xfId="0" applyNumberFormat="1" applyFont="1" applyFill="1" applyBorder="1" applyAlignment="1" applyProtection="1">
      <alignment horizontal="left" readingOrder="1"/>
      <protection hidden="1"/>
    </xf>
    <xf numFmtId="1" fontId="1" fillId="4" borderId="0" xfId="0" applyNumberFormat="1" applyFont="1" applyFill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1" fontId="14" fillId="4" borderId="4" xfId="0" applyNumberFormat="1" applyFont="1" applyFill="1" applyBorder="1" applyAlignment="1" applyProtection="1">
      <alignment horizontal="center" vertical="center"/>
      <protection hidden="1"/>
    </xf>
    <xf numFmtId="1" fontId="14" fillId="4" borderId="9" xfId="0" applyNumberFormat="1" applyFont="1" applyFill="1" applyBorder="1" applyAlignment="1" applyProtection="1">
      <alignment horizontal="center" vertical="center"/>
      <protection hidden="1"/>
    </xf>
    <xf numFmtId="1" fontId="14" fillId="24" borderId="17" xfId="0" applyNumberFormat="1" applyFont="1" applyFill="1" applyBorder="1" applyAlignment="1" applyProtection="1">
      <alignment horizontal="left" vertical="center"/>
      <protection hidden="1"/>
    </xf>
    <xf numFmtId="0" fontId="14" fillId="24" borderId="19" xfId="0" applyFont="1" applyFill="1" applyBorder="1" applyAlignment="1" applyProtection="1">
      <alignment horizontal="left" vertical="center"/>
      <protection hidden="1"/>
    </xf>
    <xf numFmtId="1" fontId="1" fillId="17" borderId="4" xfId="0" applyNumberFormat="1" applyFont="1" applyFill="1" applyBorder="1" applyAlignment="1" applyProtection="1">
      <alignment horizontal="center" vertical="center"/>
      <protection hidden="1"/>
    </xf>
    <xf numFmtId="1" fontId="1" fillId="17" borderId="5" xfId="0" applyNumberFormat="1" applyFont="1" applyFill="1" applyBorder="1" applyAlignment="1" applyProtection="1">
      <alignment horizontal="center" vertical="center"/>
      <protection hidden="1"/>
    </xf>
    <xf numFmtId="1" fontId="1" fillId="17" borderId="9" xfId="0" applyNumberFormat="1" applyFont="1" applyFill="1" applyBorder="1" applyAlignment="1" applyProtection="1">
      <alignment horizontal="center" vertical="center"/>
      <protection hidden="1"/>
    </xf>
    <xf numFmtId="1" fontId="1" fillId="17" borderId="10" xfId="0" applyNumberFormat="1" applyFont="1" applyFill="1" applyBorder="1" applyAlignment="1" applyProtection="1">
      <alignment horizontal="center" vertical="center"/>
      <protection hidden="1"/>
    </xf>
    <xf numFmtId="0" fontId="33" fillId="4" borderId="0" xfId="0" applyFont="1" applyFill="1" applyBorder="1" applyAlignment="1" applyProtection="1">
      <alignment horizontal="center" vertical="center"/>
      <protection hidden="1"/>
    </xf>
    <xf numFmtId="0" fontId="33" fillId="14" borderId="0" xfId="0" applyFont="1" applyFill="1" applyBorder="1" applyAlignment="1" applyProtection="1">
      <alignment horizontal="center"/>
      <protection hidden="1"/>
    </xf>
    <xf numFmtId="0" fontId="33" fillId="29" borderId="0" xfId="0" applyFont="1" applyFill="1" applyBorder="1" applyAlignment="1" applyProtection="1">
      <alignment horizontal="center"/>
      <protection hidden="1"/>
    </xf>
    <xf numFmtId="0" fontId="33" fillId="20" borderId="0" xfId="0" applyFont="1" applyFill="1" applyBorder="1" applyAlignment="1" applyProtection="1">
      <alignment horizontal="center"/>
      <protection hidden="1"/>
    </xf>
    <xf numFmtId="0" fontId="1" fillId="30" borderId="0" xfId="0" applyFont="1" applyFill="1" applyAlignment="1" applyProtection="1">
      <alignment horizontal="left" vertical="center"/>
      <protection hidden="1"/>
    </xf>
    <xf numFmtId="49" fontId="12" fillId="24" borderId="0" xfId="0" applyNumberFormat="1" applyFont="1" applyFill="1" applyBorder="1" applyAlignment="1" applyProtection="1">
      <alignment horizontal="left" readingOrder="1"/>
      <protection locked="0" hidden="1"/>
    </xf>
    <xf numFmtId="49" fontId="12" fillId="24" borderId="8" xfId="0" applyNumberFormat="1" applyFont="1" applyFill="1" applyBorder="1" applyAlignment="1" applyProtection="1">
      <alignment horizontal="left" readingOrder="1"/>
      <protection locked="0" hidden="1"/>
    </xf>
    <xf numFmtId="0" fontId="23" fillId="5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49" fontId="12" fillId="24" borderId="5" xfId="0" applyNumberFormat="1" applyFont="1" applyFill="1" applyBorder="1" applyAlignment="1" applyProtection="1">
      <alignment horizontal="left" readingOrder="1"/>
      <protection locked="0" hidden="1"/>
    </xf>
    <xf numFmtId="49" fontId="12" fillId="24" borderId="6" xfId="0" applyNumberFormat="1" applyFont="1" applyFill="1" applyBorder="1" applyAlignment="1" applyProtection="1">
      <alignment horizontal="left" readingOrder="1"/>
      <protection locked="0" hidden="1"/>
    </xf>
    <xf numFmtId="49" fontId="12" fillId="24" borderId="10" xfId="0" applyNumberFormat="1" applyFont="1" applyFill="1" applyBorder="1" applyAlignment="1" applyProtection="1">
      <alignment horizontal="left" readingOrder="1"/>
      <protection locked="0" hidden="1"/>
    </xf>
    <xf numFmtId="49" fontId="12" fillId="24" borderId="11" xfId="0" applyNumberFormat="1" applyFont="1" applyFill="1" applyBorder="1" applyAlignment="1" applyProtection="1">
      <alignment horizontal="left" readingOrder="1"/>
      <protection locked="0" hidden="1"/>
    </xf>
    <xf numFmtId="49" fontId="12" fillId="24" borderId="7" xfId="0" applyNumberFormat="1" applyFont="1" applyFill="1" applyBorder="1" applyAlignment="1" applyProtection="1">
      <alignment horizontal="left" readingOrder="1"/>
      <protection locked="0" hidden="1"/>
    </xf>
    <xf numFmtId="49" fontId="12" fillId="24" borderId="9" xfId="0" applyNumberFormat="1" applyFont="1" applyFill="1" applyBorder="1" applyAlignment="1" applyProtection="1">
      <alignment horizontal="left" readingOrder="1"/>
      <protection locked="0" hidden="1"/>
    </xf>
    <xf numFmtId="0" fontId="0" fillId="19" borderId="13" xfId="0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6" fillId="4" borderId="0" xfId="0" applyFont="1" applyFill="1" applyBorder="1" applyAlignment="1">
      <alignment horizontal="center" vertical="center"/>
    </xf>
    <xf numFmtId="171" fontId="1" fillId="18" borderId="7" xfId="0" applyNumberFormat="1" applyFont="1" applyFill="1" applyBorder="1" applyAlignment="1" applyProtection="1">
      <alignment horizontal="center" vertical="center"/>
      <protection hidden="1"/>
    </xf>
    <xf numFmtId="171" fontId="1" fillId="18" borderId="8" xfId="0" applyNumberFormat="1" applyFont="1" applyFill="1" applyBorder="1" applyAlignment="1" applyProtection="1">
      <alignment horizontal="center" vertical="center"/>
      <protection hidden="1"/>
    </xf>
    <xf numFmtId="0" fontId="1" fillId="7" borderId="0" xfId="0" applyFont="1" applyFill="1" applyBorder="1" applyAlignment="1" applyProtection="1">
      <alignment horizontal="center" vertical="center"/>
      <protection hidden="1"/>
    </xf>
    <xf numFmtId="0" fontId="65" fillId="4" borderId="43" xfId="0" applyFont="1" applyFill="1" applyBorder="1" applyAlignment="1" applyProtection="1">
      <alignment horizontal="center" vertical="center"/>
      <protection hidden="1"/>
    </xf>
    <xf numFmtId="0" fontId="65" fillId="4" borderId="44" xfId="0" applyFont="1" applyFill="1" applyBorder="1" applyAlignment="1" applyProtection="1">
      <alignment horizontal="center" vertical="center"/>
      <protection hidden="1"/>
    </xf>
    <xf numFmtId="0" fontId="65" fillId="4" borderId="45" xfId="0" applyFont="1" applyFill="1" applyBorder="1" applyAlignment="1" applyProtection="1">
      <alignment horizontal="center" vertical="center"/>
      <protection hidden="1"/>
    </xf>
    <xf numFmtId="0" fontId="65" fillId="4" borderId="46" xfId="0" applyFont="1" applyFill="1" applyBorder="1" applyAlignment="1" applyProtection="1">
      <alignment horizontal="center" vertical="center"/>
      <protection hidden="1"/>
    </xf>
    <xf numFmtId="171" fontId="66" fillId="4" borderId="43" xfId="0" applyNumberFormat="1" applyFont="1" applyFill="1" applyBorder="1" applyAlignment="1" applyProtection="1">
      <alignment horizontal="center" vertical="center"/>
      <protection hidden="1"/>
    </xf>
    <xf numFmtId="171" fontId="66" fillId="4" borderId="44" xfId="0" applyNumberFormat="1" applyFont="1" applyFill="1" applyBorder="1" applyAlignment="1" applyProtection="1">
      <alignment horizontal="center" vertical="center"/>
      <protection hidden="1"/>
    </xf>
    <xf numFmtId="171" fontId="66" fillId="4" borderId="45" xfId="0" applyNumberFormat="1" applyFont="1" applyFill="1" applyBorder="1" applyAlignment="1" applyProtection="1">
      <alignment horizontal="center" vertical="center"/>
      <protection hidden="1"/>
    </xf>
    <xf numFmtId="171" fontId="66" fillId="4" borderId="46" xfId="0" applyNumberFormat="1" applyFont="1" applyFill="1" applyBorder="1" applyAlignment="1" applyProtection="1">
      <alignment horizontal="center" vertical="center"/>
      <protection hidden="1"/>
    </xf>
    <xf numFmtId="0" fontId="67" fillId="7" borderId="0" xfId="0" applyFont="1" applyFill="1" applyBorder="1" applyAlignment="1" applyProtection="1">
      <alignment horizontal="center" vertical="center"/>
      <protection hidden="1"/>
    </xf>
    <xf numFmtId="171" fontId="63" fillId="7" borderId="0" xfId="0" applyNumberFormat="1" applyFont="1" applyFill="1" applyBorder="1" applyAlignment="1" applyProtection="1">
      <alignment horizontal="center" vertical="center"/>
      <protection locked="0" hidden="1"/>
    </xf>
    <xf numFmtId="0" fontId="63" fillId="7" borderId="0" xfId="0" applyFont="1" applyFill="1" applyBorder="1" applyAlignment="1" applyProtection="1">
      <alignment horizontal="center" vertical="center"/>
      <protection locked="0" hidden="1"/>
    </xf>
    <xf numFmtId="0" fontId="66" fillId="5" borderId="0" xfId="0" applyFont="1" applyFill="1" applyBorder="1" applyAlignment="1" applyProtection="1">
      <alignment horizontal="center" vertical="center"/>
      <protection hidden="1"/>
    </xf>
    <xf numFmtId="0" fontId="61" fillId="18" borderId="32" xfId="0" applyFont="1" applyFill="1" applyBorder="1" applyAlignment="1" applyProtection="1">
      <alignment horizontal="center" vertical="top"/>
      <protection hidden="1"/>
    </xf>
    <xf numFmtId="0" fontId="61" fillId="18" borderId="33" xfId="0" applyFont="1" applyFill="1" applyBorder="1" applyAlignment="1" applyProtection="1">
      <alignment horizontal="center" vertical="top"/>
      <protection hidden="1"/>
    </xf>
    <xf numFmtId="0" fontId="61" fillId="18" borderId="34" xfId="0" applyFont="1" applyFill="1" applyBorder="1" applyAlignment="1" applyProtection="1">
      <alignment horizontal="center" vertical="top"/>
      <protection hidden="1"/>
    </xf>
    <xf numFmtId="0" fontId="61" fillId="18" borderId="35" xfId="0" applyFont="1" applyFill="1" applyBorder="1" applyAlignment="1" applyProtection="1">
      <alignment horizontal="center" vertical="top"/>
      <protection hidden="1"/>
    </xf>
    <xf numFmtId="0" fontId="61" fillId="18" borderId="36" xfId="0" applyFont="1" applyFill="1" applyBorder="1" applyAlignment="1" applyProtection="1">
      <alignment horizontal="center" vertical="top"/>
      <protection hidden="1"/>
    </xf>
    <xf numFmtId="0" fontId="61" fillId="18" borderId="37" xfId="0" applyFont="1" applyFill="1" applyBorder="1" applyAlignment="1" applyProtection="1">
      <alignment horizontal="center" vertical="top"/>
      <protection hidden="1"/>
    </xf>
    <xf numFmtId="0" fontId="54" fillId="5" borderId="5" xfId="0" applyFont="1" applyFill="1" applyBorder="1" applyAlignment="1" applyProtection="1">
      <alignment horizontal="center" vertical="center"/>
      <protection hidden="1"/>
    </xf>
    <xf numFmtId="0" fontId="54" fillId="5" borderId="10" xfId="0" applyFont="1" applyFill="1" applyBorder="1" applyAlignment="1" applyProtection="1">
      <alignment horizontal="center" vertical="center"/>
      <protection hidden="1"/>
    </xf>
    <xf numFmtId="0" fontId="62" fillId="18" borderId="43" xfId="0" applyFont="1" applyFill="1" applyBorder="1" applyAlignment="1" applyProtection="1">
      <alignment horizontal="center" vertical="center"/>
      <protection locked="0" hidden="1"/>
    </xf>
    <xf numFmtId="0" fontId="62" fillId="18" borderId="47" xfId="0" applyFont="1" applyFill="1" applyBorder="1" applyAlignment="1" applyProtection="1">
      <alignment horizontal="center" vertical="center"/>
      <protection locked="0" hidden="1"/>
    </xf>
    <xf numFmtId="0" fontId="62" fillId="18" borderId="44" xfId="0" applyFont="1" applyFill="1" applyBorder="1" applyAlignment="1" applyProtection="1">
      <alignment horizontal="center" vertical="center"/>
      <protection locked="0" hidden="1"/>
    </xf>
    <xf numFmtId="0" fontId="62" fillId="18" borderId="45" xfId="0" applyFont="1" applyFill="1" applyBorder="1" applyAlignment="1" applyProtection="1">
      <alignment horizontal="center" vertical="center"/>
      <protection locked="0" hidden="1"/>
    </xf>
    <xf numFmtId="0" fontId="62" fillId="18" borderId="48" xfId="0" applyFont="1" applyFill="1" applyBorder="1" applyAlignment="1" applyProtection="1">
      <alignment horizontal="center" vertical="center"/>
      <protection locked="0" hidden="1"/>
    </xf>
    <xf numFmtId="0" fontId="62" fillId="18" borderId="46" xfId="0" applyFont="1" applyFill="1" applyBorder="1" applyAlignment="1" applyProtection="1">
      <alignment horizontal="center" vertical="center"/>
      <protection locked="0" hidden="1"/>
    </xf>
    <xf numFmtId="0" fontId="62" fillId="7" borderId="43" xfId="0" applyFont="1" applyFill="1" applyBorder="1" applyAlignment="1" applyProtection="1">
      <alignment horizontal="center" vertical="center"/>
      <protection hidden="1"/>
    </xf>
    <xf numFmtId="0" fontId="62" fillId="7" borderId="47" xfId="0" applyFont="1" applyFill="1" applyBorder="1" applyAlignment="1" applyProtection="1">
      <alignment horizontal="center" vertical="center"/>
      <protection hidden="1"/>
    </xf>
    <xf numFmtId="0" fontId="62" fillId="7" borderId="44" xfId="0" applyFont="1" applyFill="1" applyBorder="1" applyAlignment="1" applyProtection="1">
      <alignment horizontal="center" vertical="center"/>
      <protection hidden="1"/>
    </xf>
    <xf numFmtId="0" fontId="62" fillId="7" borderId="45" xfId="0" applyFont="1" applyFill="1" applyBorder="1" applyAlignment="1" applyProtection="1">
      <alignment horizontal="center" vertical="center"/>
      <protection hidden="1"/>
    </xf>
    <xf numFmtId="0" fontId="62" fillId="7" borderId="48" xfId="0" applyFont="1" applyFill="1" applyBorder="1" applyAlignment="1" applyProtection="1">
      <alignment horizontal="center" vertical="center"/>
      <protection hidden="1"/>
    </xf>
    <xf numFmtId="0" fontId="62" fillId="7" borderId="46" xfId="0" applyFont="1" applyFill="1" applyBorder="1" applyAlignment="1" applyProtection="1">
      <alignment horizontal="center" vertical="center"/>
      <protection hidden="1"/>
    </xf>
    <xf numFmtId="0" fontId="64" fillId="4" borderId="43" xfId="0" applyNumberFormat="1" applyFont="1" applyFill="1" applyBorder="1" applyAlignment="1" applyProtection="1">
      <alignment horizontal="center" vertical="center"/>
      <protection hidden="1"/>
    </xf>
    <xf numFmtId="0" fontId="64" fillId="4" borderId="44" xfId="0" applyNumberFormat="1" applyFont="1" applyFill="1" applyBorder="1" applyAlignment="1" applyProtection="1">
      <alignment horizontal="center" vertical="center"/>
      <protection hidden="1"/>
    </xf>
    <xf numFmtId="0" fontId="64" fillId="4" borderId="45" xfId="0" applyNumberFormat="1" applyFont="1" applyFill="1" applyBorder="1" applyAlignment="1" applyProtection="1">
      <alignment horizontal="center" vertical="center"/>
      <protection hidden="1"/>
    </xf>
    <xf numFmtId="0" fontId="64" fillId="4" borderId="46" xfId="0" applyNumberFormat="1" applyFont="1" applyFill="1" applyBorder="1" applyAlignment="1" applyProtection="1">
      <alignment horizontal="center" vertical="center"/>
      <protection hidden="1"/>
    </xf>
    <xf numFmtId="0" fontId="63" fillId="5" borderId="42" xfId="0" applyFont="1" applyFill="1" applyBorder="1" applyAlignment="1" applyProtection="1">
      <alignment horizontal="center"/>
      <protection hidden="1"/>
    </xf>
    <xf numFmtId="0" fontId="63" fillId="5" borderId="0" xfId="0" applyFont="1" applyFill="1" applyBorder="1" applyAlignment="1" applyProtection="1">
      <alignment horizontal="center"/>
      <protection hidden="1"/>
    </xf>
    <xf numFmtId="0" fontId="1" fillId="5" borderId="12" xfId="0" applyFont="1" applyFill="1" applyBorder="1" applyAlignment="1" applyProtection="1">
      <alignment horizontal="center" vertical="center"/>
      <protection hidden="1"/>
    </xf>
    <xf numFmtId="0" fontId="1" fillId="5" borderId="13" xfId="0" applyFont="1" applyFill="1" applyBorder="1" applyAlignment="1" applyProtection="1">
      <alignment horizontal="center" vertical="center"/>
      <protection hidden="1"/>
    </xf>
    <xf numFmtId="0" fontId="1" fillId="5" borderId="14" xfId="0" applyFont="1" applyFill="1" applyBorder="1" applyAlignment="1" applyProtection="1">
      <alignment horizontal="center" vertical="center"/>
      <protection hidden="1"/>
    </xf>
    <xf numFmtId="0" fontId="44" fillId="18" borderId="13" xfId="0" applyFont="1" applyFill="1" applyBorder="1" applyAlignment="1" applyProtection="1">
      <alignment horizontal="center" vertical="center"/>
      <protection hidden="1"/>
    </xf>
    <xf numFmtId="0" fontId="44" fillId="18" borderId="14" xfId="0" applyFont="1" applyFill="1" applyBorder="1" applyAlignment="1" applyProtection="1">
      <alignment horizontal="center" vertical="center"/>
      <protection hidden="1"/>
    </xf>
    <xf numFmtId="0" fontId="54" fillId="5" borderId="4" xfId="0" applyFont="1" applyFill="1" applyBorder="1" applyAlignment="1" applyProtection="1">
      <alignment horizontal="center" vertical="center"/>
      <protection hidden="1"/>
    </xf>
    <xf numFmtId="0" fontId="54" fillId="5" borderId="9" xfId="0" applyFont="1" applyFill="1" applyBorder="1" applyAlignment="1" applyProtection="1">
      <alignment horizontal="center" vertical="center"/>
      <protection hidden="1"/>
    </xf>
    <xf numFmtId="171" fontId="7" fillId="18" borderId="17" xfId="0" applyNumberFormat="1" applyFont="1" applyFill="1" applyBorder="1" applyAlignment="1" applyProtection="1">
      <alignment horizontal="center" vertical="center"/>
      <protection hidden="1"/>
    </xf>
    <xf numFmtId="0" fontId="7" fillId="18" borderId="18" xfId="0" applyFont="1" applyFill="1" applyBorder="1" applyAlignment="1" applyProtection="1">
      <alignment horizontal="center" vertical="center"/>
      <protection hidden="1"/>
    </xf>
    <xf numFmtId="0" fontId="7" fillId="18" borderId="19" xfId="0" applyFont="1" applyFill="1" applyBorder="1" applyAlignment="1" applyProtection="1">
      <alignment horizontal="center" vertical="center"/>
      <protection hidden="1"/>
    </xf>
    <xf numFmtId="0" fontId="0" fillId="18" borderId="12" xfId="0" applyFill="1" applyBorder="1" applyAlignment="1" applyProtection="1">
      <alignment horizontal="center" vertical="center"/>
      <protection hidden="1"/>
    </xf>
    <xf numFmtId="0" fontId="0" fillId="18" borderId="13" xfId="0" applyFill="1" applyBorder="1" applyAlignment="1" applyProtection="1">
      <alignment horizontal="center" vertical="center"/>
      <protection hidden="1"/>
    </xf>
    <xf numFmtId="0" fontId="0" fillId="18" borderId="14" xfId="0" applyFill="1" applyBorder="1" applyAlignment="1" applyProtection="1">
      <alignment horizontal="center" vertical="center"/>
      <protection hidden="1"/>
    </xf>
    <xf numFmtId="171" fontId="1" fillId="18" borderId="4" xfId="0" applyNumberFormat="1" applyFont="1" applyFill="1" applyBorder="1" applyAlignment="1" applyProtection="1">
      <alignment horizontal="center" vertical="center"/>
      <protection hidden="1"/>
    </xf>
    <xf numFmtId="171" fontId="1" fillId="18" borderId="6" xfId="0" applyNumberFormat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5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00B050"/>
      </font>
      <fill>
        <gradientFill degree="90">
          <stop position="0">
            <color theme="6" tint="-0.49803155613879818"/>
          </stop>
          <stop position="0.5">
            <color rgb="FF00B050"/>
          </stop>
          <stop position="1">
            <color theme="6" tint="-0.49803155613879818"/>
          </stop>
        </gradientFill>
      </fill>
    </dxf>
    <dxf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none">
          <bgColor auto="1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C00000"/>
        </patternFill>
      </fill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4" tint="0.39994506668294322"/>
      </font>
      <fill>
        <gradientFill degree="90">
          <stop position="0">
            <color theme="3" tint="-0.25098422193060094"/>
          </stop>
          <stop position="0.5">
            <color theme="3" tint="0.40000610370189521"/>
          </stop>
          <stop position="1">
            <color theme="3" tint="-0.25098422193060094"/>
          </stop>
        </gradientFill>
      </fill>
    </dxf>
    <dxf>
      <font>
        <b/>
        <i val="0"/>
        <color theme="8" tint="0.39994506668294322"/>
      </font>
      <fill>
        <gradientFill degree="90">
          <stop position="0">
            <color theme="3" tint="-0.25098422193060094"/>
          </stop>
          <stop position="1">
            <color theme="4"/>
          </stop>
        </gradientFill>
      </fill>
    </dxf>
    <dxf>
      <font>
        <b/>
        <i val="0"/>
        <color theme="0" tint="-4.9989318521683403E-2"/>
      </font>
      <fill>
        <gradientFill degree="90">
          <stop position="0">
            <color theme="1"/>
          </stop>
          <stop position="0.5">
            <color theme="4"/>
          </stop>
          <stop position="1">
            <color theme="1"/>
          </stop>
        </gradientFill>
      </fill>
    </dxf>
  </dxfs>
  <tableStyles count="0" defaultTableStyle="TableStyleMedium2" defaultPivotStyle="PivotStyleLight16"/>
  <colors>
    <mruColors>
      <color rgb="FFA4A26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ttendance!A1"/><Relationship Id="rId2" Type="http://schemas.openxmlformats.org/officeDocument/2006/relationships/hyperlink" Target="#list!A1"/><Relationship Id="rId1" Type="http://schemas.openxmlformats.org/officeDocument/2006/relationships/image" Target="../media/image1.png"/><Relationship Id="rId5" Type="http://schemas.openxmlformats.org/officeDocument/2006/relationships/hyperlink" Target="#max!A1"/><Relationship Id="rId4" Type="http://schemas.openxmlformats.org/officeDocument/2006/relationships/hyperlink" Target="#'time tabl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ttendance!A1"/><Relationship Id="rId2" Type="http://schemas.openxmlformats.org/officeDocument/2006/relationships/hyperlink" Target="#'time table'!A1"/><Relationship Id="rId1" Type="http://schemas.openxmlformats.org/officeDocument/2006/relationships/hyperlink" Target="#max!A1"/><Relationship Id="rId4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ime table'!A1"/><Relationship Id="rId2" Type="http://schemas.openxmlformats.org/officeDocument/2006/relationships/hyperlink" Target="#max!A1"/><Relationship Id="rId1" Type="http://schemas.openxmlformats.org/officeDocument/2006/relationships/hyperlink" Target="#home!A1"/><Relationship Id="rId4" Type="http://schemas.openxmlformats.org/officeDocument/2006/relationships/hyperlink" Target="#list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list!A1"/><Relationship Id="rId2" Type="http://schemas.openxmlformats.org/officeDocument/2006/relationships/hyperlink" Target="#max!A1"/><Relationship Id="rId1" Type="http://schemas.openxmlformats.org/officeDocument/2006/relationships/hyperlink" Target="#home!A1"/><Relationship Id="rId4" Type="http://schemas.openxmlformats.org/officeDocument/2006/relationships/hyperlink" Target="#attendanc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time table'!A1"/><Relationship Id="rId2" Type="http://schemas.openxmlformats.org/officeDocument/2006/relationships/hyperlink" Target="#list!A1"/><Relationship Id="rId1" Type="http://schemas.openxmlformats.org/officeDocument/2006/relationships/hyperlink" Target="#home!A1"/><Relationship Id="rId4" Type="http://schemas.openxmlformats.org/officeDocument/2006/relationships/hyperlink" Target="#attendan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931490</xdr:colOff>
      <xdr:row>0</xdr:row>
      <xdr:rowOff>168662</xdr:rowOff>
    </xdr:from>
    <xdr:to>
      <xdr:col>17</xdr:col>
      <xdr:colOff>588309</xdr:colOff>
      <xdr:row>5</xdr:row>
      <xdr:rowOff>47625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8494340" y="168662"/>
          <a:ext cx="1244319" cy="825113"/>
          <a:chOff x="2052077" y="182670"/>
          <a:chExt cx="1239650" cy="783837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8555" y="182670"/>
            <a:ext cx="1062749" cy="7640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052077" y="833436"/>
            <a:ext cx="1239650" cy="133071"/>
          </a:xfrm>
          <a:prstGeom prst="rect">
            <a:avLst/>
          </a:prstGeom>
          <a:solidFill>
            <a:schemeClr val="tx2">
              <a:lumMod val="7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600" b="1">
                <a:solidFill>
                  <a:schemeClr val="tx2">
                    <a:lumMod val="40000"/>
                    <a:lumOff val="60000"/>
                  </a:schemeClr>
                </a:solidFill>
              </a:rPr>
              <a:t>peace,</a:t>
            </a:r>
            <a:r>
              <a:rPr lang="fr-FR" sz="600" b="1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love and unity</a:t>
            </a:r>
            <a:endParaRPr lang="fr-FR" sz="600" b="1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  <xdr:sp macro="" textlink="">
        <xdr:nvSpPr>
          <xdr:cNvPr id="8" name="ZoneText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171139" y="245128"/>
            <a:ext cx="973511" cy="546287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200" b="1" i="0">
                <a:solidFill>
                  <a:schemeClr val="tx2">
                    <a:lumMod val="75000"/>
                  </a:schemeClr>
                </a:solidFill>
                <a:latin typeface="MV Boli" pitchFamily="2" charset="0"/>
                <a:cs typeface="MV Boli" pitchFamily="2" charset="0"/>
              </a:rPr>
              <a:t>Liberty</a:t>
            </a:r>
            <a:r>
              <a:rPr lang="fr-FR" sz="1000" b="1" i="0" baseline="0">
                <a:solidFill>
                  <a:schemeClr val="tx2">
                    <a:lumMod val="75000"/>
                  </a:schemeClr>
                </a:solidFill>
                <a:latin typeface="MV Boli" pitchFamily="2" charset="0"/>
                <a:cs typeface="MV Boli" pitchFamily="2" charset="0"/>
              </a:rPr>
              <a:t>                 College</a:t>
            </a:r>
            <a:endParaRPr lang="fr-FR" sz="1000" b="1" i="0">
              <a:solidFill>
                <a:schemeClr val="tx2">
                  <a:lumMod val="75000"/>
                </a:schemeClr>
              </a:solidFill>
              <a:latin typeface="MV Boli" pitchFamily="2" charset="0"/>
              <a:cs typeface="MV Boli" pitchFamily="2" charset="0"/>
            </a:endParaRPr>
          </a:p>
        </xdr:txBody>
      </xdr:sp>
    </xdr:grpSp>
    <xdr:clientData/>
  </xdr:twoCellAnchor>
  <xdr:twoCellAnchor>
    <xdr:from>
      <xdr:col>4</xdr:col>
      <xdr:colOff>511269</xdr:colOff>
      <xdr:row>0</xdr:row>
      <xdr:rowOff>168664</xdr:rowOff>
    </xdr:from>
    <xdr:to>
      <xdr:col>6</xdr:col>
      <xdr:colOff>84044</xdr:colOff>
      <xdr:row>5</xdr:row>
      <xdr:rowOff>7004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718019" y="168664"/>
          <a:ext cx="1211075" cy="784490"/>
          <a:chOff x="2052077" y="182671"/>
          <a:chExt cx="1239650" cy="783836"/>
        </a:xfrm>
      </xdr:grpSpPr>
      <xdr:pic>
        <xdr:nvPicPr>
          <xdr:cNvPr id="11" name="Imag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8556" y="182671"/>
            <a:ext cx="1062749" cy="7640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sp macro="" textlink="">
        <xdr:nvSpPr>
          <xdr:cNvPr id="12" name="ZoneText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2052077" y="833436"/>
            <a:ext cx="1239650" cy="133071"/>
          </a:xfrm>
          <a:prstGeom prst="rect">
            <a:avLst/>
          </a:prstGeom>
          <a:solidFill>
            <a:schemeClr val="tx2">
              <a:lumMod val="7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600" b="1">
                <a:solidFill>
                  <a:schemeClr val="tx2">
                    <a:lumMod val="40000"/>
                    <a:lumOff val="60000"/>
                  </a:schemeClr>
                </a:solidFill>
              </a:rPr>
              <a:t>peace,</a:t>
            </a:r>
            <a:r>
              <a:rPr lang="fr-FR" sz="600" b="1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love and unity</a:t>
            </a:r>
            <a:endParaRPr lang="fr-FR" sz="600" b="1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171139" y="245128"/>
            <a:ext cx="973511" cy="54628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200" b="1" i="0">
                <a:solidFill>
                  <a:schemeClr val="tx2">
                    <a:lumMod val="75000"/>
                  </a:schemeClr>
                </a:solidFill>
                <a:latin typeface="MV Boli" pitchFamily="2" charset="0"/>
                <a:cs typeface="MV Boli" pitchFamily="2" charset="0"/>
              </a:rPr>
              <a:t>Liberty</a:t>
            </a:r>
            <a:r>
              <a:rPr lang="fr-FR" sz="1000" b="1" i="0" baseline="0">
                <a:solidFill>
                  <a:schemeClr val="tx2">
                    <a:lumMod val="75000"/>
                  </a:schemeClr>
                </a:solidFill>
                <a:latin typeface="MV Boli" pitchFamily="2" charset="0"/>
                <a:cs typeface="MV Boli" pitchFamily="2" charset="0"/>
              </a:rPr>
              <a:t>                 College</a:t>
            </a:r>
            <a:endParaRPr lang="fr-FR" sz="1000" b="1" i="0">
              <a:solidFill>
                <a:schemeClr val="tx2">
                  <a:lumMod val="75000"/>
                </a:schemeClr>
              </a:solidFill>
              <a:latin typeface="MV Boli" pitchFamily="2" charset="0"/>
              <a:cs typeface="MV Boli" pitchFamily="2" charset="0"/>
            </a:endParaRPr>
          </a:p>
        </xdr:txBody>
      </xdr:sp>
    </xdr:grpSp>
    <xdr:clientData/>
  </xdr:twoCellAnchor>
  <xdr:twoCellAnchor>
    <xdr:from>
      <xdr:col>4</xdr:col>
      <xdr:colOff>28575</xdr:colOff>
      <xdr:row>20</xdr:row>
      <xdr:rowOff>38100</xdr:rowOff>
    </xdr:from>
    <xdr:to>
      <xdr:col>7</xdr:col>
      <xdr:colOff>161926</xdr:colOff>
      <xdr:row>24</xdr:row>
      <xdr:rowOff>38100</xdr:rowOff>
    </xdr:to>
    <xdr:sp macro="" textlink="">
      <xdr:nvSpPr>
        <xdr:cNvPr id="2" name="Rectangle à coins arrondis 1">
          <a:hlinkClick xmlns:r="http://schemas.openxmlformats.org/officeDocument/2006/relationships" r:id="rId2" tooltip="here the list of students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28975" y="3352800"/>
          <a:ext cx="1990726" cy="666750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>
              <a:solidFill>
                <a:schemeClr val="tx2">
                  <a:lumMod val="50000"/>
                </a:schemeClr>
              </a:solidFill>
              <a:latin typeface="Arial Black" pitchFamily="34" charset="0"/>
            </a:rPr>
            <a:t>List</a:t>
          </a:r>
          <a:endParaRPr lang="fr-FR" sz="1100">
            <a:solidFill>
              <a:schemeClr val="tx2">
                <a:lumMod val="50000"/>
              </a:schemeClr>
            </a:solidFill>
            <a:latin typeface="Arial Black" pitchFamily="34" charset="0"/>
          </a:endParaRPr>
        </a:p>
      </xdr:txBody>
    </xdr:sp>
    <xdr:clientData/>
  </xdr:twoCellAnchor>
  <xdr:twoCellAnchor>
    <xdr:from>
      <xdr:col>7</xdr:col>
      <xdr:colOff>266700</xdr:colOff>
      <xdr:row>20</xdr:row>
      <xdr:rowOff>57150</xdr:rowOff>
    </xdr:from>
    <xdr:to>
      <xdr:col>11</xdr:col>
      <xdr:colOff>152400</xdr:colOff>
      <xdr:row>24</xdr:row>
      <xdr:rowOff>57150</xdr:rowOff>
    </xdr:to>
    <xdr:sp macro="" textlink="">
      <xdr:nvSpPr>
        <xdr:cNvPr id="15" name="Rectangle à coins arrondis 14">
          <a:hlinkClick xmlns:r="http://schemas.openxmlformats.org/officeDocument/2006/relationships" r:id="rId3" tooltip="here attendance of students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867025" y="3752850"/>
          <a:ext cx="1562100" cy="666750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tx2">
                  <a:lumMod val="50000"/>
                </a:schemeClr>
              </a:solidFill>
              <a:latin typeface="Arial Black" pitchFamily="34" charset="0"/>
            </a:rPr>
            <a:t>Attendance</a:t>
          </a:r>
          <a:endParaRPr lang="fr-FR" sz="1000">
            <a:solidFill>
              <a:schemeClr val="tx2">
                <a:lumMod val="50000"/>
              </a:schemeClr>
            </a:solidFill>
            <a:latin typeface="Arial Black" pitchFamily="34" charset="0"/>
          </a:endParaRPr>
        </a:p>
      </xdr:txBody>
    </xdr:sp>
    <xdr:clientData/>
  </xdr:twoCellAnchor>
  <xdr:twoCellAnchor>
    <xdr:from>
      <xdr:col>16</xdr:col>
      <xdr:colOff>228601</xdr:colOff>
      <xdr:row>20</xdr:row>
      <xdr:rowOff>47625</xdr:rowOff>
    </xdr:from>
    <xdr:to>
      <xdr:col>18</xdr:col>
      <xdr:colOff>733426</xdr:colOff>
      <xdr:row>24</xdr:row>
      <xdr:rowOff>47625</xdr:rowOff>
    </xdr:to>
    <xdr:sp macro="" textlink="">
      <xdr:nvSpPr>
        <xdr:cNvPr id="16" name="Rectangle à coins arrondis 15">
          <a:hlinkClick xmlns:r="http://schemas.openxmlformats.org/officeDocument/2006/relationships" r:id="rId4" tooltip="here to see time table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324601" y="3743325"/>
          <a:ext cx="1905000" cy="666750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tx2">
                  <a:lumMod val="50000"/>
                </a:schemeClr>
              </a:solidFill>
              <a:latin typeface="Arial Black" pitchFamily="34" charset="0"/>
            </a:rPr>
            <a:t>Time</a:t>
          </a:r>
          <a:r>
            <a:rPr lang="fr-FR" sz="1600" baseline="0">
              <a:solidFill>
                <a:schemeClr val="tx2">
                  <a:lumMod val="50000"/>
                </a:schemeClr>
              </a:solidFill>
              <a:latin typeface="Arial Black" pitchFamily="34" charset="0"/>
            </a:rPr>
            <a:t> table</a:t>
          </a:r>
          <a:endParaRPr lang="fr-FR" sz="1000">
            <a:solidFill>
              <a:schemeClr val="tx2">
                <a:lumMod val="50000"/>
              </a:schemeClr>
            </a:solidFill>
            <a:latin typeface="Arial Black" pitchFamily="34" charset="0"/>
          </a:endParaRPr>
        </a:p>
      </xdr:txBody>
    </xdr:sp>
    <xdr:clientData/>
  </xdr:twoCellAnchor>
  <xdr:twoCellAnchor>
    <xdr:from>
      <xdr:col>11</xdr:col>
      <xdr:colOff>276225</xdr:colOff>
      <xdr:row>20</xdr:row>
      <xdr:rowOff>66675</xdr:rowOff>
    </xdr:from>
    <xdr:to>
      <xdr:col>16</xdr:col>
      <xdr:colOff>19050</xdr:colOff>
      <xdr:row>24</xdr:row>
      <xdr:rowOff>66675</xdr:rowOff>
    </xdr:to>
    <xdr:sp macro="" textlink="">
      <xdr:nvSpPr>
        <xdr:cNvPr id="20" name="Rectangle à coins arrondis 19">
          <a:hlinkClick xmlns:r="http://schemas.openxmlformats.org/officeDocument/2006/relationships" r:id="rId5" tooltip="here to see students max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552950" y="3762375"/>
          <a:ext cx="1562100" cy="6667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chemeClr val="tx2">
                  <a:lumMod val="50000"/>
                </a:schemeClr>
              </a:solidFill>
              <a:latin typeface="Arial Black" pitchFamily="34" charset="0"/>
            </a:rPr>
            <a:t>Max</a:t>
          </a:r>
          <a:endParaRPr lang="fr-FR" sz="1000">
            <a:solidFill>
              <a:schemeClr val="tx2">
                <a:lumMod val="50000"/>
              </a:schemeClr>
            </a:solidFill>
            <a:latin typeface="Arial Black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1123950</xdr:colOff>
      <xdr:row>1</xdr:row>
      <xdr:rowOff>84259</xdr:rowOff>
    </xdr:from>
    <xdr:to>
      <xdr:col>13</xdr:col>
      <xdr:colOff>2038351</xdr:colOff>
      <xdr:row>2</xdr:row>
      <xdr:rowOff>128221</xdr:rowOff>
    </xdr:to>
    <xdr:sp macro="" textlink="">
      <xdr:nvSpPr>
        <xdr:cNvPr id="3" name="Rectangle à coins arrondis 2">
          <a:hlinkClick xmlns:r="http://schemas.openxmlformats.org/officeDocument/2006/relationships" r:id="rId1" tooltip="here max of students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334750" y="274759"/>
          <a:ext cx="914401" cy="234462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max</a:t>
          </a:r>
        </a:p>
      </xdr:txBody>
    </xdr:sp>
    <xdr:clientData/>
  </xdr:twoCellAnchor>
  <xdr:twoCellAnchor>
    <xdr:from>
      <xdr:col>12</xdr:col>
      <xdr:colOff>1108564</xdr:colOff>
      <xdr:row>1</xdr:row>
      <xdr:rowOff>76934</xdr:rowOff>
    </xdr:from>
    <xdr:to>
      <xdr:col>13</xdr:col>
      <xdr:colOff>969351</xdr:colOff>
      <xdr:row>2</xdr:row>
      <xdr:rowOff>128220</xdr:rowOff>
    </xdr:to>
    <xdr:sp macro="" textlink="">
      <xdr:nvSpPr>
        <xdr:cNvPr id="4" name="Rectangle à coins arrondis 3">
          <a:hlinkClick xmlns:r="http://schemas.openxmlformats.org/officeDocument/2006/relationships" r:id="rId2" tooltip="here time table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204939" y="267434"/>
          <a:ext cx="975212" cy="241786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 b="1"/>
            <a:t>Time</a:t>
          </a:r>
          <a:r>
            <a:rPr lang="fr-FR" sz="1200" b="1" baseline="0"/>
            <a:t> tab</a:t>
          </a:r>
          <a:endParaRPr lang="fr-FR" sz="1200" b="1"/>
        </a:p>
      </xdr:txBody>
    </xdr:sp>
    <xdr:clientData/>
  </xdr:twoCellAnchor>
  <xdr:twoCellAnchor>
    <xdr:from>
      <xdr:col>14</xdr:col>
      <xdr:colOff>152401</xdr:colOff>
      <xdr:row>1</xdr:row>
      <xdr:rowOff>93784</xdr:rowOff>
    </xdr:from>
    <xdr:to>
      <xdr:col>15</xdr:col>
      <xdr:colOff>35170</xdr:colOff>
      <xdr:row>2</xdr:row>
      <xdr:rowOff>137746</xdr:rowOff>
    </xdr:to>
    <xdr:sp macro="" textlink="">
      <xdr:nvSpPr>
        <xdr:cNvPr id="5" name="Rectangle à coins arrondis 4">
          <a:hlinkClick xmlns:r="http://schemas.openxmlformats.org/officeDocument/2006/relationships" r:id="rId3" tooltip="here attendance of students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439651" y="284284"/>
          <a:ext cx="940044" cy="234462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/>
            <a:t>attand</a:t>
          </a:r>
        </a:p>
      </xdr:txBody>
    </xdr:sp>
    <xdr:clientData/>
  </xdr:twoCellAnchor>
  <xdr:twoCellAnchor>
    <xdr:from>
      <xdr:col>3</xdr:col>
      <xdr:colOff>439617</xdr:colOff>
      <xdr:row>0</xdr:row>
      <xdr:rowOff>169252</xdr:rowOff>
    </xdr:from>
    <xdr:to>
      <xdr:col>7</xdr:col>
      <xdr:colOff>314325</xdr:colOff>
      <xdr:row>5</xdr:row>
      <xdr:rowOff>9525</xdr:rowOff>
    </xdr:to>
    <xdr:sp macro="" textlink="">
      <xdr:nvSpPr>
        <xdr:cNvPr id="6" name="Rectangle à coins arrondis 5">
          <a:hlinkClick xmlns:r="http://schemas.openxmlformats.org/officeDocument/2006/relationships" r:id="rId4" tooltip="Go back to Menu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97067" y="169252"/>
          <a:ext cx="2675058" cy="811823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List of students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132799</xdr:colOff>
      <xdr:row>4</xdr:row>
      <xdr:rowOff>163940</xdr:rowOff>
    </xdr:to>
    <xdr:sp macro="" textlink="">
      <xdr:nvSpPr>
        <xdr:cNvPr id="5" name="Rectangle à coins arrondis 4">
          <a:hlinkClick xmlns:r="http://schemas.openxmlformats.org/officeDocument/2006/relationships" r:id="rId1" tooltip="Go back to Menu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1469" y="190500"/>
          <a:ext cx="1978268" cy="747346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Attendance</a:t>
          </a:r>
        </a:p>
      </xdr:txBody>
    </xdr:sp>
    <xdr:clientData/>
  </xdr:twoCellAnchor>
  <xdr:twoCellAnchor>
    <xdr:from>
      <xdr:col>31</xdr:col>
      <xdr:colOff>85725</xdr:colOff>
      <xdr:row>1</xdr:row>
      <xdr:rowOff>178775</xdr:rowOff>
    </xdr:from>
    <xdr:to>
      <xdr:col>35</xdr:col>
      <xdr:colOff>35903</xdr:colOff>
      <xdr:row>3</xdr:row>
      <xdr:rowOff>32237</xdr:rowOff>
    </xdr:to>
    <xdr:sp macro="" textlink="">
      <xdr:nvSpPr>
        <xdr:cNvPr id="12" name="Rectangle à coins arrondis 11">
          <a:hlinkClick xmlns:r="http://schemas.openxmlformats.org/officeDocument/2006/relationships" r:id="rId2" tooltip="here max of students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620250" y="369275"/>
          <a:ext cx="988403" cy="234462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max</a:t>
          </a:r>
        </a:p>
      </xdr:txBody>
    </xdr:sp>
    <xdr:clientData/>
  </xdr:twoCellAnchor>
  <xdr:twoCellAnchor>
    <xdr:from>
      <xdr:col>39</xdr:col>
      <xdr:colOff>200025</xdr:colOff>
      <xdr:row>1</xdr:row>
      <xdr:rowOff>171450</xdr:rowOff>
    </xdr:from>
    <xdr:to>
      <xdr:col>44</xdr:col>
      <xdr:colOff>361950</xdr:colOff>
      <xdr:row>3</xdr:row>
      <xdr:rowOff>32236</xdr:rowOff>
    </xdr:to>
    <xdr:sp macro="" textlink="">
      <xdr:nvSpPr>
        <xdr:cNvPr id="13" name="Rectangle à coins arrondis 12">
          <a:hlinkClick xmlns:r="http://schemas.openxmlformats.org/officeDocument/2006/relationships" r:id="rId3" tooltip="here time table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77700" y="361950"/>
          <a:ext cx="962025" cy="24178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Time</a:t>
          </a: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tab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232997</xdr:colOff>
      <xdr:row>1</xdr:row>
      <xdr:rowOff>178775</xdr:rowOff>
    </xdr:from>
    <xdr:to>
      <xdr:col>38</xdr:col>
      <xdr:colOff>530104</xdr:colOff>
      <xdr:row>3</xdr:row>
      <xdr:rowOff>32237</xdr:rowOff>
    </xdr:to>
    <xdr:sp macro="" textlink="">
      <xdr:nvSpPr>
        <xdr:cNvPr id="14" name="Rectangle à coins arrondis 13">
          <a:hlinkClick xmlns:r="http://schemas.openxmlformats.org/officeDocument/2006/relationships" r:id="rId4" tooltip="here to list of student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0805747" y="369275"/>
          <a:ext cx="1059107" cy="234462"/>
        </a:xfrm>
        <a:prstGeom prst="roundRect">
          <a:avLst/>
        </a:prstGeom>
        <a:solidFill>
          <a:schemeClr val="accent3">
            <a:lumMod val="50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list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468312</xdr:colOff>
      <xdr:row>1</xdr:row>
      <xdr:rowOff>39688</xdr:rowOff>
    </xdr:from>
    <xdr:to>
      <xdr:col>5</xdr:col>
      <xdr:colOff>176455</xdr:colOff>
      <xdr:row>5</xdr:row>
      <xdr:rowOff>7572</xdr:rowOff>
    </xdr:to>
    <xdr:sp macro="" textlink="">
      <xdr:nvSpPr>
        <xdr:cNvPr id="3" name="Rectangle à coins arrondis 2">
          <a:hlinkClick xmlns:r="http://schemas.openxmlformats.org/officeDocument/2006/relationships" r:id="rId1" tooltip="Go back to Menu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85875" y="230188"/>
          <a:ext cx="2121143" cy="745759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Time table</a:t>
          </a:r>
        </a:p>
      </xdr:txBody>
    </xdr:sp>
    <xdr:clientData/>
  </xdr:twoCellAnchor>
  <xdr:twoCellAnchor>
    <xdr:from>
      <xdr:col>9</xdr:col>
      <xdr:colOff>0</xdr:colOff>
      <xdr:row>1</xdr:row>
      <xdr:rowOff>7325</xdr:rowOff>
    </xdr:from>
    <xdr:to>
      <xdr:col>10</xdr:col>
      <xdr:colOff>197828</xdr:colOff>
      <xdr:row>2</xdr:row>
      <xdr:rowOff>51287</xdr:rowOff>
    </xdr:to>
    <xdr:sp macro="" textlink="">
      <xdr:nvSpPr>
        <xdr:cNvPr id="11" name="Rectangle à coins arrondis 10">
          <a:hlinkClick xmlns:r="http://schemas.openxmlformats.org/officeDocument/2006/relationships" r:id="rId2" tooltip="here max of students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648075" y="197825"/>
          <a:ext cx="959828" cy="234462"/>
        </a:xfrm>
        <a:prstGeom prst="roundRect">
          <a:avLst/>
        </a:prstGeom>
        <a:solidFill>
          <a:srgbClr val="F79646">
            <a:lumMod val="75000"/>
          </a:srgb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max</a:t>
          </a:r>
        </a:p>
      </xdr:txBody>
    </xdr:sp>
    <xdr:clientData/>
  </xdr:twoCellAnchor>
  <xdr:twoCellAnchor>
    <xdr:from>
      <xdr:col>11</xdr:col>
      <xdr:colOff>608136</xdr:colOff>
      <xdr:row>1</xdr:row>
      <xdr:rowOff>0</xdr:rowOff>
    </xdr:from>
    <xdr:to>
      <xdr:col>13</xdr:col>
      <xdr:colOff>0</xdr:colOff>
      <xdr:row>2</xdr:row>
      <xdr:rowOff>51286</xdr:rowOff>
    </xdr:to>
    <xdr:sp macro="" textlink="">
      <xdr:nvSpPr>
        <xdr:cNvPr id="12" name="Rectangle à coins arrondis 11">
          <a:hlinkClick xmlns:r="http://schemas.openxmlformats.org/officeDocument/2006/relationships" r:id="rId3" tooltip="here to list of students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780211" y="190500"/>
          <a:ext cx="915864" cy="241786"/>
        </a:xfrm>
        <a:prstGeom prst="roundRect">
          <a:avLst/>
        </a:prstGeom>
        <a:solidFill>
          <a:schemeClr val="accent3">
            <a:lumMod val="50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LIst</a:t>
          </a:r>
        </a:p>
      </xdr:txBody>
    </xdr:sp>
    <xdr:clientData/>
  </xdr:twoCellAnchor>
  <xdr:twoCellAnchor>
    <xdr:from>
      <xdr:col>10</xdr:col>
      <xdr:colOff>271097</xdr:colOff>
      <xdr:row>1</xdr:row>
      <xdr:rowOff>7325</xdr:rowOff>
    </xdr:from>
    <xdr:to>
      <xdr:col>11</xdr:col>
      <xdr:colOff>534866</xdr:colOff>
      <xdr:row>2</xdr:row>
      <xdr:rowOff>51287</xdr:rowOff>
    </xdr:to>
    <xdr:sp macro="" textlink="">
      <xdr:nvSpPr>
        <xdr:cNvPr id="13" name="Rectangle à coins arrondis 12">
          <a:hlinkClick xmlns:r="http://schemas.openxmlformats.org/officeDocument/2006/relationships" r:id="rId4" tooltip="here attendance of students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681172" y="197825"/>
          <a:ext cx="1025769" cy="234462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attand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186946</xdr:colOff>
      <xdr:row>1</xdr:row>
      <xdr:rowOff>152401</xdr:rowOff>
    </xdr:from>
    <xdr:to>
      <xdr:col>5</xdr:col>
      <xdr:colOff>9524</xdr:colOff>
      <xdr:row>5</xdr:row>
      <xdr:rowOff>142875</xdr:rowOff>
    </xdr:to>
    <xdr:sp macro="" textlink="">
      <xdr:nvSpPr>
        <xdr:cNvPr id="2" name="Rectangle à coins arrondis 1">
          <a:hlinkClick xmlns:r="http://schemas.openxmlformats.org/officeDocument/2006/relationships" r:id="rId1" tooltip="Go back to Menu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86946" y="342901"/>
          <a:ext cx="2060953" cy="75247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MAX</a:t>
          </a:r>
        </a:p>
      </xdr:txBody>
    </xdr:sp>
    <xdr:clientData/>
  </xdr:twoCellAnchor>
  <xdr:twoCellAnchor>
    <xdr:from>
      <xdr:col>33</xdr:col>
      <xdr:colOff>173710</xdr:colOff>
      <xdr:row>1</xdr:row>
      <xdr:rowOff>179683</xdr:rowOff>
    </xdr:from>
    <xdr:to>
      <xdr:col>37</xdr:col>
      <xdr:colOff>65706</xdr:colOff>
      <xdr:row>3</xdr:row>
      <xdr:rowOff>29916</xdr:rowOff>
    </xdr:to>
    <xdr:sp macro="" textlink="">
      <xdr:nvSpPr>
        <xdr:cNvPr id="3" name="Rectangle à coins arrondis 2">
          <a:hlinkClick xmlns:r="http://schemas.openxmlformats.org/officeDocument/2006/relationships" r:id="rId2" tooltip="here to list of student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936585" y="370183"/>
          <a:ext cx="1187396" cy="231233"/>
        </a:xfrm>
        <a:prstGeom prst="roundRect">
          <a:avLst/>
        </a:prstGeom>
        <a:solidFill>
          <a:schemeClr val="accent3">
            <a:lumMod val="50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list </a:t>
          </a:r>
        </a:p>
      </xdr:txBody>
    </xdr:sp>
    <xdr:clientData/>
  </xdr:twoCellAnchor>
  <xdr:twoCellAnchor>
    <xdr:from>
      <xdr:col>41</xdr:col>
      <xdr:colOff>154822</xdr:colOff>
      <xdr:row>1</xdr:row>
      <xdr:rowOff>160634</xdr:rowOff>
    </xdr:from>
    <xdr:to>
      <xdr:col>43</xdr:col>
      <xdr:colOff>57151</xdr:colOff>
      <xdr:row>3</xdr:row>
      <xdr:rowOff>18565</xdr:rowOff>
    </xdr:to>
    <xdr:sp macro="" textlink="">
      <xdr:nvSpPr>
        <xdr:cNvPr id="7" name="Rectangle à coins arrondis 6">
          <a:hlinkClick xmlns:r="http://schemas.openxmlformats.org/officeDocument/2006/relationships" r:id="rId3" tooltip="here time table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0670422" y="351134"/>
          <a:ext cx="1007229" cy="238931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Time</a:t>
          </a: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 </a:t>
          </a: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tab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46979</xdr:colOff>
      <xdr:row>1</xdr:row>
      <xdr:rowOff>176777</xdr:rowOff>
    </xdr:from>
    <xdr:to>
      <xdr:col>40</xdr:col>
      <xdr:colOff>46333</xdr:colOff>
      <xdr:row>3</xdr:row>
      <xdr:rowOff>18565</xdr:rowOff>
    </xdr:to>
    <xdr:sp macro="" textlink="">
      <xdr:nvSpPr>
        <xdr:cNvPr id="10" name="Rectangle à coins arrondis 9">
          <a:hlinkClick xmlns:r="http://schemas.openxmlformats.org/officeDocument/2006/relationships" r:id="rId4" tooltip="here attendance of students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9343379" y="367277"/>
          <a:ext cx="1142354" cy="222788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attand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F11:O24" headerRowCount="0" totalsRowShown="0" headerRowDxfId="55" headerRowBorderDxfId="54" tableBorderDxfId="53">
  <tableColumns count="10">
    <tableColumn id="1" xr3:uid="{00000000-0010-0000-0000-000001000000}" name="Colonne1" headerRowDxfId="52"/>
    <tableColumn id="2" xr3:uid="{00000000-0010-0000-0000-000002000000}" name="Colonne2" headerRowDxfId="51"/>
    <tableColumn id="3" xr3:uid="{00000000-0010-0000-0000-000003000000}" name="Colonne3" headerRowDxfId="50"/>
    <tableColumn id="4" xr3:uid="{00000000-0010-0000-0000-000004000000}" name="Colonne4" headerRowDxfId="49"/>
    <tableColumn id="5" xr3:uid="{00000000-0010-0000-0000-000005000000}" name="Colonne5" headerRowDxfId="48"/>
    <tableColumn id="6" xr3:uid="{00000000-0010-0000-0000-000006000000}" name="Colonne6" headerRowDxfId="47"/>
    <tableColumn id="7" xr3:uid="{00000000-0010-0000-0000-000007000000}" name="Colonne7" headerRowDxfId="46"/>
    <tableColumn id="8" xr3:uid="{00000000-0010-0000-0000-000008000000}" name="Colonne8" headerRowDxfId="45"/>
    <tableColumn id="9" xr3:uid="{00000000-0010-0000-0000-000009000000}" name="Colonne9" headerRowDxfId="44"/>
    <tableColumn id="10" xr3:uid="{00000000-0010-0000-0000-00000A000000}" name="Colonne10" headerRow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tud13@class.com" TargetMode="External"/><Relationship Id="rId13" Type="http://schemas.openxmlformats.org/officeDocument/2006/relationships/hyperlink" Target="mailto:stud12@class.com" TargetMode="External"/><Relationship Id="rId3" Type="http://schemas.openxmlformats.org/officeDocument/2006/relationships/hyperlink" Target="mailto:stud3@class.com" TargetMode="External"/><Relationship Id="rId7" Type="http://schemas.openxmlformats.org/officeDocument/2006/relationships/hyperlink" Target="mailto:stud11@class.com" TargetMode="External"/><Relationship Id="rId12" Type="http://schemas.openxmlformats.org/officeDocument/2006/relationships/hyperlink" Target="mailto:stud10@class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stud1@class.com" TargetMode="External"/><Relationship Id="rId16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hyperlink" Target="mailto:stud9@class.com" TargetMode="External"/><Relationship Id="rId11" Type="http://schemas.openxmlformats.org/officeDocument/2006/relationships/hyperlink" Target="mailto:stud8@class.com" TargetMode="External"/><Relationship Id="rId5" Type="http://schemas.openxmlformats.org/officeDocument/2006/relationships/hyperlink" Target="mailto:stud7@class.com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stud6@class.com" TargetMode="External"/><Relationship Id="rId4" Type="http://schemas.openxmlformats.org/officeDocument/2006/relationships/hyperlink" Target="mailto:stud5@class.com" TargetMode="External"/><Relationship Id="rId9" Type="http://schemas.openxmlformats.org/officeDocument/2006/relationships/hyperlink" Target="mailto:stud4@class.com" TargetMode="External"/><Relationship Id="rId14" Type="http://schemas.openxmlformats.org/officeDocument/2006/relationships/hyperlink" Target="mailto:stud2@clas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Z48"/>
  <sheetViews>
    <sheetView showGridLines="0" showRowColHeaders="0" tabSelected="1" showRuler="0" showWhiteSpace="0" view="pageLayout" zoomScaleNormal="100" zoomScaleSheetLayoutView="142" workbookViewId="0"/>
  </sheetViews>
  <sheetFormatPr defaultColWidth="11.453125" defaultRowHeight="14.5" x14ac:dyDescent="0.35"/>
  <cols>
    <col min="1" max="3" width="11.453125" style="1"/>
    <col min="4" max="4" width="10.453125" style="1" customWidth="1"/>
    <col min="5" max="5" width="12.81640625" style="1" customWidth="1"/>
    <col min="6" max="6" width="10" style="1" customWidth="1"/>
    <col min="7" max="7" width="3" style="1" customWidth="1"/>
    <col min="8" max="8" width="9.54296875" style="1" customWidth="1"/>
    <col min="9" max="9" width="2" style="1" customWidth="1"/>
    <col min="10" max="10" width="2.1796875" style="1" customWidth="1"/>
    <col min="11" max="11" width="9.7265625" style="1" customWidth="1"/>
    <col min="12" max="12" width="4.81640625" style="1" customWidth="1"/>
    <col min="13" max="13" width="5.1796875" style="1" customWidth="1"/>
    <col min="14" max="15" width="0.7265625" style="1" customWidth="1"/>
    <col min="16" max="16" width="14" style="1" customWidth="1"/>
    <col min="17" max="17" width="8.1796875" style="1" customWidth="1"/>
    <col min="18" max="22" width="11.453125" style="1" customWidth="1"/>
    <col min="23" max="23" width="3.1796875" style="1" customWidth="1"/>
    <col min="24" max="24" width="1.26953125" style="1" customWidth="1"/>
    <col min="25" max="26" width="11.453125" style="1" hidden="1" customWidth="1"/>
    <col min="27" max="16384" width="11.453125" style="1"/>
  </cols>
  <sheetData>
    <row r="1" spans="1:26" x14ac:dyDescent="0.35">
      <c r="A1" s="20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243">
        <f ca="1">NOW()</f>
        <v>44489.501038078706</v>
      </c>
      <c r="B2" s="243"/>
      <c r="C2" s="243"/>
      <c r="D2" s="243"/>
      <c r="E2" s="4"/>
      <c r="F2" s="4"/>
      <c r="G2" s="245" t="s">
        <v>10</v>
      </c>
      <c r="H2" s="245"/>
      <c r="I2" s="245"/>
      <c r="J2" s="245"/>
      <c r="K2" s="245"/>
      <c r="L2" s="245"/>
      <c r="M2" s="245"/>
      <c r="N2" s="245"/>
      <c r="O2" s="245"/>
      <c r="P2" s="245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5">
      <c r="A3" s="243"/>
      <c r="B3" s="243"/>
      <c r="C3" s="243"/>
      <c r="D3" s="243"/>
      <c r="E3" s="4"/>
      <c r="F3" s="4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243"/>
      <c r="B4" s="243"/>
      <c r="C4" s="243"/>
      <c r="D4" s="243"/>
      <c r="E4" s="4"/>
      <c r="F4" s="4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thickBot="1" x14ac:dyDescent="0.4">
      <c r="A5" s="244">
        <v>43815</v>
      </c>
      <c r="B5" s="244"/>
      <c r="C5" s="244"/>
      <c r="D5" s="244"/>
      <c r="E5" s="4"/>
      <c r="F5" s="4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" customHeight="1" x14ac:dyDescent="0.35">
      <c r="A6" s="244"/>
      <c r="B6" s="244"/>
      <c r="C6" s="244"/>
      <c r="D6" s="244"/>
      <c r="E6" s="4"/>
      <c r="F6" s="4"/>
      <c r="G6" s="14"/>
      <c r="H6" s="14"/>
      <c r="I6" s="14"/>
      <c r="J6" s="14"/>
      <c r="K6" s="14"/>
      <c r="L6" s="14"/>
      <c r="M6" s="14"/>
      <c r="N6" s="1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 x14ac:dyDescent="0.35">
      <c r="A7" s="244"/>
      <c r="B7" s="244"/>
      <c r="C7" s="244"/>
      <c r="D7" s="244"/>
      <c r="E7" s="4"/>
      <c r="F7" s="4"/>
      <c r="G7" s="4"/>
      <c r="H7" s="4"/>
      <c r="I7" s="4"/>
      <c r="J7" s="4"/>
      <c r="K7" s="247" t="s">
        <v>0</v>
      </c>
      <c r="L7" s="247"/>
      <c r="M7" s="204">
        <v>43657</v>
      </c>
      <c r="N7" s="28" t="s">
        <v>1</v>
      </c>
      <c r="O7" s="253">
        <f>M7+365</f>
        <v>44022</v>
      </c>
      <c r="P7" s="253"/>
      <c r="Q7" s="138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 x14ac:dyDescent="0.4">
      <c r="A8" s="242"/>
      <c r="B8" s="242"/>
      <c r="C8" s="242"/>
      <c r="D8" s="22"/>
      <c r="E8" s="4"/>
      <c r="F8" s="66" t="s">
        <v>120</v>
      </c>
      <c r="G8" s="31" t="s">
        <v>121</v>
      </c>
      <c r="H8" s="257"/>
      <c r="I8" s="257"/>
      <c r="J8" s="257"/>
      <c r="K8" s="66"/>
      <c r="L8" s="255" t="s">
        <v>122</v>
      </c>
      <c r="M8" s="255"/>
      <c r="N8" s="28"/>
      <c r="O8" s="140"/>
      <c r="P8" s="260"/>
      <c r="Q8" s="260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59" t="s">
        <v>4</v>
      </c>
      <c r="G9" s="258"/>
      <c r="H9" s="258"/>
      <c r="I9" s="258"/>
      <c r="J9" s="258"/>
      <c r="K9" s="4"/>
      <c r="L9" s="4"/>
      <c r="M9" s="4"/>
      <c r="N9" s="4"/>
      <c r="O9" s="141"/>
      <c r="P9" s="141"/>
      <c r="Q9" s="141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5">
      <c r="A10" s="4"/>
      <c r="B10" s="4"/>
      <c r="C10" s="4"/>
      <c r="D10" s="4"/>
      <c r="E10" s="4"/>
      <c r="F10" s="59" t="s">
        <v>19</v>
      </c>
      <c r="G10" s="259"/>
      <c r="H10" s="259"/>
      <c r="I10" s="259"/>
      <c r="J10" s="259"/>
      <c r="K10" s="29"/>
      <c r="L10" s="249" t="s">
        <v>7</v>
      </c>
      <c r="M10" s="250"/>
      <c r="N10" s="30"/>
      <c r="O10" s="251"/>
      <c r="P10" s="251"/>
      <c r="Q10" s="251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 x14ac:dyDescent="0.35">
      <c r="A11" s="4"/>
      <c r="B11" s="4"/>
      <c r="C11" s="4"/>
      <c r="D11" s="4" t="s">
        <v>2</v>
      </c>
      <c r="E11" s="4"/>
      <c r="F11" s="248" t="s">
        <v>3</v>
      </c>
      <c r="G11" s="248"/>
      <c r="H11" s="254" t="s">
        <v>72</v>
      </c>
      <c r="I11" s="254"/>
      <c r="J11" s="254"/>
      <c r="K11" s="4"/>
      <c r="L11" s="256" t="s">
        <v>5</v>
      </c>
      <c r="M11" s="256"/>
      <c r="N11" s="256"/>
      <c r="O11" s="252"/>
      <c r="P11" s="252"/>
      <c r="Q11" s="252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35">
      <c r="A12" s="4"/>
      <c r="B12" s="4"/>
      <c r="C12" s="4"/>
      <c r="D12" s="4"/>
      <c r="E12" s="4"/>
      <c r="F12" s="261" t="s">
        <v>18</v>
      </c>
      <c r="G12" s="261"/>
      <c r="H12" s="261"/>
      <c r="I12" s="271"/>
      <c r="J12" s="272"/>
      <c r="K12" s="4"/>
      <c r="L12" s="60"/>
      <c r="M12" s="60" t="s">
        <v>20</v>
      </c>
      <c r="N12" s="60"/>
      <c r="O12" s="269"/>
      <c r="P12" s="269"/>
      <c r="Q12" s="269"/>
      <c r="R12" s="4"/>
      <c r="S12" s="4"/>
      <c r="T12" s="4"/>
      <c r="U12" s="4"/>
      <c r="V12" s="4"/>
      <c r="W12" s="4"/>
      <c r="X12" s="4"/>
      <c r="Y12" s="4"/>
      <c r="Z12" s="4"/>
    </row>
    <row r="13" spans="1:26" ht="18.5" x14ac:dyDescent="0.4">
      <c r="A13" s="4"/>
      <c r="B13" s="4"/>
      <c r="C13" s="4"/>
      <c r="D13" s="4"/>
      <c r="E13" s="4"/>
      <c r="F13" s="58" t="s">
        <v>8</v>
      </c>
      <c r="G13" s="203">
        <v>6</v>
      </c>
      <c r="H13" s="202" t="s">
        <v>57</v>
      </c>
      <c r="I13" s="270" t="s">
        <v>144</v>
      </c>
      <c r="J13" s="270"/>
      <c r="K13" s="4"/>
      <c r="L13" s="31"/>
      <c r="M13" s="60" t="s">
        <v>6</v>
      </c>
      <c r="N13" s="4"/>
      <c r="O13" s="268"/>
      <c r="P13" s="268"/>
      <c r="Q13" s="268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4"/>
      <c r="B14" s="4"/>
      <c r="C14" s="4"/>
      <c r="D14" s="139"/>
      <c r="E14" s="4"/>
      <c r="F14" s="32"/>
      <c r="G14" s="4"/>
      <c r="H14" s="4"/>
      <c r="I14" s="2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5">
      <c r="A15" s="4"/>
      <c r="B15" s="4"/>
      <c r="C15" s="4"/>
      <c r="D15" s="4"/>
      <c r="E15" s="4"/>
      <c r="F15" s="4"/>
      <c r="G15" s="33"/>
      <c r="H15" s="34"/>
      <c r="I15" s="4"/>
      <c r="J15" s="4"/>
      <c r="K15" s="3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5">
      <c r="A18" s="4"/>
      <c r="B18" s="4"/>
      <c r="C18" s="4"/>
      <c r="D18" s="4"/>
      <c r="E18" s="4"/>
      <c r="F18" s="263"/>
      <c r="G18" s="264"/>
      <c r="H18" s="264"/>
      <c r="I18" s="11"/>
      <c r="J18" s="265"/>
      <c r="K18" s="262"/>
      <c r="L18" s="262"/>
      <c r="M18" s="262"/>
      <c r="N18" s="11"/>
      <c r="O18" s="11"/>
      <c r="P18" s="266"/>
      <c r="Q18" s="267"/>
      <c r="R18" s="11"/>
      <c r="S18" s="4"/>
      <c r="T18" s="4"/>
      <c r="U18" s="4"/>
      <c r="V18" s="4"/>
      <c r="W18" s="4"/>
      <c r="X18" s="4"/>
      <c r="Y18" s="4"/>
      <c r="Z18" s="4"/>
    </row>
    <row r="19" spans="1:26" x14ac:dyDescent="0.35">
      <c r="A19" s="4"/>
      <c r="B19" s="4"/>
      <c r="C19" s="4"/>
      <c r="D19" s="4"/>
      <c r="E19" s="4"/>
      <c r="F19" s="264"/>
      <c r="G19" s="264"/>
      <c r="H19" s="264"/>
      <c r="I19" s="11"/>
      <c r="J19" s="262"/>
      <c r="K19" s="262"/>
      <c r="L19" s="262"/>
      <c r="M19" s="262"/>
      <c r="N19" s="11"/>
      <c r="O19" s="11"/>
      <c r="P19" s="267"/>
      <c r="Q19" s="267"/>
      <c r="R19" s="11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4"/>
      <c r="B20" s="4"/>
      <c r="C20" s="4"/>
      <c r="D20" s="4"/>
      <c r="E20" s="4"/>
      <c r="F20" s="264"/>
      <c r="G20" s="264"/>
      <c r="H20" s="264"/>
      <c r="I20" s="11"/>
      <c r="J20" s="262"/>
      <c r="K20" s="262"/>
      <c r="L20" s="262"/>
      <c r="M20" s="262"/>
      <c r="N20" s="11"/>
      <c r="O20" s="11"/>
      <c r="P20" s="267"/>
      <c r="Q20" s="267"/>
      <c r="R20" s="11"/>
      <c r="S20" s="4"/>
      <c r="T20" s="4"/>
      <c r="U20" s="4"/>
      <c r="V20" s="4"/>
      <c r="W20" s="4"/>
      <c r="X20" s="4"/>
      <c r="Y20" s="4"/>
      <c r="Z20" s="4"/>
    </row>
    <row r="21" spans="1:26" ht="7.5" customHeight="1" x14ac:dyDescent="0.35">
      <c r="A21" s="4"/>
      <c r="B21" s="4"/>
      <c r="C21" s="4"/>
      <c r="D21" s="4"/>
      <c r="E21" s="4"/>
      <c r="F21" s="4"/>
      <c r="G21" s="4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4"/>
      <c r="B22" s="4"/>
      <c r="C22" s="4"/>
      <c r="D22" s="4"/>
      <c r="E22" s="4"/>
      <c r="F22" s="4"/>
      <c r="G22" s="4"/>
      <c r="H22" s="4"/>
      <c r="I22" s="262"/>
      <c r="J22" s="262"/>
      <c r="K22" s="262"/>
      <c r="L22" s="262"/>
      <c r="M22" s="262"/>
      <c r="N22" s="262"/>
      <c r="O22" s="262"/>
      <c r="P22" s="11"/>
      <c r="Q22" s="11"/>
      <c r="R22" s="11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4"/>
      <c r="B23" s="4"/>
      <c r="C23" s="4"/>
      <c r="D23" s="4"/>
      <c r="E23" s="4"/>
      <c r="F23" s="4"/>
      <c r="G23" s="4"/>
      <c r="H23" s="4"/>
      <c r="I23" s="262"/>
      <c r="J23" s="262"/>
      <c r="K23" s="262"/>
      <c r="L23" s="262"/>
      <c r="M23" s="262"/>
      <c r="N23" s="262"/>
      <c r="O23" s="262"/>
      <c r="P23" s="11"/>
      <c r="Q23" s="11"/>
      <c r="R23" s="11"/>
      <c r="S23" s="4"/>
      <c r="T23" s="4"/>
      <c r="U23" s="4"/>
      <c r="V23" s="4"/>
      <c r="W23" s="4"/>
      <c r="X23" s="4"/>
      <c r="Y23" s="4"/>
      <c r="Z23" s="4"/>
    </row>
    <row r="24" spans="1:26" x14ac:dyDescent="0.35">
      <c r="A24" s="4"/>
      <c r="B24" s="4"/>
      <c r="C24" s="4"/>
      <c r="D24" s="4"/>
      <c r="E24" s="4"/>
      <c r="F24" s="4"/>
      <c r="G24" s="4"/>
      <c r="H24" s="4"/>
      <c r="I24" s="262"/>
      <c r="J24" s="262"/>
      <c r="K24" s="262"/>
      <c r="L24" s="262"/>
      <c r="M24" s="262"/>
      <c r="N24" s="262"/>
      <c r="O24" s="262"/>
      <c r="P24" s="11"/>
      <c r="Q24" s="11"/>
      <c r="R24" s="11"/>
      <c r="S24" s="4"/>
      <c r="T24" s="4"/>
      <c r="U24" s="4"/>
      <c r="V24" s="4"/>
      <c r="W24" s="4"/>
      <c r="X24" s="4"/>
      <c r="Y24" s="4"/>
      <c r="Z24" s="4"/>
    </row>
    <row r="25" spans="1:26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66.7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66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sheetProtection password="CCA0" sheet="1" objects="1" scenarios="1" selectLockedCells="1"/>
  <customSheetViews>
    <customSheetView guid="{6D8AA11C-149C-456B-B017-BF439FB5DCE5}" scale="130" showPageBreaks="1" view="pageLayout">
      <selection activeCell="C14" sqref="C14"/>
      <pageMargins left="3.3602150537634407E-2" right="0.13786764705882354" top="2.5201612903225805E-2" bottom="0.75" header="0.3" footer="0.3"/>
      <printOptions gridLines="1"/>
      <pageSetup paperSize="9" pageOrder="overThenDown" orientation="landscape" blackAndWhite="1" r:id="rId1"/>
    </customSheetView>
  </customSheetViews>
  <mergeCells count="25">
    <mergeCell ref="F12:H12"/>
    <mergeCell ref="I22:O24"/>
    <mergeCell ref="F18:H20"/>
    <mergeCell ref="J18:M20"/>
    <mergeCell ref="P18:Q20"/>
    <mergeCell ref="O13:Q13"/>
    <mergeCell ref="O12:Q12"/>
    <mergeCell ref="I13:J13"/>
    <mergeCell ref="I12:J12"/>
    <mergeCell ref="A2:D4"/>
    <mergeCell ref="A5:D7"/>
    <mergeCell ref="G2:P5"/>
    <mergeCell ref="K7:L7"/>
    <mergeCell ref="F11:G11"/>
    <mergeCell ref="L10:M10"/>
    <mergeCell ref="O10:Q10"/>
    <mergeCell ref="O11:Q11"/>
    <mergeCell ref="O7:P7"/>
    <mergeCell ref="H11:J11"/>
    <mergeCell ref="L8:M8"/>
    <mergeCell ref="L11:N11"/>
    <mergeCell ref="H8:J8"/>
    <mergeCell ref="G9:J9"/>
    <mergeCell ref="G10:J10"/>
    <mergeCell ref="P8:Q8"/>
  </mergeCells>
  <dataValidations count="10">
    <dataValidation type="list" allowBlank="1" showInputMessage="1" showErrorMessage="1" error="you are wrong" prompt="select the class" sqref="G13" xr:uid="{00000000-0002-0000-0000-000000000000}">
      <formula1>"1,2,3,4,5,6"</formula1>
    </dataValidation>
    <dataValidation type="list" allowBlank="1" showInputMessage="1" showErrorMessage="1" error="you are wrong" prompt="select the option" sqref="H13" xr:uid="{00000000-0002-0000-0000-000001000000}">
      <formula1>"C.O,SC,HTC,HP,LIT,COMERCIAL,MG,ELECTRO,ELECTRI"</formula1>
    </dataValidation>
    <dataValidation type="list" allowBlank="1" showInputMessage="1" showErrorMessage="1" error="you are wrong " prompt="select information" sqref="I13:J13" xr:uid="{00000000-0002-0000-0000-000002000000}">
      <formula1>"A,B,C,D,E,F,G,H,I,G,K,L,M"</formula1>
    </dataValidation>
    <dataValidation type="textLength" errorStyle="warning" allowBlank="1" showInputMessage="1" showErrorMessage="1" error="you are wrong " promptTitle="School's name" prompt="Put the name_x000a_of the School or Institution" sqref="G9" xr:uid="{00000000-0002-0000-0000-000003000000}">
      <formula1>1</formula1>
      <formula2>20</formula2>
    </dataValidation>
    <dataValidation type="whole" allowBlank="1" showInputMessage="1" showErrorMessage="1" error="you are wrong" prompt="p.box here" sqref="G10" xr:uid="{00000000-0002-0000-0000-000004000000}">
      <formula1>G10</formula1>
      <formula2>G10</formula2>
    </dataValidation>
    <dataValidation type="list" allowBlank="1" showInputMessage="1" showErrorMessage="1" error="you are wrong" prompt="departement here" sqref="H11:J11" xr:uid="{00000000-0002-0000-0000-000005000000}">
      <formula1>"Science,technology,business,computer,education"</formula1>
    </dataValidation>
    <dataValidation type="whole" operator="equal" showInputMessage="1" showErrorMessage="1" error="you are wrong put number" prompt="your number here " sqref="O11:Q11" xr:uid="{00000000-0002-0000-0000-000006000000}">
      <formula1>O11</formula1>
    </dataValidation>
    <dataValidation type="textLength" allowBlank="1" showInputMessage="1" showErrorMessage="1" error="you are wrong" prompt="teacher's email " sqref="O13:Q13" xr:uid="{00000000-0002-0000-0000-000007000000}">
      <formula1>1</formula1>
      <formula2>20</formula2>
    </dataValidation>
    <dataValidation type="date" operator="greaterThan" allowBlank="1" showInputMessage="1" showErrorMessage="1" sqref="M7" xr:uid="{00000000-0002-0000-0000-000008000000}">
      <formula1>11/7/2019</formula1>
    </dataValidation>
    <dataValidation type="textLength" allowBlank="1" showInputMessage="1" showErrorMessage="1" error="you are wrong" sqref="O10:Q10" xr:uid="{00000000-0002-0000-0000-000009000000}">
      <formula1>1</formula1>
      <formula2>20</formula2>
    </dataValidation>
  </dataValidations>
  <pageMargins left="0" right="0" top="0" bottom="0" header="0" footer="0"/>
  <pageSetup paperSize="9" scale="78" fitToHeight="0" pageOrder="overThenDown" orientation="landscape" blackAndWhite="1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2" sqref="F12"/>
    </sheetView>
  </sheetViews>
  <sheetFormatPr defaultColWidth="10.90625"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Z47"/>
  <sheetViews>
    <sheetView showGridLines="0" showRowColHeaders="0" showRuler="0" showWhiteSpace="0" view="pageLayout" zoomScale="98" zoomScaleNormal="100" zoomScaleSheetLayoutView="140" zoomScalePageLayoutView="98" workbookViewId="0">
      <selection activeCell="N5" sqref="N5"/>
    </sheetView>
  </sheetViews>
  <sheetFormatPr defaultColWidth="11.453125" defaultRowHeight="14.5" x14ac:dyDescent="0.35"/>
  <cols>
    <col min="1" max="3" width="11.453125" style="1"/>
    <col min="4" max="4" width="7.7265625" style="1" customWidth="1"/>
    <col min="5" max="5" width="11.453125" style="1"/>
    <col min="6" max="10" width="10" style="1" customWidth="1"/>
    <col min="11" max="11" width="10.81640625" style="1" customWidth="1"/>
    <col min="12" max="12" width="12.7265625" style="1" customWidth="1"/>
    <col min="13" max="13" width="15.54296875" style="1" customWidth="1"/>
    <col min="14" max="14" width="29" style="1" customWidth="1"/>
    <col min="15" max="15" width="14.7265625" style="1" customWidth="1"/>
    <col min="16" max="16" width="7.1796875" style="1" customWidth="1"/>
    <col min="17" max="17" width="13.453125" style="1" customWidth="1"/>
    <col min="18" max="20" width="0" style="1" hidden="1" customWidth="1"/>
    <col min="21" max="22" width="11.453125" style="1"/>
    <col min="23" max="23" width="3.453125" style="1" customWidth="1"/>
    <col min="24" max="24" width="1.453125" style="1" customWidth="1"/>
    <col min="25" max="26" width="0" style="1" hidden="1" customWidth="1"/>
    <col min="27" max="16384" width="11.453125" style="1"/>
  </cols>
  <sheetData>
    <row r="1" spans="1:26" x14ac:dyDescent="0.35">
      <c r="A1" s="4"/>
      <c r="B1" s="4"/>
      <c r="C1" s="4"/>
      <c r="D1" s="4"/>
      <c r="E1" s="5"/>
      <c r="F1" s="5"/>
      <c r="G1" s="5"/>
      <c r="H1" s="5"/>
      <c r="I1" s="5"/>
      <c r="J1" s="4"/>
      <c r="K1" s="4"/>
      <c r="L1" s="4"/>
      <c r="M1" s="4"/>
      <c r="N1" s="4"/>
      <c r="O1" s="4"/>
      <c r="P1" s="4"/>
      <c r="Q1" s="4"/>
      <c r="U1" s="4"/>
      <c r="V1" s="4"/>
      <c r="W1" s="4"/>
      <c r="X1" s="4"/>
      <c r="Y1" s="4"/>
      <c r="Z1" s="4"/>
    </row>
    <row r="2" spans="1:26" x14ac:dyDescent="0.35">
      <c r="A2" s="4"/>
      <c r="B2" s="4"/>
      <c r="C2" s="4"/>
      <c r="D2" s="4"/>
      <c r="E2" s="277"/>
      <c r="F2" s="264"/>
      <c r="G2" s="278"/>
      <c r="H2" s="278"/>
      <c r="I2" s="6"/>
      <c r="J2" s="4"/>
      <c r="K2" s="4"/>
      <c r="L2" s="4"/>
      <c r="M2" s="11"/>
      <c r="N2" s="21"/>
      <c r="O2" s="21"/>
      <c r="P2" s="21"/>
      <c r="Q2" s="4"/>
      <c r="U2" s="4"/>
      <c r="V2" s="4"/>
      <c r="W2" s="4"/>
      <c r="X2" s="4"/>
      <c r="Y2" s="4"/>
      <c r="Z2" s="4"/>
    </row>
    <row r="3" spans="1:26" x14ac:dyDescent="0.35">
      <c r="A3" s="4"/>
      <c r="B3" s="4"/>
      <c r="C3" s="4"/>
      <c r="D3" s="4"/>
      <c r="E3" s="278"/>
      <c r="F3" s="278"/>
      <c r="G3" s="278"/>
      <c r="H3" s="278"/>
      <c r="I3" s="6"/>
      <c r="J3" s="4"/>
      <c r="K3" s="4"/>
      <c r="L3" s="4"/>
      <c r="M3" s="11"/>
      <c r="N3" s="273"/>
      <c r="O3" s="273"/>
      <c r="P3" s="273"/>
      <c r="Q3" s="4"/>
      <c r="U3" s="4"/>
      <c r="V3" s="4"/>
      <c r="W3" s="4"/>
      <c r="X3" s="4"/>
      <c r="Y3" s="4"/>
      <c r="Z3" s="4"/>
    </row>
    <row r="4" spans="1:26" ht="15" thickBot="1" x14ac:dyDescent="0.4">
      <c r="E4" s="278"/>
      <c r="F4" s="278"/>
      <c r="G4" s="278"/>
      <c r="H4" s="278"/>
      <c r="I4" s="6"/>
      <c r="J4" s="4"/>
      <c r="K4" s="4"/>
      <c r="L4" s="4"/>
      <c r="M4" s="4"/>
      <c r="N4" s="4"/>
      <c r="O4" s="4"/>
      <c r="P4" s="4"/>
      <c r="Q4" s="4"/>
      <c r="U4" s="4"/>
      <c r="V4" s="4"/>
      <c r="W4" s="4"/>
      <c r="X4" s="4"/>
      <c r="Y4" s="4"/>
      <c r="Z4" s="4"/>
    </row>
    <row r="5" spans="1:26" ht="15.5" thickTop="1" thickBot="1" x14ac:dyDescent="0.4">
      <c r="N5" s="63" t="s">
        <v>143</v>
      </c>
      <c r="O5" s="52">
        <v>13</v>
      </c>
      <c r="Y5" s="4"/>
      <c r="Z5" s="4"/>
    </row>
    <row r="6" spans="1:26" ht="3.75" customHeight="1" thickTop="1" thickBot="1" x14ac:dyDescent="0.4">
      <c r="N6" s="55"/>
      <c r="O6" s="56"/>
      <c r="Y6" s="4"/>
      <c r="Z6" s="4"/>
    </row>
    <row r="7" spans="1:26" ht="15.5" thickTop="1" thickBot="1" x14ac:dyDescent="0.4">
      <c r="N7" s="64" t="s">
        <v>116</v>
      </c>
      <c r="O7" s="53">
        <f>COUNTIF(I12:I24,"M")</f>
        <v>9</v>
      </c>
      <c r="Y7" s="4"/>
      <c r="Z7" s="4"/>
    </row>
    <row r="8" spans="1:26" ht="4.5" customHeight="1" thickTop="1" thickBot="1" x14ac:dyDescent="0.4">
      <c r="N8" s="51"/>
      <c r="O8" s="57"/>
      <c r="Y8" s="4"/>
      <c r="Z8" s="4"/>
    </row>
    <row r="9" spans="1:26" ht="15.5" thickTop="1" thickBot="1" x14ac:dyDescent="0.4">
      <c r="N9" s="62" t="s">
        <v>117</v>
      </c>
      <c r="O9" s="54">
        <f>COUNTIF(I12:I24,"F")</f>
        <v>4</v>
      </c>
      <c r="Y9" s="4"/>
      <c r="Z9" s="4"/>
    </row>
    <row r="10" spans="1:26" ht="7.5" customHeight="1" thickTop="1" thickBot="1" x14ac:dyDescent="0.4">
      <c r="Y10" s="4"/>
      <c r="Z10" s="4"/>
    </row>
    <row r="11" spans="1:26" ht="15" thickBot="1" x14ac:dyDescent="0.4">
      <c r="F11" s="8" t="s">
        <v>11</v>
      </c>
      <c r="G11" s="40" t="s">
        <v>88</v>
      </c>
      <c r="H11" s="40"/>
      <c r="I11" s="40" t="s">
        <v>16</v>
      </c>
      <c r="J11" s="9" t="s">
        <v>17</v>
      </c>
      <c r="K11" s="9" t="s">
        <v>12</v>
      </c>
      <c r="L11" s="9" t="s">
        <v>14</v>
      </c>
      <c r="M11" s="9" t="s">
        <v>13</v>
      </c>
      <c r="N11" s="9" t="s">
        <v>21</v>
      </c>
      <c r="O11" s="10" t="s">
        <v>15</v>
      </c>
      <c r="Y11" s="4"/>
      <c r="Z11" s="4"/>
    </row>
    <row r="12" spans="1:26" ht="16.5" x14ac:dyDescent="0.5">
      <c r="F12" s="48">
        <v>1</v>
      </c>
      <c r="G12" s="192" t="s">
        <v>87</v>
      </c>
      <c r="H12" s="193" t="s">
        <v>89</v>
      </c>
      <c r="I12" s="191" t="s">
        <v>73</v>
      </c>
      <c r="J12" s="194"/>
      <c r="K12" s="195"/>
      <c r="L12" s="196" t="s">
        <v>22</v>
      </c>
      <c r="M12" s="197" t="s">
        <v>35</v>
      </c>
      <c r="N12" s="142">
        <f>max!AK16</f>
        <v>46.435344827586206</v>
      </c>
      <c r="O12" s="200" t="s">
        <v>35</v>
      </c>
      <c r="Y12" s="4"/>
      <c r="Z12" s="4"/>
    </row>
    <row r="13" spans="1:26" ht="16.5" x14ac:dyDescent="0.5">
      <c r="F13" s="49">
        <v>2</v>
      </c>
      <c r="G13" s="198" t="s">
        <v>91</v>
      </c>
      <c r="H13" s="199" t="s">
        <v>90</v>
      </c>
      <c r="I13" s="191" t="s">
        <v>73</v>
      </c>
      <c r="J13" s="194"/>
      <c r="K13" s="195"/>
      <c r="L13" s="196" t="s">
        <v>23</v>
      </c>
      <c r="M13" s="197" t="s">
        <v>36</v>
      </c>
      <c r="N13" s="142">
        <f>max!AK17</f>
        <v>92.125</v>
      </c>
      <c r="O13" s="200" t="s">
        <v>36</v>
      </c>
      <c r="Y13" s="4"/>
      <c r="Z13" s="4"/>
    </row>
    <row r="14" spans="1:26" ht="16.5" x14ac:dyDescent="0.5">
      <c r="F14" s="48">
        <v>3</v>
      </c>
      <c r="G14" s="198" t="s">
        <v>92</v>
      </c>
      <c r="H14" s="199" t="s">
        <v>93</v>
      </c>
      <c r="I14" s="191" t="s">
        <v>73</v>
      </c>
      <c r="J14" s="194"/>
      <c r="K14" s="195"/>
      <c r="L14" s="196" t="s">
        <v>24</v>
      </c>
      <c r="M14" s="197" t="s">
        <v>37</v>
      </c>
      <c r="N14" s="142">
        <f>max!AK18</f>
        <v>92.375</v>
      </c>
      <c r="O14" s="200" t="s">
        <v>37</v>
      </c>
      <c r="Y14" s="4"/>
      <c r="Z14" s="4"/>
    </row>
    <row r="15" spans="1:26" ht="16.5" x14ac:dyDescent="0.5">
      <c r="F15" s="49">
        <v>4</v>
      </c>
      <c r="G15" s="198" t="s">
        <v>94</v>
      </c>
      <c r="H15" s="199" t="s">
        <v>95</v>
      </c>
      <c r="I15" s="191" t="s">
        <v>73</v>
      </c>
      <c r="J15" s="194"/>
      <c r="K15" s="195"/>
      <c r="L15" s="196" t="s">
        <v>25</v>
      </c>
      <c r="M15" s="197" t="s">
        <v>38</v>
      </c>
      <c r="N15" s="142">
        <f>max!AK19</f>
        <v>92.125</v>
      </c>
      <c r="O15" s="200" t="s">
        <v>38</v>
      </c>
      <c r="Y15" s="4"/>
      <c r="Z15" s="4"/>
    </row>
    <row r="16" spans="1:26" ht="16.5" x14ac:dyDescent="0.5">
      <c r="F16" s="48">
        <v>5</v>
      </c>
      <c r="G16" s="198" t="s">
        <v>96</v>
      </c>
      <c r="H16" s="199" t="s">
        <v>97</v>
      </c>
      <c r="I16" s="191" t="s">
        <v>74</v>
      </c>
      <c r="J16" s="194"/>
      <c r="K16" s="195"/>
      <c r="L16" s="196" t="s">
        <v>26</v>
      </c>
      <c r="M16" s="197" t="s">
        <v>39</v>
      </c>
      <c r="N16" s="142">
        <f>max!AK20</f>
        <v>58.833333333333329</v>
      </c>
      <c r="O16" s="200" t="s">
        <v>39</v>
      </c>
      <c r="Y16" s="4"/>
      <c r="Z16" s="4"/>
    </row>
    <row r="17" spans="1:26" ht="16.5" x14ac:dyDescent="0.5">
      <c r="F17" s="49">
        <v>6</v>
      </c>
      <c r="G17" s="198" t="s">
        <v>98</v>
      </c>
      <c r="H17" s="199" t="s">
        <v>99</v>
      </c>
      <c r="I17" s="191" t="s">
        <v>74</v>
      </c>
      <c r="J17" s="194"/>
      <c r="K17" s="195"/>
      <c r="L17" s="196" t="s">
        <v>27</v>
      </c>
      <c r="M17" s="197" t="s">
        <v>40</v>
      </c>
      <c r="N17" s="142">
        <f>max!AK21</f>
        <v>43.528846153846153</v>
      </c>
      <c r="O17" s="200" t="s">
        <v>40</v>
      </c>
      <c r="Y17" s="4"/>
      <c r="Z17" s="4"/>
    </row>
    <row r="18" spans="1:26" ht="16.5" x14ac:dyDescent="0.5">
      <c r="F18" s="48">
        <v>7</v>
      </c>
      <c r="G18" s="198" t="s">
        <v>100</v>
      </c>
      <c r="H18" s="199" t="s">
        <v>101</v>
      </c>
      <c r="I18" s="191" t="s">
        <v>74</v>
      </c>
      <c r="J18" s="194"/>
      <c r="K18" s="195"/>
      <c r="L18" s="196" t="s">
        <v>28</v>
      </c>
      <c r="M18" s="197" t="s">
        <v>41</v>
      </c>
      <c r="N18" s="142">
        <f>max!AK22</f>
        <v>89.053571428571431</v>
      </c>
      <c r="O18" s="200" t="s">
        <v>41</v>
      </c>
      <c r="Y18" s="4"/>
      <c r="Z18" s="4"/>
    </row>
    <row r="19" spans="1:26" ht="16.5" x14ac:dyDescent="0.5">
      <c r="F19" s="49">
        <v>8</v>
      </c>
      <c r="G19" s="198" t="s">
        <v>102</v>
      </c>
      <c r="H19" s="199" t="s">
        <v>103</v>
      </c>
      <c r="I19" s="191" t="s">
        <v>73</v>
      </c>
      <c r="J19" s="194"/>
      <c r="K19" s="195"/>
      <c r="L19" s="196" t="s">
        <v>29</v>
      </c>
      <c r="M19" s="197" t="s">
        <v>42</v>
      </c>
      <c r="N19" s="142">
        <f>max!AK23</f>
        <v>80.931034482758619</v>
      </c>
      <c r="O19" s="200" t="s">
        <v>42</v>
      </c>
      <c r="Y19" s="4"/>
      <c r="Z19" s="4"/>
    </row>
    <row r="20" spans="1:26" ht="16.5" x14ac:dyDescent="0.5">
      <c r="F20" s="48">
        <v>9</v>
      </c>
      <c r="G20" s="198" t="s">
        <v>104</v>
      </c>
      <c r="H20" s="199" t="s">
        <v>105</v>
      </c>
      <c r="I20" s="191" t="s">
        <v>73</v>
      </c>
      <c r="J20" s="194"/>
      <c r="K20" s="195"/>
      <c r="L20" s="196" t="s">
        <v>30</v>
      </c>
      <c r="M20" s="197" t="s">
        <v>43</v>
      </c>
      <c r="N20" s="142">
        <f>max!AK24</f>
        <v>91.150862068965523</v>
      </c>
      <c r="O20" s="200" t="s">
        <v>43</v>
      </c>
      <c r="Y20" s="4"/>
      <c r="Z20" s="4"/>
    </row>
    <row r="21" spans="1:26" ht="16.5" x14ac:dyDescent="0.5">
      <c r="F21" s="49">
        <v>10</v>
      </c>
      <c r="G21" s="198" t="s">
        <v>106</v>
      </c>
      <c r="H21" s="199" t="s">
        <v>107</v>
      </c>
      <c r="I21" s="191" t="s">
        <v>73</v>
      </c>
      <c r="J21" s="194"/>
      <c r="K21" s="195"/>
      <c r="L21" s="196" t="s">
        <v>31</v>
      </c>
      <c r="M21" s="197" t="s">
        <v>44</v>
      </c>
      <c r="N21" s="142">
        <f>max!AK25</f>
        <v>92.125</v>
      </c>
      <c r="O21" s="200" t="s">
        <v>44</v>
      </c>
      <c r="Y21" s="4"/>
      <c r="Z21" s="4"/>
    </row>
    <row r="22" spans="1:26" ht="16.5" x14ac:dyDescent="0.5">
      <c r="F22" s="48">
        <v>11</v>
      </c>
      <c r="G22" s="198" t="s">
        <v>108</v>
      </c>
      <c r="H22" s="199" t="s">
        <v>109</v>
      </c>
      <c r="I22" s="191" t="s">
        <v>74</v>
      </c>
      <c r="J22" s="194"/>
      <c r="K22" s="195"/>
      <c r="L22" s="196" t="s">
        <v>32</v>
      </c>
      <c r="M22" s="197" t="s">
        <v>45</v>
      </c>
      <c r="N22" s="142">
        <f>max!AK26</f>
        <v>90</v>
      </c>
      <c r="O22" s="200" t="s">
        <v>45</v>
      </c>
      <c r="Y22" s="4"/>
      <c r="Z22" s="4"/>
    </row>
    <row r="23" spans="1:26" ht="16.5" x14ac:dyDescent="0.5">
      <c r="F23" s="49">
        <v>12</v>
      </c>
      <c r="G23" s="198" t="s">
        <v>110</v>
      </c>
      <c r="H23" s="199" t="s">
        <v>111</v>
      </c>
      <c r="I23" s="191" t="s">
        <v>73</v>
      </c>
      <c r="J23" s="194"/>
      <c r="K23" s="195"/>
      <c r="L23" s="196" t="s">
        <v>33</v>
      </c>
      <c r="M23" s="197" t="s">
        <v>46</v>
      </c>
      <c r="N23" s="142">
        <f>max!AK27</f>
        <v>90</v>
      </c>
      <c r="O23" s="200" t="s">
        <v>46</v>
      </c>
      <c r="Y23" s="4"/>
      <c r="Z23" s="4"/>
    </row>
    <row r="24" spans="1:26" ht="16.5" x14ac:dyDescent="0.5">
      <c r="F24" s="48">
        <v>13</v>
      </c>
      <c r="G24" s="198" t="s">
        <v>112</v>
      </c>
      <c r="H24" s="199" t="s">
        <v>113</v>
      </c>
      <c r="I24" s="191" t="s">
        <v>73</v>
      </c>
      <c r="J24" s="194"/>
      <c r="K24" s="195"/>
      <c r="L24" s="196" t="s">
        <v>34</v>
      </c>
      <c r="M24" s="197" t="s">
        <v>47</v>
      </c>
      <c r="N24" s="142">
        <f>max!AK28</f>
        <v>67.987068965517238</v>
      </c>
      <c r="O24" s="200" t="s">
        <v>47</v>
      </c>
      <c r="Y24" s="4"/>
      <c r="Z24" s="4"/>
    </row>
    <row r="25" spans="1:26" ht="15" thickBot="1" x14ac:dyDescent="0.4">
      <c r="F25" s="45"/>
      <c r="G25" s="276"/>
      <c r="H25" s="276"/>
      <c r="I25" s="46"/>
      <c r="J25" s="46"/>
      <c r="K25" s="46"/>
      <c r="L25" s="46"/>
      <c r="M25" s="46"/>
      <c r="N25" s="46"/>
      <c r="O25" s="47"/>
      <c r="Y25" s="4"/>
      <c r="Z25" s="4"/>
    </row>
    <row r="26" spans="1:26" x14ac:dyDescent="0.35">
      <c r="F26" s="7"/>
      <c r="G26" s="275"/>
      <c r="H26" s="275"/>
      <c r="Y26" s="4"/>
      <c r="Z26" s="4"/>
    </row>
    <row r="27" spans="1:26" x14ac:dyDescent="0.35">
      <c r="F27" s="3"/>
      <c r="G27" s="275"/>
      <c r="H27" s="275"/>
      <c r="Y27" s="4"/>
      <c r="Z27" s="4"/>
    </row>
    <row r="28" spans="1:26" x14ac:dyDescent="0.35">
      <c r="F28" s="7"/>
      <c r="G28" s="275"/>
      <c r="H28" s="275"/>
      <c r="Y28" s="4"/>
      <c r="Z28" s="4"/>
    </row>
    <row r="29" spans="1:26" x14ac:dyDescent="0.35">
      <c r="F29" s="3"/>
      <c r="G29" s="275"/>
      <c r="H29" s="275"/>
      <c r="Y29" s="4"/>
      <c r="Z29" s="4"/>
    </row>
    <row r="30" spans="1:26" x14ac:dyDescent="0.35">
      <c r="F30" s="7"/>
      <c r="G30" s="275"/>
      <c r="H30" s="275"/>
      <c r="Y30" s="4"/>
      <c r="Z30" s="4"/>
    </row>
    <row r="31" spans="1:26" x14ac:dyDescent="0.35">
      <c r="F31" s="3"/>
      <c r="G31" s="275"/>
      <c r="H31" s="275"/>
      <c r="Y31" s="4"/>
      <c r="Z31" s="4"/>
    </row>
    <row r="32" spans="1:26" x14ac:dyDescent="0.35">
      <c r="A32" s="4"/>
      <c r="B32" s="4"/>
      <c r="C32" s="4"/>
      <c r="D32" s="4"/>
      <c r="E32" s="4"/>
      <c r="F32" s="61"/>
      <c r="G32" s="274"/>
      <c r="H32" s="274"/>
      <c r="I32" s="4"/>
      <c r="J32" s="4"/>
      <c r="K32" s="4"/>
      <c r="L32" s="4"/>
      <c r="M32" s="4"/>
      <c r="N32" s="4"/>
      <c r="O32" s="4"/>
      <c r="P32" s="4"/>
      <c r="Q32" s="4"/>
      <c r="U32" s="4"/>
      <c r="V32" s="4"/>
      <c r="W32" s="4"/>
      <c r="X32" s="4"/>
      <c r="Y32" s="4"/>
      <c r="Z32" s="4"/>
    </row>
    <row r="33" spans="1:26" x14ac:dyDescent="0.35">
      <c r="A33" s="4"/>
      <c r="B33" s="4"/>
      <c r="C33" s="4"/>
      <c r="D33" s="4"/>
      <c r="E33" s="4"/>
      <c r="F33" s="22"/>
      <c r="G33" s="274"/>
      <c r="H33" s="274"/>
      <c r="I33" s="4"/>
      <c r="J33" s="4"/>
      <c r="K33" s="4"/>
      <c r="L33" s="4"/>
      <c r="M33" s="4"/>
      <c r="N33" s="4"/>
      <c r="O33" s="4"/>
      <c r="P33" s="4"/>
      <c r="Q33" s="4"/>
      <c r="U33" s="4"/>
      <c r="V33" s="4"/>
      <c r="W33" s="4"/>
      <c r="X33" s="4"/>
      <c r="Y33" s="4"/>
      <c r="Z33" s="4"/>
    </row>
    <row r="34" spans="1:26" x14ac:dyDescent="0.35">
      <c r="A34" s="4"/>
      <c r="B34" s="4"/>
      <c r="C34" s="4"/>
      <c r="D34" s="4"/>
      <c r="E34" s="4"/>
      <c r="F34" s="61"/>
      <c r="G34" s="274"/>
      <c r="H34" s="274"/>
      <c r="I34" s="4"/>
      <c r="J34" s="4"/>
      <c r="K34" s="4"/>
      <c r="L34" s="4"/>
      <c r="M34" s="4"/>
      <c r="N34" s="4"/>
      <c r="O34" s="4"/>
      <c r="P34" s="4"/>
      <c r="Q34" s="4"/>
      <c r="U34" s="4"/>
      <c r="V34" s="4"/>
      <c r="W34" s="4"/>
      <c r="X34" s="4"/>
      <c r="Y34" s="4"/>
      <c r="Z34" s="4"/>
    </row>
    <row r="35" spans="1:2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U35" s="4"/>
      <c r="V35" s="4"/>
      <c r="W35" s="4"/>
      <c r="X35" s="4"/>
      <c r="Y35" s="4"/>
      <c r="Z35" s="4"/>
    </row>
    <row r="36" spans="1:2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U36" s="4"/>
      <c r="V36" s="4"/>
      <c r="W36" s="4"/>
      <c r="X36" s="4"/>
      <c r="Y36" s="4"/>
      <c r="Z36" s="4"/>
    </row>
    <row r="37" spans="1:2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U37" s="4"/>
      <c r="V37" s="4"/>
      <c r="W37" s="4"/>
      <c r="X37" s="4"/>
      <c r="Y37" s="4"/>
      <c r="Z37" s="4"/>
    </row>
    <row r="38" spans="1:26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U38" s="4"/>
      <c r="V38" s="4"/>
      <c r="W38" s="4"/>
      <c r="X38" s="4"/>
      <c r="Y38" s="4"/>
      <c r="Z38" s="4"/>
    </row>
    <row r="39" spans="1:26" hidden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U39" s="4"/>
      <c r="V39" s="4"/>
      <c r="W39" s="4"/>
      <c r="X39" s="4"/>
      <c r="Y39" s="4"/>
      <c r="Z39" s="4"/>
    </row>
    <row r="40" spans="1:26" hidden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</sheetData>
  <sheetProtection password="CCA0" sheet="1" objects="1" scenarios="1" selectLockedCells="1"/>
  <customSheetViews>
    <customSheetView guid="{6D8AA11C-149C-456B-B017-BF439FB5DCE5}" scale="130" showPageBreaks="1" hiddenRows="1" hiddenColumns="1" view="pageLayout">
      <selection activeCell="N11" sqref="N11"/>
      <pageMargins left="1.5318627450980392E-2" right="0.7" top="1.5318627450980392E-2" bottom="0.75" header="0.3" footer="0.3"/>
      <pageSetup paperSize="9" orientation="landscape" r:id="rId1"/>
    </customSheetView>
  </customSheetViews>
  <mergeCells count="12">
    <mergeCell ref="N3:P3"/>
    <mergeCell ref="G34:H34"/>
    <mergeCell ref="G29:H29"/>
    <mergeCell ref="G30:H30"/>
    <mergeCell ref="G31:H31"/>
    <mergeCell ref="G32:H32"/>
    <mergeCell ref="G33:H33"/>
    <mergeCell ref="G25:H25"/>
    <mergeCell ref="G26:H26"/>
    <mergeCell ref="G27:H27"/>
    <mergeCell ref="G28:H28"/>
    <mergeCell ref="E2:H4"/>
  </mergeCells>
  <conditionalFormatting sqref="F12:O24">
    <cfRule type="expression" dxfId="58" priority="1">
      <formula>$N$7=ROW()</formula>
    </cfRule>
    <cfRule type="expression" dxfId="57" priority="2">
      <formula>$N$7=ROW()</formula>
    </cfRule>
    <cfRule type="expression" priority="3">
      <formula>$N$7=ligne</formula>
    </cfRule>
    <cfRule type="expression" dxfId="56" priority="4">
      <formula>$N$7=ROW()</formula>
    </cfRule>
  </conditionalFormatting>
  <dataValidations count="1">
    <dataValidation type="list" allowBlank="1" showInputMessage="1" showErrorMessage="1" sqref="I12:I24" xr:uid="{00000000-0002-0000-0200-000000000000}">
      <formula1>"M,F"</formula1>
    </dataValidation>
  </dataValidations>
  <hyperlinks>
    <hyperlink ref="L12" r:id="rId2" xr:uid="{00000000-0004-0000-0200-000000000000}"/>
    <hyperlink ref="L14" r:id="rId3" xr:uid="{00000000-0004-0000-0200-000001000000}"/>
    <hyperlink ref="L16" r:id="rId4" xr:uid="{00000000-0004-0000-0200-000002000000}"/>
    <hyperlink ref="L18" r:id="rId5" xr:uid="{00000000-0004-0000-0200-000003000000}"/>
    <hyperlink ref="L20" r:id="rId6" xr:uid="{00000000-0004-0000-0200-000004000000}"/>
    <hyperlink ref="L22" r:id="rId7" xr:uid="{00000000-0004-0000-0200-000005000000}"/>
    <hyperlink ref="L24" r:id="rId8" xr:uid="{00000000-0004-0000-0200-000006000000}"/>
    <hyperlink ref="L15" r:id="rId9" xr:uid="{00000000-0004-0000-0200-000007000000}"/>
    <hyperlink ref="L17" r:id="rId10" xr:uid="{00000000-0004-0000-0200-000008000000}"/>
    <hyperlink ref="L19" r:id="rId11" xr:uid="{00000000-0004-0000-0200-000009000000}"/>
    <hyperlink ref="L21" r:id="rId12" xr:uid="{00000000-0004-0000-0200-00000A000000}"/>
    <hyperlink ref="L23" r:id="rId13" xr:uid="{00000000-0004-0000-0200-00000B000000}"/>
    <hyperlink ref="L13" r:id="rId14" xr:uid="{00000000-0004-0000-0200-00000C000000}"/>
  </hyperlinks>
  <pageMargins left="0" right="0" top="0" bottom="0" header="0" footer="0"/>
  <pageSetup paperSize="9" scale="63" fitToHeight="0" pageOrder="overThenDown" orientation="landscape" blackAndWhite="1" r:id="rId15"/>
  <drawing r:id="rId16"/>
  <tableParts count="1"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A1:AT54"/>
  <sheetViews>
    <sheetView showGridLines="0" showRowColHeaders="0" showRuler="0" showWhiteSpace="0" view="pageLayout" zoomScaleNormal="100" zoomScaleSheetLayoutView="100" workbookViewId="0">
      <selection activeCell="AH18" sqref="AH18"/>
    </sheetView>
  </sheetViews>
  <sheetFormatPr defaultColWidth="11.453125" defaultRowHeight="14.5" x14ac:dyDescent="0.35"/>
  <cols>
    <col min="1" max="3" width="11.453125" style="1"/>
    <col min="4" max="4" width="4.54296875" style="1" customWidth="1"/>
    <col min="5" max="5" width="4.81640625" style="1" customWidth="1"/>
    <col min="6" max="6" width="3.54296875" style="1" customWidth="1"/>
    <col min="7" max="7" width="13.81640625" style="1" customWidth="1"/>
    <col min="8" max="8" width="2.54296875" style="1" hidden="1" customWidth="1"/>
    <col min="9" max="13" width="3.26953125" style="1" customWidth="1"/>
    <col min="14" max="14" width="3.7265625" style="1" customWidth="1"/>
    <col min="15" max="20" width="3.26953125" style="1" customWidth="1"/>
    <col min="21" max="21" width="4.1796875" style="1" customWidth="1"/>
    <col min="22" max="22" width="3.26953125" style="1" customWidth="1"/>
    <col min="23" max="23" width="3.1796875" style="1" customWidth="1"/>
    <col min="24" max="24" width="4" style="1" customWidth="1"/>
    <col min="25" max="26" width="3.26953125" style="1" hidden="1" customWidth="1"/>
    <col min="27" max="27" width="3.26953125" style="1" customWidth="1"/>
    <col min="28" max="28" width="3.7265625" style="1" customWidth="1"/>
    <col min="29" max="32" width="3.26953125" style="1" customWidth="1"/>
    <col min="33" max="35" width="3.7265625" style="1" customWidth="1"/>
    <col min="36" max="36" width="3.54296875" style="1" customWidth="1"/>
    <col min="37" max="37" width="3.1796875" style="1" customWidth="1"/>
    <col min="38" max="38" width="3.81640625" style="1" customWidth="1"/>
    <col min="39" max="39" width="7.54296875" style="1" customWidth="1"/>
    <col min="40" max="40" width="6.7265625" style="1" customWidth="1"/>
    <col min="41" max="41" width="4.54296875" style="1" customWidth="1"/>
    <col min="42" max="44" width="0" style="1" hidden="1" customWidth="1"/>
    <col min="45" max="45" width="6.1796875" style="1" customWidth="1"/>
    <col min="46" max="16384" width="11.453125" style="1"/>
  </cols>
  <sheetData>
    <row r="1" spans="1:46" x14ac:dyDescent="0.35">
      <c r="A1" s="4"/>
      <c r="B1" s="4"/>
      <c r="C1" s="4"/>
      <c r="D1" s="67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7"/>
      <c r="AI1" s="67"/>
      <c r="AJ1" s="67"/>
      <c r="AK1" s="67"/>
      <c r="AL1" s="67"/>
      <c r="AM1" s="67"/>
      <c r="AN1" s="67"/>
      <c r="AO1" s="67"/>
      <c r="AP1" s="69"/>
      <c r="AQ1" s="69"/>
      <c r="AR1" s="69"/>
      <c r="AS1" s="67"/>
      <c r="AT1" s="67"/>
    </row>
    <row r="2" spans="1:46" x14ac:dyDescent="0.35">
      <c r="A2" s="4"/>
      <c r="B2" s="4"/>
      <c r="C2" s="4"/>
      <c r="D2" s="67"/>
      <c r="E2" s="294"/>
      <c r="F2" s="294"/>
      <c r="G2" s="295"/>
      <c r="H2" s="295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  <c r="AE2" s="285"/>
      <c r="AF2" s="285"/>
      <c r="AG2" s="285"/>
      <c r="AH2" s="289"/>
      <c r="AI2" s="289"/>
      <c r="AJ2" s="289"/>
      <c r="AK2" s="285"/>
      <c r="AL2" s="285"/>
      <c r="AM2" s="285"/>
      <c r="AN2" s="67"/>
      <c r="AO2" s="67"/>
      <c r="AP2" s="69"/>
      <c r="AQ2" s="69"/>
      <c r="AR2" s="69"/>
      <c r="AS2" s="67"/>
      <c r="AT2" s="67"/>
    </row>
    <row r="3" spans="1:46" x14ac:dyDescent="0.35">
      <c r="A3" s="4"/>
      <c r="B3" s="4"/>
      <c r="C3" s="4"/>
      <c r="D3" s="67"/>
      <c r="E3" s="295"/>
      <c r="F3" s="295"/>
      <c r="G3" s="295"/>
      <c r="H3" s="295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1"/>
      <c r="AE3" s="285"/>
      <c r="AF3" s="285"/>
      <c r="AG3" s="285"/>
      <c r="AH3" s="285"/>
      <c r="AI3" s="285"/>
      <c r="AJ3" s="285"/>
      <c r="AK3" s="285"/>
      <c r="AL3" s="285"/>
      <c r="AM3" s="285"/>
      <c r="AN3" s="67"/>
      <c r="AO3" s="67"/>
      <c r="AP3" s="69"/>
      <c r="AQ3" s="69"/>
      <c r="AR3" s="69"/>
      <c r="AS3" s="67"/>
      <c r="AT3" s="67"/>
    </row>
    <row r="4" spans="1:46" ht="15" thickBot="1" x14ac:dyDescent="0.4">
      <c r="A4" s="4"/>
      <c r="B4" s="4"/>
      <c r="C4" s="4"/>
      <c r="D4" s="69"/>
      <c r="E4" s="295"/>
      <c r="F4" s="295"/>
      <c r="G4" s="295"/>
      <c r="H4" s="295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7"/>
      <c r="AI4" s="67"/>
      <c r="AJ4" s="67"/>
      <c r="AK4" s="67"/>
      <c r="AL4" s="67"/>
      <c r="AM4" s="67"/>
      <c r="AN4" s="67"/>
      <c r="AO4" s="67"/>
      <c r="AP4" s="69"/>
      <c r="AQ4" s="69"/>
      <c r="AR4" s="69"/>
      <c r="AS4" s="67"/>
      <c r="AT4" s="67"/>
    </row>
    <row r="5" spans="1:46" ht="21" customHeight="1" thickTop="1" thickBot="1" x14ac:dyDescent="0.4"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72"/>
      <c r="U5" s="69"/>
      <c r="V5" s="69"/>
      <c r="W5" s="69"/>
      <c r="X5" s="69"/>
      <c r="Y5" s="67"/>
      <c r="Z5" s="67"/>
      <c r="AA5" s="69"/>
      <c r="AB5" s="69"/>
      <c r="AC5" s="69"/>
      <c r="AD5" s="69"/>
      <c r="AE5" s="286"/>
      <c r="AF5" s="286"/>
      <c r="AG5" s="286"/>
      <c r="AH5" s="73"/>
      <c r="AI5" s="69"/>
      <c r="AJ5" s="281" t="s">
        <v>118</v>
      </c>
      <c r="AK5" s="282"/>
      <c r="AL5" s="282"/>
      <c r="AM5" s="283"/>
      <c r="AN5" s="279">
        <f>home!I12</f>
        <v>0</v>
      </c>
      <c r="AO5" s="280"/>
      <c r="AP5" s="280"/>
      <c r="AQ5" s="280"/>
      <c r="AR5" s="280"/>
      <c r="AS5" s="280"/>
      <c r="AT5" s="69"/>
    </row>
    <row r="6" spans="1:46" ht="15.5" thickTop="1" thickBot="1" x14ac:dyDescent="0.4"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7"/>
      <c r="Z6" s="67"/>
      <c r="AA6" s="69"/>
      <c r="AB6" s="69"/>
      <c r="AC6" s="69"/>
      <c r="AD6" s="69"/>
      <c r="AE6" s="74"/>
      <c r="AF6" s="74"/>
      <c r="AG6" s="74"/>
      <c r="AH6" s="75"/>
      <c r="AI6" s="76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</row>
    <row r="7" spans="1:46" ht="15" thickBot="1" x14ac:dyDescent="0.4">
      <c r="D7" s="69"/>
      <c r="E7" s="69"/>
      <c r="F7" s="77"/>
      <c r="G7" s="78"/>
      <c r="H7" s="79"/>
      <c r="I7" s="80">
        <v>43770</v>
      </c>
      <c r="J7" s="80">
        <v>43771</v>
      </c>
      <c r="K7" s="80">
        <v>43772</v>
      </c>
      <c r="L7" s="80">
        <v>43773</v>
      </c>
      <c r="M7" s="80">
        <v>43774</v>
      </c>
      <c r="N7" s="80">
        <v>43775</v>
      </c>
      <c r="O7" s="80">
        <v>43776</v>
      </c>
      <c r="P7" s="80">
        <v>43777</v>
      </c>
      <c r="Q7" s="80">
        <v>43778</v>
      </c>
      <c r="R7" s="80">
        <v>43779</v>
      </c>
      <c r="S7" s="80">
        <v>43780</v>
      </c>
      <c r="T7" s="80">
        <v>43781</v>
      </c>
      <c r="U7" s="80">
        <v>43782</v>
      </c>
      <c r="V7" s="80">
        <v>43783</v>
      </c>
      <c r="W7" s="80">
        <v>43784</v>
      </c>
      <c r="X7" s="80">
        <v>43785</v>
      </c>
      <c r="Y7" s="80">
        <v>43786</v>
      </c>
      <c r="Z7" s="80">
        <v>43787</v>
      </c>
      <c r="AA7" s="80">
        <v>43788</v>
      </c>
      <c r="AB7" s="80">
        <v>43789</v>
      </c>
      <c r="AC7" s="80">
        <v>43790</v>
      </c>
      <c r="AD7" s="80">
        <v>43791</v>
      </c>
      <c r="AE7" s="80">
        <v>43792</v>
      </c>
      <c r="AF7" s="80">
        <v>43793</v>
      </c>
      <c r="AG7" s="80">
        <v>43794</v>
      </c>
      <c r="AH7" s="80">
        <v>43795</v>
      </c>
      <c r="AI7" s="80">
        <v>43796</v>
      </c>
      <c r="AJ7" s="80">
        <v>43797</v>
      </c>
      <c r="AK7" s="80">
        <v>43798</v>
      </c>
      <c r="AL7" s="80">
        <v>43799</v>
      </c>
      <c r="AM7" s="78"/>
      <c r="AN7" s="78"/>
      <c r="AO7" s="78"/>
      <c r="AP7" s="78"/>
      <c r="AQ7" s="78"/>
      <c r="AR7" s="78"/>
      <c r="AS7" s="81"/>
      <c r="AT7" s="69"/>
    </row>
    <row r="8" spans="1:46" ht="16" thickBot="1" x14ac:dyDescent="0.4">
      <c r="D8" s="69"/>
      <c r="E8" s="69"/>
      <c r="F8" s="82" t="s">
        <v>11</v>
      </c>
      <c r="G8" s="296" t="s">
        <v>119</v>
      </c>
      <c r="H8" s="296"/>
      <c r="I8" s="83">
        <v>43770</v>
      </c>
      <c r="J8" s="83">
        <v>43771</v>
      </c>
      <c r="K8" s="83">
        <v>43772</v>
      </c>
      <c r="L8" s="83">
        <v>43773</v>
      </c>
      <c r="M8" s="83">
        <v>43774</v>
      </c>
      <c r="N8" s="83">
        <v>43775</v>
      </c>
      <c r="O8" s="83">
        <v>43776</v>
      </c>
      <c r="P8" s="83">
        <v>43777</v>
      </c>
      <c r="Q8" s="83">
        <v>43778</v>
      </c>
      <c r="R8" s="83">
        <v>43779</v>
      </c>
      <c r="S8" s="83">
        <v>43780</v>
      </c>
      <c r="T8" s="83">
        <v>43781</v>
      </c>
      <c r="U8" s="83">
        <v>43782</v>
      </c>
      <c r="V8" s="83">
        <v>43783</v>
      </c>
      <c r="W8" s="83">
        <v>43784</v>
      </c>
      <c r="X8" s="83">
        <v>43785</v>
      </c>
      <c r="Y8" s="83">
        <v>43786</v>
      </c>
      <c r="Z8" s="83">
        <v>43787</v>
      </c>
      <c r="AA8" s="83">
        <v>43788</v>
      </c>
      <c r="AB8" s="83">
        <v>43789</v>
      </c>
      <c r="AC8" s="83">
        <v>43790</v>
      </c>
      <c r="AD8" s="83">
        <v>43791</v>
      </c>
      <c r="AE8" s="83">
        <v>43792</v>
      </c>
      <c r="AF8" s="83">
        <v>43793</v>
      </c>
      <c r="AG8" s="83">
        <v>43794</v>
      </c>
      <c r="AH8" s="83">
        <v>43795</v>
      </c>
      <c r="AI8" s="83">
        <v>43796</v>
      </c>
      <c r="AJ8" s="83">
        <v>43797</v>
      </c>
      <c r="AK8" s="83">
        <v>43798</v>
      </c>
      <c r="AL8" s="83">
        <v>43799</v>
      </c>
      <c r="AM8" s="84" t="s">
        <v>80</v>
      </c>
      <c r="AN8" s="85" t="s">
        <v>81</v>
      </c>
      <c r="AO8" s="86" t="s">
        <v>21</v>
      </c>
      <c r="AP8" s="79"/>
      <c r="AQ8" s="79"/>
      <c r="AR8" s="79"/>
      <c r="AS8" s="87" t="s">
        <v>48</v>
      </c>
      <c r="AT8" s="69"/>
    </row>
    <row r="9" spans="1:46" ht="16.5" x14ac:dyDescent="0.5">
      <c r="D9" s="69"/>
      <c r="E9" s="69"/>
      <c r="F9" s="88">
        <v>1</v>
      </c>
      <c r="G9" s="297" t="str">
        <f>list!G12</f>
        <v>matondo</v>
      </c>
      <c r="H9" s="297"/>
      <c r="I9" s="205"/>
      <c r="J9" s="206" t="s">
        <v>58</v>
      </c>
      <c r="K9" s="206" t="s">
        <v>76</v>
      </c>
      <c r="L9" s="206" t="s">
        <v>58</v>
      </c>
      <c r="M9" s="206" t="s">
        <v>58</v>
      </c>
      <c r="N9" s="206" t="s">
        <v>58</v>
      </c>
      <c r="O9" s="206" t="s">
        <v>58</v>
      </c>
      <c r="P9" s="206" t="s">
        <v>58</v>
      </c>
      <c r="Q9" s="206" t="s">
        <v>58</v>
      </c>
      <c r="R9" s="206" t="s">
        <v>76</v>
      </c>
      <c r="S9" s="206" t="s">
        <v>58</v>
      </c>
      <c r="T9" s="206" t="s">
        <v>58</v>
      </c>
      <c r="U9" s="206" t="s">
        <v>58</v>
      </c>
      <c r="V9" s="206" t="s">
        <v>58</v>
      </c>
      <c r="W9" s="207" t="s">
        <v>58</v>
      </c>
      <c r="X9" s="207" t="s">
        <v>76</v>
      </c>
      <c r="Y9" s="207" t="s">
        <v>76</v>
      </c>
      <c r="Z9" s="207" t="s">
        <v>76</v>
      </c>
      <c r="AA9" s="206" t="s">
        <v>76</v>
      </c>
      <c r="AB9" s="206" t="s">
        <v>76</v>
      </c>
      <c r="AC9" s="206" t="s">
        <v>76</v>
      </c>
      <c r="AD9" s="206" t="s">
        <v>76</v>
      </c>
      <c r="AE9" s="206" t="s">
        <v>76</v>
      </c>
      <c r="AF9" s="206" t="s">
        <v>76</v>
      </c>
      <c r="AG9" s="206" t="s">
        <v>76</v>
      </c>
      <c r="AH9" s="206" t="s">
        <v>76</v>
      </c>
      <c r="AI9" s="206" t="s">
        <v>76</v>
      </c>
      <c r="AJ9" s="206" t="s">
        <v>76</v>
      </c>
      <c r="AK9" s="206" t="s">
        <v>76</v>
      </c>
      <c r="AL9" s="208" t="s">
        <v>76</v>
      </c>
      <c r="AM9" s="89">
        <f>COUNTIF(I9:AL9,"P")</f>
        <v>17</v>
      </c>
      <c r="AN9" s="90">
        <f t="shared" ref="AN9:AN21" si="0">COUNTIF(I9:AL9,"A")</f>
        <v>12</v>
      </c>
      <c r="AO9" s="91">
        <f>AM9/(AM9+AN9)*100</f>
        <v>58.620689655172406</v>
      </c>
      <c r="AP9" s="92"/>
      <c r="AQ9" s="92"/>
      <c r="AR9" s="92"/>
      <c r="AS9" s="93">
        <f>attendance!AM9</f>
        <v>17</v>
      </c>
      <c r="AT9" s="69"/>
    </row>
    <row r="10" spans="1:46" ht="16.5" x14ac:dyDescent="0.5">
      <c r="D10" s="69"/>
      <c r="E10" s="69"/>
      <c r="F10" s="94">
        <v>2</v>
      </c>
      <c r="G10" s="287" t="str">
        <f>list!G13</f>
        <v>kamala</v>
      </c>
      <c r="H10" s="287"/>
      <c r="I10" s="209" t="s">
        <v>76</v>
      </c>
      <c r="J10" s="210" t="s">
        <v>76</v>
      </c>
      <c r="K10" s="210" t="s">
        <v>76</v>
      </c>
      <c r="L10" s="210" t="s">
        <v>76</v>
      </c>
      <c r="M10" s="210" t="s">
        <v>76</v>
      </c>
      <c r="N10" s="210" t="s">
        <v>76</v>
      </c>
      <c r="O10" s="210" t="s">
        <v>76</v>
      </c>
      <c r="P10" s="210" t="s">
        <v>76</v>
      </c>
      <c r="Q10" s="210" t="s">
        <v>76</v>
      </c>
      <c r="R10" s="210" t="s">
        <v>76</v>
      </c>
      <c r="S10" s="210" t="s">
        <v>76</v>
      </c>
      <c r="T10" s="210" t="s">
        <v>76</v>
      </c>
      <c r="U10" s="210" t="s">
        <v>76</v>
      </c>
      <c r="V10" s="210" t="s">
        <v>82</v>
      </c>
      <c r="W10" s="211" t="s">
        <v>76</v>
      </c>
      <c r="X10" s="211" t="s">
        <v>76</v>
      </c>
      <c r="Y10" s="211" t="s">
        <v>76</v>
      </c>
      <c r="Z10" s="211" t="s">
        <v>76</v>
      </c>
      <c r="AA10" s="210" t="s">
        <v>76</v>
      </c>
      <c r="AB10" s="210" t="s">
        <v>76</v>
      </c>
      <c r="AC10" s="210" t="s">
        <v>76</v>
      </c>
      <c r="AD10" s="210" t="s">
        <v>76</v>
      </c>
      <c r="AE10" s="210" t="s">
        <v>76</v>
      </c>
      <c r="AF10" s="210" t="s">
        <v>76</v>
      </c>
      <c r="AG10" s="210" t="s">
        <v>76</v>
      </c>
      <c r="AH10" s="210" t="s">
        <v>76</v>
      </c>
      <c r="AI10" s="210" t="s">
        <v>82</v>
      </c>
      <c r="AJ10" s="210" t="s">
        <v>76</v>
      </c>
      <c r="AK10" s="210" t="s">
        <v>76</v>
      </c>
      <c r="AL10" s="212" t="s">
        <v>76</v>
      </c>
      <c r="AM10" s="95">
        <f t="shared" ref="AM10:AM21" si="1">COUNTIF(I10:AL10,"P")</f>
        <v>28</v>
      </c>
      <c r="AN10" s="90">
        <f t="shared" si="0"/>
        <v>0</v>
      </c>
      <c r="AO10" s="96">
        <f t="shared" ref="AO10:AO21" si="2">AM10/(AM10+AN10)*100</f>
        <v>100</v>
      </c>
      <c r="AP10" s="92"/>
      <c r="AQ10" s="92"/>
      <c r="AR10" s="92"/>
      <c r="AS10" s="97">
        <f>attendance!AM10</f>
        <v>28</v>
      </c>
      <c r="AT10" s="69"/>
    </row>
    <row r="11" spans="1:46" ht="16.5" x14ac:dyDescent="0.5">
      <c r="D11" s="69"/>
      <c r="E11" s="69"/>
      <c r="F11" s="98">
        <v>3</v>
      </c>
      <c r="G11" s="288" t="str">
        <f>list!G14</f>
        <v>andros</v>
      </c>
      <c r="H11" s="288"/>
      <c r="I11" s="209" t="s">
        <v>76</v>
      </c>
      <c r="J11" s="210" t="s">
        <v>76</v>
      </c>
      <c r="K11" s="210" t="s">
        <v>76</v>
      </c>
      <c r="L11" s="210" t="s">
        <v>76</v>
      </c>
      <c r="M11" s="210" t="s">
        <v>76</v>
      </c>
      <c r="N11" s="210" t="s">
        <v>76</v>
      </c>
      <c r="O11" s="210" t="s">
        <v>76</v>
      </c>
      <c r="P11" s="210" t="s">
        <v>76</v>
      </c>
      <c r="Q11" s="210" t="s">
        <v>76</v>
      </c>
      <c r="R11" s="210" t="s">
        <v>76</v>
      </c>
      <c r="S11" s="210" t="s">
        <v>76</v>
      </c>
      <c r="T11" s="210" t="s">
        <v>82</v>
      </c>
      <c r="U11" s="210" t="s">
        <v>76</v>
      </c>
      <c r="V11" s="210" t="s">
        <v>76</v>
      </c>
      <c r="W11" s="211" t="s">
        <v>76</v>
      </c>
      <c r="X11" s="211" t="s">
        <v>76</v>
      </c>
      <c r="Y11" s="211" t="s">
        <v>76</v>
      </c>
      <c r="Z11" s="211" t="s">
        <v>76</v>
      </c>
      <c r="AA11" s="210" t="s">
        <v>76</v>
      </c>
      <c r="AB11" s="210" t="s">
        <v>82</v>
      </c>
      <c r="AC11" s="210" t="s">
        <v>76</v>
      </c>
      <c r="AD11" s="210" t="s">
        <v>76</v>
      </c>
      <c r="AE11" s="210" t="s">
        <v>76</v>
      </c>
      <c r="AF11" s="210" t="s">
        <v>76</v>
      </c>
      <c r="AG11" s="210" t="s">
        <v>76</v>
      </c>
      <c r="AH11" s="210" t="s">
        <v>82</v>
      </c>
      <c r="AI11" s="210" t="s">
        <v>76</v>
      </c>
      <c r="AJ11" s="210" t="s">
        <v>76</v>
      </c>
      <c r="AK11" s="210" t="s">
        <v>76</v>
      </c>
      <c r="AL11" s="212" t="s">
        <v>76</v>
      </c>
      <c r="AM11" s="95">
        <f t="shared" si="1"/>
        <v>27</v>
      </c>
      <c r="AN11" s="90">
        <f t="shared" si="0"/>
        <v>0</v>
      </c>
      <c r="AO11" s="96">
        <f t="shared" si="2"/>
        <v>100</v>
      </c>
      <c r="AP11" s="92"/>
      <c r="AQ11" s="92"/>
      <c r="AR11" s="92"/>
      <c r="AS11" s="99">
        <f>attendance!AM11</f>
        <v>27</v>
      </c>
      <c r="AT11" s="69"/>
    </row>
    <row r="12" spans="1:46" ht="16.5" x14ac:dyDescent="0.5">
      <c r="D12" s="69"/>
      <c r="E12" s="69"/>
      <c r="F12" s="100">
        <v>4</v>
      </c>
      <c r="G12" s="284" t="str">
        <f>list!G15</f>
        <v>kambale</v>
      </c>
      <c r="H12" s="284"/>
      <c r="I12" s="209" t="s">
        <v>76</v>
      </c>
      <c r="J12" s="210" t="s">
        <v>76</v>
      </c>
      <c r="K12" s="210" t="s">
        <v>76</v>
      </c>
      <c r="L12" s="210" t="s">
        <v>82</v>
      </c>
      <c r="M12" s="210" t="s">
        <v>76</v>
      </c>
      <c r="N12" s="210" t="s">
        <v>76</v>
      </c>
      <c r="O12" s="210" t="s">
        <v>76</v>
      </c>
      <c r="P12" s="210" t="s">
        <v>76</v>
      </c>
      <c r="Q12" s="210" t="s">
        <v>76</v>
      </c>
      <c r="R12" s="210" t="s">
        <v>76</v>
      </c>
      <c r="S12" s="210" t="s">
        <v>82</v>
      </c>
      <c r="T12" s="210" t="s">
        <v>76</v>
      </c>
      <c r="U12" s="210" t="s">
        <v>73</v>
      </c>
      <c r="V12" s="210" t="s">
        <v>76</v>
      </c>
      <c r="W12" s="211" t="s">
        <v>76</v>
      </c>
      <c r="X12" s="211" t="s">
        <v>76</v>
      </c>
      <c r="Y12" s="211" t="s">
        <v>76</v>
      </c>
      <c r="Z12" s="211" t="s">
        <v>76</v>
      </c>
      <c r="AA12" s="210" t="s">
        <v>76</v>
      </c>
      <c r="AB12" s="210" t="s">
        <v>76</v>
      </c>
      <c r="AC12" s="210" t="s">
        <v>73</v>
      </c>
      <c r="AD12" s="210" t="s">
        <v>76</v>
      </c>
      <c r="AE12" s="210" t="s">
        <v>76</v>
      </c>
      <c r="AF12" s="210" t="s">
        <v>76</v>
      </c>
      <c r="AG12" s="210" t="s">
        <v>76</v>
      </c>
      <c r="AH12" s="210" t="s">
        <v>76</v>
      </c>
      <c r="AI12" s="210" t="s">
        <v>82</v>
      </c>
      <c r="AJ12" s="210" t="s">
        <v>76</v>
      </c>
      <c r="AK12" s="210" t="s">
        <v>76</v>
      </c>
      <c r="AL12" s="212" t="s">
        <v>76</v>
      </c>
      <c r="AM12" s="95">
        <f t="shared" si="1"/>
        <v>25</v>
      </c>
      <c r="AN12" s="90">
        <f t="shared" si="0"/>
        <v>0</v>
      </c>
      <c r="AO12" s="96">
        <f t="shared" si="2"/>
        <v>100</v>
      </c>
      <c r="AP12" s="92"/>
      <c r="AQ12" s="92"/>
      <c r="AR12" s="92"/>
      <c r="AS12" s="101">
        <f>attendance!AM12</f>
        <v>25</v>
      </c>
      <c r="AT12" s="69"/>
    </row>
    <row r="13" spans="1:46" ht="17" thickBot="1" x14ac:dyDescent="0.55000000000000004">
      <c r="D13" s="69"/>
      <c r="E13" s="69"/>
      <c r="F13" s="102">
        <v>5</v>
      </c>
      <c r="G13" s="291" t="str">
        <f>list!G16</f>
        <v>zabanita</v>
      </c>
      <c r="H13" s="291"/>
      <c r="I13" s="209" t="s">
        <v>76</v>
      </c>
      <c r="J13" s="210" t="s">
        <v>58</v>
      </c>
      <c r="K13" s="210" t="s">
        <v>58</v>
      </c>
      <c r="L13" s="210" t="s">
        <v>76</v>
      </c>
      <c r="M13" s="210" t="s">
        <v>82</v>
      </c>
      <c r="N13" s="210" t="s">
        <v>76</v>
      </c>
      <c r="O13" s="210" t="s">
        <v>58</v>
      </c>
      <c r="P13" s="210" t="s">
        <v>58</v>
      </c>
      <c r="Q13" s="210" t="s">
        <v>58</v>
      </c>
      <c r="R13" s="210" t="s">
        <v>76</v>
      </c>
      <c r="S13" s="210" t="s">
        <v>76</v>
      </c>
      <c r="T13" s="210" t="s">
        <v>76</v>
      </c>
      <c r="U13" s="210" t="s">
        <v>76</v>
      </c>
      <c r="V13" s="210" t="s">
        <v>73</v>
      </c>
      <c r="W13" s="211" t="s">
        <v>82</v>
      </c>
      <c r="X13" s="211" t="s">
        <v>58</v>
      </c>
      <c r="Y13" s="211" t="s">
        <v>76</v>
      </c>
      <c r="Z13" s="211" t="s">
        <v>76</v>
      </c>
      <c r="AA13" s="210" t="s">
        <v>73</v>
      </c>
      <c r="AB13" s="210" t="s">
        <v>58</v>
      </c>
      <c r="AC13" s="210" t="s">
        <v>82</v>
      </c>
      <c r="AD13" s="210" t="s">
        <v>58</v>
      </c>
      <c r="AE13" s="210" t="s">
        <v>76</v>
      </c>
      <c r="AF13" s="210" t="s">
        <v>76</v>
      </c>
      <c r="AG13" s="210" t="s">
        <v>76</v>
      </c>
      <c r="AH13" s="210" t="s">
        <v>76</v>
      </c>
      <c r="AI13" s="210" t="s">
        <v>76</v>
      </c>
      <c r="AJ13" s="210" t="s">
        <v>82</v>
      </c>
      <c r="AK13" s="210" t="s">
        <v>76</v>
      </c>
      <c r="AL13" s="212" t="s">
        <v>76</v>
      </c>
      <c r="AM13" s="95">
        <f t="shared" si="1"/>
        <v>16</v>
      </c>
      <c r="AN13" s="90">
        <f t="shared" si="0"/>
        <v>8</v>
      </c>
      <c r="AO13" s="96">
        <f t="shared" si="2"/>
        <v>66.666666666666657</v>
      </c>
      <c r="AP13" s="92"/>
      <c r="AQ13" s="92"/>
      <c r="AR13" s="92"/>
      <c r="AS13" s="103">
        <f>AM13</f>
        <v>16</v>
      </c>
      <c r="AT13" s="69"/>
    </row>
    <row r="14" spans="1:46" ht="17" thickBot="1" x14ac:dyDescent="0.55000000000000004">
      <c r="D14" s="69"/>
      <c r="E14" s="69"/>
      <c r="F14" s="104">
        <v>6</v>
      </c>
      <c r="G14" s="304" t="str">
        <f>list!G17</f>
        <v>kahavo</v>
      </c>
      <c r="H14" s="304"/>
      <c r="I14" s="209" t="s">
        <v>76</v>
      </c>
      <c r="J14" s="210" t="s">
        <v>58</v>
      </c>
      <c r="K14" s="210" t="s">
        <v>76</v>
      </c>
      <c r="L14" s="210" t="s">
        <v>58</v>
      </c>
      <c r="M14" s="210" t="s">
        <v>76</v>
      </c>
      <c r="N14" s="210" t="s">
        <v>73</v>
      </c>
      <c r="O14" s="210" t="s">
        <v>76</v>
      </c>
      <c r="P14" s="210" t="s">
        <v>58</v>
      </c>
      <c r="Q14" s="210" t="s">
        <v>58</v>
      </c>
      <c r="R14" s="210" t="s">
        <v>76</v>
      </c>
      <c r="S14" s="210" t="s">
        <v>58</v>
      </c>
      <c r="T14" s="210" t="s">
        <v>58</v>
      </c>
      <c r="U14" s="210" t="s">
        <v>58</v>
      </c>
      <c r="V14" s="210" t="s">
        <v>76</v>
      </c>
      <c r="W14" s="211" t="s">
        <v>58</v>
      </c>
      <c r="X14" s="211" t="s">
        <v>82</v>
      </c>
      <c r="Y14" s="211" t="s">
        <v>76</v>
      </c>
      <c r="Z14" s="211" t="s">
        <v>76</v>
      </c>
      <c r="AA14" s="210" t="s">
        <v>58</v>
      </c>
      <c r="AB14" s="210" t="s">
        <v>58</v>
      </c>
      <c r="AC14" s="210" t="s">
        <v>73</v>
      </c>
      <c r="AD14" s="210" t="s">
        <v>58</v>
      </c>
      <c r="AE14" s="210" t="s">
        <v>76</v>
      </c>
      <c r="AF14" s="210" t="s">
        <v>76</v>
      </c>
      <c r="AG14" s="210" t="s">
        <v>58</v>
      </c>
      <c r="AH14" s="210" t="s">
        <v>82</v>
      </c>
      <c r="AI14" s="210" t="s">
        <v>58</v>
      </c>
      <c r="AJ14" s="210" t="s">
        <v>58</v>
      </c>
      <c r="AK14" s="210" t="s">
        <v>76</v>
      </c>
      <c r="AL14" s="212" t="s">
        <v>58</v>
      </c>
      <c r="AM14" s="95">
        <f t="shared" si="1"/>
        <v>11</v>
      </c>
      <c r="AN14" s="90">
        <f t="shared" si="0"/>
        <v>15</v>
      </c>
      <c r="AO14" s="96">
        <f t="shared" si="2"/>
        <v>42.307692307692307</v>
      </c>
      <c r="AP14" s="105" t="s">
        <v>9</v>
      </c>
      <c r="AQ14" s="92"/>
      <c r="AR14" s="92"/>
      <c r="AS14" s="106">
        <f>attendance!AM14</f>
        <v>11</v>
      </c>
      <c r="AT14" s="69"/>
    </row>
    <row r="15" spans="1:46" ht="16.5" x14ac:dyDescent="0.5">
      <c r="D15" s="69"/>
      <c r="E15" s="69"/>
      <c r="F15" s="107">
        <v>7</v>
      </c>
      <c r="G15" s="292" t="str">
        <f>list!G18</f>
        <v>mahoro</v>
      </c>
      <c r="H15" s="292"/>
      <c r="I15" s="209" t="s">
        <v>73</v>
      </c>
      <c r="J15" s="210" t="s">
        <v>76</v>
      </c>
      <c r="K15" s="210" t="s">
        <v>76</v>
      </c>
      <c r="L15" s="210" t="s">
        <v>76</v>
      </c>
      <c r="M15" s="210" t="s">
        <v>58</v>
      </c>
      <c r="N15" s="210" t="s">
        <v>76</v>
      </c>
      <c r="O15" s="210" t="s">
        <v>76</v>
      </c>
      <c r="P15" s="210" t="s">
        <v>76</v>
      </c>
      <c r="Q15" s="210" t="s">
        <v>76</v>
      </c>
      <c r="R15" s="210" t="s">
        <v>76</v>
      </c>
      <c r="S15" s="210" t="s">
        <v>76</v>
      </c>
      <c r="T15" s="210" t="s">
        <v>76</v>
      </c>
      <c r="U15" s="210" t="s">
        <v>76</v>
      </c>
      <c r="V15" s="210" t="s">
        <v>76</v>
      </c>
      <c r="W15" s="211" t="s">
        <v>76</v>
      </c>
      <c r="X15" s="211" t="s">
        <v>76</v>
      </c>
      <c r="Y15" s="211" t="s">
        <v>76</v>
      </c>
      <c r="Z15" s="211" t="s">
        <v>76</v>
      </c>
      <c r="AA15" s="210" t="s">
        <v>76</v>
      </c>
      <c r="AB15" s="210" t="s">
        <v>76</v>
      </c>
      <c r="AC15" s="210" t="s">
        <v>58</v>
      </c>
      <c r="AD15" s="210" t="s">
        <v>76</v>
      </c>
      <c r="AE15" s="210" t="s">
        <v>76</v>
      </c>
      <c r="AF15" s="210" t="s">
        <v>76</v>
      </c>
      <c r="AG15" s="210" t="s">
        <v>76</v>
      </c>
      <c r="AH15" s="210" t="s">
        <v>76</v>
      </c>
      <c r="AI15" s="210" t="s">
        <v>76</v>
      </c>
      <c r="AJ15" s="210" t="s">
        <v>82</v>
      </c>
      <c r="AK15" s="210" t="s">
        <v>76</v>
      </c>
      <c r="AL15" s="212" t="s">
        <v>76</v>
      </c>
      <c r="AM15" s="95">
        <f t="shared" si="1"/>
        <v>26</v>
      </c>
      <c r="AN15" s="90">
        <f t="shared" si="0"/>
        <v>2</v>
      </c>
      <c r="AO15" s="96">
        <f t="shared" si="2"/>
        <v>92.857142857142861</v>
      </c>
      <c r="AP15" s="92"/>
      <c r="AQ15" s="92"/>
      <c r="AR15" s="92"/>
      <c r="AS15" s="108">
        <f>attendance!AM15</f>
        <v>26</v>
      </c>
      <c r="AT15" s="69"/>
    </row>
    <row r="16" spans="1:46" ht="16.5" x14ac:dyDescent="0.5">
      <c r="D16" s="69"/>
      <c r="E16" s="69"/>
      <c r="F16" s="109">
        <v>8</v>
      </c>
      <c r="G16" s="305" t="str">
        <f>list!G19</f>
        <v>kasivita</v>
      </c>
      <c r="H16" s="305"/>
      <c r="I16" s="209" t="s">
        <v>76</v>
      </c>
      <c r="J16" s="210" t="s">
        <v>76</v>
      </c>
      <c r="K16" s="210" t="s">
        <v>76</v>
      </c>
      <c r="L16" s="210" t="s">
        <v>76</v>
      </c>
      <c r="M16" s="210" t="s">
        <v>76</v>
      </c>
      <c r="N16" s="210" t="s">
        <v>76</v>
      </c>
      <c r="O16" s="210" t="s">
        <v>76</v>
      </c>
      <c r="P16" s="210" t="s">
        <v>76</v>
      </c>
      <c r="Q16" s="210" t="s">
        <v>76</v>
      </c>
      <c r="R16" s="210" t="s">
        <v>76</v>
      </c>
      <c r="S16" s="210" t="s">
        <v>76</v>
      </c>
      <c r="T16" s="210" t="s">
        <v>76</v>
      </c>
      <c r="U16" s="210" t="s">
        <v>76</v>
      </c>
      <c r="V16" s="210" t="s">
        <v>76</v>
      </c>
      <c r="W16" s="211" t="s">
        <v>58</v>
      </c>
      <c r="X16" s="211" t="s">
        <v>58</v>
      </c>
      <c r="Y16" s="211" t="s">
        <v>76</v>
      </c>
      <c r="Z16" s="211" t="s">
        <v>58</v>
      </c>
      <c r="AA16" s="210" t="s">
        <v>58</v>
      </c>
      <c r="AB16" s="210" t="s">
        <v>58</v>
      </c>
      <c r="AC16" s="210" t="s">
        <v>58</v>
      </c>
      <c r="AD16" s="210" t="s">
        <v>58</v>
      </c>
      <c r="AE16" s="210" t="s">
        <v>73</v>
      </c>
      <c r="AF16" s="210" t="s">
        <v>76</v>
      </c>
      <c r="AG16" s="210" t="s">
        <v>76</v>
      </c>
      <c r="AH16" s="210" t="s">
        <v>76</v>
      </c>
      <c r="AI16" s="210" t="s">
        <v>76</v>
      </c>
      <c r="AJ16" s="210" t="s">
        <v>76</v>
      </c>
      <c r="AK16" s="210" t="s">
        <v>76</v>
      </c>
      <c r="AL16" s="212" t="s">
        <v>76</v>
      </c>
      <c r="AM16" s="95">
        <f t="shared" si="1"/>
        <v>22</v>
      </c>
      <c r="AN16" s="90">
        <f t="shared" si="0"/>
        <v>7</v>
      </c>
      <c r="AO16" s="96">
        <f t="shared" si="2"/>
        <v>75.862068965517238</v>
      </c>
      <c r="AP16" s="92"/>
      <c r="AQ16" s="92"/>
      <c r="AR16" s="92"/>
      <c r="AS16" s="110">
        <f>attendance!AM16</f>
        <v>22</v>
      </c>
      <c r="AT16" s="69"/>
    </row>
    <row r="17" spans="1:46" ht="16.5" x14ac:dyDescent="0.5">
      <c r="D17" s="69"/>
      <c r="E17" s="69"/>
      <c r="F17" s="111">
        <v>9</v>
      </c>
      <c r="G17" s="306" t="str">
        <f>list!G20</f>
        <v>rabel</v>
      </c>
      <c r="H17" s="306"/>
      <c r="I17" s="209" t="s">
        <v>76</v>
      </c>
      <c r="J17" s="210" t="s">
        <v>76</v>
      </c>
      <c r="K17" s="210" t="s">
        <v>76</v>
      </c>
      <c r="L17" s="210" t="s">
        <v>76</v>
      </c>
      <c r="M17" s="210" t="s">
        <v>76</v>
      </c>
      <c r="N17" s="210" t="s">
        <v>76</v>
      </c>
      <c r="O17" s="210" t="s">
        <v>76</v>
      </c>
      <c r="P17" s="210" t="s">
        <v>76</v>
      </c>
      <c r="Q17" s="210" t="s">
        <v>82</v>
      </c>
      <c r="R17" s="210" t="s">
        <v>76</v>
      </c>
      <c r="S17" s="210" t="s">
        <v>76</v>
      </c>
      <c r="T17" s="210" t="s">
        <v>76</v>
      </c>
      <c r="U17" s="210" t="s">
        <v>76</v>
      </c>
      <c r="V17" s="210" t="s">
        <v>76</v>
      </c>
      <c r="W17" s="211" t="s">
        <v>76</v>
      </c>
      <c r="X17" s="211" t="s">
        <v>76</v>
      </c>
      <c r="Y17" s="211" t="s">
        <v>76</v>
      </c>
      <c r="Z17" s="211" t="s">
        <v>76</v>
      </c>
      <c r="AA17" s="210" t="s">
        <v>76</v>
      </c>
      <c r="AB17" s="210" t="s">
        <v>76</v>
      </c>
      <c r="AC17" s="210" t="s">
        <v>76</v>
      </c>
      <c r="AD17" s="210" t="s">
        <v>76</v>
      </c>
      <c r="AE17" s="210" t="s">
        <v>76</v>
      </c>
      <c r="AF17" s="210" t="s">
        <v>76</v>
      </c>
      <c r="AG17" s="210" t="s">
        <v>76</v>
      </c>
      <c r="AH17" s="210" t="s">
        <v>58</v>
      </c>
      <c r="AI17" s="210" t="s">
        <v>76</v>
      </c>
      <c r="AJ17" s="210" t="s">
        <v>76</v>
      </c>
      <c r="AK17" s="210" t="s">
        <v>76</v>
      </c>
      <c r="AL17" s="212" t="s">
        <v>76</v>
      </c>
      <c r="AM17" s="95">
        <f t="shared" si="1"/>
        <v>28</v>
      </c>
      <c r="AN17" s="90">
        <f t="shared" si="0"/>
        <v>1</v>
      </c>
      <c r="AO17" s="96">
        <f t="shared" si="2"/>
        <v>96.551724137931032</v>
      </c>
      <c r="AP17" s="92"/>
      <c r="AQ17" s="92"/>
      <c r="AR17" s="92"/>
      <c r="AS17" s="112">
        <f>attendance!AM17</f>
        <v>28</v>
      </c>
      <c r="AT17" s="69"/>
    </row>
    <row r="18" spans="1:46" ht="17" thickBot="1" x14ac:dyDescent="0.55000000000000004">
      <c r="D18" s="69"/>
      <c r="E18" s="69"/>
      <c r="F18" s="113">
        <v>10</v>
      </c>
      <c r="G18" s="307" t="str">
        <f>list!G21</f>
        <v>rinovic</v>
      </c>
      <c r="H18" s="307"/>
      <c r="I18" s="209" t="s">
        <v>76</v>
      </c>
      <c r="J18" s="210" t="s">
        <v>76</v>
      </c>
      <c r="K18" s="210" t="s">
        <v>76</v>
      </c>
      <c r="L18" s="210" t="s">
        <v>76</v>
      </c>
      <c r="M18" s="210" t="s">
        <v>76</v>
      </c>
      <c r="N18" s="210" t="s">
        <v>73</v>
      </c>
      <c r="O18" s="210" t="s">
        <v>76</v>
      </c>
      <c r="P18" s="210" t="s">
        <v>82</v>
      </c>
      <c r="Q18" s="210" t="s">
        <v>76</v>
      </c>
      <c r="R18" s="210" t="s">
        <v>76</v>
      </c>
      <c r="S18" s="210" t="s">
        <v>76</v>
      </c>
      <c r="T18" s="210" t="s">
        <v>76</v>
      </c>
      <c r="U18" s="210" t="s">
        <v>76</v>
      </c>
      <c r="V18" s="210" t="s">
        <v>76</v>
      </c>
      <c r="W18" s="211" t="s">
        <v>76</v>
      </c>
      <c r="X18" s="211" t="s">
        <v>76</v>
      </c>
      <c r="Y18" s="211" t="s">
        <v>76</v>
      </c>
      <c r="Z18" s="211" t="s">
        <v>76</v>
      </c>
      <c r="AA18" s="210" t="s">
        <v>76</v>
      </c>
      <c r="AB18" s="210" t="s">
        <v>76</v>
      </c>
      <c r="AC18" s="210" t="s">
        <v>76</v>
      </c>
      <c r="AD18" s="210" t="s">
        <v>76</v>
      </c>
      <c r="AE18" s="210" t="s">
        <v>76</v>
      </c>
      <c r="AF18" s="210" t="s">
        <v>76</v>
      </c>
      <c r="AG18" s="210" t="s">
        <v>76</v>
      </c>
      <c r="AH18" s="210" t="s">
        <v>73</v>
      </c>
      <c r="AI18" s="210" t="s">
        <v>76</v>
      </c>
      <c r="AJ18" s="210" t="s">
        <v>76</v>
      </c>
      <c r="AK18" s="210" t="s">
        <v>76</v>
      </c>
      <c r="AL18" s="212" t="s">
        <v>76</v>
      </c>
      <c r="AM18" s="95">
        <f t="shared" si="1"/>
        <v>27</v>
      </c>
      <c r="AN18" s="90">
        <f t="shared" si="0"/>
        <v>0</v>
      </c>
      <c r="AO18" s="96">
        <f t="shared" si="2"/>
        <v>100</v>
      </c>
      <c r="AP18" s="92"/>
      <c r="AQ18" s="92"/>
      <c r="AR18" s="92"/>
      <c r="AS18" s="114">
        <f>attendance!AM18</f>
        <v>27</v>
      </c>
      <c r="AT18" s="69"/>
    </row>
    <row r="19" spans="1:46" ht="17" thickBot="1" x14ac:dyDescent="0.55000000000000004">
      <c r="D19" s="69"/>
      <c r="E19" s="69"/>
      <c r="F19" s="115">
        <v>11</v>
      </c>
      <c r="G19" s="290" t="str">
        <f>list!G22</f>
        <v>happy</v>
      </c>
      <c r="H19" s="290"/>
      <c r="I19" s="209" t="s">
        <v>76</v>
      </c>
      <c r="J19" s="210" t="s">
        <v>76</v>
      </c>
      <c r="K19" s="210" t="s">
        <v>76</v>
      </c>
      <c r="L19" s="210" t="s">
        <v>76</v>
      </c>
      <c r="M19" s="210" t="s">
        <v>76</v>
      </c>
      <c r="N19" s="210" t="s">
        <v>73</v>
      </c>
      <c r="O19" s="210" t="s">
        <v>76</v>
      </c>
      <c r="P19" s="210" t="s">
        <v>76</v>
      </c>
      <c r="Q19" s="210" t="s">
        <v>76</v>
      </c>
      <c r="R19" s="210" t="s">
        <v>76</v>
      </c>
      <c r="S19" s="210" t="s">
        <v>76</v>
      </c>
      <c r="T19" s="210" t="s">
        <v>76</v>
      </c>
      <c r="U19" s="210" t="s">
        <v>76</v>
      </c>
      <c r="V19" s="210" t="s">
        <v>76</v>
      </c>
      <c r="W19" s="211" t="s">
        <v>73</v>
      </c>
      <c r="X19" s="211" t="s">
        <v>82</v>
      </c>
      <c r="Y19" s="211" t="s">
        <v>76</v>
      </c>
      <c r="Z19" s="211" t="s">
        <v>76</v>
      </c>
      <c r="AA19" s="210" t="s">
        <v>76</v>
      </c>
      <c r="AB19" s="210" t="s">
        <v>76</v>
      </c>
      <c r="AC19" s="210" t="s">
        <v>76</v>
      </c>
      <c r="AD19" s="210" t="s">
        <v>76</v>
      </c>
      <c r="AE19" s="210" t="s">
        <v>82</v>
      </c>
      <c r="AF19" s="210" t="s">
        <v>76</v>
      </c>
      <c r="AG19" s="210" t="s">
        <v>76</v>
      </c>
      <c r="AH19" s="210" t="s">
        <v>76</v>
      </c>
      <c r="AI19" s="210" t="s">
        <v>76</v>
      </c>
      <c r="AJ19" s="210" t="s">
        <v>76</v>
      </c>
      <c r="AK19" s="210" t="s">
        <v>76</v>
      </c>
      <c r="AL19" s="212" t="s">
        <v>76</v>
      </c>
      <c r="AM19" s="95">
        <f t="shared" si="1"/>
        <v>26</v>
      </c>
      <c r="AN19" s="90">
        <f t="shared" si="0"/>
        <v>0</v>
      </c>
      <c r="AO19" s="96">
        <f t="shared" si="2"/>
        <v>100</v>
      </c>
      <c r="AP19" s="116">
        <f>list!O5</f>
        <v>13</v>
      </c>
      <c r="AQ19" s="92"/>
      <c r="AR19" s="92"/>
      <c r="AS19" s="117">
        <f>attendance!AM19</f>
        <v>26</v>
      </c>
      <c r="AT19" s="69"/>
    </row>
    <row r="20" spans="1:46" ht="16.5" x14ac:dyDescent="0.5">
      <c r="D20" s="69"/>
      <c r="E20" s="69"/>
      <c r="F20" s="118">
        <v>12</v>
      </c>
      <c r="G20" s="291" t="str">
        <f>list!G23</f>
        <v>edenerg</v>
      </c>
      <c r="H20" s="291"/>
      <c r="I20" s="209" t="s">
        <v>76</v>
      </c>
      <c r="J20" s="210" t="s">
        <v>76</v>
      </c>
      <c r="K20" s="210" t="s">
        <v>76</v>
      </c>
      <c r="L20" s="210" t="s">
        <v>76</v>
      </c>
      <c r="M20" s="210" t="s">
        <v>76</v>
      </c>
      <c r="N20" s="210" t="s">
        <v>76</v>
      </c>
      <c r="O20" s="210" t="s">
        <v>76</v>
      </c>
      <c r="P20" s="210" t="s">
        <v>76</v>
      </c>
      <c r="Q20" s="210" t="s">
        <v>76</v>
      </c>
      <c r="R20" s="210" t="s">
        <v>76</v>
      </c>
      <c r="S20" s="210" t="s">
        <v>76</v>
      </c>
      <c r="T20" s="210" t="s">
        <v>76</v>
      </c>
      <c r="U20" s="210" t="s">
        <v>76</v>
      </c>
      <c r="V20" s="210" t="s">
        <v>76</v>
      </c>
      <c r="W20" s="211" t="s">
        <v>73</v>
      </c>
      <c r="X20" s="211" t="s">
        <v>76</v>
      </c>
      <c r="Y20" s="211" t="s">
        <v>76</v>
      </c>
      <c r="Z20" s="211" t="s">
        <v>76</v>
      </c>
      <c r="AA20" s="210" t="s">
        <v>76</v>
      </c>
      <c r="AB20" s="210" t="s">
        <v>76</v>
      </c>
      <c r="AC20" s="210" t="s">
        <v>76</v>
      </c>
      <c r="AD20" s="210" t="s">
        <v>76</v>
      </c>
      <c r="AE20" s="210" t="s">
        <v>76</v>
      </c>
      <c r="AF20" s="210" t="s">
        <v>76</v>
      </c>
      <c r="AG20" s="210" t="s">
        <v>76</v>
      </c>
      <c r="AH20" s="210" t="s">
        <v>76</v>
      </c>
      <c r="AI20" s="210" t="s">
        <v>76</v>
      </c>
      <c r="AJ20" s="210" t="s">
        <v>76</v>
      </c>
      <c r="AK20" s="210" t="s">
        <v>76</v>
      </c>
      <c r="AL20" s="212" t="s">
        <v>76</v>
      </c>
      <c r="AM20" s="95">
        <f t="shared" si="1"/>
        <v>29</v>
      </c>
      <c r="AN20" s="90">
        <f t="shared" si="0"/>
        <v>0</v>
      </c>
      <c r="AO20" s="96">
        <f t="shared" si="2"/>
        <v>100</v>
      </c>
      <c r="AP20" s="92"/>
      <c r="AQ20" s="92"/>
      <c r="AR20" s="92"/>
      <c r="AS20" s="103">
        <f>attendance!AM20</f>
        <v>29</v>
      </c>
      <c r="AT20" s="69"/>
    </row>
    <row r="21" spans="1:46" ht="17" thickBot="1" x14ac:dyDescent="0.55000000000000004">
      <c r="D21" s="69"/>
      <c r="E21" s="69"/>
      <c r="F21" s="119">
        <v>13</v>
      </c>
      <c r="G21" s="292" t="str">
        <f>list!G24</f>
        <v>valery</v>
      </c>
      <c r="H21" s="292"/>
      <c r="I21" s="213" t="s">
        <v>58</v>
      </c>
      <c r="J21" s="214" t="s">
        <v>58</v>
      </c>
      <c r="K21" s="214" t="s">
        <v>76</v>
      </c>
      <c r="L21" s="214" t="s">
        <v>58</v>
      </c>
      <c r="M21" s="214" t="s">
        <v>58</v>
      </c>
      <c r="N21" s="214" t="s">
        <v>58</v>
      </c>
      <c r="O21" s="214" t="s">
        <v>58</v>
      </c>
      <c r="P21" s="214" t="s">
        <v>58</v>
      </c>
      <c r="Q21" s="214" t="s">
        <v>58</v>
      </c>
      <c r="R21" s="214" t="s">
        <v>76</v>
      </c>
      <c r="S21" s="214" t="s">
        <v>58</v>
      </c>
      <c r="T21" s="214" t="s">
        <v>58</v>
      </c>
      <c r="U21" s="214" t="s">
        <v>58</v>
      </c>
      <c r="V21" s="214" t="s">
        <v>58</v>
      </c>
      <c r="W21" s="215" t="s">
        <v>58</v>
      </c>
      <c r="X21" s="215" t="s">
        <v>58</v>
      </c>
      <c r="Y21" s="215" t="s">
        <v>76</v>
      </c>
      <c r="Z21" s="215" t="s">
        <v>76</v>
      </c>
      <c r="AA21" s="214" t="s">
        <v>82</v>
      </c>
      <c r="AB21" s="214" t="s">
        <v>76</v>
      </c>
      <c r="AC21" s="214" t="s">
        <v>76</v>
      </c>
      <c r="AD21" s="214" t="s">
        <v>76</v>
      </c>
      <c r="AE21" s="214" t="s">
        <v>76</v>
      </c>
      <c r="AF21" s="214" t="s">
        <v>76</v>
      </c>
      <c r="AG21" s="214" t="s">
        <v>76</v>
      </c>
      <c r="AH21" s="214" t="s">
        <v>76</v>
      </c>
      <c r="AI21" s="214" t="s">
        <v>76</v>
      </c>
      <c r="AJ21" s="214" t="s">
        <v>76</v>
      </c>
      <c r="AK21" s="214" t="s">
        <v>76</v>
      </c>
      <c r="AL21" s="216" t="s">
        <v>76</v>
      </c>
      <c r="AM21" s="120">
        <f t="shared" si="1"/>
        <v>15</v>
      </c>
      <c r="AN21" s="90">
        <f t="shared" si="0"/>
        <v>14</v>
      </c>
      <c r="AO21" s="96">
        <f t="shared" si="2"/>
        <v>51.724137931034484</v>
      </c>
      <c r="AP21" s="92"/>
      <c r="AQ21" s="92"/>
      <c r="AR21" s="92"/>
      <c r="AS21" s="108">
        <f>attendance!AM21</f>
        <v>15</v>
      </c>
      <c r="AT21" s="69"/>
    </row>
    <row r="22" spans="1:46" ht="15" customHeight="1" thickBot="1" x14ac:dyDescent="0.4">
      <c r="D22" s="69"/>
      <c r="E22" s="69"/>
      <c r="F22" s="298"/>
      <c r="G22" s="299"/>
      <c r="H22" s="299"/>
      <c r="I22" s="299"/>
      <c r="J22" s="300"/>
      <c r="K22" s="299"/>
      <c r="L22" s="299"/>
      <c r="M22" s="299"/>
      <c r="N22" s="299"/>
      <c r="O22" s="299"/>
      <c r="P22" s="299"/>
      <c r="Q22" s="301"/>
      <c r="R22" s="301"/>
      <c r="S22" s="301"/>
      <c r="T22" s="301"/>
      <c r="U22" s="301"/>
      <c r="V22" s="301"/>
      <c r="W22" s="302"/>
      <c r="X22" s="302"/>
      <c r="Y22" s="302"/>
      <c r="Z22" s="302"/>
      <c r="AA22" s="299"/>
      <c r="AB22" s="299"/>
      <c r="AC22" s="299"/>
      <c r="AD22" s="299"/>
      <c r="AE22" s="299"/>
      <c r="AF22" s="299"/>
      <c r="AG22" s="299"/>
      <c r="AH22" s="299"/>
      <c r="AI22" s="299"/>
      <c r="AJ22" s="299"/>
      <c r="AK22" s="299"/>
      <c r="AL22" s="303"/>
      <c r="AM22" s="121">
        <f>SUM(AM9:AM21)</f>
        <v>297</v>
      </c>
      <c r="AN22" s="122">
        <f>SUM(AN9:AN21)</f>
        <v>59</v>
      </c>
      <c r="AO22" s="123">
        <f>(AM22+E22)/J23*100</f>
        <v>76.349614395886888</v>
      </c>
      <c r="AP22" s="124"/>
      <c r="AQ22" s="124"/>
      <c r="AR22" s="124"/>
      <c r="AS22" s="125"/>
      <c r="AT22" s="69"/>
    </row>
    <row r="23" spans="1:46" ht="6" customHeight="1" thickBot="1" x14ac:dyDescent="0.4">
      <c r="D23" s="69"/>
      <c r="E23" s="69"/>
      <c r="F23" s="314" t="s">
        <v>49</v>
      </c>
      <c r="G23" s="315"/>
      <c r="H23" s="126"/>
      <c r="I23" s="310">
        <f>AG24+O24+U24</f>
        <v>330</v>
      </c>
      <c r="J23" s="312">
        <f>O24+U24+AA24+AG24</f>
        <v>389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8"/>
      <c r="AN23" s="129"/>
      <c r="AO23" s="72"/>
      <c r="AP23" s="72"/>
      <c r="AQ23" s="72"/>
      <c r="AR23" s="72"/>
      <c r="AS23" s="72"/>
      <c r="AT23" s="69"/>
    </row>
    <row r="24" spans="1:46" ht="15" thickBot="1" x14ac:dyDescent="0.4">
      <c r="D24" s="69"/>
      <c r="E24" s="69"/>
      <c r="F24" s="316"/>
      <c r="G24" s="317"/>
      <c r="H24" s="130"/>
      <c r="I24" s="311"/>
      <c r="J24" s="313"/>
      <c r="K24" s="131"/>
      <c r="L24" s="132" t="s">
        <v>73</v>
      </c>
      <c r="M24" s="320" t="s">
        <v>84</v>
      </c>
      <c r="N24" s="320"/>
      <c r="O24" s="309">
        <f>COUNTIF(I9:AL21,"M")</f>
        <v>13</v>
      </c>
      <c r="P24" s="309"/>
      <c r="Q24" s="69"/>
      <c r="R24" s="133" t="s">
        <v>82</v>
      </c>
      <c r="S24" s="321" t="s">
        <v>83</v>
      </c>
      <c r="T24" s="321"/>
      <c r="U24" s="309">
        <f>COUNTIF(I9:AL21,"L")</f>
        <v>20</v>
      </c>
      <c r="V24" s="309"/>
      <c r="W24" s="69"/>
      <c r="X24" s="134" t="s">
        <v>58</v>
      </c>
      <c r="Y24" s="318" t="s">
        <v>86</v>
      </c>
      <c r="Z24" s="318"/>
      <c r="AA24" s="322">
        <f>COUNTIF(I9:AL21,"A")</f>
        <v>59</v>
      </c>
      <c r="AB24" s="322"/>
      <c r="AC24" s="69"/>
      <c r="AD24" s="135" t="s">
        <v>76</v>
      </c>
      <c r="AE24" s="319" t="s">
        <v>85</v>
      </c>
      <c r="AF24" s="319"/>
      <c r="AG24" s="308">
        <f>AM22</f>
        <v>297</v>
      </c>
      <c r="AH24" s="30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</row>
    <row r="25" spans="1:46" x14ac:dyDescent="0.35">
      <c r="D25" s="69"/>
      <c r="E25" s="69"/>
      <c r="F25" s="136"/>
      <c r="G25" s="293"/>
      <c r="H25" s="293"/>
      <c r="I25" s="69"/>
      <c r="J25" s="69"/>
      <c r="K25" s="69"/>
      <c r="L25" s="72"/>
      <c r="M25" s="69"/>
      <c r="N25" s="69"/>
      <c r="O25" s="137"/>
      <c r="P25" s="69"/>
      <c r="Q25" s="69"/>
      <c r="R25" s="72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</row>
    <row r="26" spans="1:46" x14ac:dyDescent="0.35">
      <c r="F26" s="7"/>
      <c r="G26" s="275"/>
      <c r="H26" s="275"/>
    </row>
    <row r="27" spans="1:46" x14ac:dyDescent="0.35">
      <c r="F27" s="3"/>
      <c r="G27" s="275"/>
      <c r="H27" s="275"/>
    </row>
    <row r="28" spans="1:46" x14ac:dyDescent="0.35">
      <c r="F28" s="7"/>
      <c r="G28" s="275"/>
      <c r="H28" s="275"/>
    </row>
    <row r="29" spans="1:46" x14ac:dyDescent="0.35">
      <c r="F29" s="3"/>
      <c r="G29" s="275"/>
      <c r="H29" s="275"/>
    </row>
    <row r="30" spans="1:46" x14ac:dyDescent="0.35">
      <c r="F30" s="7"/>
      <c r="G30" s="275"/>
      <c r="H30" s="275"/>
    </row>
    <row r="31" spans="1:46" x14ac:dyDescent="0.35">
      <c r="F31" s="3"/>
      <c r="G31" s="275"/>
      <c r="H31" s="275"/>
    </row>
    <row r="32" spans="1:46" x14ac:dyDescent="0.35">
      <c r="A32" s="4"/>
      <c r="B32" s="4"/>
      <c r="C32" s="4"/>
      <c r="D32" s="4"/>
      <c r="E32" s="4"/>
      <c r="F32" s="61"/>
      <c r="G32" s="274"/>
      <c r="H32" s="27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hidden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hidden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</sheetData>
  <sheetProtection password="CCA0" sheet="1" objects="1" scenarios="1" selectLockedCells="1"/>
  <customSheetViews>
    <customSheetView guid="{6D8AA11C-149C-456B-B017-BF439FB5DCE5}" scale="118" showPageBreaks="1" hiddenRows="1" hiddenColumns="1" view="pageLayout">
      <selection activeCell="AE26" sqref="AE26"/>
      <pageMargins left="1.0416666666666666E-2" right="8.0128205128205121E-3" top="4.1666666666666664E-2" bottom="6.1793785310734463E-2" header="0.3" footer="0.3"/>
      <pageSetup paperSize="9" orientation="landscape" r:id="rId1"/>
    </customSheetView>
  </customSheetViews>
  <mergeCells count="42">
    <mergeCell ref="AG24:AH24"/>
    <mergeCell ref="I23:I24"/>
    <mergeCell ref="J23:J24"/>
    <mergeCell ref="F23:G24"/>
    <mergeCell ref="Y24:Z24"/>
    <mergeCell ref="AE24:AF24"/>
    <mergeCell ref="M24:N24"/>
    <mergeCell ref="S24:T24"/>
    <mergeCell ref="O24:P24"/>
    <mergeCell ref="U24:V24"/>
    <mergeCell ref="AA24:AB24"/>
    <mergeCell ref="F22:AL22"/>
    <mergeCell ref="G13:H13"/>
    <mergeCell ref="G14:H14"/>
    <mergeCell ref="G15:H15"/>
    <mergeCell ref="G16:H16"/>
    <mergeCell ref="G17:H17"/>
    <mergeCell ref="G18:H18"/>
    <mergeCell ref="G32:H32"/>
    <mergeCell ref="AE2:AG2"/>
    <mergeCell ref="AH2:AJ2"/>
    <mergeCell ref="G26:H26"/>
    <mergeCell ref="G27:H27"/>
    <mergeCell ref="G28:H28"/>
    <mergeCell ref="G29:H29"/>
    <mergeCell ref="G30:H30"/>
    <mergeCell ref="G31:H31"/>
    <mergeCell ref="G19:H19"/>
    <mergeCell ref="G20:H20"/>
    <mergeCell ref="G21:H21"/>
    <mergeCell ref="G25:H25"/>
    <mergeCell ref="E2:H4"/>
    <mergeCell ref="G8:H8"/>
    <mergeCell ref="G9:H9"/>
    <mergeCell ref="AN5:AS5"/>
    <mergeCell ref="AJ5:AM5"/>
    <mergeCell ref="G12:H12"/>
    <mergeCell ref="AK2:AM2"/>
    <mergeCell ref="AE3:AM3"/>
    <mergeCell ref="AE5:AG5"/>
    <mergeCell ref="G10:H10"/>
    <mergeCell ref="G11:H11"/>
  </mergeCells>
  <conditionalFormatting sqref="AN9:AN21">
    <cfRule type="top10" dxfId="42" priority="27" rank="3"/>
    <cfRule type="cellIs" dxfId="41" priority="28" operator="greaterThan">
      <formula>3</formula>
    </cfRule>
    <cfRule type="cellIs" dxfId="40" priority="48" operator="greaterThan">
      <formula>3</formula>
    </cfRule>
  </conditionalFormatting>
  <conditionalFormatting sqref="I9:AL21">
    <cfRule type="containsText" dxfId="39" priority="36" operator="containsText" text="L">
      <formula>NOT(ISERROR(SEARCH("L",I9)))</formula>
    </cfRule>
    <cfRule type="containsText" dxfId="38" priority="37" operator="containsText" text="M">
      <formula>NOT(ISERROR(SEARCH("M",I9)))</formula>
    </cfRule>
    <cfRule type="containsText" dxfId="37" priority="38" operator="containsText" text="L">
      <formula>NOT(ISERROR(SEARCH("L",I9)))</formula>
    </cfRule>
    <cfRule type="containsText" dxfId="36" priority="39" operator="containsText" text="A">
      <formula>NOT(ISERROR(SEARCH("A",I9)))</formula>
    </cfRule>
    <cfRule type="containsText" dxfId="35" priority="40" operator="containsText" text="P">
      <formula>NOT(ISERROR(SEARCH("P",I9)))</formula>
    </cfRule>
    <cfRule type="containsText" dxfId="34" priority="45" operator="containsText" text="M">
      <formula>NOT(ISERROR(SEARCH("M",I9)))</formula>
    </cfRule>
    <cfRule type="containsText" dxfId="33" priority="46" operator="containsText" text="L">
      <formula>NOT(ISERROR(SEARCH("L",I9)))</formula>
    </cfRule>
    <cfRule type="containsText" dxfId="32" priority="47" operator="containsText" text="L;M">
      <formula>NOT(ISERROR(SEARCH("L;M",I9)))</formula>
    </cfRule>
  </conditionalFormatting>
  <conditionalFormatting sqref="I9:AL21">
    <cfRule type="containsText" dxfId="31" priority="41" operator="containsText" text="P">
      <formula>NOT(ISERROR(SEARCH("P",I9)))</formula>
    </cfRule>
    <cfRule type="containsText" dxfId="30" priority="42" operator="containsText" text="A">
      <formula>NOT(ISERROR(SEARCH("A",I9)))</formula>
    </cfRule>
    <cfRule type="containsText" dxfId="29" priority="43" operator="containsText" text="A">
      <formula>NOT(ISERROR(SEARCH("A",I9)))</formula>
    </cfRule>
    <cfRule type="containsText" dxfId="28" priority="44" operator="containsText" text="P">
      <formula>NOT(ISERROR(SEARCH("P",I9)))</formula>
    </cfRule>
  </conditionalFormatting>
  <conditionalFormatting sqref="AN9:AN21">
    <cfRule type="cellIs" dxfId="27" priority="29" operator="greaterThan">
      <formula>0</formula>
    </cfRule>
    <cfRule type="cellIs" dxfId="26" priority="30" operator="greaterThan">
      <formula>0</formula>
    </cfRule>
    <cfRule type="cellIs" dxfId="25" priority="31" operator="greaterThan">
      <formula>3</formula>
    </cfRule>
    <cfRule type="top10" dxfId="24" priority="32" rank="3"/>
    <cfRule type="cellIs" dxfId="23" priority="33" operator="greaterThan">
      <formula>5</formula>
    </cfRule>
  </conditionalFormatting>
  <conditionalFormatting sqref="AS9:AS21">
    <cfRule type="iconSet" priority="1">
      <iconSet iconSet="3Symbols2" showValue="0">
        <cfvo type="percent" val="0"/>
        <cfvo type="num" val="15"/>
        <cfvo type="num" val="25"/>
      </iconSet>
    </cfRule>
    <cfRule type="iconSet" priority="23">
      <iconSet iconSet="3Symbols2" showValue="0">
        <cfvo type="percent" val="0"/>
        <cfvo type="percent" val="55"/>
        <cfvo type="percent" val="65"/>
      </iconSet>
    </cfRule>
    <cfRule type="iconSet" priority="24">
      <iconSet>
        <cfvo type="percent" val="0"/>
        <cfvo type="percent" val="54" gte="0"/>
        <cfvo type="percent" val="64" gte="0"/>
      </iconSet>
    </cfRule>
    <cfRule type="iconSet" priority="25">
      <iconSet iconSet="3Symbols2" showValue="0">
        <cfvo type="percent" val="0"/>
        <cfvo type="percent" val="55"/>
        <cfvo type="percent" val="65"/>
      </iconSet>
    </cfRule>
  </conditionalFormatting>
  <conditionalFormatting sqref="AS13">
    <cfRule type="iconSet" priority="3">
      <iconSet iconSet="3Symbols2">
        <cfvo type="percent" val="0"/>
        <cfvo type="num" val="15"/>
        <cfvo type="num" val="25"/>
      </iconSet>
    </cfRule>
    <cfRule type="iconSet" priority="22">
      <iconSet iconSet="3Symbols2" showValue="0">
        <cfvo type="percent" val="0"/>
        <cfvo type="percent" val="55"/>
        <cfvo type="percent" val="65"/>
      </iconSet>
    </cfRule>
  </conditionalFormatting>
  <conditionalFormatting sqref="AS14">
    <cfRule type="iconSet" priority="4">
      <iconSet iconSet="3Symbols2">
        <cfvo type="percent" val="0"/>
        <cfvo type="num" val="15"/>
        <cfvo type="num" val="25"/>
      </iconSet>
    </cfRule>
    <cfRule type="iconSet" priority="19">
      <iconSet iconSet="3Symbols2" showValue="0">
        <cfvo type="percent" val="0"/>
        <cfvo type="percent" val="55"/>
        <cfvo type="percent" val="65"/>
      </iconSet>
    </cfRule>
    <cfRule type="iconSet" priority="21">
      <iconSet iconSet="3Symbols2" showValue="0">
        <cfvo type="percent" val="0"/>
        <cfvo type="percent" val="55"/>
        <cfvo type="percent" val="65"/>
      </iconSet>
    </cfRule>
  </conditionalFormatting>
  <conditionalFormatting sqref="AS14:AS21">
    <cfRule type="iconSet" priority="20">
      <iconSet iconSet="3Symbols2" showValue="0">
        <cfvo type="percent" val="0"/>
        <cfvo type="percent" val="55"/>
        <cfvo type="percent" val="65"/>
      </iconSet>
    </cfRule>
  </conditionalFormatting>
  <conditionalFormatting sqref="AS20">
    <cfRule type="iconSet" priority="12">
      <iconSet iconSet="3Symbols2">
        <cfvo type="percent" val="0"/>
        <cfvo type="num" val="15"/>
        <cfvo type="num" val="25"/>
      </iconSet>
    </cfRule>
    <cfRule type="iconSet" priority="18">
      <iconSet iconSet="3Symbols2" showValue="0">
        <cfvo type="percent" val="0"/>
        <cfvo type="percent" val="55"/>
        <cfvo type="percent" val="65"/>
      </iconSet>
    </cfRule>
  </conditionalFormatting>
  <conditionalFormatting sqref="AS9">
    <cfRule type="iconSet" priority="17">
      <iconSet iconSet="3Symbols2">
        <cfvo type="percent" val="0"/>
        <cfvo type="num" val="15"/>
        <cfvo type="num" val="25"/>
      </iconSet>
    </cfRule>
  </conditionalFormatting>
  <conditionalFormatting sqref="AS10">
    <cfRule type="iconSet" priority="15">
      <iconSet iconSet="3Symbols2">
        <cfvo type="percent" val="0"/>
        <cfvo type="num" val="15"/>
        <cfvo type="num" val="25"/>
      </iconSet>
    </cfRule>
  </conditionalFormatting>
  <conditionalFormatting sqref="AS11">
    <cfRule type="iconSet" priority="14">
      <iconSet iconSet="3Symbols2">
        <cfvo type="percent" val="0"/>
        <cfvo type="num" val="15"/>
        <cfvo type="num" val="25"/>
      </iconSet>
    </cfRule>
  </conditionalFormatting>
  <conditionalFormatting sqref="AS21">
    <cfRule type="iconSet" priority="13">
      <iconSet iconSet="3Symbols2">
        <cfvo type="percent" val="0"/>
        <cfvo type="num" val="15"/>
        <cfvo type="num" val="25"/>
      </iconSet>
    </cfRule>
  </conditionalFormatting>
  <conditionalFormatting sqref="AS19">
    <cfRule type="iconSet" priority="11">
      <iconSet iconSet="3Symbols2">
        <cfvo type="percent" val="0"/>
        <cfvo type="percent" val="15"/>
        <cfvo type="percent" val="25"/>
      </iconSet>
    </cfRule>
  </conditionalFormatting>
  <conditionalFormatting sqref="AS18">
    <cfRule type="iconSet" priority="9">
      <iconSet iconSet="3Symbols2">
        <cfvo type="percent" val="0"/>
        <cfvo type="num" val="15"/>
        <cfvo type="num" val="25"/>
      </iconSet>
    </cfRule>
  </conditionalFormatting>
  <conditionalFormatting sqref="AS17">
    <cfRule type="iconSet" priority="7">
      <iconSet iconSet="3Symbols2">
        <cfvo type="percent" val="0"/>
        <cfvo type="num" val="15"/>
        <cfvo type="num" val="25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AS16">
    <cfRule type="iconSet" priority="6">
      <iconSet iconSet="3Symbols2">
        <cfvo type="percent" val="0"/>
        <cfvo type="num" val="15"/>
        <cfvo type="num" val="25"/>
      </iconSet>
    </cfRule>
  </conditionalFormatting>
  <conditionalFormatting sqref="AS15">
    <cfRule type="iconSet" priority="5">
      <iconSet iconSet="3Symbols2">
        <cfvo type="percent" val="0"/>
        <cfvo type="num" val="15"/>
        <cfvo type="num" val="25"/>
      </iconSet>
    </cfRule>
  </conditionalFormatting>
  <conditionalFormatting sqref="AS12">
    <cfRule type="iconSet" priority="2">
      <iconSet iconSet="3Symbols2">
        <cfvo type="percent" val="0"/>
        <cfvo type="num" val="15"/>
        <cfvo type="num" val="25"/>
      </iconSet>
    </cfRule>
  </conditionalFormatting>
  <dataValidations count="1">
    <dataValidation type="list" allowBlank="1" showInputMessage="1" showErrorMessage="1" sqref="I9:AL21" xr:uid="{00000000-0002-0000-0300-000000000000}">
      <formula1>"P,L,M,A"</formula1>
    </dataValidation>
  </dataValidations>
  <pageMargins left="0" right="0" top="0" bottom="0" header="0" footer="0"/>
  <pageSetup paperSize="9" scale="76" fitToHeight="0" pageOrder="overThenDown" orientation="landscape" blackAndWhite="1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P46"/>
  <sheetViews>
    <sheetView showWhiteSpace="0" view="pageLayout" zoomScale="99" zoomScaleNormal="100" zoomScalePageLayoutView="99" workbookViewId="0">
      <selection activeCell="K20" sqref="K20"/>
    </sheetView>
  </sheetViews>
  <sheetFormatPr defaultColWidth="10.90625" defaultRowHeight="14.5" x14ac:dyDescent="0.35"/>
  <cols>
    <col min="3" max="3" width="4" customWidth="1"/>
    <col min="4" max="4" width="6.81640625" customWidth="1"/>
    <col min="6" max="6" width="5.453125" customWidth="1"/>
    <col min="7" max="7" width="4.81640625" customWidth="1"/>
    <col min="8" max="8" width="11.1796875" customWidth="1"/>
    <col min="9" max="9" width="11" customWidth="1"/>
    <col min="14" max="14" width="23.7265625" customWidth="1"/>
    <col min="16" max="16" width="12.54296875" customWidth="1"/>
  </cols>
  <sheetData>
    <row r="1" spans="1:16" x14ac:dyDescent="0.35">
      <c r="A1" s="4"/>
      <c r="B1" s="4"/>
      <c r="C1" s="4"/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</row>
    <row r="2" spans="1:16" x14ac:dyDescent="0.35">
      <c r="A2" s="4"/>
      <c r="B2" s="4"/>
      <c r="C2" s="4"/>
      <c r="D2" s="325"/>
      <c r="E2" s="325"/>
      <c r="F2" s="326"/>
      <c r="G2" s="326"/>
      <c r="H2" s="6"/>
      <c r="I2" s="4"/>
      <c r="J2" s="4"/>
      <c r="K2" s="11"/>
      <c r="L2" s="21"/>
      <c r="M2" s="21"/>
      <c r="N2" s="4"/>
      <c r="O2" s="4"/>
      <c r="P2" s="4"/>
    </row>
    <row r="3" spans="1:16" x14ac:dyDescent="0.35">
      <c r="A3" s="4"/>
      <c r="B3" s="4"/>
      <c r="C3" s="4"/>
      <c r="D3" s="326"/>
      <c r="E3" s="326"/>
      <c r="F3" s="326"/>
      <c r="G3" s="326"/>
      <c r="H3" s="50"/>
      <c r="I3" s="4"/>
      <c r="J3" s="4"/>
      <c r="K3" s="11"/>
      <c r="L3" s="273"/>
      <c r="M3" s="273"/>
      <c r="N3" s="4"/>
      <c r="O3" s="4"/>
      <c r="P3" s="4"/>
    </row>
    <row r="4" spans="1:16" ht="15" thickBot="1" x14ac:dyDescent="0.4">
      <c r="A4" s="4"/>
      <c r="B4" s="4"/>
      <c r="C4" s="4"/>
      <c r="D4" s="326"/>
      <c r="E4" s="326"/>
      <c r="F4" s="326"/>
      <c r="G4" s="326"/>
      <c r="H4" s="6"/>
      <c r="I4" s="4"/>
      <c r="J4" s="4"/>
      <c r="K4" s="4"/>
      <c r="L4" s="11"/>
      <c r="M4" s="4"/>
      <c r="N4" s="4"/>
      <c r="O4" s="4"/>
      <c r="P4" s="4"/>
    </row>
    <row r="5" spans="1:16" ht="15.5" thickTop="1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65" t="s">
        <v>114</v>
      </c>
      <c r="M5" s="218">
        <f>COUNTIF(D8:K20,"WD")</f>
        <v>8</v>
      </c>
      <c r="N5" s="1"/>
      <c r="O5" s="1"/>
      <c r="P5" s="1"/>
    </row>
    <row r="6" spans="1:16" ht="15.5" thickTop="1" thickBo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" thickBot="1" x14ac:dyDescent="0.4">
      <c r="A7" s="1"/>
      <c r="B7" s="1"/>
      <c r="C7" s="1"/>
      <c r="D7" s="15" t="s">
        <v>56</v>
      </c>
      <c r="E7" s="43" t="s">
        <v>50</v>
      </c>
      <c r="F7" s="327" t="s">
        <v>51</v>
      </c>
      <c r="G7" s="327"/>
      <c r="H7" s="12" t="s">
        <v>52</v>
      </c>
      <c r="I7" s="9" t="s">
        <v>53</v>
      </c>
      <c r="J7" s="9" t="s">
        <v>54</v>
      </c>
      <c r="K7" s="9" t="s">
        <v>55</v>
      </c>
      <c r="L7" s="9"/>
      <c r="M7" s="10"/>
      <c r="N7" s="1"/>
      <c r="O7" s="1"/>
      <c r="P7" s="1"/>
    </row>
    <row r="8" spans="1:16" ht="16.5" x14ac:dyDescent="0.5">
      <c r="A8" s="1"/>
      <c r="B8" s="1"/>
      <c r="C8" s="1"/>
      <c r="D8" s="41" t="s">
        <v>68</v>
      </c>
      <c r="E8" s="219" t="s">
        <v>77</v>
      </c>
      <c r="F8" s="328"/>
      <c r="G8" s="329"/>
      <c r="H8" s="220"/>
      <c r="I8" s="221"/>
      <c r="J8" s="222"/>
      <c r="K8" s="223" t="s">
        <v>78</v>
      </c>
      <c r="L8" s="17"/>
      <c r="M8" s="18"/>
      <c r="N8" s="1"/>
      <c r="O8" s="1"/>
      <c r="P8" s="1"/>
    </row>
    <row r="9" spans="1:16" ht="16.5" x14ac:dyDescent="0.5">
      <c r="A9" s="1"/>
      <c r="B9" s="1"/>
      <c r="C9" s="1"/>
      <c r="D9" s="42" t="s">
        <v>59</v>
      </c>
      <c r="E9" s="224"/>
      <c r="F9" s="323" t="s">
        <v>79</v>
      </c>
      <c r="G9" s="324"/>
      <c r="H9" s="225"/>
      <c r="I9" s="226" t="s">
        <v>78</v>
      </c>
      <c r="J9" s="226"/>
      <c r="K9" s="227" t="s">
        <v>78</v>
      </c>
      <c r="L9" s="19"/>
      <c r="M9" s="20"/>
      <c r="N9" s="1"/>
      <c r="O9" s="1"/>
      <c r="P9" s="1"/>
    </row>
    <row r="10" spans="1:16" ht="16.5" x14ac:dyDescent="0.5">
      <c r="A10" s="1"/>
      <c r="B10" s="1"/>
      <c r="C10" s="1"/>
      <c r="D10" s="42" t="s">
        <v>60</v>
      </c>
      <c r="E10" s="228" t="s">
        <v>79</v>
      </c>
      <c r="F10" s="323" t="s">
        <v>79</v>
      </c>
      <c r="G10" s="324"/>
      <c r="H10" s="225" t="s">
        <v>77</v>
      </c>
      <c r="I10" s="226" t="s">
        <v>79</v>
      </c>
      <c r="J10" s="226" t="s">
        <v>77</v>
      </c>
      <c r="K10" s="227" t="s">
        <v>78</v>
      </c>
      <c r="L10" s="19"/>
      <c r="M10" s="20"/>
      <c r="N10" s="1"/>
      <c r="O10" s="1"/>
      <c r="P10" s="1"/>
    </row>
    <row r="11" spans="1:16" ht="17" thickBot="1" x14ac:dyDescent="0.55000000000000004">
      <c r="A11" s="1"/>
      <c r="B11" s="1"/>
      <c r="C11" s="1"/>
      <c r="D11" s="42" t="s">
        <v>61</v>
      </c>
      <c r="E11" s="229"/>
      <c r="F11" s="330" t="s">
        <v>77</v>
      </c>
      <c r="G11" s="331"/>
      <c r="H11" s="225"/>
      <c r="I11" s="226"/>
      <c r="J11" s="226" t="s">
        <v>77</v>
      </c>
      <c r="K11" s="227" t="s">
        <v>78</v>
      </c>
      <c r="L11" s="19"/>
      <c r="M11" s="20"/>
      <c r="N11" s="1"/>
      <c r="O11" s="1"/>
      <c r="P11" s="1"/>
    </row>
    <row r="12" spans="1:16" ht="16.5" customHeight="1" thickBot="1" x14ac:dyDescent="0.4">
      <c r="A12" s="1"/>
      <c r="B12" s="1"/>
      <c r="C12" s="1"/>
      <c r="D12" s="335" t="s">
        <v>63</v>
      </c>
      <c r="E12" s="336"/>
      <c r="F12" s="336"/>
      <c r="G12" s="336"/>
      <c r="H12" s="337"/>
      <c r="I12" s="338"/>
      <c r="J12" s="338"/>
      <c r="K12" s="339"/>
      <c r="L12" s="35"/>
      <c r="M12" s="20"/>
      <c r="N12" s="1"/>
      <c r="O12" s="1"/>
      <c r="P12" s="1"/>
    </row>
    <row r="13" spans="1:16" ht="16.5" x14ac:dyDescent="0.5">
      <c r="A13" s="1"/>
      <c r="B13" s="1"/>
      <c r="C13" s="1"/>
      <c r="D13" s="16" t="s">
        <v>62</v>
      </c>
      <c r="E13" s="224"/>
      <c r="F13" s="332"/>
      <c r="G13" s="324"/>
      <c r="H13" s="230"/>
      <c r="I13" s="231"/>
      <c r="J13" s="222"/>
      <c r="K13" s="232" t="s">
        <v>78</v>
      </c>
      <c r="L13" s="19"/>
      <c r="M13" s="20"/>
      <c r="N13" s="1"/>
      <c r="O13" s="1"/>
      <c r="P13" s="1"/>
    </row>
    <row r="14" spans="1:16" ht="16.5" x14ac:dyDescent="0.5">
      <c r="A14" s="1"/>
      <c r="B14" s="1"/>
      <c r="C14" s="1"/>
      <c r="D14" s="16" t="s">
        <v>69</v>
      </c>
      <c r="E14" s="228"/>
      <c r="F14" s="332"/>
      <c r="G14" s="324"/>
      <c r="H14" s="233"/>
      <c r="I14" s="234"/>
      <c r="J14" s="226"/>
      <c r="K14" s="232" t="s">
        <v>78</v>
      </c>
      <c r="L14" s="19"/>
      <c r="M14" s="20"/>
      <c r="N14" s="1"/>
      <c r="O14" s="1"/>
      <c r="P14" s="1"/>
    </row>
    <row r="15" spans="1:16" ht="17" thickBot="1" x14ac:dyDescent="0.55000000000000004">
      <c r="A15" s="1"/>
      <c r="B15" s="1"/>
      <c r="C15" s="1"/>
      <c r="D15" s="16" t="s">
        <v>70</v>
      </c>
      <c r="E15" s="224"/>
      <c r="F15" s="332"/>
      <c r="G15" s="324"/>
      <c r="H15" s="230"/>
      <c r="I15" s="235"/>
      <c r="J15" s="236"/>
      <c r="K15" s="232" t="s">
        <v>78</v>
      </c>
      <c r="L15" s="19"/>
      <c r="M15" s="20"/>
      <c r="N15" s="1"/>
      <c r="O15" s="1"/>
      <c r="P15" s="1"/>
    </row>
    <row r="16" spans="1:16" ht="16.5" customHeight="1" thickBot="1" x14ac:dyDescent="0.4">
      <c r="A16" s="1"/>
      <c r="B16" s="1"/>
      <c r="C16" s="1"/>
      <c r="D16" s="335" t="s">
        <v>64</v>
      </c>
      <c r="E16" s="337"/>
      <c r="F16" s="337"/>
      <c r="G16" s="337"/>
      <c r="H16" s="337"/>
      <c r="I16" s="340"/>
      <c r="J16" s="336"/>
      <c r="K16" s="339"/>
      <c r="L16" s="35"/>
      <c r="M16" s="20"/>
      <c r="N16" s="1"/>
      <c r="O16" s="1"/>
      <c r="P16" s="1"/>
    </row>
    <row r="17" spans="1:16" ht="16.5" x14ac:dyDescent="0.5">
      <c r="A17" s="1"/>
      <c r="B17" s="1"/>
      <c r="C17" s="1"/>
      <c r="D17" s="16" t="s">
        <v>65</v>
      </c>
      <c r="E17" s="224" t="s">
        <v>77</v>
      </c>
      <c r="F17" s="332"/>
      <c r="G17" s="324"/>
      <c r="H17" s="230"/>
      <c r="I17" s="222" t="s">
        <v>77</v>
      </c>
      <c r="J17" s="237"/>
      <c r="K17" s="227" t="s">
        <v>78</v>
      </c>
      <c r="L17" s="19"/>
      <c r="M17" s="20"/>
      <c r="N17" s="1"/>
      <c r="O17" s="1"/>
      <c r="P17" s="1"/>
    </row>
    <row r="18" spans="1:16" ht="16.5" x14ac:dyDescent="0.5">
      <c r="A18" s="1"/>
      <c r="B18" s="1"/>
      <c r="C18" s="1"/>
      <c r="D18" s="16" t="s">
        <v>66</v>
      </c>
      <c r="E18" s="228"/>
      <c r="F18" s="332"/>
      <c r="G18" s="324"/>
      <c r="H18" s="230"/>
      <c r="I18" s="226"/>
      <c r="J18" s="237"/>
      <c r="K18" s="227" t="s">
        <v>78</v>
      </c>
      <c r="L18" s="19"/>
      <c r="M18" s="20"/>
      <c r="N18" s="1"/>
      <c r="O18" s="1"/>
      <c r="P18" s="1"/>
    </row>
    <row r="19" spans="1:16" ht="16.5" x14ac:dyDescent="0.5">
      <c r="A19" s="1"/>
      <c r="B19" s="1"/>
      <c r="C19" s="1"/>
      <c r="D19" s="16" t="s">
        <v>67</v>
      </c>
      <c r="E19" s="224"/>
      <c r="F19" s="332"/>
      <c r="G19" s="324"/>
      <c r="H19" s="230" t="s">
        <v>77</v>
      </c>
      <c r="I19" s="226"/>
      <c r="J19" s="237"/>
      <c r="K19" s="227" t="s">
        <v>78</v>
      </c>
      <c r="L19" s="19"/>
      <c r="M19" s="20"/>
      <c r="N19" s="1"/>
      <c r="O19" s="1"/>
      <c r="P19" s="1"/>
    </row>
    <row r="20" spans="1:16" ht="17" thickBot="1" x14ac:dyDescent="0.55000000000000004">
      <c r="A20" s="1"/>
      <c r="B20" s="1"/>
      <c r="C20" s="1"/>
      <c r="D20" s="16"/>
      <c r="E20" s="238"/>
      <c r="F20" s="333"/>
      <c r="G20" s="331"/>
      <c r="H20" s="239"/>
      <c r="I20" s="236"/>
      <c r="J20" s="240"/>
      <c r="K20" s="241"/>
      <c r="L20" s="19"/>
      <c r="M20" s="20"/>
      <c r="N20" s="1"/>
      <c r="O20" s="1"/>
      <c r="P20" s="1"/>
    </row>
    <row r="21" spans="1:16" ht="15" thickBot="1" x14ac:dyDescent="0.4">
      <c r="A21" s="1"/>
      <c r="B21" s="1"/>
      <c r="C21" s="1"/>
      <c r="D21" s="23"/>
      <c r="E21" s="24"/>
      <c r="F21" s="334"/>
      <c r="G21" s="334"/>
      <c r="H21" s="25"/>
      <c r="I21" s="26"/>
      <c r="J21" s="25"/>
      <c r="K21" s="25"/>
      <c r="L21" s="26"/>
      <c r="M21" s="27"/>
      <c r="N21" s="1"/>
      <c r="O21" s="1"/>
      <c r="P21" s="1"/>
    </row>
    <row r="22" spans="1:16" ht="4.5" customHeight="1" thickBot="1" x14ac:dyDescent="0.4">
      <c r="A22" s="1"/>
      <c r="B22" s="1"/>
      <c r="C22" s="1"/>
      <c r="D22" s="1"/>
      <c r="E22" s="7"/>
      <c r="F22" s="275"/>
      <c r="G22" s="275"/>
      <c r="H22" s="1"/>
      <c r="I22" s="1"/>
      <c r="J22" s="1"/>
      <c r="K22" s="1"/>
      <c r="L22" s="1"/>
      <c r="M22" s="1"/>
      <c r="N22" s="1"/>
      <c r="O22" s="1"/>
      <c r="P22" s="1"/>
    </row>
    <row r="23" spans="1:16" ht="10.5" customHeight="1" thickBot="1" x14ac:dyDescent="0.4">
      <c r="A23" s="1"/>
      <c r="B23" s="1"/>
      <c r="C23" s="1"/>
      <c r="D23" s="36"/>
      <c r="E23" s="341" t="s">
        <v>71</v>
      </c>
      <c r="F23" s="341"/>
      <c r="G23" s="341"/>
      <c r="H23" s="1"/>
      <c r="I23" s="37"/>
      <c r="J23" s="38" t="s">
        <v>75</v>
      </c>
      <c r="K23" s="44"/>
      <c r="L23" s="38" t="s">
        <v>115</v>
      </c>
      <c r="M23" s="38"/>
      <c r="N23" s="1"/>
      <c r="O23" s="1"/>
      <c r="P23" s="1"/>
    </row>
    <row r="24" spans="1:16" x14ac:dyDescent="0.35">
      <c r="A24" s="1"/>
      <c r="B24" s="1"/>
      <c r="C24" s="1"/>
      <c r="D24" s="1"/>
      <c r="E24" s="7"/>
      <c r="F24" s="275"/>
      <c r="G24" s="275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3"/>
      <c r="F25" s="275"/>
      <c r="G25" s="275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7"/>
      <c r="F26" s="275"/>
      <c r="G26" s="275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1"/>
      <c r="C27" s="1"/>
      <c r="D27" s="1"/>
      <c r="E27" s="3"/>
      <c r="F27" s="275"/>
      <c r="G27" s="275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/>
      <c r="B28" s="1"/>
      <c r="C28" s="1"/>
      <c r="D28" s="1"/>
      <c r="E28" s="7"/>
      <c r="F28" s="275"/>
      <c r="G28" s="275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1"/>
      <c r="C29" s="1"/>
      <c r="D29" s="1"/>
      <c r="E29" s="3"/>
      <c r="F29" s="275"/>
      <c r="G29" s="275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7"/>
      <c r="F30" s="275"/>
      <c r="G30" s="275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</sheetData>
  <sheetProtection password="CCA0" sheet="1" objects="1" scenarios="1" selectLockedCells="1"/>
  <mergeCells count="26">
    <mergeCell ref="E23:G23"/>
    <mergeCell ref="F29:G29"/>
    <mergeCell ref="F30:G30"/>
    <mergeCell ref="F24:G24"/>
    <mergeCell ref="F25:G25"/>
    <mergeCell ref="F26:G26"/>
    <mergeCell ref="F27:G27"/>
    <mergeCell ref="F28:G28"/>
    <mergeCell ref="F22:G22"/>
    <mergeCell ref="F11:G11"/>
    <mergeCell ref="F13:G13"/>
    <mergeCell ref="F14:G14"/>
    <mergeCell ref="F15:G15"/>
    <mergeCell ref="F17:G17"/>
    <mergeCell ref="F18:G18"/>
    <mergeCell ref="F19:G19"/>
    <mergeCell ref="F20:G20"/>
    <mergeCell ref="F21:G21"/>
    <mergeCell ref="D12:K12"/>
    <mergeCell ref="D16:K16"/>
    <mergeCell ref="F10:G10"/>
    <mergeCell ref="D2:G4"/>
    <mergeCell ref="L3:M3"/>
    <mergeCell ref="F7:G7"/>
    <mergeCell ref="F8:G8"/>
    <mergeCell ref="F9:G9"/>
  </mergeCells>
  <conditionalFormatting sqref="E8:K11 E13:K15 E17:K20">
    <cfRule type="containsText" dxfId="22" priority="1" operator="containsText" text="Pause">
      <formula>NOT(ISERROR(SEARCH("Pause",E8)))</formula>
    </cfRule>
    <cfRule type="containsText" dxfId="21" priority="2" operator="containsText" text="WD">
      <formula>NOT(ISERROR(SEARCH("WD",E8)))</formula>
    </cfRule>
    <cfRule type="containsText" dxfId="20" priority="3" operator="containsText" text="NW">
      <formula>NOT(ISERROR(SEARCH("NW",E8)))</formula>
    </cfRule>
    <cfRule type="containsText" dxfId="19" priority="4" operator="containsText" text="NW">
      <formula>NOT(ISERROR(SEARCH("NW",E8)))</formula>
    </cfRule>
  </conditionalFormatting>
  <conditionalFormatting sqref="E8:J11">
    <cfRule type="containsText" dxfId="18" priority="5" operator="containsText" text="NW">
      <formula>NOT(ISERROR(SEARCH("NW",E8)))</formula>
    </cfRule>
  </conditionalFormatting>
  <dataValidations count="1">
    <dataValidation type="list" allowBlank="1" showInputMessage="1" showErrorMessage="1" sqref="E8:K11 E13:K15 E17:K20" xr:uid="{00000000-0002-0000-0400-000000000000}">
      <formula1>"WD,NW,Pause"</formula1>
    </dataValidation>
  </dataValidations>
  <pageMargins left="0" right="0" top="0" bottom="0" header="0" footer="0"/>
  <pageSetup paperSize="9" scale="89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B89965B0-71CC-4462-8760-C9978077D1FC}">
            <xm:f>NOT(ISERROR(SEARCH(WD,E8)))</xm:f>
            <xm:f>WD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0F2027AD-A6D9-491C-9976-5ED5085D832C}">
            <xm:f>NOT(ISERROR(SEARCH(WD,E8)))</xm:f>
            <xm:f>WD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m:sqref>E8:K11 E13:K15 E17:K20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R45"/>
  <sheetViews>
    <sheetView showGridLines="0" showRowColHeaders="0" showZeros="0" showRuler="0" showWhiteSpace="0" view="pageLayout" workbookViewId="0">
      <selection activeCell="F10" sqref="F10:K11"/>
    </sheetView>
  </sheetViews>
  <sheetFormatPr defaultColWidth="10.90625" defaultRowHeight="14.5" x14ac:dyDescent="0.35"/>
  <cols>
    <col min="1" max="1" width="2.7265625" customWidth="1"/>
    <col min="2" max="2" width="4.81640625" customWidth="1"/>
    <col min="4" max="4" width="11.453125" customWidth="1"/>
    <col min="5" max="5" width="0.81640625" customWidth="1"/>
    <col min="6" max="6" width="2.81640625" customWidth="1"/>
    <col min="7" max="7" width="3" customWidth="1"/>
    <col min="8" max="8" width="2.7265625" customWidth="1"/>
    <col min="9" max="10" width="2.81640625" customWidth="1"/>
    <col min="11" max="11" width="4.26953125" customWidth="1"/>
    <col min="12" max="12" width="0.81640625" customWidth="1"/>
    <col min="13" max="14" width="3" customWidth="1"/>
    <col min="15" max="17" width="2.81640625" customWidth="1"/>
    <col min="18" max="18" width="3.7265625" customWidth="1"/>
    <col min="19" max="19" width="0.7265625" customWidth="1"/>
    <col min="20" max="24" width="3" customWidth="1"/>
    <col min="25" max="25" width="3.81640625" customWidth="1"/>
    <col min="26" max="26" width="0.7265625" customWidth="1"/>
    <col min="27" max="28" width="3" customWidth="1"/>
    <col min="29" max="29" width="2.7265625" customWidth="1"/>
    <col min="30" max="30" width="3" customWidth="1"/>
    <col min="31" max="31" width="2.81640625" customWidth="1"/>
    <col min="32" max="32" width="4" customWidth="1"/>
    <col min="33" max="33" width="0.7265625" customWidth="1"/>
    <col min="34" max="34" width="5.1796875" customWidth="1"/>
    <col min="35" max="35" width="4.7265625" customWidth="1"/>
    <col min="36" max="37" width="4.1796875" customWidth="1"/>
    <col min="38" max="38" width="3.26953125" customWidth="1"/>
    <col min="39" max="39" width="4.54296875" customWidth="1"/>
    <col min="40" max="40" width="11.453125" customWidth="1"/>
    <col min="41" max="41" width="1" customWidth="1"/>
    <col min="42" max="42" width="5.1796875" customWidth="1"/>
    <col min="43" max="43" width="10.26953125" customWidth="1"/>
    <col min="44" max="44" width="3.453125" customWidth="1"/>
  </cols>
  <sheetData>
    <row r="1" spans="1:44" x14ac:dyDescent="0.3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</row>
    <row r="2" spans="1:44" x14ac:dyDescent="0.3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</row>
    <row r="3" spans="1:44" x14ac:dyDescent="0.3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 x14ac:dyDescent="0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</row>
    <row r="5" spans="1:44" x14ac:dyDescent="0.3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</row>
    <row r="6" spans="1:44" x14ac:dyDescent="0.3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</row>
    <row r="7" spans="1:44" x14ac:dyDescent="0.3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143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</row>
    <row r="8" spans="1:44" x14ac:dyDescent="0.3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</row>
    <row r="9" spans="1:44" ht="15" thickBot="1" x14ac:dyDescent="0.4">
      <c r="A9" s="69"/>
      <c r="B9" s="356" t="s">
        <v>140</v>
      </c>
      <c r="C9" s="356"/>
      <c r="D9" s="356"/>
      <c r="E9" s="67"/>
      <c r="F9" s="67"/>
      <c r="G9" s="67"/>
      <c r="H9" s="67"/>
      <c r="I9" s="67"/>
      <c r="J9" s="67"/>
      <c r="K9" s="144"/>
      <c r="L9" s="144"/>
      <c r="M9" s="67"/>
      <c r="N9" s="67"/>
      <c r="O9" s="67"/>
      <c r="P9" s="67"/>
      <c r="Q9" s="67"/>
      <c r="R9" s="67"/>
      <c r="S9" s="67"/>
      <c r="T9" s="144"/>
      <c r="U9" s="144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9"/>
    </row>
    <row r="10" spans="1:44" ht="15.5" thickTop="1" thickBot="1" x14ac:dyDescent="0.4">
      <c r="A10" s="69"/>
      <c r="B10" s="356"/>
      <c r="C10" s="356"/>
      <c r="D10" s="356"/>
      <c r="E10" s="67"/>
      <c r="F10" s="365" t="s">
        <v>98</v>
      </c>
      <c r="G10" s="366"/>
      <c r="H10" s="366"/>
      <c r="I10" s="366"/>
      <c r="J10" s="366"/>
      <c r="K10" s="367"/>
      <c r="L10" s="145"/>
      <c r="M10" s="371" t="str">
        <f>VLOOKUP(F10,C:D,2,FALSE)</f>
        <v>lyly</v>
      </c>
      <c r="N10" s="372"/>
      <c r="O10" s="372"/>
      <c r="P10" s="372"/>
      <c r="Q10" s="372"/>
      <c r="R10" s="373"/>
      <c r="S10" s="146"/>
      <c r="T10" s="381"/>
      <c r="U10" s="382"/>
      <c r="V10" s="377">
        <f>VLOOKUP(F10,C:AI,33,FALSE)</f>
        <v>44.75</v>
      </c>
      <c r="W10" s="378"/>
      <c r="X10" s="344" t="s">
        <v>142</v>
      </c>
      <c r="Y10" s="344"/>
      <c r="Z10" s="344"/>
      <c r="AA10" s="344"/>
      <c r="AB10" s="67"/>
      <c r="AC10" s="345">
        <f>VLOOKUP(F10,C:AJ,34,FALSE)</f>
        <v>42.307692307692307</v>
      </c>
      <c r="AD10" s="346"/>
      <c r="AE10" s="344" t="s">
        <v>141</v>
      </c>
      <c r="AF10" s="344"/>
      <c r="AG10" s="344"/>
      <c r="AH10" s="344"/>
      <c r="AI10" s="67"/>
      <c r="AJ10" s="349">
        <f>VLOOKUP(F10,C:AK,35,FALSE)</f>
        <v>43.528846153846153</v>
      </c>
      <c r="AK10" s="350"/>
      <c r="AL10" s="353" t="s">
        <v>21</v>
      </c>
      <c r="AM10" s="353"/>
      <c r="AN10" s="354"/>
      <c r="AO10" s="67"/>
      <c r="AP10" s="67"/>
      <c r="AQ10" s="67"/>
      <c r="AR10" s="69"/>
    </row>
    <row r="11" spans="1:44" ht="15.5" thickTop="1" thickBot="1" x14ac:dyDescent="0.4">
      <c r="A11" s="69"/>
      <c r="B11" s="356"/>
      <c r="C11" s="356"/>
      <c r="D11" s="356"/>
      <c r="E11" s="67"/>
      <c r="F11" s="368"/>
      <c r="G11" s="369"/>
      <c r="H11" s="369"/>
      <c r="I11" s="369"/>
      <c r="J11" s="369"/>
      <c r="K11" s="370"/>
      <c r="L11" s="147"/>
      <c r="M11" s="374"/>
      <c r="N11" s="375"/>
      <c r="O11" s="375"/>
      <c r="P11" s="375"/>
      <c r="Q11" s="375"/>
      <c r="R11" s="376"/>
      <c r="S11" s="148"/>
      <c r="T11" s="381"/>
      <c r="U11" s="382"/>
      <c r="V11" s="379"/>
      <c r="W11" s="380"/>
      <c r="X11" s="344"/>
      <c r="Y11" s="344"/>
      <c r="Z11" s="344"/>
      <c r="AA11" s="344"/>
      <c r="AB11" s="67"/>
      <c r="AC11" s="347"/>
      <c r="AD11" s="348"/>
      <c r="AE11" s="344"/>
      <c r="AF11" s="344"/>
      <c r="AG11" s="344"/>
      <c r="AH11" s="344"/>
      <c r="AI11" s="67"/>
      <c r="AJ11" s="351"/>
      <c r="AK11" s="352"/>
      <c r="AL11" s="353"/>
      <c r="AM11" s="353"/>
      <c r="AN11" s="355"/>
      <c r="AO11" s="67"/>
      <c r="AP11" s="67"/>
      <c r="AQ11" s="67"/>
      <c r="AR11" s="69"/>
    </row>
    <row r="12" spans="1:44" ht="15" thickTop="1" x14ac:dyDescent="0.35">
      <c r="A12" s="69"/>
      <c r="B12" s="356"/>
      <c r="C12" s="356"/>
      <c r="D12" s="356"/>
      <c r="E12" s="67"/>
      <c r="F12" s="67"/>
      <c r="G12" s="67"/>
      <c r="H12" s="67"/>
      <c r="I12" s="67"/>
      <c r="J12" s="67"/>
      <c r="K12" s="67"/>
      <c r="L12" s="147"/>
      <c r="M12" s="144"/>
      <c r="N12" s="67"/>
      <c r="O12" s="67"/>
      <c r="P12" s="67"/>
      <c r="Q12" s="67"/>
      <c r="R12" s="144"/>
      <c r="S12" s="147"/>
      <c r="T12" s="67"/>
      <c r="U12" s="67"/>
      <c r="V12" s="149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</row>
    <row r="13" spans="1:44" ht="30" customHeight="1" thickBot="1" x14ac:dyDescent="0.4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 ht="12" customHeight="1" thickBot="1" x14ac:dyDescent="0.4">
      <c r="A14" s="69"/>
      <c r="B14" s="388" t="s">
        <v>11</v>
      </c>
      <c r="C14" s="363" t="s">
        <v>123</v>
      </c>
      <c r="D14" s="150"/>
      <c r="E14" s="151"/>
      <c r="F14" s="383" t="s">
        <v>136</v>
      </c>
      <c r="G14" s="384"/>
      <c r="H14" s="384"/>
      <c r="I14" s="384"/>
      <c r="J14" s="384"/>
      <c r="K14" s="385"/>
      <c r="L14" s="152"/>
      <c r="M14" s="383" t="s">
        <v>137</v>
      </c>
      <c r="N14" s="384"/>
      <c r="O14" s="384"/>
      <c r="P14" s="384"/>
      <c r="Q14" s="384"/>
      <c r="R14" s="385"/>
      <c r="S14" s="152"/>
      <c r="T14" s="383" t="s">
        <v>138</v>
      </c>
      <c r="U14" s="384"/>
      <c r="V14" s="384"/>
      <c r="W14" s="384"/>
      <c r="X14" s="384"/>
      <c r="Y14" s="385"/>
      <c r="Z14" s="152"/>
      <c r="AA14" s="383" t="s">
        <v>139</v>
      </c>
      <c r="AB14" s="384"/>
      <c r="AC14" s="384"/>
      <c r="AD14" s="384"/>
      <c r="AE14" s="384"/>
      <c r="AF14" s="385"/>
      <c r="AG14" s="152"/>
      <c r="AH14" s="152"/>
      <c r="AI14" s="152"/>
      <c r="AJ14" s="152"/>
      <c r="AK14" s="152"/>
      <c r="AL14" s="152"/>
      <c r="AM14" s="153"/>
      <c r="AN14" s="69"/>
      <c r="AO14" s="69"/>
      <c r="AP14" s="69"/>
      <c r="AQ14" s="69"/>
      <c r="AR14" s="69"/>
    </row>
    <row r="15" spans="1:44" ht="12.75" customHeight="1" thickBot="1" x14ac:dyDescent="0.4">
      <c r="A15" s="69"/>
      <c r="B15" s="389"/>
      <c r="C15" s="364"/>
      <c r="D15" s="154"/>
      <c r="E15" s="155"/>
      <c r="F15" s="156" t="s">
        <v>124</v>
      </c>
      <c r="G15" s="156" t="s">
        <v>125</v>
      </c>
      <c r="H15" s="156" t="s">
        <v>124</v>
      </c>
      <c r="I15" s="156" t="s">
        <v>125</v>
      </c>
      <c r="J15" s="156" t="s">
        <v>127</v>
      </c>
      <c r="K15" s="156" t="s">
        <v>126</v>
      </c>
      <c r="L15" s="157"/>
      <c r="M15" s="156" t="s">
        <v>124</v>
      </c>
      <c r="N15" s="156" t="s">
        <v>125</v>
      </c>
      <c r="O15" s="156" t="s">
        <v>124</v>
      </c>
      <c r="P15" s="156" t="s">
        <v>125</v>
      </c>
      <c r="Q15" s="156" t="s">
        <v>127</v>
      </c>
      <c r="R15" s="156" t="s">
        <v>126</v>
      </c>
      <c r="S15" s="157"/>
      <c r="T15" s="156" t="s">
        <v>124</v>
      </c>
      <c r="U15" s="156" t="s">
        <v>125</v>
      </c>
      <c r="V15" s="156" t="s">
        <v>124</v>
      </c>
      <c r="W15" s="156" t="s">
        <v>125</v>
      </c>
      <c r="X15" s="156" t="s">
        <v>127</v>
      </c>
      <c r="Y15" s="156" t="s">
        <v>126</v>
      </c>
      <c r="Z15" s="158"/>
      <c r="AA15" s="156" t="s">
        <v>124</v>
      </c>
      <c r="AB15" s="156" t="s">
        <v>125</v>
      </c>
      <c r="AC15" s="156" t="s">
        <v>124</v>
      </c>
      <c r="AD15" s="156" t="s">
        <v>125</v>
      </c>
      <c r="AE15" s="156" t="s">
        <v>127</v>
      </c>
      <c r="AF15" s="159" t="s">
        <v>126</v>
      </c>
      <c r="AG15" s="160"/>
      <c r="AH15" s="161" t="s">
        <v>128</v>
      </c>
      <c r="AI15" s="161" t="s">
        <v>130</v>
      </c>
      <c r="AJ15" s="161" t="s">
        <v>129</v>
      </c>
      <c r="AK15" s="386" t="s">
        <v>21</v>
      </c>
      <c r="AL15" s="387"/>
      <c r="AM15" s="162"/>
      <c r="AN15" s="69"/>
      <c r="AO15" s="69"/>
      <c r="AP15" s="72"/>
      <c r="AQ15" s="69"/>
      <c r="AR15" s="69"/>
    </row>
    <row r="16" spans="1:44" ht="12.75" customHeight="1" thickTop="1" thickBot="1" x14ac:dyDescent="0.4">
      <c r="A16" s="69"/>
      <c r="B16" s="163">
        <f>list!F12</f>
        <v>1</v>
      </c>
      <c r="C16" s="164" t="str">
        <f>list!G12</f>
        <v>matondo</v>
      </c>
      <c r="D16" s="165" t="str">
        <f>list!H12</f>
        <v>joe</v>
      </c>
      <c r="E16" s="166"/>
      <c r="F16" s="217">
        <v>1</v>
      </c>
      <c r="G16" s="217">
        <v>2</v>
      </c>
      <c r="H16" s="217">
        <v>1</v>
      </c>
      <c r="I16" s="217">
        <v>3</v>
      </c>
      <c r="J16" s="217">
        <v>1</v>
      </c>
      <c r="K16" s="167">
        <f t="shared" ref="K16:K28" si="0">SUM(F16:J16)</f>
        <v>8</v>
      </c>
      <c r="L16" s="168"/>
      <c r="M16" s="217">
        <v>1</v>
      </c>
      <c r="N16" s="217">
        <v>1</v>
      </c>
      <c r="O16" s="217">
        <v>2</v>
      </c>
      <c r="P16" s="217">
        <v>1</v>
      </c>
      <c r="Q16" s="217">
        <v>2</v>
      </c>
      <c r="R16" s="167">
        <f t="shared" ref="R16:R28" si="1">SUM(M16:Q16)</f>
        <v>7</v>
      </c>
      <c r="S16" s="168"/>
      <c r="T16" s="217">
        <v>1</v>
      </c>
      <c r="U16" s="217">
        <v>5</v>
      </c>
      <c r="V16" s="217">
        <v>2</v>
      </c>
      <c r="W16" s="217">
        <v>4</v>
      </c>
      <c r="X16" s="217">
        <v>10</v>
      </c>
      <c r="Y16" s="167">
        <f t="shared" ref="Y16:Y27" si="2">SUM(T16:X16)</f>
        <v>22</v>
      </c>
      <c r="Z16" s="168"/>
      <c r="AA16" s="217">
        <v>10</v>
      </c>
      <c r="AB16" s="217">
        <v>20</v>
      </c>
      <c r="AC16" s="217">
        <v>10</v>
      </c>
      <c r="AD16" s="217">
        <v>20</v>
      </c>
      <c r="AE16" s="217">
        <v>40</v>
      </c>
      <c r="AF16" s="167">
        <f>SUM(AA16:AE16)</f>
        <v>100</v>
      </c>
      <c r="AG16" s="169"/>
      <c r="AH16" s="170">
        <f>SUM(AF16,Y16,R16,K16)</f>
        <v>137</v>
      </c>
      <c r="AI16" s="171">
        <f>AH16/400*100</f>
        <v>34.25</v>
      </c>
      <c r="AJ16" s="172">
        <f>attendance!AO9</f>
        <v>58.620689655172406</v>
      </c>
      <c r="AK16" s="396">
        <f>AVERAGE(AI16:AJ16)</f>
        <v>46.435344827586206</v>
      </c>
      <c r="AL16" s="397"/>
      <c r="AM16" s="173"/>
      <c r="AN16" s="390">
        <f>AVERAGE(AK16:AL28)</f>
        <v>78.97462009696757</v>
      </c>
      <c r="AO16" s="174"/>
      <c r="AP16" s="175"/>
      <c r="AQ16" s="176" t="s">
        <v>131</v>
      </c>
      <c r="AR16" s="69"/>
    </row>
    <row r="17" spans="1:44" ht="13.5" customHeight="1" thickTop="1" thickBot="1" x14ac:dyDescent="0.4">
      <c r="A17" s="69"/>
      <c r="B17" s="177">
        <f>list!F13</f>
        <v>2</v>
      </c>
      <c r="C17" s="164" t="str">
        <f>list!G13</f>
        <v>kamala</v>
      </c>
      <c r="D17" s="165" t="str">
        <f>list!H13</f>
        <v>koulibali</v>
      </c>
      <c r="E17" s="166"/>
      <c r="F17" s="217">
        <v>10</v>
      </c>
      <c r="G17" s="217">
        <v>20</v>
      </c>
      <c r="H17" s="217">
        <v>8</v>
      </c>
      <c r="I17" s="217">
        <v>18</v>
      </c>
      <c r="J17" s="217">
        <v>40</v>
      </c>
      <c r="K17" s="167">
        <f t="shared" si="0"/>
        <v>96</v>
      </c>
      <c r="L17" s="168"/>
      <c r="M17" s="217">
        <v>10</v>
      </c>
      <c r="N17" s="217">
        <v>18</v>
      </c>
      <c r="O17" s="217">
        <v>9</v>
      </c>
      <c r="P17" s="217">
        <v>6</v>
      </c>
      <c r="Q17" s="217">
        <v>40</v>
      </c>
      <c r="R17" s="167">
        <f t="shared" si="1"/>
        <v>83</v>
      </c>
      <c r="S17" s="168"/>
      <c r="T17" s="217">
        <v>7</v>
      </c>
      <c r="U17" s="217">
        <v>13</v>
      </c>
      <c r="V17" s="217">
        <v>7</v>
      </c>
      <c r="W17" s="217">
        <v>20</v>
      </c>
      <c r="X17" s="217">
        <v>39</v>
      </c>
      <c r="Y17" s="167">
        <f t="shared" si="2"/>
        <v>86</v>
      </c>
      <c r="Z17" s="168"/>
      <c r="AA17" s="217">
        <v>10</v>
      </c>
      <c r="AB17" s="217">
        <v>17</v>
      </c>
      <c r="AC17" s="217">
        <v>6</v>
      </c>
      <c r="AD17" s="217">
        <v>16</v>
      </c>
      <c r="AE17" s="217">
        <v>23</v>
      </c>
      <c r="AF17" s="167">
        <f t="shared" ref="AF17:AF27" si="3">SUM(AA17:AE17)</f>
        <v>72</v>
      </c>
      <c r="AG17" s="169"/>
      <c r="AH17" s="170">
        <f t="shared" ref="AH17:AH28" si="4">SUM(AF17,Y17,R17,K17)</f>
        <v>337</v>
      </c>
      <c r="AI17" s="171">
        <f t="shared" ref="AI17:AI28" si="5">AH17/400*100</f>
        <v>84.25</v>
      </c>
      <c r="AJ17" s="172">
        <f>attendance!AO10</f>
        <v>100</v>
      </c>
      <c r="AK17" s="342">
        <f t="shared" ref="AK17:AK28" si="6">AVERAGE(AI17:AJ17)</f>
        <v>92.125</v>
      </c>
      <c r="AL17" s="343"/>
      <c r="AM17" s="173"/>
      <c r="AN17" s="391"/>
      <c r="AO17" s="69"/>
      <c r="AP17" s="69"/>
      <c r="AQ17" s="69"/>
      <c r="AR17" s="69"/>
    </row>
    <row r="18" spans="1:44" ht="13.5" customHeight="1" thickTop="1" thickBot="1" x14ac:dyDescent="0.4">
      <c r="A18" s="69"/>
      <c r="B18" s="163">
        <f>list!F14</f>
        <v>3</v>
      </c>
      <c r="C18" s="164" t="str">
        <f>list!G14</f>
        <v>andros</v>
      </c>
      <c r="D18" s="165" t="str">
        <f>list!H14</f>
        <v>birmigah</v>
      </c>
      <c r="E18" s="166"/>
      <c r="F18" s="217">
        <v>10</v>
      </c>
      <c r="G18" s="217">
        <v>20</v>
      </c>
      <c r="H18" s="217">
        <v>8</v>
      </c>
      <c r="I18" s="217">
        <v>18</v>
      </c>
      <c r="J18" s="217">
        <v>40</v>
      </c>
      <c r="K18" s="167">
        <f t="shared" si="0"/>
        <v>96</v>
      </c>
      <c r="L18" s="168"/>
      <c r="M18" s="217">
        <v>10</v>
      </c>
      <c r="N18" s="217">
        <v>18</v>
      </c>
      <c r="O18" s="217">
        <v>9</v>
      </c>
      <c r="P18" s="217">
        <v>6</v>
      </c>
      <c r="Q18" s="217">
        <v>40</v>
      </c>
      <c r="R18" s="167">
        <f t="shared" si="1"/>
        <v>83</v>
      </c>
      <c r="S18" s="168"/>
      <c r="T18" s="217">
        <v>7</v>
      </c>
      <c r="U18" s="217">
        <v>13</v>
      </c>
      <c r="V18" s="217">
        <v>7</v>
      </c>
      <c r="W18" s="217">
        <v>20</v>
      </c>
      <c r="X18" s="217">
        <v>39</v>
      </c>
      <c r="Y18" s="167">
        <f t="shared" si="2"/>
        <v>86</v>
      </c>
      <c r="Z18" s="168"/>
      <c r="AA18" s="217">
        <v>10</v>
      </c>
      <c r="AB18" s="217">
        <v>17</v>
      </c>
      <c r="AC18" s="217">
        <v>6</v>
      </c>
      <c r="AD18" s="217">
        <v>18</v>
      </c>
      <c r="AE18" s="217">
        <v>23</v>
      </c>
      <c r="AF18" s="167">
        <f t="shared" si="3"/>
        <v>74</v>
      </c>
      <c r="AG18" s="169"/>
      <c r="AH18" s="170">
        <f t="shared" si="4"/>
        <v>339</v>
      </c>
      <c r="AI18" s="171">
        <f t="shared" si="5"/>
        <v>84.75</v>
      </c>
      <c r="AJ18" s="172">
        <f>attendance!AO11</f>
        <v>100</v>
      </c>
      <c r="AK18" s="342">
        <f t="shared" si="6"/>
        <v>92.375</v>
      </c>
      <c r="AL18" s="343"/>
      <c r="AM18" s="173"/>
      <c r="AN18" s="391"/>
      <c r="AO18" s="69"/>
      <c r="AP18" s="178"/>
      <c r="AQ18" s="179" t="s">
        <v>132</v>
      </c>
      <c r="AR18" s="69"/>
    </row>
    <row r="19" spans="1:44" ht="12.75" customHeight="1" thickTop="1" thickBot="1" x14ac:dyDescent="0.4">
      <c r="A19" s="69"/>
      <c r="B19" s="177">
        <f>list!F15</f>
        <v>4</v>
      </c>
      <c r="C19" s="164" t="str">
        <f>list!G15</f>
        <v>kambale</v>
      </c>
      <c r="D19" s="165" t="str">
        <f>list!H15</f>
        <v>ghislain</v>
      </c>
      <c r="E19" s="166"/>
      <c r="F19" s="217">
        <v>10</v>
      </c>
      <c r="G19" s="217">
        <v>20</v>
      </c>
      <c r="H19" s="217">
        <v>8</v>
      </c>
      <c r="I19" s="217">
        <v>18</v>
      </c>
      <c r="J19" s="217">
        <v>40</v>
      </c>
      <c r="K19" s="167">
        <f t="shared" si="0"/>
        <v>96</v>
      </c>
      <c r="L19" s="168"/>
      <c r="M19" s="217">
        <v>10</v>
      </c>
      <c r="N19" s="217">
        <v>18</v>
      </c>
      <c r="O19" s="217">
        <v>9</v>
      </c>
      <c r="P19" s="217">
        <v>6</v>
      </c>
      <c r="Q19" s="217">
        <v>40</v>
      </c>
      <c r="R19" s="167">
        <f t="shared" si="1"/>
        <v>83</v>
      </c>
      <c r="S19" s="168"/>
      <c r="T19" s="217">
        <v>7</v>
      </c>
      <c r="U19" s="217">
        <v>13</v>
      </c>
      <c r="V19" s="217">
        <v>7</v>
      </c>
      <c r="W19" s="217">
        <v>20</v>
      </c>
      <c r="X19" s="217">
        <v>39</v>
      </c>
      <c r="Y19" s="167">
        <f t="shared" si="2"/>
        <v>86</v>
      </c>
      <c r="Z19" s="168"/>
      <c r="AA19" s="217">
        <v>10</v>
      </c>
      <c r="AB19" s="217">
        <v>17</v>
      </c>
      <c r="AC19" s="217">
        <v>6</v>
      </c>
      <c r="AD19" s="217">
        <v>16</v>
      </c>
      <c r="AE19" s="217">
        <v>23</v>
      </c>
      <c r="AF19" s="167">
        <f t="shared" si="3"/>
        <v>72</v>
      </c>
      <c r="AG19" s="169"/>
      <c r="AH19" s="170">
        <f t="shared" si="4"/>
        <v>337</v>
      </c>
      <c r="AI19" s="171">
        <f t="shared" si="5"/>
        <v>84.25</v>
      </c>
      <c r="AJ19" s="172">
        <f>attendance!AO12</f>
        <v>100</v>
      </c>
      <c r="AK19" s="342">
        <f t="shared" si="6"/>
        <v>92.125</v>
      </c>
      <c r="AL19" s="343"/>
      <c r="AM19" s="173"/>
      <c r="AN19" s="391"/>
      <c r="AO19" s="69"/>
      <c r="AP19" s="69"/>
      <c r="AQ19" s="69"/>
      <c r="AR19" s="69"/>
    </row>
    <row r="20" spans="1:44" ht="12" customHeight="1" thickTop="1" thickBot="1" x14ac:dyDescent="0.4">
      <c r="A20" s="69"/>
      <c r="B20" s="163">
        <f>list!F16</f>
        <v>5</v>
      </c>
      <c r="C20" s="164" t="str">
        <f>list!G16</f>
        <v>zabanita</v>
      </c>
      <c r="D20" s="165" t="str">
        <f>list!H16</f>
        <v>alice</v>
      </c>
      <c r="E20" s="166"/>
      <c r="F20" s="217">
        <v>10</v>
      </c>
      <c r="G20" s="217">
        <v>20</v>
      </c>
      <c r="H20" s="217">
        <v>8</v>
      </c>
      <c r="I20" s="217">
        <v>18</v>
      </c>
      <c r="J20" s="217">
        <v>40</v>
      </c>
      <c r="K20" s="167">
        <f t="shared" si="0"/>
        <v>96</v>
      </c>
      <c r="L20" s="168"/>
      <c r="M20" s="217">
        <v>10</v>
      </c>
      <c r="N20" s="217">
        <v>14</v>
      </c>
      <c r="O20" s="217">
        <v>7</v>
      </c>
      <c r="P20" s="217">
        <v>6</v>
      </c>
      <c r="Q20" s="217">
        <v>7</v>
      </c>
      <c r="R20" s="167">
        <f t="shared" si="1"/>
        <v>44</v>
      </c>
      <c r="S20" s="168"/>
      <c r="T20" s="217">
        <v>7</v>
      </c>
      <c r="U20" s="217">
        <v>13</v>
      </c>
      <c r="V20" s="217">
        <v>2</v>
      </c>
      <c r="W20" s="217">
        <v>1</v>
      </c>
      <c r="X20" s="217">
        <v>2</v>
      </c>
      <c r="Y20" s="167">
        <f t="shared" si="2"/>
        <v>25</v>
      </c>
      <c r="Z20" s="168"/>
      <c r="AA20" s="217">
        <v>10</v>
      </c>
      <c r="AB20" s="217">
        <v>2</v>
      </c>
      <c r="AC20" s="217">
        <v>6</v>
      </c>
      <c r="AD20" s="217">
        <v>16</v>
      </c>
      <c r="AE20" s="217">
        <v>5</v>
      </c>
      <c r="AF20" s="167">
        <f t="shared" si="3"/>
        <v>39</v>
      </c>
      <c r="AG20" s="169"/>
      <c r="AH20" s="170">
        <f t="shared" si="4"/>
        <v>204</v>
      </c>
      <c r="AI20" s="171">
        <f t="shared" si="5"/>
        <v>51</v>
      </c>
      <c r="AJ20" s="172">
        <f>attendance!AO13</f>
        <v>66.666666666666657</v>
      </c>
      <c r="AK20" s="342">
        <f t="shared" si="6"/>
        <v>58.833333333333329</v>
      </c>
      <c r="AL20" s="343"/>
      <c r="AM20" s="173"/>
      <c r="AN20" s="391"/>
      <c r="AO20" s="69"/>
      <c r="AP20" s="180"/>
      <c r="AQ20" s="181" t="s">
        <v>133</v>
      </c>
      <c r="AR20" s="69"/>
    </row>
    <row r="21" spans="1:44" ht="12" customHeight="1" thickTop="1" thickBot="1" x14ac:dyDescent="0.4">
      <c r="A21" s="69"/>
      <c r="B21" s="177">
        <f>list!F17</f>
        <v>6</v>
      </c>
      <c r="C21" s="164" t="str">
        <f>list!G17</f>
        <v>kahavo</v>
      </c>
      <c r="D21" s="165" t="str">
        <f>list!H17</f>
        <v>lyly</v>
      </c>
      <c r="E21" s="166"/>
      <c r="F21" s="217">
        <v>10</v>
      </c>
      <c r="G21" s="217">
        <v>20</v>
      </c>
      <c r="H21" s="217">
        <v>8</v>
      </c>
      <c r="I21" s="217">
        <v>18</v>
      </c>
      <c r="J21" s="217">
        <v>40</v>
      </c>
      <c r="K21" s="167">
        <f t="shared" si="0"/>
        <v>96</v>
      </c>
      <c r="L21" s="168"/>
      <c r="M21" s="217">
        <v>10</v>
      </c>
      <c r="N21" s="217">
        <v>18</v>
      </c>
      <c r="O21" s="217">
        <v>1</v>
      </c>
      <c r="P21" s="217">
        <v>1</v>
      </c>
      <c r="Q21" s="217">
        <v>8</v>
      </c>
      <c r="R21" s="167">
        <f t="shared" si="1"/>
        <v>38</v>
      </c>
      <c r="S21" s="168"/>
      <c r="T21" s="217">
        <v>7</v>
      </c>
      <c r="U21" s="217">
        <v>2</v>
      </c>
      <c r="V21" s="217">
        <v>3</v>
      </c>
      <c r="W21" s="217">
        <v>4</v>
      </c>
      <c r="X21" s="217">
        <v>10</v>
      </c>
      <c r="Y21" s="167">
        <f t="shared" si="2"/>
        <v>26</v>
      </c>
      <c r="Z21" s="168"/>
      <c r="AA21" s="217">
        <v>3</v>
      </c>
      <c r="AB21" s="217">
        <v>7</v>
      </c>
      <c r="AC21" s="217">
        <v>1</v>
      </c>
      <c r="AD21" s="217">
        <v>7</v>
      </c>
      <c r="AE21" s="217">
        <v>1</v>
      </c>
      <c r="AF21" s="167">
        <f t="shared" si="3"/>
        <v>19</v>
      </c>
      <c r="AG21" s="169"/>
      <c r="AH21" s="170">
        <f t="shared" si="4"/>
        <v>179</v>
      </c>
      <c r="AI21" s="171">
        <f t="shared" si="5"/>
        <v>44.75</v>
      </c>
      <c r="AJ21" s="172">
        <f>attendance!AO14</f>
        <v>42.307692307692307</v>
      </c>
      <c r="AK21" s="342">
        <f t="shared" si="6"/>
        <v>43.528846153846153</v>
      </c>
      <c r="AL21" s="343"/>
      <c r="AM21" s="173"/>
      <c r="AN21" s="391"/>
      <c r="AO21" s="69"/>
      <c r="AP21" s="69"/>
      <c r="AQ21" s="69"/>
      <c r="AR21" s="69"/>
    </row>
    <row r="22" spans="1:44" ht="12" customHeight="1" thickTop="1" thickBot="1" x14ac:dyDescent="0.4">
      <c r="A22" s="69"/>
      <c r="B22" s="163">
        <f>list!F18</f>
        <v>7</v>
      </c>
      <c r="C22" s="164" t="str">
        <f>list!G18</f>
        <v>mahoro</v>
      </c>
      <c r="D22" s="165" t="str">
        <f>list!H18</f>
        <v>jolie</v>
      </c>
      <c r="E22" s="166"/>
      <c r="F22" s="217">
        <v>10</v>
      </c>
      <c r="G22" s="217">
        <v>20</v>
      </c>
      <c r="H22" s="217">
        <v>8</v>
      </c>
      <c r="I22" s="217">
        <v>18</v>
      </c>
      <c r="J22" s="217">
        <v>40</v>
      </c>
      <c r="K22" s="167">
        <f t="shared" si="0"/>
        <v>96</v>
      </c>
      <c r="L22" s="168"/>
      <c r="M22" s="217">
        <v>10</v>
      </c>
      <c r="N22" s="217">
        <v>18</v>
      </c>
      <c r="O22" s="217">
        <v>9</v>
      </c>
      <c r="P22" s="217">
        <v>6</v>
      </c>
      <c r="Q22" s="217">
        <v>40</v>
      </c>
      <c r="R22" s="167">
        <f t="shared" si="1"/>
        <v>83</v>
      </c>
      <c r="S22" s="168"/>
      <c r="T22" s="217">
        <v>7</v>
      </c>
      <c r="U22" s="217">
        <v>13</v>
      </c>
      <c r="V22" s="217">
        <v>7</v>
      </c>
      <c r="W22" s="217">
        <v>20</v>
      </c>
      <c r="X22" s="217">
        <v>39</v>
      </c>
      <c r="Y22" s="167">
        <f t="shared" si="2"/>
        <v>86</v>
      </c>
      <c r="Z22" s="168"/>
      <c r="AA22" s="217">
        <v>10</v>
      </c>
      <c r="AB22" s="217">
        <v>17</v>
      </c>
      <c r="AC22" s="217">
        <v>6</v>
      </c>
      <c r="AD22" s="217">
        <v>16</v>
      </c>
      <c r="AE22" s="217">
        <v>27</v>
      </c>
      <c r="AF22" s="167">
        <f t="shared" si="3"/>
        <v>76</v>
      </c>
      <c r="AG22" s="169"/>
      <c r="AH22" s="170">
        <f t="shared" si="4"/>
        <v>341</v>
      </c>
      <c r="AI22" s="171">
        <f t="shared" si="5"/>
        <v>85.25</v>
      </c>
      <c r="AJ22" s="172">
        <f>attendance!AO15</f>
        <v>92.857142857142861</v>
      </c>
      <c r="AK22" s="342">
        <f t="shared" si="6"/>
        <v>89.053571428571431</v>
      </c>
      <c r="AL22" s="343"/>
      <c r="AM22" s="173"/>
      <c r="AN22" s="391"/>
      <c r="AO22" s="69"/>
      <c r="AP22" s="182"/>
      <c r="AQ22" s="183" t="s">
        <v>134</v>
      </c>
      <c r="AR22" s="69"/>
    </row>
    <row r="23" spans="1:44" ht="12.75" customHeight="1" thickTop="1" thickBot="1" x14ac:dyDescent="0.4">
      <c r="A23" s="69"/>
      <c r="B23" s="177">
        <f>list!F19</f>
        <v>8</v>
      </c>
      <c r="C23" s="164" t="str">
        <f>list!G19</f>
        <v>kasivita</v>
      </c>
      <c r="D23" s="165" t="str">
        <f>list!H19</f>
        <v>john</v>
      </c>
      <c r="E23" s="166"/>
      <c r="F23" s="217">
        <v>10</v>
      </c>
      <c r="G23" s="217">
        <v>20</v>
      </c>
      <c r="H23" s="217">
        <v>8</v>
      </c>
      <c r="I23" s="217">
        <v>18</v>
      </c>
      <c r="J23" s="217">
        <v>40</v>
      </c>
      <c r="K23" s="167">
        <f t="shared" si="0"/>
        <v>96</v>
      </c>
      <c r="L23" s="168"/>
      <c r="M23" s="217">
        <v>10</v>
      </c>
      <c r="N23" s="217">
        <v>18</v>
      </c>
      <c r="O23" s="217">
        <v>9</v>
      </c>
      <c r="P23" s="217">
        <v>6</v>
      </c>
      <c r="Q23" s="217">
        <v>40</v>
      </c>
      <c r="R23" s="167">
        <f t="shared" si="1"/>
        <v>83</v>
      </c>
      <c r="S23" s="168"/>
      <c r="T23" s="217">
        <v>7</v>
      </c>
      <c r="U23" s="217">
        <v>13</v>
      </c>
      <c r="V23" s="217">
        <v>7</v>
      </c>
      <c r="W23" s="217">
        <v>20</v>
      </c>
      <c r="X23" s="217">
        <v>39</v>
      </c>
      <c r="Y23" s="167">
        <f t="shared" si="2"/>
        <v>86</v>
      </c>
      <c r="Z23" s="168"/>
      <c r="AA23" s="217">
        <v>10</v>
      </c>
      <c r="AB23" s="217">
        <v>17</v>
      </c>
      <c r="AC23" s="217">
        <v>6</v>
      </c>
      <c r="AD23" s="217">
        <v>16</v>
      </c>
      <c r="AE23" s="217">
        <v>30</v>
      </c>
      <c r="AF23" s="167">
        <f t="shared" si="3"/>
        <v>79</v>
      </c>
      <c r="AG23" s="169"/>
      <c r="AH23" s="170">
        <f t="shared" si="4"/>
        <v>344</v>
      </c>
      <c r="AI23" s="171">
        <f t="shared" si="5"/>
        <v>86</v>
      </c>
      <c r="AJ23" s="172">
        <f>attendance!AO16</f>
        <v>75.862068965517238</v>
      </c>
      <c r="AK23" s="342">
        <f t="shared" si="6"/>
        <v>80.931034482758619</v>
      </c>
      <c r="AL23" s="343"/>
      <c r="AM23" s="184"/>
      <c r="AN23" s="391"/>
      <c r="AO23" s="69"/>
      <c r="AP23" s="69"/>
      <c r="AQ23" s="69"/>
      <c r="AR23" s="69"/>
    </row>
    <row r="24" spans="1:44" ht="12" customHeight="1" thickTop="1" x14ac:dyDescent="0.35">
      <c r="A24" s="69"/>
      <c r="B24" s="163">
        <f>list!F20</f>
        <v>9</v>
      </c>
      <c r="C24" s="164" t="str">
        <f>list!G20</f>
        <v>rabel</v>
      </c>
      <c r="D24" s="165" t="str">
        <f>list!H20</f>
        <v>santiago</v>
      </c>
      <c r="E24" s="166"/>
      <c r="F24" s="217">
        <v>10</v>
      </c>
      <c r="G24" s="217">
        <v>20</v>
      </c>
      <c r="H24" s="217">
        <v>8</v>
      </c>
      <c r="I24" s="217">
        <v>18</v>
      </c>
      <c r="J24" s="217">
        <v>40</v>
      </c>
      <c r="K24" s="167">
        <f t="shared" si="0"/>
        <v>96</v>
      </c>
      <c r="L24" s="168"/>
      <c r="M24" s="217">
        <v>10</v>
      </c>
      <c r="N24" s="217">
        <v>18</v>
      </c>
      <c r="O24" s="217">
        <v>9</v>
      </c>
      <c r="P24" s="217">
        <v>13</v>
      </c>
      <c r="Q24" s="217">
        <v>40</v>
      </c>
      <c r="R24" s="167">
        <f t="shared" si="1"/>
        <v>90</v>
      </c>
      <c r="S24" s="168"/>
      <c r="T24" s="217">
        <v>7</v>
      </c>
      <c r="U24" s="217">
        <v>13</v>
      </c>
      <c r="V24" s="217">
        <v>7</v>
      </c>
      <c r="W24" s="217">
        <v>20</v>
      </c>
      <c r="X24" s="217">
        <v>39</v>
      </c>
      <c r="Y24" s="167">
        <f t="shared" si="2"/>
        <v>86</v>
      </c>
      <c r="Z24" s="168"/>
      <c r="AA24" s="217">
        <v>10</v>
      </c>
      <c r="AB24" s="217">
        <v>17</v>
      </c>
      <c r="AC24" s="217">
        <v>6</v>
      </c>
      <c r="AD24" s="217">
        <v>15</v>
      </c>
      <c r="AE24" s="217">
        <v>23</v>
      </c>
      <c r="AF24" s="167">
        <f t="shared" si="3"/>
        <v>71</v>
      </c>
      <c r="AG24" s="169"/>
      <c r="AH24" s="170">
        <f t="shared" si="4"/>
        <v>343</v>
      </c>
      <c r="AI24" s="171">
        <f t="shared" si="5"/>
        <v>85.75</v>
      </c>
      <c r="AJ24" s="172">
        <f>attendance!AO17</f>
        <v>96.551724137931032</v>
      </c>
      <c r="AK24" s="342">
        <f t="shared" si="6"/>
        <v>91.150862068965523</v>
      </c>
      <c r="AL24" s="343"/>
      <c r="AM24" s="173"/>
      <c r="AN24" s="391"/>
      <c r="AO24" s="69"/>
      <c r="AP24" s="357" t="s">
        <v>135</v>
      </c>
      <c r="AQ24" s="358"/>
      <c r="AR24" s="69"/>
    </row>
    <row r="25" spans="1:44" ht="12.75" customHeight="1" x14ac:dyDescent="0.35">
      <c r="A25" s="69"/>
      <c r="B25" s="177">
        <f>list!F21</f>
        <v>10</v>
      </c>
      <c r="C25" s="164" t="str">
        <f>list!G21</f>
        <v>rinovic</v>
      </c>
      <c r="D25" s="165" t="str">
        <f>list!H21</f>
        <v>george</v>
      </c>
      <c r="E25" s="166"/>
      <c r="F25" s="217">
        <v>10</v>
      </c>
      <c r="G25" s="217">
        <v>20</v>
      </c>
      <c r="H25" s="217">
        <v>8</v>
      </c>
      <c r="I25" s="217">
        <v>18</v>
      </c>
      <c r="J25" s="217">
        <v>40</v>
      </c>
      <c r="K25" s="167">
        <f t="shared" si="0"/>
        <v>96</v>
      </c>
      <c r="L25" s="168"/>
      <c r="M25" s="217">
        <v>10</v>
      </c>
      <c r="N25" s="217">
        <v>18</v>
      </c>
      <c r="O25" s="217">
        <v>9</v>
      </c>
      <c r="P25" s="217">
        <v>6</v>
      </c>
      <c r="Q25" s="217">
        <v>40</v>
      </c>
      <c r="R25" s="167">
        <f t="shared" si="1"/>
        <v>83</v>
      </c>
      <c r="S25" s="168"/>
      <c r="T25" s="217">
        <v>7</v>
      </c>
      <c r="U25" s="217">
        <v>13</v>
      </c>
      <c r="V25" s="217">
        <v>7</v>
      </c>
      <c r="W25" s="217">
        <v>20</v>
      </c>
      <c r="X25" s="217">
        <v>39</v>
      </c>
      <c r="Y25" s="167">
        <f t="shared" si="2"/>
        <v>86</v>
      </c>
      <c r="Z25" s="168"/>
      <c r="AA25" s="217">
        <v>10</v>
      </c>
      <c r="AB25" s="217">
        <v>17</v>
      </c>
      <c r="AC25" s="217">
        <v>6</v>
      </c>
      <c r="AD25" s="217">
        <v>16</v>
      </c>
      <c r="AE25" s="217">
        <v>23</v>
      </c>
      <c r="AF25" s="167">
        <f t="shared" si="3"/>
        <v>72</v>
      </c>
      <c r="AG25" s="169"/>
      <c r="AH25" s="170">
        <f t="shared" si="4"/>
        <v>337</v>
      </c>
      <c r="AI25" s="171">
        <f t="shared" si="5"/>
        <v>84.25</v>
      </c>
      <c r="AJ25" s="172">
        <f>attendance!AO18</f>
        <v>100</v>
      </c>
      <c r="AK25" s="342">
        <f t="shared" si="6"/>
        <v>92.125</v>
      </c>
      <c r="AL25" s="343"/>
      <c r="AM25" s="173"/>
      <c r="AN25" s="391"/>
      <c r="AO25" s="69"/>
      <c r="AP25" s="359"/>
      <c r="AQ25" s="360"/>
      <c r="AR25" s="69"/>
    </row>
    <row r="26" spans="1:44" ht="11.25" customHeight="1" x14ac:dyDescent="0.35">
      <c r="A26" s="69"/>
      <c r="B26" s="163">
        <f>list!F22</f>
        <v>11</v>
      </c>
      <c r="C26" s="164" t="str">
        <f>list!G22</f>
        <v>happy</v>
      </c>
      <c r="D26" s="165" t="str">
        <f>list!H22</f>
        <v>queen</v>
      </c>
      <c r="E26" s="166"/>
      <c r="F26" s="217">
        <v>10</v>
      </c>
      <c r="G26" s="217">
        <v>19</v>
      </c>
      <c r="H26" s="217">
        <v>9</v>
      </c>
      <c r="I26" s="217">
        <v>18</v>
      </c>
      <c r="J26" s="217">
        <v>40</v>
      </c>
      <c r="K26" s="167">
        <f t="shared" si="0"/>
        <v>96</v>
      </c>
      <c r="L26" s="168"/>
      <c r="M26" s="217">
        <v>6</v>
      </c>
      <c r="N26" s="217">
        <v>8</v>
      </c>
      <c r="O26" s="217">
        <v>6</v>
      </c>
      <c r="P26" s="217">
        <v>6</v>
      </c>
      <c r="Q26" s="217">
        <v>40</v>
      </c>
      <c r="R26" s="167">
        <f t="shared" si="1"/>
        <v>66</v>
      </c>
      <c r="S26" s="168"/>
      <c r="T26" s="217">
        <v>7</v>
      </c>
      <c r="U26" s="217">
        <v>13</v>
      </c>
      <c r="V26" s="217">
        <v>7</v>
      </c>
      <c r="W26" s="217">
        <v>20</v>
      </c>
      <c r="X26" s="217">
        <v>39</v>
      </c>
      <c r="Y26" s="167">
        <f t="shared" si="2"/>
        <v>86</v>
      </c>
      <c r="Z26" s="168"/>
      <c r="AA26" s="217">
        <v>10</v>
      </c>
      <c r="AB26" s="217">
        <v>17</v>
      </c>
      <c r="AC26" s="217">
        <v>6</v>
      </c>
      <c r="AD26" s="217">
        <v>16</v>
      </c>
      <c r="AE26" s="217">
        <v>23</v>
      </c>
      <c r="AF26" s="167">
        <f t="shared" si="3"/>
        <v>72</v>
      </c>
      <c r="AG26" s="169"/>
      <c r="AH26" s="170">
        <f t="shared" si="4"/>
        <v>320</v>
      </c>
      <c r="AI26" s="171">
        <f t="shared" si="5"/>
        <v>80</v>
      </c>
      <c r="AJ26" s="172">
        <f>attendance!AO19</f>
        <v>100</v>
      </c>
      <c r="AK26" s="342">
        <f t="shared" si="6"/>
        <v>90</v>
      </c>
      <c r="AL26" s="343"/>
      <c r="AM26" s="173"/>
      <c r="AN26" s="391"/>
      <c r="AO26" s="69"/>
      <c r="AP26" s="359"/>
      <c r="AQ26" s="360"/>
      <c r="AR26" s="69"/>
    </row>
    <row r="27" spans="1:44" ht="12" customHeight="1" x14ac:dyDescent="0.35">
      <c r="A27" s="69"/>
      <c r="B27" s="177">
        <f>list!F23</f>
        <v>12</v>
      </c>
      <c r="C27" s="164" t="str">
        <f>list!G23</f>
        <v>edenerg</v>
      </c>
      <c r="D27" s="165" t="str">
        <f>list!H23</f>
        <v>elazard</v>
      </c>
      <c r="E27" s="166"/>
      <c r="F27" s="217">
        <v>10</v>
      </c>
      <c r="G27" s="217">
        <v>19</v>
      </c>
      <c r="H27" s="217">
        <v>9</v>
      </c>
      <c r="I27" s="217">
        <v>18</v>
      </c>
      <c r="J27" s="217">
        <v>40</v>
      </c>
      <c r="K27" s="167">
        <f t="shared" si="0"/>
        <v>96</v>
      </c>
      <c r="L27" s="168"/>
      <c r="M27" s="217">
        <v>6</v>
      </c>
      <c r="N27" s="217">
        <v>8</v>
      </c>
      <c r="O27" s="217">
        <v>6</v>
      </c>
      <c r="P27" s="217">
        <v>6</v>
      </c>
      <c r="Q27" s="217">
        <v>40</v>
      </c>
      <c r="R27" s="167">
        <f t="shared" si="1"/>
        <v>66</v>
      </c>
      <c r="S27" s="168"/>
      <c r="T27" s="217">
        <v>7</v>
      </c>
      <c r="U27" s="217">
        <v>13</v>
      </c>
      <c r="V27" s="217">
        <v>7</v>
      </c>
      <c r="W27" s="217">
        <v>20</v>
      </c>
      <c r="X27" s="217">
        <v>39</v>
      </c>
      <c r="Y27" s="167">
        <f t="shared" si="2"/>
        <v>86</v>
      </c>
      <c r="Z27" s="168"/>
      <c r="AA27" s="217">
        <v>10</v>
      </c>
      <c r="AB27" s="217">
        <v>17</v>
      </c>
      <c r="AC27" s="217">
        <v>6</v>
      </c>
      <c r="AD27" s="217">
        <v>16</v>
      </c>
      <c r="AE27" s="217">
        <v>23</v>
      </c>
      <c r="AF27" s="167">
        <f t="shared" si="3"/>
        <v>72</v>
      </c>
      <c r="AG27" s="169"/>
      <c r="AH27" s="170">
        <f t="shared" si="4"/>
        <v>320</v>
      </c>
      <c r="AI27" s="171">
        <f t="shared" si="5"/>
        <v>80</v>
      </c>
      <c r="AJ27" s="172">
        <f>attendance!AO20</f>
        <v>100</v>
      </c>
      <c r="AK27" s="342">
        <f t="shared" si="6"/>
        <v>90</v>
      </c>
      <c r="AL27" s="343"/>
      <c r="AM27" s="173"/>
      <c r="AN27" s="391"/>
      <c r="AO27" s="69"/>
      <c r="AP27" s="359"/>
      <c r="AQ27" s="360"/>
      <c r="AR27" s="69"/>
    </row>
    <row r="28" spans="1:44" ht="10.5" customHeight="1" x14ac:dyDescent="0.35">
      <c r="A28" s="69"/>
      <c r="B28" s="177">
        <f>list!F24</f>
        <v>13</v>
      </c>
      <c r="C28" s="164" t="str">
        <f>list!G24</f>
        <v>valery</v>
      </c>
      <c r="D28" s="165" t="str">
        <f>list!H24</f>
        <v>valeyro</v>
      </c>
      <c r="E28" s="166"/>
      <c r="F28" s="217">
        <v>10</v>
      </c>
      <c r="G28" s="217">
        <v>19</v>
      </c>
      <c r="H28" s="217">
        <v>9</v>
      </c>
      <c r="I28" s="217">
        <v>18</v>
      </c>
      <c r="J28" s="217">
        <v>40</v>
      </c>
      <c r="K28" s="167">
        <f t="shared" si="0"/>
        <v>96</v>
      </c>
      <c r="L28" s="168"/>
      <c r="M28" s="217">
        <v>6</v>
      </c>
      <c r="N28" s="217">
        <v>8</v>
      </c>
      <c r="O28" s="217">
        <v>6</v>
      </c>
      <c r="P28" s="217">
        <v>6</v>
      </c>
      <c r="Q28" s="217">
        <v>40</v>
      </c>
      <c r="R28" s="167">
        <f t="shared" si="1"/>
        <v>66</v>
      </c>
      <c r="S28" s="168"/>
      <c r="T28" s="217">
        <v>7</v>
      </c>
      <c r="U28" s="217">
        <v>13</v>
      </c>
      <c r="V28" s="217">
        <v>7</v>
      </c>
      <c r="W28" s="217">
        <v>20</v>
      </c>
      <c r="X28" s="217">
        <v>39</v>
      </c>
      <c r="Y28" s="167">
        <f t="shared" ref="Y28" si="7">SUM(T28:X28)</f>
        <v>86</v>
      </c>
      <c r="Z28" s="168"/>
      <c r="AA28" s="217">
        <v>10</v>
      </c>
      <c r="AB28" s="217">
        <v>17</v>
      </c>
      <c r="AC28" s="217">
        <v>6</v>
      </c>
      <c r="AD28" s="217">
        <v>16</v>
      </c>
      <c r="AE28" s="217">
        <v>40</v>
      </c>
      <c r="AF28" s="167">
        <f t="shared" ref="AF28" si="8">SUM(AA28:AE28)</f>
        <v>89</v>
      </c>
      <c r="AG28" s="169"/>
      <c r="AH28" s="170">
        <f t="shared" si="4"/>
        <v>337</v>
      </c>
      <c r="AI28" s="171">
        <f t="shared" si="5"/>
        <v>84.25</v>
      </c>
      <c r="AJ28" s="172">
        <f>attendance!AO21</f>
        <v>51.724137931034484</v>
      </c>
      <c r="AK28" s="342">
        <f t="shared" si="6"/>
        <v>67.987068965517238</v>
      </c>
      <c r="AL28" s="343"/>
      <c r="AM28" s="173"/>
      <c r="AN28" s="391"/>
      <c r="AO28" s="69"/>
      <c r="AP28" s="359"/>
      <c r="AQ28" s="360"/>
      <c r="AR28" s="69"/>
    </row>
    <row r="29" spans="1:44" ht="13.5" customHeight="1" thickBot="1" x14ac:dyDescent="0.4">
      <c r="A29" s="69"/>
      <c r="B29" s="163"/>
      <c r="C29" s="164"/>
      <c r="D29" s="165"/>
      <c r="E29" s="166"/>
      <c r="F29" s="185"/>
      <c r="G29" s="185"/>
      <c r="H29" s="185"/>
      <c r="I29" s="185"/>
      <c r="J29" s="185"/>
      <c r="K29" s="185"/>
      <c r="L29" s="186"/>
      <c r="M29" s="185"/>
      <c r="N29" s="185"/>
      <c r="O29" s="185"/>
      <c r="P29" s="185"/>
      <c r="Q29" s="185"/>
      <c r="R29" s="185"/>
      <c r="S29" s="186"/>
      <c r="T29" s="185"/>
      <c r="U29" s="185"/>
      <c r="V29" s="185"/>
      <c r="W29" s="185"/>
      <c r="X29" s="185"/>
      <c r="Y29" s="185"/>
      <c r="Z29" s="186"/>
      <c r="AA29" s="185"/>
      <c r="AB29" s="185"/>
      <c r="AC29" s="185"/>
      <c r="AD29" s="185"/>
      <c r="AE29" s="185"/>
      <c r="AF29" s="185"/>
      <c r="AG29" s="169"/>
      <c r="AH29" s="187"/>
      <c r="AI29" s="187"/>
      <c r="AJ29" s="188"/>
      <c r="AK29" s="189"/>
      <c r="AL29" s="190"/>
      <c r="AM29" s="173"/>
      <c r="AN29" s="392"/>
      <c r="AO29" s="69"/>
      <c r="AP29" s="359"/>
      <c r="AQ29" s="360"/>
      <c r="AR29" s="69"/>
    </row>
    <row r="30" spans="1:44" ht="13.5" customHeight="1" thickBot="1" x14ac:dyDescent="0.4">
      <c r="A30" s="69"/>
      <c r="B30" s="393"/>
      <c r="C30" s="394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  <c r="AM30" s="394"/>
      <c r="AN30" s="395"/>
      <c r="AO30" s="69"/>
      <c r="AP30" s="361"/>
      <c r="AQ30" s="362"/>
      <c r="AR30" s="69"/>
    </row>
    <row r="31" spans="1:44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</row>
    <row r="33" spans="1:44" x14ac:dyDescent="0.3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3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</row>
    <row r="35" spans="1:44" x14ac:dyDescent="0.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3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</row>
    <row r="37" spans="1:44" x14ac:dyDescent="0.3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3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</row>
    <row r="39" spans="1:44" x14ac:dyDescent="0.3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3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</row>
    <row r="41" spans="1:44" x14ac:dyDescent="0.3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</sheetData>
  <sheetProtection password="CCA0" sheet="1" objects="1" scenarios="1" selectLockedCells="1"/>
  <mergeCells count="34">
    <mergeCell ref="B9:D12"/>
    <mergeCell ref="AP24:AQ30"/>
    <mergeCell ref="C14:C15"/>
    <mergeCell ref="F10:K11"/>
    <mergeCell ref="M10:R11"/>
    <mergeCell ref="V10:W11"/>
    <mergeCell ref="T10:U11"/>
    <mergeCell ref="T14:Y14"/>
    <mergeCell ref="AA14:AF14"/>
    <mergeCell ref="AK15:AL15"/>
    <mergeCell ref="B14:B15"/>
    <mergeCell ref="F14:K14"/>
    <mergeCell ref="M14:R14"/>
    <mergeCell ref="AN16:AN29"/>
    <mergeCell ref="B30:AN30"/>
    <mergeCell ref="AK16:AL16"/>
    <mergeCell ref="AN10:AN11"/>
    <mergeCell ref="AK22:AL22"/>
    <mergeCell ref="AK23:AL23"/>
    <mergeCell ref="AK24:AL24"/>
    <mergeCell ref="AK25:AL25"/>
    <mergeCell ref="AK17:AL17"/>
    <mergeCell ref="AK18:AL18"/>
    <mergeCell ref="AK19:AL19"/>
    <mergeCell ref="AK20:AL20"/>
    <mergeCell ref="AK21:AL21"/>
    <mergeCell ref="AK27:AL27"/>
    <mergeCell ref="AK28:AL28"/>
    <mergeCell ref="X10:AA11"/>
    <mergeCell ref="AC10:AD11"/>
    <mergeCell ref="AE10:AH11"/>
    <mergeCell ref="AJ10:AK11"/>
    <mergeCell ref="AL10:AM11"/>
    <mergeCell ref="AK26:AL26"/>
  </mergeCells>
  <conditionalFormatting sqref="AN16:AN29">
    <cfRule type="cellIs" dxfId="15" priority="12" operator="between">
      <formula>75</formula>
      <formula>100</formula>
    </cfRule>
    <cfRule type="cellIs" dxfId="14" priority="13" operator="between">
      <formula>65</formula>
      <formula>74</formula>
    </cfRule>
    <cfRule type="cellIs" dxfId="13" priority="14" operator="between">
      <formula>49</formula>
      <formula>64</formula>
    </cfRule>
    <cfRule type="cellIs" dxfId="12" priority="15" operator="equal">
      <formula>50</formula>
    </cfRule>
    <cfRule type="cellIs" dxfId="11" priority="16" operator="lessThan">
      <formula>50</formula>
    </cfRule>
  </conditionalFormatting>
  <conditionalFormatting sqref="V10:W11">
    <cfRule type="cellIs" dxfId="10" priority="9" operator="between">
      <formula>65</formula>
      <formula>74</formula>
    </cfRule>
    <cfRule type="cellIs" dxfId="9" priority="10" operator="between">
      <formula>50</formula>
      <formula>64</formula>
    </cfRule>
    <cfRule type="cellIs" dxfId="8" priority="11" operator="between">
      <formula>0</formula>
      <formula>49</formula>
    </cfRule>
  </conditionalFormatting>
  <conditionalFormatting sqref="F10:K11 V10:W11 AC10:AD11">
    <cfRule type="cellIs" dxfId="7" priority="8" operator="between">
      <formula>75</formula>
      <formula>100</formula>
    </cfRule>
  </conditionalFormatting>
  <conditionalFormatting sqref="AC10:AD11">
    <cfRule type="cellIs" dxfId="6" priority="5" operator="between">
      <formula>65</formula>
      <formula>74</formula>
    </cfRule>
    <cfRule type="cellIs" dxfId="5" priority="6" operator="between">
      <formula>50</formula>
      <formula>64</formula>
    </cfRule>
    <cfRule type="cellIs" dxfId="4" priority="7" operator="between">
      <formula>0</formula>
      <formula>49</formula>
    </cfRule>
  </conditionalFormatting>
  <conditionalFormatting sqref="AJ10:AK11">
    <cfRule type="cellIs" dxfId="3" priority="1" operator="between">
      <formula>65</formula>
      <formula>74</formula>
    </cfRule>
    <cfRule type="cellIs" dxfId="2" priority="2" operator="between">
      <formula>50</formula>
      <formula>64</formula>
    </cfRule>
    <cfRule type="cellIs" dxfId="1" priority="3" operator="between">
      <formula>75</formula>
      <formula>100</formula>
    </cfRule>
    <cfRule type="cellIs" dxfId="0" priority="4" operator="between">
      <formula>0</formula>
      <formula>49</formula>
    </cfRule>
  </conditionalFormatting>
  <dataValidations count="5">
    <dataValidation type="list" showInputMessage="1" showErrorMessage="1" sqref="O29 H16:H29 T16:T29 F16:F29 V16:V29 O16:O25 M16:M29 AA16:AA29" xr:uid="{00000000-0002-0000-0500-000000000000}">
      <formula1>"1,2,3,4,5,6,7,8,9,10"</formula1>
    </dataValidation>
    <dataValidation type="list" showInputMessage="1" showErrorMessage="1" sqref="AB16:AB29 G16:G29 I16:I29 P16:P29 U16:U29 O26:O28 W16:W29 N16:N29 AD16:AD29" xr:uid="{00000000-0002-0000-0500-000001000000}">
      <formula1>"1,2,3,4,5,6,7,8,9,10,11,12,13,14,15,16,17,18,19,20"</formula1>
    </dataValidation>
    <dataValidation type="list" allowBlank="1" showInputMessage="1" showErrorMessage="1" sqref="AC16:AC29" xr:uid="{00000000-0002-0000-0500-000002000000}">
      <formula1>"1,2,3,4,5,6,7,8,9,10"</formula1>
    </dataValidation>
    <dataValidation type="list" allowBlank="1" showInputMessage="1" showErrorMessage="1" sqref="J16:J29 X16:X29 Q16:Q29 AE16:AE29" xr:uid="{00000000-0002-0000-0500-000003000000}">
      <formula1>"1,2,3,4,5,6,7,8,9,10,11,12,13,14,15,16,17,18,19,20,21,22,23,24,25,26,27,28,29,30,31,32,33,34,35,36,37,38,39,40"</formula1>
    </dataValidation>
    <dataValidation type="list" allowBlank="1" showInputMessage="1" showErrorMessage="1" sqref="F10" xr:uid="{00000000-0002-0000-0500-000004000000}">
      <formula1>$C$16:$C$28</formula1>
    </dataValidation>
  </dataValidations>
  <pageMargins left="3.5310734463276837E-2" right="0.71504237288135597" top="3.5310734463276837E-2" bottom="0.75" header="0.3" footer="0.3"/>
  <pageSetup paperSize="9"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Feuil1</vt:lpstr>
      <vt:lpstr>list</vt:lpstr>
      <vt:lpstr>attendance</vt:lpstr>
      <vt:lpstr>time table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</dc:creator>
  <cp:lastModifiedBy>Divin kapata</cp:lastModifiedBy>
  <cp:lastPrinted>2019-12-01T09:51:35Z</cp:lastPrinted>
  <dcterms:created xsi:type="dcterms:W3CDTF">2019-10-28T13:29:26Z</dcterms:created>
  <dcterms:modified xsi:type="dcterms:W3CDTF">2021-10-20T09:04:59Z</dcterms:modified>
</cp:coreProperties>
</file>