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I\Downloads\"/>
    </mc:Choice>
  </mc:AlternateContent>
  <xr:revisionPtr revIDLastSave="0" documentId="8_{A9ED8A89-18FC-4BB7-A1AA-CE19066EFBAA}" xr6:coauthVersionLast="47" xr6:coauthVersionMax="47" xr10:uidLastSave="{00000000-0000-0000-0000-000000000000}"/>
  <bookViews>
    <workbookView xWindow="-120" yWindow="-120" windowWidth="20730" windowHeight="11160" activeTab="2" xr2:uid="{E9B931EF-55A4-47C7-9DD6-420776D3F60E}"/>
  </bookViews>
  <sheets>
    <sheet name="Sheet1" sheetId="4" r:id="rId1"/>
    <sheet name="Pivot Table" sheetId="2" r:id="rId2"/>
    <sheet name="Dashboard" sheetId="3" r:id="rId3"/>
    <sheet name="DataSets" sheetId="1" r:id="rId4"/>
  </sheets>
  <definedNames>
    <definedName name="_xlcn.WorksheetConnection_Book1Table11" hidden="1">Table1[]</definedName>
    <definedName name="ExternalData_1" localSheetId="0" hidden="1">Sheet1!$A$3:$Q$45</definedName>
    <definedName name="Slicer_Customer_Name">#N/A</definedName>
    <definedName name="Slicer_Item_Category">#N/A</definedName>
    <definedName name="Slicer_Month">#N/A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4"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Q4" i="1"/>
  <c r="Q5" i="1"/>
  <c r="Q6" i="1"/>
  <c r="Q7" i="1"/>
  <c r="Q8" i="1"/>
  <c r="Q9" i="1"/>
  <c r="Q10" i="1"/>
  <c r="Q11" i="1"/>
  <c r="Q12" i="1"/>
  <c r="Q13" i="1"/>
  <c r="Q14" i="1"/>
  <c r="Q15" i="1"/>
  <c r="Q16" i="1"/>
  <c r="Q17" i="1"/>
  <c r="Q18" i="1"/>
  <c r="Q19" i="1"/>
  <c r="Q20" i="1"/>
  <c r="Q21" i="1"/>
  <c r="Q22" i="1"/>
  <c r="Q23"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B19" i="2"/>
  <c r="B15" i="2"/>
  <c r="B17" i="2"/>
  <c r="B16" i="2"/>
  <c r="B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1FBE1F-0762-49FD-8A2C-3D8DD91F6669}" keepAlive="1" name="ModelConnection_ExternalData_1" description="Data Model" type="5" refreshedVersion="8" minRefreshableVersion="5" saveData="1">
    <dbPr connection="Data Model Connection" command="DRILLTHROUGH MAXROWS 1000 SELECT FROM [Model] WHERE (([Measures].[Sum of Sales Amount],[Table1].[Month].&amp;[Nov])) RETURN [$Table1].[Order ID],[$Table1].[Order Date],[$Table1].[Year],[$Table1].[Customer ID],[$Table1].[Customer Name],[$Table1].[Product ID],[$Table1].[Product Name],[$Table1].[Item Category],[$Table1].[Region],[$Table1].[Quantity Sold],[$Table1].[Unit Price],[$Table1].[Cost Amount],[$Table1].[Sales Amount],[$Table1].[Profit],[$Table1].[Quarter],[$Table1].[Month],[$Table1].[Month No]" commandType="4"/>
    <extLst>
      <ext xmlns:x15="http://schemas.microsoft.com/office/spreadsheetml/2010/11/main" uri="{DE250136-89BD-433C-8126-D09CA5730AF9}">
        <x15:connection id="" model="1"/>
      </ext>
    </extLst>
  </connection>
  <connection id="2" xr16:uid="{33E0A945-8419-456E-A784-725065153E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A1D3EB0-EC27-4F4C-BF37-6998CB7D9ACC}"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<sst xmlns="http://schemas.openxmlformats.org/spreadsheetml/2006/main" count="4018" uniqueCount="993">
  <si>
    <t>Order ID</t>
  </si>
  <si>
    <t>Order Date</t>
  </si>
  <si>
    <t>Year</t>
  </si>
  <si>
    <t>Customer ID</t>
  </si>
  <si>
    <t>Customer Name</t>
  </si>
  <si>
    <t>Product ID</t>
  </si>
  <si>
    <t>Product Name</t>
  </si>
  <si>
    <t>Item Category</t>
  </si>
  <si>
    <t>Region</t>
  </si>
  <si>
    <t>Quantity Sold</t>
  </si>
  <si>
    <t>Unit Price</t>
  </si>
  <si>
    <t>Cost Amount</t>
  </si>
  <si>
    <t>Sales Amount</t>
  </si>
  <si>
    <t>Profit</t>
  </si>
  <si>
    <t>Quarter</t>
  </si>
  <si>
    <t>Month</t>
  </si>
  <si>
    <t>Month No</t>
  </si>
  <si>
    <t>ORD00001</t>
  </si>
  <si>
    <t>C090</t>
  </si>
  <si>
    <t>Russell</t>
  </si>
  <si>
    <t>P024</t>
  </si>
  <si>
    <t>USB Drive 24</t>
  </si>
  <si>
    <t>Chair</t>
  </si>
  <si>
    <t>West</t>
  </si>
  <si>
    <t>ORD00002</t>
  </si>
  <si>
    <t>C087</t>
  </si>
  <si>
    <t>Kevin</t>
  </si>
  <si>
    <t>P048</t>
  </si>
  <si>
    <t>Desk Lamp 48</t>
  </si>
  <si>
    <t>North</t>
  </si>
  <si>
    <t>ORD00003</t>
  </si>
  <si>
    <t>C083</t>
  </si>
  <si>
    <t>Alaia</t>
  </si>
  <si>
    <t>P039</t>
  </si>
  <si>
    <t>Notebook 39</t>
  </si>
  <si>
    <t>Notebook</t>
  </si>
  <si>
    <t>ORD00004</t>
  </si>
  <si>
    <t>C021</t>
  </si>
  <si>
    <t>Paul</t>
  </si>
  <si>
    <t>P004</t>
  </si>
  <si>
    <t>Charger 4</t>
  </si>
  <si>
    <t>Pen Set</t>
  </si>
  <si>
    <t>South</t>
  </si>
  <si>
    <t>ORD00005</t>
  </si>
  <si>
    <t>C006</t>
  </si>
  <si>
    <t>Thomas</t>
  </si>
  <si>
    <t>ORD00006</t>
  </si>
  <si>
    <t>C039</t>
  </si>
  <si>
    <t>Jesse</t>
  </si>
  <si>
    <t>P005</t>
  </si>
  <si>
    <t>USB Drive 5</t>
  </si>
  <si>
    <t>Backpack</t>
  </si>
  <si>
    <t>East</t>
  </si>
  <si>
    <t>ORD00007</t>
  </si>
  <si>
    <t>C054</t>
  </si>
  <si>
    <t>Sophia</t>
  </si>
  <si>
    <t>P030</t>
  </si>
  <si>
    <t>Desk Lamp 30</t>
  </si>
  <si>
    <t>ORD00008</t>
  </si>
  <si>
    <t>C030</t>
  </si>
  <si>
    <t>Christopher</t>
  </si>
  <si>
    <t>P033</t>
  </si>
  <si>
    <t>Chair 33</t>
  </si>
  <si>
    <t>ORD00009</t>
  </si>
  <si>
    <t>C038</t>
  </si>
  <si>
    <t>Dennis</t>
  </si>
  <si>
    <t>P002</t>
  </si>
  <si>
    <t>Desk Lamp 2</t>
  </si>
  <si>
    <t>USB Drive</t>
  </si>
  <si>
    <t>ORD00010</t>
  </si>
  <si>
    <t>C012</t>
  </si>
  <si>
    <t>Savannah</t>
  </si>
  <si>
    <t>P018</t>
  </si>
  <si>
    <t>USB Drive 18</t>
  </si>
  <si>
    <t>ORD00011</t>
  </si>
  <si>
    <t>C068</t>
  </si>
  <si>
    <t>Khloe</t>
  </si>
  <si>
    <t>ORD00012</t>
  </si>
  <si>
    <t>P050</t>
  </si>
  <si>
    <t>Backpack 50</t>
  </si>
  <si>
    <t>ORD00013</t>
  </si>
  <si>
    <t>C051</t>
  </si>
  <si>
    <t>Clara</t>
  </si>
  <si>
    <t>P045</t>
  </si>
  <si>
    <t>Chair 45</t>
  </si>
  <si>
    <t>ORD00014</t>
  </si>
  <si>
    <t>C010</t>
  </si>
  <si>
    <t>Faith</t>
  </si>
  <si>
    <t>ORD00015</t>
  </si>
  <si>
    <t>C036</t>
  </si>
  <si>
    <t>Andrew</t>
  </si>
  <si>
    <t>P017</t>
  </si>
  <si>
    <t>Pen Set 17</t>
  </si>
  <si>
    <t>ORD00016</t>
  </si>
  <si>
    <t>Allison</t>
  </si>
  <si>
    <t>P015</t>
  </si>
  <si>
    <t>Notebook 15</t>
  </si>
  <si>
    <t>Charger</t>
  </si>
  <si>
    <t>ORD00017</t>
  </si>
  <si>
    <t>C093</t>
  </si>
  <si>
    <t>Alan</t>
  </si>
  <si>
    <t>P028</t>
  </si>
  <si>
    <t>Notebook 28</t>
  </si>
  <si>
    <t>ORD00018</t>
  </si>
  <si>
    <t>C078</t>
  </si>
  <si>
    <t>Aurora</t>
  </si>
  <si>
    <t>P013</t>
  </si>
  <si>
    <t>USB Drive 13</t>
  </si>
  <si>
    <t>ORD00019</t>
  </si>
  <si>
    <t>C004</t>
  </si>
  <si>
    <t>Adalynn</t>
  </si>
  <si>
    <t>ORD00020</t>
  </si>
  <si>
    <t>C043</t>
  </si>
  <si>
    <t>Everly</t>
  </si>
  <si>
    <t>ORD00021</t>
  </si>
  <si>
    <t>C020</t>
  </si>
  <si>
    <t>Jonathan</t>
  </si>
  <si>
    <t>ORD00022</t>
  </si>
  <si>
    <t>C052</t>
  </si>
  <si>
    <t>Layla</t>
  </si>
  <si>
    <t>ORD00023</t>
  </si>
  <si>
    <t>C079</t>
  </si>
  <si>
    <t>Sean</t>
  </si>
  <si>
    <t>P009</t>
  </si>
  <si>
    <t>Charger 9</t>
  </si>
  <si>
    <t>ORD00024</t>
  </si>
  <si>
    <t>Naomi</t>
  </si>
  <si>
    <t>ORD00025</t>
  </si>
  <si>
    <t>Ava</t>
  </si>
  <si>
    <t>P019</t>
  </si>
  <si>
    <t>Backpack 19</t>
  </si>
  <si>
    <t>ORD00026</t>
  </si>
  <si>
    <t>C040</t>
  </si>
  <si>
    <t>Lawrence</t>
  </si>
  <si>
    <t>P043</t>
  </si>
  <si>
    <t>USB Drive 43</t>
  </si>
  <si>
    <t>ORD00027</t>
  </si>
  <si>
    <t>C041</t>
  </si>
  <si>
    <t>Jeremy</t>
  </si>
  <si>
    <t>P001</t>
  </si>
  <si>
    <t>Desk Lamp 1</t>
  </si>
  <si>
    <t>ORD00028</t>
  </si>
  <si>
    <t>C032</t>
  </si>
  <si>
    <t>Anna</t>
  </si>
  <si>
    <t>P025</t>
  </si>
  <si>
    <t>Pen Set 25</t>
  </si>
  <si>
    <t>ORD00029</t>
  </si>
  <si>
    <t>C028</t>
  </si>
  <si>
    <t>Emery</t>
  </si>
  <si>
    <t>P041</t>
  </si>
  <si>
    <t>Desk Lamp 41</t>
  </si>
  <si>
    <t>ORD00030</t>
  </si>
  <si>
    <t>C046</t>
  </si>
  <si>
    <t>Aria</t>
  </si>
  <si>
    <t>P006</t>
  </si>
  <si>
    <t>Chair 6</t>
  </si>
  <si>
    <t>ORD00031</t>
  </si>
  <si>
    <t>C011</t>
  </si>
  <si>
    <t>Ralph</t>
  </si>
  <si>
    <t>P042</t>
  </si>
  <si>
    <t>Backpack 42</t>
  </si>
  <si>
    <t>ORD00032</t>
  </si>
  <si>
    <t>Gerald</t>
  </si>
  <si>
    <t>P049</t>
  </si>
  <si>
    <t>USB Drive 49</t>
  </si>
  <si>
    <t>ORD00033</t>
  </si>
  <si>
    <t>Piper</t>
  </si>
  <si>
    <t>ORD00034</t>
  </si>
  <si>
    <t>Sofia</t>
  </si>
  <si>
    <t>P021</t>
  </si>
  <si>
    <t>Notebook 21</t>
  </si>
  <si>
    <t>ORD00035</t>
  </si>
  <si>
    <t>Dylan</t>
  </si>
  <si>
    <t>P010</t>
  </si>
  <si>
    <t>Notebook 10</t>
  </si>
  <si>
    <t>ORD00036</t>
  </si>
  <si>
    <t>Isabella</t>
  </si>
  <si>
    <t>P022</t>
  </si>
  <si>
    <t>USB Drive 22</t>
  </si>
  <si>
    <t>ORD00037</t>
  </si>
  <si>
    <t>C027</t>
  </si>
  <si>
    <t>P007</t>
  </si>
  <si>
    <t>Pen Set 7</t>
  </si>
  <si>
    <t>ORD00038</t>
  </si>
  <si>
    <t>C084</t>
  </si>
  <si>
    <t>Raelynn</t>
  </si>
  <si>
    <t>P026</t>
  </si>
  <si>
    <t>Charger 26</t>
  </si>
  <si>
    <t>ORD00039</t>
  </si>
  <si>
    <t>Raymond</t>
  </si>
  <si>
    <t>P027</t>
  </si>
  <si>
    <t>Charger 27</t>
  </si>
  <si>
    <t>ORD00040</t>
  </si>
  <si>
    <t>C074</t>
  </si>
  <si>
    <t>Scott</t>
  </si>
  <si>
    <t>P044</t>
  </si>
  <si>
    <t>Desk Lamp 44</t>
  </si>
  <si>
    <t>ORD00041</t>
  </si>
  <si>
    <t>Brian</t>
  </si>
  <si>
    <t>ORD00042</t>
  </si>
  <si>
    <t>C019</t>
  </si>
  <si>
    <t>Madeline</t>
  </si>
  <si>
    <t>ORD00043</t>
  </si>
  <si>
    <t>C042</t>
  </si>
  <si>
    <t>Delilah</t>
  </si>
  <si>
    <t>ORD00044</t>
  </si>
  <si>
    <t>C094</t>
  </si>
  <si>
    <t>Keith</t>
  </si>
  <si>
    <t>ORD00045</t>
  </si>
  <si>
    <t>C092</t>
  </si>
  <si>
    <t>Charlie</t>
  </si>
  <si>
    <t>ORD00046</t>
  </si>
  <si>
    <t>Joshua</t>
  </si>
  <si>
    <t>ORD00047</t>
  </si>
  <si>
    <t>Roy</t>
  </si>
  <si>
    <t>P012</t>
  </si>
  <si>
    <t>Chair 12</t>
  </si>
  <si>
    <t>ORD00048</t>
  </si>
  <si>
    <t>P011</t>
  </si>
  <si>
    <t>Desk Lamp 11</t>
  </si>
  <si>
    <t>Desk Lamp</t>
  </si>
  <si>
    <t>ORD00049</t>
  </si>
  <si>
    <t>C095</t>
  </si>
  <si>
    <t>Serenity</t>
  </si>
  <si>
    <t>ORD00050</t>
  </si>
  <si>
    <t>Ashley</t>
  </si>
  <si>
    <t>ORD00051</t>
  </si>
  <si>
    <t>C022</t>
  </si>
  <si>
    <t>Lucy</t>
  </si>
  <si>
    <t>P034</t>
  </si>
  <si>
    <t>USB Drive 34</t>
  </si>
  <si>
    <t>ORD00052</t>
  </si>
  <si>
    <t>C033</t>
  </si>
  <si>
    <t>P037</t>
  </si>
  <si>
    <t>Charger 37</t>
  </si>
  <si>
    <t>ORD00053</t>
  </si>
  <si>
    <t>C065</t>
  </si>
  <si>
    <t>Donald</t>
  </si>
  <si>
    <t>ORD00054</t>
  </si>
  <si>
    <t>C035</t>
  </si>
  <si>
    <t>Mark</t>
  </si>
  <si>
    <t>P008</t>
  </si>
  <si>
    <t>Backpack 8</t>
  </si>
  <si>
    <t>ORD00055</t>
  </si>
  <si>
    <t>C061</t>
  </si>
  <si>
    <t>Austin</t>
  </si>
  <si>
    <t>ORD00056</t>
  </si>
  <si>
    <t>C057</t>
  </si>
  <si>
    <t>Emily</t>
  </si>
  <si>
    <t>P038</t>
  </si>
  <si>
    <t>Charger 38</t>
  </si>
  <si>
    <t>ORD00057</t>
  </si>
  <si>
    <t>Arya</t>
  </si>
  <si>
    <t>ORD00058</t>
  </si>
  <si>
    <t>ORD00059</t>
  </si>
  <si>
    <t>Gabriel</t>
  </si>
  <si>
    <t>ORD00060</t>
  </si>
  <si>
    <t>C018</t>
  </si>
  <si>
    <t>Matthew</t>
  </si>
  <si>
    <t>ORD00061</t>
  </si>
  <si>
    <t>C100</t>
  </si>
  <si>
    <t>Mackenzie</t>
  </si>
  <si>
    <t>ORD00062</t>
  </si>
  <si>
    <t>C073</t>
  </si>
  <si>
    <t>ORD00063</t>
  </si>
  <si>
    <t>C026</t>
  </si>
  <si>
    <t>Bryan</t>
  </si>
  <si>
    <t>ORD00064</t>
  </si>
  <si>
    <t>C076</t>
  </si>
  <si>
    <t>Emma</t>
  </si>
  <si>
    <t>ORD00065</t>
  </si>
  <si>
    <t>C013</t>
  </si>
  <si>
    <t>ORD00066</t>
  </si>
  <si>
    <t>Noah</t>
  </si>
  <si>
    <t>ORD00067</t>
  </si>
  <si>
    <t>C037</t>
  </si>
  <si>
    <t>ORD00068</t>
  </si>
  <si>
    <t>Zachary</t>
  </si>
  <si>
    <t>P016</t>
  </si>
  <si>
    <t>Backpack 16</t>
  </si>
  <si>
    <t>ORD00069</t>
  </si>
  <si>
    <t>C029</t>
  </si>
  <si>
    <t>ORD00070</t>
  </si>
  <si>
    <t>ORD00071</t>
  </si>
  <si>
    <t>C097</t>
  </si>
  <si>
    <t>Stephen</t>
  </si>
  <si>
    <t>ORD00072</t>
  </si>
  <si>
    <t>ORD00073</t>
  </si>
  <si>
    <t>C075</t>
  </si>
  <si>
    <t>Vivian</t>
  </si>
  <si>
    <t>ORD00074</t>
  </si>
  <si>
    <t>C096</t>
  </si>
  <si>
    <t>Amelia</t>
  </si>
  <si>
    <t>P014</t>
  </si>
  <si>
    <t>Backpack 14</t>
  </si>
  <si>
    <t>ORD00075</t>
  </si>
  <si>
    <t>C059</t>
  </si>
  <si>
    <t>Lillian</t>
  </si>
  <si>
    <t>ORD00076</t>
  </si>
  <si>
    <t>C071</t>
  </si>
  <si>
    <t>Bradley</t>
  </si>
  <si>
    <t>ORD00077</t>
  </si>
  <si>
    <t>Chloe</t>
  </si>
  <si>
    <t>ORD00078</t>
  </si>
  <si>
    <t>Harper</t>
  </si>
  <si>
    <t>ORD00079</t>
  </si>
  <si>
    <t>ORD00080</t>
  </si>
  <si>
    <t>C016</t>
  </si>
  <si>
    <t>Ethan</t>
  </si>
  <si>
    <t>ORD00081</t>
  </si>
  <si>
    <t>Grace</t>
  </si>
  <si>
    <t>ORD00082</t>
  </si>
  <si>
    <t>Maria</t>
  </si>
  <si>
    <t>P046</t>
  </si>
  <si>
    <t>Desk Lamp 46</t>
  </si>
  <si>
    <t>ORD00083</t>
  </si>
  <si>
    <t>C081</t>
  </si>
  <si>
    <t>P032</t>
  </si>
  <si>
    <t>USB Drive 32</t>
  </si>
  <si>
    <t>ORD00084</t>
  </si>
  <si>
    <t>ORD00085</t>
  </si>
  <si>
    <t>ORD00086</t>
  </si>
  <si>
    <t>Jade</t>
  </si>
  <si>
    <t>P040</t>
  </si>
  <si>
    <t>Backpack 40</t>
  </si>
  <si>
    <t>ORD00087</t>
  </si>
  <si>
    <t>ORD00088</t>
  </si>
  <si>
    <t>Justin</t>
  </si>
  <si>
    <t>ORD00089</t>
  </si>
  <si>
    <t>Gianna</t>
  </si>
  <si>
    <t>ORD00090</t>
  </si>
  <si>
    <t>Christian</t>
  </si>
  <si>
    <t>ORD00091</t>
  </si>
  <si>
    <t>C053</t>
  </si>
  <si>
    <t>ORD00092</t>
  </si>
  <si>
    <t>Isla</t>
  </si>
  <si>
    <t>ORD00093</t>
  </si>
  <si>
    <t>C050</t>
  </si>
  <si>
    <t>Harold</t>
  </si>
  <si>
    <t>ORD00094</t>
  </si>
  <si>
    <t>ORD00095</t>
  </si>
  <si>
    <t>ORD00096</t>
  </si>
  <si>
    <t>Evelyn</t>
  </si>
  <si>
    <t>ORD00097</t>
  </si>
  <si>
    <t>Joe</t>
  </si>
  <si>
    <t>ORD00098</t>
  </si>
  <si>
    <t>C062</t>
  </si>
  <si>
    <t>P020</t>
  </si>
  <si>
    <t>Desk Lamp 20</t>
  </si>
  <si>
    <t>ORD00099</t>
  </si>
  <si>
    <t>Kenneth</t>
  </si>
  <si>
    <t>ORD00100</t>
  </si>
  <si>
    <t>C003</t>
  </si>
  <si>
    <t>Benjamin</t>
  </si>
  <si>
    <t>ORD00101</t>
  </si>
  <si>
    <t>Penelope</t>
  </si>
  <si>
    <t>ORD00102</t>
  </si>
  <si>
    <t>C063</t>
  </si>
  <si>
    <t>Randy</t>
  </si>
  <si>
    <t>ORD00103</t>
  </si>
  <si>
    <t>Adeline</t>
  </si>
  <si>
    <t>ORD00104</t>
  </si>
  <si>
    <t>C099</t>
  </si>
  <si>
    <t>Charles</t>
  </si>
  <si>
    <t>ORD00105</t>
  </si>
  <si>
    <t>C025</t>
  </si>
  <si>
    <t>Maya</t>
  </si>
  <si>
    <t>ORD00106</t>
  </si>
  <si>
    <t>Autumn</t>
  </si>
  <si>
    <t>ORD00107</t>
  </si>
  <si>
    <t>Jerry</t>
  </si>
  <si>
    <t>ORD00108</t>
  </si>
  <si>
    <t>ORD00109</t>
  </si>
  <si>
    <t>Aubrey</t>
  </si>
  <si>
    <t>ORD00110</t>
  </si>
  <si>
    <t>Bruce</t>
  </si>
  <si>
    <t>ORD00111</t>
  </si>
  <si>
    <t>C082</t>
  </si>
  <si>
    <t>ORD00112</t>
  </si>
  <si>
    <t>C058</t>
  </si>
  <si>
    <t>Hailey</t>
  </si>
  <si>
    <t>ORD00113</t>
  </si>
  <si>
    <t>Brielle</t>
  </si>
  <si>
    <t>P031</t>
  </si>
  <si>
    <t>Backpack 31</t>
  </si>
  <si>
    <t>ORD00114</t>
  </si>
  <si>
    <t>Julia</t>
  </si>
  <si>
    <t>ORD00115</t>
  </si>
  <si>
    <t>Willow</t>
  </si>
  <si>
    <t>ORD00116</t>
  </si>
  <si>
    <t>Larry</t>
  </si>
  <si>
    <t>ORD00117</t>
  </si>
  <si>
    <t>C069</t>
  </si>
  <si>
    <t>Johnny</t>
  </si>
  <si>
    <t>P035</t>
  </si>
  <si>
    <t>Charger 35</t>
  </si>
  <si>
    <t>ORD00118</t>
  </si>
  <si>
    <t>ORD00119</t>
  </si>
  <si>
    <t>C055</t>
  </si>
  <si>
    <t>P047</t>
  </si>
  <si>
    <t>Pen Set 47</t>
  </si>
  <si>
    <t>ORD00120</t>
  </si>
  <si>
    <t>Jeffrey</t>
  </si>
  <si>
    <t>ORD00121</t>
  </si>
  <si>
    <t>C002</t>
  </si>
  <si>
    <t>Olivia</t>
  </si>
  <si>
    <t>ORD00122</t>
  </si>
  <si>
    <t>ORD00123</t>
  </si>
  <si>
    <t>Liliana</t>
  </si>
  <si>
    <t>ORD00124</t>
  </si>
  <si>
    <t>ORD00125</t>
  </si>
  <si>
    <t>Emilia</t>
  </si>
  <si>
    <t>ORD00126</t>
  </si>
  <si>
    <t>Mila</t>
  </si>
  <si>
    <t>ORD00127</t>
  </si>
  <si>
    <t>C067</t>
  </si>
  <si>
    <t>ORD00128</t>
  </si>
  <si>
    <t>C070</t>
  </si>
  <si>
    <t>ORD00129</t>
  </si>
  <si>
    <t>Eleanor</t>
  </si>
  <si>
    <t>ORD00130</t>
  </si>
  <si>
    <t>C064</t>
  </si>
  <si>
    <t>ORD00131</t>
  </si>
  <si>
    <t>Eugene</t>
  </si>
  <si>
    <t>P036</t>
  </si>
  <si>
    <t>Chair 36</t>
  </si>
  <si>
    <t>ORD00132</t>
  </si>
  <si>
    <t>C023</t>
  </si>
  <si>
    <t>ORD00133</t>
  </si>
  <si>
    <t>ORD00134</t>
  </si>
  <si>
    <t>ORD00135</t>
  </si>
  <si>
    <t>ORD00136</t>
  </si>
  <si>
    <t>Quinn</t>
  </si>
  <si>
    <t>ORD00137</t>
  </si>
  <si>
    <t>C072</t>
  </si>
  <si>
    <t>Iris</t>
  </si>
  <si>
    <t>ORD00138</t>
  </si>
  <si>
    <t>Eva</t>
  </si>
  <si>
    <t>ORD00139</t>
  </si>
  <si>
    <t>Eric</t>
  </si>
  <si>
    <t>P003</t>
  </si>
  <si>
    <t>Pen Set 3</t>
  </si>
  <si>
    <t>ORD00140</t>
  </si>
  <si>
    <t>ORD00141</t>
  </si>
  <si>
    <t>ORD00142</t>
  </si>
  <si>
    <t>ORD00143</t>
  </si>
  <si>
    <t>C085</t>
  </si>
  <si>
    <t>Natalia</t>
  </si>
  <si>
    <t>ORD00144</t>
  </si>
  <si>
    <t>ORD00145</t>
  </si>
  <si>
    <t>ORD00146</t>
  </si>
  <si>
    <t>Jose</t>
  </si>
  <si>
    <t>ORD00147</t>
  </si>
  <si>
    <t>Samantha</t>
  </si>
  <si>
    <t>ORD00148</t>
  </si>
  <si>
    <t>Scarlett</t>
  </si>
  <si>
    <t>ORD00149</t>
  </si>
  <si>
    <t>Louis</t>
  </si>
  <si>
    <t>ORD00150</t>
  </si>
  <si>
    <t>C077</t>
  </si>
  <si>
    <t>ORD00151</t>
  </si>
  <si>
    <t>Willie</t>
  </si>
  <si>
    <t>ORD00152</t>
  </si>
  <si>
    <t>C080</t>
  </si>
  <si>
    <t>ORD00153</t>
  </si>
  <si>
    <t>Hazel</t>
  </si>
  <si>
    <t>ORD00154</t>
  </si>
  <si>
    <t>C031</t>
  </si>
  <si>
    <t>Avery</t>
  </si>
  <si>
    <t>ORD00155</t>
  </si>
  <si>
    <t>C088</t>
  </si>
  <si>
    <t>ORD00156</t>
  </si>
  <si>
    <t>C007</t>
  </si>
  <si>
    <t>Peter</t>
  </si>
  <si>
    <t>ORD00157</t>
  </si>
  <si>
    <t>ORD00158</t>
  </si>
  <si>
    <t>ORD00159</t>
  </si>
  <si>
    <t>Cora</t>
  </si>
  <si>
    <t>ORD00160</t>
  </si>
  <si>
    <t>C001</t>
  </si>
  <si>
    <t>ORD00161</t>
  </si>
  <si>
    <t>ORD00162</t>
  </si>
  <si>
    <t>ORD00163</t>
  </si>
  <si>
    <t>Josephine</t>
  </si>
  <si>
    <t>P023</t>
  </si>
  <si>
    <t>USB Drive 23</t>
  </si>
  <si>
    <t>ORD00164</t>
  </si>
  <si>
    <t>ORD00165</t>
  </si>
  <si>
    <t>Luna</t>
  </si>
  <si>
    <t>ORD00166</t>
  </si>
  <si>
    <t>ORD00167</t>
  </si>
  <si>
    <t>Nova</t>
  </si>
  <si>
    <t>ORD00168</t>
  </si>
  <si>
    <t>Nevaeh</t>
  </si>
  <si>
    <t>ORD00169</t>
  </si>
  <si>
    <t>ORD00170</t>
  </si>
  <si>
    <t>Ronald</t>
  </si>
  <si>
    <t>ORD00171</t>
  </si>
  <si>
    <t>C034</t>
  </si>
  <si>
    <t>ORD00172</t>
  </si>
  <si>
    <t>Adam</t>
  </si>
  <si>
    <t>ORD00173</t>
  </si>
  <si>
    <t>Walter</t>
  </si>
  <si>
    <t>ORD00174</t>
  </si>
  <si>
    <t>Vincent</t>
  </si>
  <si>
    <t>ORD00175</t>
  </si>
  <si>
    <t>Jason</t>
  </si>
  <si>
    <t>ORD00176</t>
  </si>
  <si>
    <t>C056</t>
  </si>
  <si>
    <t>Valentina</t>
  </si>
  <si>
    <t>ORD00177</t>
  </si>
  <si>
    <t>ORD00178</t>
  </si>
  <si>
    <t>George</t>
  </si>
  <si>
    <t>ORD00179</t>
  </si>
  <si>
    <t>Ryan</t>
  </si>
  <si>
    <t>ORD00180</t>
  </si>
  <si>
    <t>ORD00181</t>
  </si>
  <si>
    <t>P029</t>
  </si>
  <si>
    <t>Notebook 29</t>
  </si>
  <si>
    <t>ORD00182</t>
  </si>
  <si>
    <t>ORD00183</t>
  </si>
  <si>
    <t>Mia</t>
  </si>
  <si>
    <t>ORD00184</t>
  </si>
  <si>
    <t>ORD00185</t>
  </si>
  <si>
    <t>ORD00186</t>
  </si>
  <si>
    <t>Michael</t>
  </si>
  <si>
    <t>ORD00187</t>
  </si>
  <si>
    <t>C014</t>
  </si>
  <si>
    <t>Natalie</t>
  </si>
  <si>
    <t>ORD00188</t>
  </si>
  <si>
    <t>C047</t>
  </si>
  <si>
    <t>ORD00189</t>
  </si>
  <si>
    <t>ORD00190</t>
  </si>
  <si>
    <t>Rose</t>
  </si>
  <si>
    <t>ORD00191</t>
  </si>
  <si>
    <t>ORD00192</t>
  </si>
  <si>
    <t>Skylar</t>
  </si>
  <si>
    <t>ORD00193</t>
  </si>
  <si>
    <t>ORD00194</t>
  </si>
  <si>
    <t>Charlotte</t>
  </si>
  <si>
    <t>ORD00195</t>
  </si>
  <si>
    <t>C005</t>
  </si>
  <si>
    <t>Aaliyah</t>
  </si>
  <si>
    <t>ORD00196</t>
  </si>
  <si>
    <t>James</t>
  </si>
  <si>
    <t>ORD00197</t>
  </si>
  <si>
    <t>Kyle</t>
  </si>
  <si>
    <t>ORD00198</t>
  </si>
  <si>
    <t>ORD00199</t>
  </si>
  <si>
    <t>ORD00200</t>
  </si>
  <si>
    <t>Albert</t>
  </si>
  <si>
    <t>ORD00201</t>
  </si>
  <si>
    <t>C044</t>
  </si>
  <si>
    <t>ORD00202</t>
  </si>
  <si>
    <t>Nora</t>
  </si>
  <si>
    <t>ORD00203</t>
  </si>
  <si>
    <t>ORD00204</t>
  </si>
  <si>
    <t>Kennedy</t>
  </si>
  <si>
    <t>ORD00205</t>
  </si>
  <si>
    <t>C049</t>
  </si>
  <si>
    <t>Claire</t>
  </si>
  <si>
    <t>ORD00206</t>
  </si>
  <si>
    <t>ORD00207</t>
  </si>
  <si>
    <t>Eliza</t>
  </si>
  <si>
    <t>ORD00208</t>
  </si>
  <si>
    <t>Everleigh</t>
  </si>
  <si>
    <t>ORD00209</t>
  </si>
  <si>
    <t>Tyler</t>
  </si>
  <si>
    <t>ORD00210</t>
  </si>
  <si>
    <t>Henry</t>
  </si>
  <si>
    <t>ORD00211</t>
  </si>
  <si>
    <t>ORD00212</t>
  </si>
  <si>
    <t>C008</t>
  </si>
  <si>
    <t>ORD00213</t>
  </si>
  <si>
    <t>Ariana</t>
  </si>
  <si>
    <t>ORD00214</t>
  </si>
  <si>
    <t>ORD00215</t>
  </si>
  <si>
    <t>ORD00216</t>
  </si>
  <si>
    <t>ORD00217</t>
  </si>
  <si>
    <t>ORD00218</t>
  </si>
  <si>
    <t>Madelyn</t>
  </si>
  <si>
    <t>ORD00219</t>
  </si>
  <si>
    <t>ORD00220</t>
  </si>
  <si>
    <t>Melody</t>
  </si>
  <si>
    <t>ORD00221</t>
  </si>
  <si>
    <t>ORD00222</t>
  </si>
  <si>
    <t>ORD00223</t>
  </si>
  <si>
    <t>ORD00224</t>
  </si>
  <si>
    <t>ORD00225</t>
  </si>
  <si>
    <t>Gabriella</t>
  </si>
  <si>
    <t>ORD00226</t>
  </si>
  <si>
    <t>C060</t>
  </si>
  <si>
    <t>ORD00227</t>
  </si>
  <si>
    <t>Nathan</t>
  </si>
  <si>
    <t>ORD00228</t>
  </si>
  <si>
    <t>Ximena</t>
  </si>
  <si>
    <t>ORD00229</t>
  </si>
  <si>
    <t>ORD00230</t>
  </si>
  <si>
    <t>ORD00231</t>
  </si>
  <si>
    <t>ORD00232</t>
  </si>
  <si>
    <t>ORD00233</t>
  </si>
  <si>
    <t>ORD00234</t>
  </si>
  <si>
    <t>Ellie</t>
  </si>
  <si>
    <t>ORD00235</t>
  </si>
  <si>
    <t>ORD00236</t>
  </si>
  <si>
    <t>ORD00237</t>
  </si>
  <si>
    <t>ORD00238</t>
  </si>
  <si>
    <t>ORD00239</t>
  </si>
  <si>
    <t>ORD00240</t>
  </si>
  <si>
    <t>ORD00241</t>
  </si>
  <si>
    <t>Steven</t>
  </si>
  <si>
    <t>ORD00242</t>
  </si>
  <si>
    <t>ORD00243</t>
  </si>
  <si>
    <t>C045</t>
  </si>
  <si>
    <t>ORD00244</t>
  </si>
  <si>
    <t>Zoe</t>
  </si>
  <si>
    <t>ORD00245</t>
  </si>
  <si>
    <t>ORD00246</t>
  </si>
  <si>
    <t>Paisley</t>
  </si>
  <si>
    <t>ORD00247</t>
  </si>
  <si>
    <t>Arthur</t>
  </si>
  <si>
    <t>ORD00248</t>
  </si>
  <si>
    <t>Leilani</t>
  </si>
  <si>
    <t>ORD00249</t>
  </si>
  <si>
    <t>Audrey</t>
  </si>
  <si>
    <t>ORD00250</t>
  </si>
  <si>
    <t>ORD00251</t>
  </si>
  <si>
    <t>ORD00252</t>
  </si>
  <si>
    <t>Andrea</t>
  </si>
  <si>
    <t>ORD00253</t>
  </si>
  <si>
    <t>C089</t>
  </si>
  <si>
    <t>Nicholas</t>
  </si>
  <si>
    <t>ORD00254</t>
  </si>
  <si>
    <t>ORD00255</t>
  </si>
  <si>
    <t>ORD00256</t>
  </si>
  <si>
    <t>ORD00257</t>
  </si>
  <si>
    <t>ORD00258</t>
  </si>
  <si>
    <t>C024</t>
  </si>
  <si>
    <t>ORD00259</t>
  </si>
  <si>
    <t>ORD00260</t>
  </si>
  <si>
    <t>ORD00261</t>
  </si>
  <si>
    <t>Gregory</t>
  </si>
  <si>
    <t>ORD00262</t>
  </si>
  <si>
    <t>ORD00263</t>
  </si>
  <si>
    <t>ORD00264</t>
  </si>
  <si>
    <t>ORD00265</t>
  </si>
  <si>
    <t>ORD00266</t>
  </si>
  <si>
    <t>ORD00267</t>
  </si>
  <si>
    <t>ORD00268</t>
  </si>
  <si>
    <t>Edward</t>
  </si>
  <si>
    <t>ORD00269</t>
  </si>
  <si>
    <t>ORD00270</t>
  </si>
  <si>
    <t>Sophie</t>
  </si>
  <si>
    <t>ORD00271</t>
  </si>
  <si>
    <t>ORD00272</t>
  </si>
  <si>
    <t>ORD00273</t>
  </si>
  <si>
    <t>ORD00274</t>
  </si>
  <si>
    <t>ORD00275</t>
  </si>
  <si>
    <t>ORD00276</t>
  </si>
  <si>
    <t>ORD00277</t>
  </si>
  <si>
    <t>C098</t>
  </si>
  <si>
    <t>Madison</t>
  </si>
  <si>
    <t>ORD00278</t>
  </si>
  <si>
    <t>Ivy</t>
  </si>
  <si>
    <t>ORD00279</t>
  </si>
  <si>
    <t>Terry</t>
  </si>
  <si>
    <t>ORD00280</t>
  </si>
  <si>
    <t>ORD00281</t>
  </si>
  <si>
    <t>Carl</t>
  </si>
  <si>
    <t>ORD00282</t>
  </si>
  <si>
    <t>ORD00283</t>
  </si>
  <si>
    <t>Ella</t>
  </si>
  <si>
    <t>ORD00284</t>
  </si>
  <si>
    <t>ORD00285</t>
  </si>
  <si>
    <t>ORD00286</t>
  </si>
  <si>
    <t>ORD00287</t>
  </si>
  <si>
    <t>ORD00288</t>
  </si>
  <si>
    <t>ORD00289</t>
  </si>
  <si>
    <t>ORD00290</t>
  </si>
  <si>
    <t>ORD00291</t>
  </si>
  <si>
    <t>ORD00292</t>
  </si>
  <si>
    <t>C015</t>
  </si>
  <si>
    <t>ORD00293</t>
  </si>
  <si>
    <t>ORD00294</t>
  </si>
  <si>
    <t>ORD00295</t>
  </si>
  <si>
    <t>ORD00296</t>
  </si>
  <si>
    <t>ORD00297</t>
  </si>
  <si>
    <t>Frank</t>
  </si>
  <si>
    <t>ORD00298</t>
  </si>
  <si>
    <t>ORD00299</t>
  </si>
  <si>
    <t>Joseph</t>
  </si>
  <si>
    <t>ORD00300</t>
  </si>
  <si>
    <t>ORD00301</t>
  </si>
  <si>
    <t>ORD00302</t>
  </si>
  <si>
    <t>Hadley</t>
  </si>
  <si>
    <t>ORD00303</t>
  </si>
  <si>
    <t>Gary</t>
  </si>
  <si>
    <t>ORD00304</t>
  </si>
  <si>
    <t>ORD00305</t>
  </si>
  <si>
    <t>ORD00306</t>
  </si>
  <si>
    <t>Bobby</t>
  </si>
  <si>
    <t>ORD00307</t>
  </si>
  <si>
    <t>ORD00308</t>
  </si>
  <si>
    <t>ORD00309</t>
  </si>
  <si>
    <t>ORD00310</t>
  </si>
  <si>
    <t>ORD00311</t>
  </si>
  <si>
    <t>C017</t>
  </si>
  <si>
    <t>ORD00312</t>
  </si>
  <si>
    <t>ORD00313</t>
  </si>
  <si>
    <t>ORD00314</t>
  </si>
  <si>
    <t>Kinsley</t>
  </si>
  <si>
    <t>ORD00315</t>
  </si>
  <si>
    <t>ORD00316</t>
  </si>
  <si>
    <t>ORD00317</t>
  </si>
  <si>
    <t>ORD00318</t>
  </si>
  <si>
    <t>ORD00319</t>
  </si>
  <si>
    <t>ORD00320</t>
  </si>
  <si>
    <t>ORD00321</t>
  </si>
  <si>
    <t>ORD00322</t>
  </si>
  <si>
    <t>Zoey</t>
  </si>
  <si>
    <t>ORD00323</t>
  </si>
  <si>
    <t>ORD00324</t>
  </si>
  <si>
    <t>ORD00325</t>
  </si>
  <si>
    <t>Genesis</t>
  </si>
  <si>
    <t>ORD00326</t>
  </si>
  <si>
    <t>ORD00327</t>
  </si>
  <si>
    <t>Daniel</t>
  </si>
  <si>
    <t>ORD00328</t>
  </si>
  <si>
    <t>ORD00329</t>
  </si>
  <si>
    <t>Douglas</t>
  </si>
  <si>
    <t>ORD00330</t>
  </si>
  <si>
    <t>Stella</t>
  </si>
  <si>
    <t>ORD00331</t>
  </si>
  <si>
    <t>ORD00332</t>
  </si>
  <si>
    <t>ORD00333</t>
  </si>
  <si>
    <t>ORD00334</t>
  </si>
  <si>
    <t>ORD00335</t>
  </si>
  <si>
    <t>ORD00336</t>
  </si>
  <si>
    <t>ORD00337</t>
  </si>
  <si>
    <t>ORD00338</t>
  </si>
  <si>
    <t>Brandon</t>
  </si>
  <si>
    <t>ORD00339</t>
  </si>
  <si>
    <t>Logan</t>
  </si>
  <si>
    <t>ORD00340</t>
  </si>
  <si>
    <t>John</t>
  </si>
  <si>
    <t>ORD00341</t>
  </si>
  <si>
    <t>ORD00342</t>
  </si>
  <si>
    <t>ORD00343</t>
  </si>
  <si>
    <t>Jack</t>
  </si>
  <si>
    <t>ORD00344</t>
  </si>
  <si>
    <t>C048</t>
  </si>
  <si>
    <t>ORD00345</t>
  </si>
  <si>
    <t>ORD00346</t>
  </si>
  <si>
    <t>ORD00347</t>
  </si>
  <si>
    <t>ORD00348</t>
  </si>
  <si>
    <t>ORD00349</t>
  </si>
  <si>
    <t>Bella</t>
  </si>
  <si>
    <t>ORD00350</t>
  </si>
  <si>
    <t>ORD00351</t>
  </si>
  <si>
    <t>ORD00352</t>
  </si>
  <si>
    <t>ORD00353</t>
  </si>
  <si>
    <t>ORD00354</t>
  </si>
  <si>
    <t>Philip</t>
  </si>
  <si>
    <t>ORD00355</t>
  </si>
  <si>
    <t>ORD00356</t>
  </si>
  <si>
    <t>ORD00357</t>
  </si>
  <si>
    <t>ORD00358</t>
  </si>
  <si>
    <t>ORD00359</t>
  </si>
  <si>
    <t>ORD00360</t>
  </si>
  <si>
    <t>ORD00361</t>
  </si>
  <si>
    <t>ORD00362</t>
  </si>
  <si>
    <t>ORD00363</t>
  </si>
  <si>
    <t>ORD00364</t>
  </si>
  <si>
    <t>ORD00365</t>
  </si>
  <si>
    <t>Camila</t>
  </si>
  <si>
    <t>ORD00366</t>
  </si>
  <si>
    <t>C066</t>
  </si>
  <si>
    <t>ORD00367</t>
  </si>
  <si>
    <t>ORD00368</t>
  </si>
  <si>
    <t>Billy</t>
  </si>
  <si>
    <t>ORD00369</t>
  </si>
  <si>
    <t>ORD00370</t>
  </si>
  <si>
    <t>ORD00371</t>
  </si>
  <si>
    <t>ORD00372</t>
  </si>
  <si>
    <t>ORD00373</t>
  </si>
  <si>
    <t>ORD00374</t>
  </si>
  <si>
    <t>William</t>
  </si>
  <si>
    <t>ORD00375</t>
  </si>
  <si>
    <t>Rylee</t>
  </si>
  <si>
    <t>ORD00376</t>
  </si>
  <si>
    <t>ORD00377</t>
  </si>
  <si>
    <t>Riley</t>
  </si>
  <si>
    <t>ORD00378</t>
  </si>
  <si>
    <t>ORD00379</t>
  </si>
  <si>
    <t>ORD00380</t>
  </si>
  <si>
    <t>ORD00381</t>
  </si>
  <si>
    <t>ORD00382</t>
  </si>
  <si>
    <t>ORD00383</t>
  </si>
  <si>
    <t>ORD00384</t>
  </si>
  <si>
    <t>Alice</t>
  </si>
  <si>
    <t>ORD00385</t>
  </si>
  <si>
    <t>ORD00386</t>
  </si>
  <si>
    <t>ORD00387</t>
  </si>
  <si>
    <t>ORD00388</t>
  </si>
  <si>
    <t>ORD00389</t>
  </si>
  <si>
    <t>ORD00390</t>
  </si>
  <si>
    <t>ORD00391</t>
  </si>
  <si>
    <t>ORD00392</t>
  </si>
  <si>
    <t>ORD00393</t>
  </si>
  <si>
    <t>Anthony</t>
  </si>
  <si>
    <t>ORD00394</t>
  </si>
  <si>
    <t>ORD00395</t>
  </si>
  <si>
    <t>Violet</t>
  </si>
  <si>
    <t>ORD00396</t>
  </si>
  <si>
    <t>ORD00397</t>
  </si>
  <si>
    <t>ORD00398</t>
  </si>
  <si>
    <t>ORD00399</t>
  </si>
  <si>
    <t>Elizabeth</t>
  </si>
  <si>
    <t>ORD00400</t>
  </si>
  <si>
    <t>ORD00401</t>
  </si>
  <si>
    <t>ORD00402</t>
  </si>
  <si>
    <t>ORD00403</t>
  </si>
  <si>
    <t>ORD00404</t>
  </si>
  <si>
    <t>Brooklyn</t>
  </si>
  <si>
    <t>ORD00405</t>
  </si>
  <si>
    <t>ORD00406</t>
  </si>
  <si>
    <t>ORD00407</t>
  </si>
  <si>
    <t>ORD00408</t>
  </si>
  <si>
    <t>ORD00409</t>
  </si>
  <si>
    <t>C086</t>
  </si>
  <si>
    <t>ORD00410</t>
  </si>
  <si>
    <t>David</t>
  </si>
  <si>
    <t>ORD00411</t>
  </si>
  <si>
    <t>Aaron</t>
  </si>
  <si>
    <t>ORD00412</t>
  </si>
  <si>
    <t>ORD00413</t>
  </si>
  <si>
    <t>ORD00414</t>
  </si>
  <si>
    <t>ORD00415</t>
  </si>
  <si>
    <t>ORD00416</t>
  </si>
  <si>
    <t>Abigail</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</si>
  <si>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</si>
  <si>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</si>
  <si>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</si>
  <si>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</si>
  <si>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</si>
  <si>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</si>
  <si>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</si>
  <si>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</si>
  <si>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</si>
  <si>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</si>
  <si>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</si>
  <si>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</si>
  <si>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</si>
  <si>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</si>
  <si>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</si>
  <si>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</si>
  <si>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</si>
  <si>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</si>
  <si>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</si>
  <si>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</si>
  <si>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</si>
  <si>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</si>
  <si>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</si>
  <si>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</si>
  <si>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</si>
  <si>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C009</t>
  </si>
  <si>
    <t>Lily</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</si>
  <si>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</si>
  <si>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</si>
  <si>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</si>
  <si>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</si>
  <si>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</si>
  <si>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</si>
  <si>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</si>
  <si>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</si>
  <si>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</si>
  <si>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</si>
  <si>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</si>
  <si>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</si>
  <si>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</si>
  <si>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</si>
  <si>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</si>
  <si>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</si>
  <si>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Hannah</t>
  </si>
  <si>
    <t>ORD00458</t>
  </si>
  <si>
    <t>ORD00459</t>
  </si>
  <si>
    <t>Sarah</t>
  </si>
  <si>
    <t>ORD00460</t>
  </si>
  <si>
    <t>ORD00461</t>
  </si>
  <si>
    <t>ORD00462</t>
  </si>
  <si>
    <t>ORD00463</t>
  </si>
  <si>
    <t>ORD00464</t>
  </si>
  <si>
    <t>ORD00465</t>
  </si>
  <si>
    <t>Alexander</t>
  </si>
  <si>
    <t>ORD00466</t>
  </si>
  <si>
    <t>ORD00467</t>
  </si>
  <si>
    <t>Jacob</t>
  </si>
  <si>
    <t>ORD00468</t>
  </si>
  <si>
    <t>ORD00469</t>
  </si>
  <si>
    <t>ORD00470</t>
  </si>
  <si>
    <t>ORD00471</t>
  </si>
  <si>
    <t>ORD00472</t>
  </si>
  <si>
    <t>ORD00473</t>
  </si>
  <si>
    <t>Robert</t>
  </si>
  <si>
    <t>ORD00474</t>
  </si>
  <si>
    <t>ORD00475</t>
  </si>
  <si>
    <t>ORD00476</t>
  </si>
  <si>
    <t>ORD00477</t>
  </si>
  <si>
    <t>ORD00478</t>
  </si>
  <si>
    <t>C091</t>
  </si>
  <si>
    <t>ORD00479</t>
  </si>
  <si>
    <t>ORD00480</t>
  </si>
  <si>
    <t>ORD00481</t>
  </si>
  <si>
    <t>ORD00482</t>
  </si>
  <si>
    <t>ORD00483</t>
  </si>
  <si>
    <t>ORD00484</t>
  </si>
  <si>
    <t>ORD00485</t>
  </si>
  <si>
    <t>ORD00486</t>
  </si>
  <si>
    <t>ORD00487</t>
  </si>
  <si>
    <t>ORD00488</t>
  </si>
  <si>
    <t>ORD00489</t>
  </si>
  <si>
    <t>ORD00490</t>
  </si>
  <si>
    <t>ORD00491</t>
  </si>
  <si>
    <t>ORD00492</t>
  </si>
  <si>
    <t>Addison</t>
  </si>
  <si>
    <t>ORD00493</t>
  </si>
  <si>
    <t>Lydia</t>
  </si>
  <si>
    <t>ORD00494</t>
  </si>
  <si>
    <t>ORD00495</t>
  </si>
  <si>
    <t>ORD00496</t>
  </si>
  <si>
    <t>ORD00497</t>
  </si>
  <si>
    <t>ORD00498</t>
  </si>
  <si>
    <t>ORD00499</t>
  </si>
  <si>
    <t>ORD00500</t>
  </si>
  <si>
    <t>Sum of Sales Amount</t>
  </si>
  <si>
    <t>Sum of Quantity Sold</t>
  </si>
  <si>
    <t>Count of Order ID</t>
  </si>
  <si>
    <t>Average of Sales Amount</t>
  </si>
  <si>
    <t>Values</t>
  </si>
  <si>
    <t>Distinct Count of Customer Name</t>
  </si>
  <si>
    <t>KPI Section</t>
  </si>
  <si>
    <t>Total Revenue</t>
  </si>
  <si>
    <t>Total Quantity Sold</t>
  </si>
  <si>
    <t>Total Orders</t>
  </si>
  <si>
    <t>Average Order Value</t>
  </si>
  <si>
    <t>Total Customers</t>
  </si>
  <si>
    <t>Row Labels</t>
  </si>
  <si>
    <t>Apr</t>
  </si>
  <si>
    <t>Aug</t>
  </si>
  <si>
    <t>Dec</t>
  </si>
  <si>
    <t>Feb</t>
  </si>
  <si>
    <t>Jan</t>
  </si>
  <si>
    <t>Jul</t>
  </si>
  <si>
    <t>Jun</t>
  </si>
  <si>
    <t>Mar</t>
  </si>
  <si>
    <t>May</t>
  </si>
  <si>
    <t>Nov</t>
  </si>
  <si>
    <t>Oct</t>
  </si>
  <si>
    <t>Sep</t>
  </si>
  <si>
    <t>Grand Total</t>
  </si>
  <si>
    <t>Sum of Sales Amount2</t>
  </si>
  <si>
    <t>Monthly Sales Trend</t>
  </si>
  <si>
    <t>Sales by Region</t>
  </si>
  <si>
    <t>Profit by Region</t>
  </si>
  <si>
    <t>Sum of Profit</t>
  </si>
  <si>
    <t>Top 5 Customers by Sales</t>
  </si>
  <si>
    <t>Sales vs Cost by Product</t>
  </si>
  <si>
    <t>Cost</t>
  </si>
  <si>
    <t xml:space="preserve">Sales </t>
  </si>
  <si>
    <t>Sales by Item Category</t>
  </si>
  <si>
    <t>Sales</t>
  </si>
  <si>
    <t>Table1[Order ID]</t>
  </si>
  <si>
    <t>Table1[Order Date]</t>
  </si>
  <si>
    <t>Table1[Year]</t>
  </si>
  <si>
    <t>Table1[Customer ID]</t>
  </si>
  <si>
    <t>Table1[Customer Name]</t>
  </si>
  <si>
    <t>Table1[Product ID]</t>
  </si>
  <si>
    <t>Table1[Product Name]</t>
  </si>
  <si>
    <t>Table1[Item Category]</t>
  </si>
  <si>
    <t>Table1[Region]</t>
  </si>
  <si>
    <t>Table1[Quantity Sold]</t>
  </si>
  <si>
    <t>Table1[Unit Price]</t>
  </si>
  <si>
    <t>Table1[Cost Amount]</t>
  </si>
  <si>
    <t>Table1[Sales Amount]</t>
  </si>
  <si>
    <t>Table1[Profit]</t>
  </si>
  <si>
    <t>Table1[Quarter]</t>
  </si>
  <si>
    <t>Table1[Month]</t>
  </si>
  <si>
    <t>Table1[Month No]</t>
  </si>
  <si>
    <t>Q4</t>
  </si>
  <si>
    <t>Data returned for Sum of Sales Amount2, Nov (First 1000 rows).</t>
  </si>
  <si>
    <t>Quantity Sold by Product</t>
  </si>
  <si>
    <t>Orders Over Time</t>
  </si>
  <si>
    <t>Count of Order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</si>
</sst>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quot;k&quot;"/>
    <numFmt numFmtId="165" formatCode="&quot;$&quot;#,##0,&quot;k&quot;\ "/>
    <numFmt numFmtId="166" formatCode="&quot;$&quot;#,###,&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5" fontId="0" fillId="0" borderId="0" xfId="0" applyNumberFormat="1"/>
    <xf numFmtId="0" fontId="0" fillId="0" borderId="0" xfId="0" applyNumberFormat="1"/>
    <xf numFmtId="0" fontId="0" fillId="33" borderId="0" xfId="0" applyFill="1" applyAlignment="1">
      <alignment horizontal="center" vertical="center"/>
    </xf>
    <xf numFmtId="0" fontId="0" fillId="0" borderId="0" xfId="0" applyAlignment="1">
      <alignment horizontal="left"/>
    </xf>
    <xf numFmtId="164" fontId="0" fillId="0" borderId="0" xfId="0" applyNumberFormat="1"/>
    <xf numFmtId="0" fontId="0" fillId="0" borderId="0" xfId="0" pivotButton="1"/>
    <xf numFmtId="2" fontId="0" fillId="0" borderId="0" xfId="0" applyNumberFormat="1"/>
    <xf numFmtId="0" fontId="0" fillId="0" borderId="0" xfId="0"/>
    <xf numFmtId="14" fontId="0" fillId="0" borderId="0" xfId="0" applyNumberFormat="1"/>
    <xf numFmtId="166" fontId="0" fillId="0" borderId="0" xfId="0" applyNumberFormat="1"/>
    <xf numFmtId="0" fontId="16" fillId="0" borderId="0" xfId="0" applyFont="1"/>
    <xf numFmtId="0" fontId="0" fillId="33" borderId="0" xfId="0"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0" formatCode="General"/>
    </dxf>
    <dxf>
      <numFmt numFmtId="0" formatCode="General"/>
    </dxf>
    <dxf>
      <numFmt numFmtId="0" formatCode="General"/>
    </dxf>
    <dxf>
      <numFmt numFmtId="0" formatCode="General"/>
    </dxf>
    <dxf>
      <numFmt numFmtId="0" formatCode="General"/>
    </dxf>
    <dxf>
      <numFmt numFmtId="19" formatCode="m/d/yyyy"/>
    </dxf>
    <dxf>
      <fill>
        <patternFill patternType="solid">
          <fgColor indexed="64"/>
          <bgColor rgb="FFFF0000"/>
        </patternFill>
      </fill>
    </dxf>
    <dxf>
      <numFmt numFmtId="166" formatCode="&quot;$&quot;#,###,&quot;k&quot;"/>
    </dxf>
    <dxf>
      <numFmt numFmtId="166" formatCode="&quot;$&quot;#,###,&quot;k&quot;"/>
    </dxf>
    <dxf>
      <numFmt numFmtId="164" formatCode="&quot;$&quot;#,##0,&quot;k&quot;"/>
    </dxf>
    <dxf>
      <numFmt numFmtId="2" formatCode="0.00"/>
    </dxf>
    <dxf>
      <numFmt numFmtId="0" formatCode="General"/>
    </dxf>
    <dxf>
      <numFmt numFmtId="0" formatCode="General"/>
    </dxf>
    <dxf>
      <numFmt numFmtId="166" formatCode="&quot;$&quot;#,###,&quot;k&quot;"/>
    </dxf>
    <dxf>
      <numFmt numFmtId="166" formatCode="&quot;$&quot;#,###,&quot;k&quot;"/>
    </dxf>
    <dxf>
      <numFmt numFmtId="166" formatCode="&quot;$&quot;#,###,&quot;k&quot;"/>
    </dxf>
    <dxf>
      <numFmt numFmtId="0" formatCode="General"/>
    </dxf>
    <dxf>
      <numFmt numFmtId="0" formatCode="General"/>
    </dxf>
    <dxf>
      <numFmt numFmtId="166" formatCode="&quot;$&quot;#,###,&quot;k&quot;"/>
    </dxf>
    <dxf>
      <numFmt numFmtId="166" formatCode="&quot;$&quot;#,###,&quot;k&quot;"/>
    </dxf>
    <dxf>
      <numFmt numFmtId="166" formatCode="&quot;$&quot;#,###,&quot;k&quot;"/>
    </dxf>
    <dxf>
      <numFmt numFmtId="166" formatCode="&quot;$&quot;#,###,&quot;k&quot;"/>
    </dxf>
    <dxf>
      <numFmt numFmtId="19" formatCode="m/d/yyyy"/>
    </dxf>
    <dxf>
      <font>
        <sz val="10"/>
        <color theme="1"/>
      </font>
      <border>
        <vertical/>
        <horizontal/>
      </border>
    </dxf>
    <dxf>
      <font>
        <sz val="8"/>
        <color theme="1"/>
      </font>
      <border>
        <left style="thin">
          <color theme="4"/>
        </left>
        <right style="thin">
          <color theme="4"/>
        </right>
        <top style="thin">
          <color theme="4"/>
        </top>
        <bottom style="thin">
          <color theme="4"/>
        </bottom>
        <vertical/>
        <horizontal/>
      </border>
    </dxf>
    <dxf>
      <font>
        <sz val="10"/>
        <color theme="1"/>
      </font>
      <border>
        <vertical/>
        <horizontal/>
      </border>
    </dxf>
    <dxf>
      <font>
        <sz val="8"/>
        <color theme="1"/>
      </font>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color theme="1"/>
      </font>
      <border diagonalUp="0" diagonalDown="0">
        <left/>
        <right/>
        <top/>
        <bottom/>
        <vertical/>
        <horizontal/>
      </border>
    </dxf>
    <dxf>
      <fill>
        <patternFill>
          <bgColor theme="5" tint="0.59996337778862885"/>
        </patternFill>
      </fill>
    </dxf>
  </dxfs>
  <tableStyles count="4" defaultTableStyle="TableStyleMedium2" defaultPivotStyle="PivotStyleLight16">
    <tableStyle name="Slicer Style 1" pivot="0" table="0" count="1" xr9:uid="{6BF27AE4-F8A3-48B8-BD71-5CC6B84D5039}">
      <tableStyleElement type="wholeTable" dxfId="29"/>
    </tableStyle>
    <tableStyle name="SlicerStyleDark6 2" pivot="0" table="0" count="2" xr9:uid="{8CC14DD3-4687-478B-A296-0F04349AF187}">
      <tableStyleElement type="wholeTable" dxfId="28"/>
      <tableStyleElement type="headerRow" dxfId="27"/>
    </tableStyle>
    <tableStyle name="TimeSlicerStyleLight1 2" pivot="0" table="0" count="2" xr9:uid="{178B1949-43B1-4C10-8BA3-1FDAA7E9BCC2}">
      <tableStyleElement type="wholeTable" dxfId="26"/>
      <tableStyleElement type="headerRow" dxfId="25"/>
    </tableStyle>
    <tableStyle name="TimeSlicerStyleLight1 2 2" pivot="0" table="0" count="2" xr9:uid="{C28BF80F-6340-4067-AF43-6F046F3FD98B}">
      <tableStyleElement type="wholeTable" dxfId="24"/>
      <tableStyleElement type="headerRow" dxfId="2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Monthly</a:t>
            </a:r>
            <a:r>
              <a:rPr lang="en-US" sz="1600" b="1" baseline="0">
                <a:solidFill>
                  <a:schemeClr val="accent2">
                    <a:lumMod val="75000"/>
                  </a:schemeClr>
                </a:solidFill>
              </a:rPr>
              <a:t> Sales Trend</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7"/>
          <c:spPr>
            <a:solidFill>
              <a:sysClr val="window" lastClr="FFFFFF"/>
            </a:solidFill>
            <a:ln w="285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7803">
                <a:srgbClr val="F9DBCC"/>
              </a:gs>
              <a:gs pos="2000">
                <a:schemeClr val="bg1">
                  <a:alpha val="90000"/>
                </a:schemeClr>
              </a:gs>
              <a:gs pos="100000">
                <a:schemeClr val="accent2">
                  <a:lumMod val="40000"/>
                  <a:lumOff val="60000"/>
                  <a:alpha val="95000"/>
                </a:schemeClr>
              </a:gs>
              <a:gs pos="100000">
                <a:schemeClr val="accent2">
                  <a:lumMod val="75000"/>
                </a:schemeClr>
              </a:gs>
              <a:gs pos="72476">
                <a:srgbClr val="F8D2BE"/>
              </a:gs>
              <a:gs pos="91000">
                <a:schemeClr val="accent2">
                  <a:lumMod val="40000"/>
                  <a:lumOff val="60000"/>
                  <a:alpha val="9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Table'!$F$3</c:f>
              <c:strCache>
                <c:ptCount val="1"/>
                <c:pt idx="0">
                  <c:v>Sum of Sales Amount2</c:v>
                </c:pt>
              </c:strCache>
            </c:strRef>
          </c:tx>
          <c:spPr>
            <a:gradFill>
              <a:gsLst>
                <a:gs pos="57803">
                  <a:srgbClr val="F9DBCC"/>
                </a:gs>
                <a:gs pos="2000">
                  <a:schemeClr val="bg1">
                    <a:alpha val="90000"/>
                  </a:schemeClr>
                </a:gs>
                <a:gs pos="100000">
                  <a:schemeClr val="accent2">
                    <a:lumMod val="40000"/>
                    <a:lumOff val="60000"/>
                    <a:alpha val="95000"/>
                  </a:schemeClr>
                </a:gs>
                <a:gs pos="100000">
                  <a:schemeClr val="accent2">
                    <a:lumMod val="75000"/>
                  </a:schemeClr>
                </a:gs>
                <a:gs pos="72476">
                  <a:srgbClr val="F8D2BE"/>
                </a:gs>
                <a:gs pos="91000">
                  <a:schemeClr val="accent2">
                    <a:lumMod val="40000"/>
                    <a:lumOff val="60000"/>
                    <a:alpha val="90000"/>
                  </a:schemeClr>
                </a:gs>
              </a:gsLst>
              <a:lin ang="5400000" scaled="1"/>
            </a:gradFill>
            <a:ln>
              <a:noFill/>
            </a:ln>
            <a:effectLst/>
          </c:spP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"$"#,###,"k"</c:formatCode>
                <c:ptCount val="12"/>
                <c:pt idx="0">
                  <c:v>162911.72999999998</c:v>
                </c:pt>
                <c:pt idx="1">
                  <c:v>91837.34</c:v>
                </c:pt>
                <c:pt idx="2">
                  <c:v>110390.94000000003</c:v>
                </c:pt>
                <c:pt idx="3">
                  <c:v>139207.45000000001</c:v>
                </c:pt>
                <c:pt idx="4">
                  <c:v>165749.90999999995</c:v>
                </c:pt>
                <c:pt idx="5">
                  <c:v>88775.96</c:v>
                </c:pt>
                <c:pt idx="6">
                  <c:v>136464.63999999998</c:v>
                </c:pt>
                <c:pt idx="7">
                  <c:v>108283.64</c:v>
                </c:pt>
                <c:pt idx="8">
                  <c:v>107520.87000000002</c:v>
                </c:pt>
                <c:pt idx="9">
                  <c:v>99762.76</c:v>
                </c:pt>
                <c:pt idx="10">
                  <c:v>118913.19000000002</c:v>
                </c:pt>
                <c:pt idx="11">
                  <c:v>113539.53999999996</c:v>
                </c:pt>
              </c:numCache>
            </c:numRef>
          </c:val>
          <c:extLst>
            <c:ext xmlns:c16="http://schemas.microsoft.com/office/drawing/2014/chart" uri="{C3380CC4-5D6E-409C-BE32-E72D297353CC}">
              <c16:uniqueId val="{00000001-A61D-4BB8-80AD-26CCC96C46AA}"/>
            </c:ext>
          </c:extLst>
        </c:ser>
        <c:dLbls>
          <c:showLegendKey val="0"/>
          <c:showVal val="0"/>
          <c:showCatName val="0"/>
          <c:showSerName val="0"/>
          <c:showPercent val="0"/>
          <c:showBubbleSize val="0"/>
        </c:dLbls>
        <c:axId val="1761921632"/>
        <c:axId val="1761922112"/>
      </c:areaChart>
      <c:lineChart>
        <c:grouping val="standard"/>
        <c:varyColors val="0"/>
        <c:ser>
          <c:idx val="0"/>
          <c:order val="0"/>
          <c:tx>
            <c:strRef>
              <c:f>'Pivot Table'!$E$3</c:f>
              <c:strCache>
                <c:ptCount val="1"/>
                <c:pt idx="0">
                  <c:v>Sum of Sales Amount</c:v>
                </c:pt>
              </c:strCache>
            </c:strRef>
          </c:tx>
          <c:spPr>
            <a:ln w="28575" cap="rnd">
              <a:solidFill>
                <a:schemeClr val="accent2"/>
              </a:solidFill>
              <a:round/>
            </a:ln>
            <a:effectLst/>
          </c:spPr>
          <c:marker>
            <c:symbol val="circle"/>
            <c:size val="7"/>
            <c:spPr>
              <a:solidFill>
                <a:sysClr val="window" lastClr="FFFFFF"/>
              </a:solidFill>
              <a:ln w="2857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"$"#,###,"k"</c:formatCode>
                <c:ptCount val="12"/>
                <c:pt idx="0">
                  <c:v>162911.72999999998</c:v>
                </c:pt>
                <c:pt idx="1">
                  <c:v>91837.34</c:v>
                </c:pt>
                <c:pt idx="2">
                  <c:v>110390.94000000003</c:v>
                </c:pt>
                <c:pt idx="3">
                  <c:v>139207.45000000001</c:v>
                </c:pt>
                <c:pt idx="4">
                  <c:v>165749.90999999995</c:v>
                </c:pt>
                <c:pt idx="5">
                  <c:v>88775.96</c:v>
                </c:pt>
                <c:pt idx="6">
                  <c:v>136464.63999999998</c:v>
                </c:pt>
                <c:pt idx="7">
                  <c:v>108283.64</c:v>
                </c:pt>
                <c:pt idx="8">
                  <c:v>107520.87000000002</c:v>
                </c:pt>
                <c:pt idx="9">
                  <c:v>99762.76</c:v>
                </c:pt>
                <c:pt idx="10">
                  <c:v>118913.19000000002</c:v>
                </c:pt>
                <c:pt idx="11">
                  <c:v>113539.53999999996</c:v>
                </c:pt>
              </c:numCache>
            </c:numRef>
          </c:val>
          <c:smooth val="0"/>
          <c:extLst>
            <c:ext xmlns:c16="http://schemas.microsoft.com/office/drawing/2014/chart" uri="{C3380CC4-5D6E-409C-BE32-E72D297353CC}">
              <c16:uniqueId val="{00000000-A61D-4BB8-80AD-26CCC96C46AA}"/>
            </c:ext>
          </c:extLst>
        </c:ser>
        <c:dLbls>
          <c:showLegendKey val="0"/>
          <c:showVal val="0"/>
          <c:showCatName val="0"/>
          <c:showSerName val="0"/>
          <c:showPercent val="0"/>
          <c:showBubbleSize val="0"/>
        </c:dLbls>
        <c:marker val="1"/>
        <c:smooth val="0"/>
        <c:axId val="1761921632"/>
        <c:axId val="1761922112"/>
      </c:lineChart>
      <c:catAx>
        <c:axId val="176192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2112"/>
        <c:crosses val="autoZero"/>
        <c:auto val="1"/>
        <c:lblAlgn val="ctr"/>
        <c:lblOffset val="100"/>
        <c:noMultiLvlLbl val="0"/>
      </c:catAx>
      <c:valAx>
        <c:axId val="1761922112"/>
        <c:scaling>
          <c:orientation val="minMax"/>
          <c:max val="200000"/>
        </c:scaling>
        <c:delete val="0"/>
        <c:axPos val="l"/>
        <c:majorGridlines>
          <c:spPr>
            <a:ln w="9525" cap="flat" cmpd="sng" algn="ctr">
              <a:noFill/>
              <a:round/>
            </a:ln>
            <a:effectLst/>
          </c:spPr>
        </c:majorGridlines>
        <c:numFmt formatCode="&quot;$&quot;#,###,&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21632"/>
        <c:crosses val="autoZero"/>
        <c:crossBetween val="between"/>
        <c:majorUnit val="5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South</c:v>
                </c:pt>
                <c:pt idx="1">
                  <c:v>North</c:v>
                </c:pt>
                <c:pt idx="2">
                  <c:v>West</c:v>
                </c:pt>
                <c:pt idx="3">
                  <c:v>East</c:v>
                </c:pt>
              </c:strCache>
            </c:strRef>
          </c:cat>
          <c:val>
            <c:numRef>
              <c:f>'Pivot Table'!$I$4:$I$8</c:f>
              <c:numCache>
                <c:formatCode>"$"#,###,"k"</c:formatCode>
                <c:ptCount val="4"/>
                <c:pt idx="0">
                  <c:v>334589.0900000002</c:v>
                </c:pt>
                <c:pt idx="1">
                  <c:v>335657.0500000001</c:v>
                </c:pt>
                <c:pt idx="2">
                  <c:v>367091.05999999988</c:v>
                </c:pt>
                <c:pt idx="3">
                  <c:v>406020.77000000014</c:v>
                </c:pt>
              </c:numCache>
            </c:numRef>
          </c:val>
          <c:extLst>
            <c:ext xmlns:c16="http://schemas.microsoft.com/office/drawing/2014/chart" uri="{C3380CC4-5D6E-409C-BE32-E72D297353CC}">
              <c16:uniqueId val="{00000000-5874-460F-8272-1F0D7FE50D84}"/>
            </c:ext>
          </c:extLst>
        </c:ser>
        <c:dLbls>
          <c:dLblPos val="outEnd"/>
          <c:showLegendKey val="0"/>
          <c:showVal val="1"/>
          <c:showCatName val="0"/>
          <c:showSerName val="0"/>
          <c:showPercent val="0"/>
          <c:showBubbleSize val="0"/>
        </c:dLbls>
        <c:gapWidth val="182"/>
        <c:axId val="732604736"/>
        <c:axId val="732608096"/>
      </c:barChart>
      <c:catAx>
        <c:axId val="7326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32608096"/>
        <c:crosses val="autoZero"/>
        <c:auto val="1"/>
        <c:lblAlgn val="ctr"/>
        <c:lblOffset val="100"/>
        <c:noMultiLvlLbl val="0"/>
      </c:catAx>
      <c:valAx>
        <c:axId val="732608096"/>
        <c:scaling>
          <c:orientation val="minMax"/>
        </c:scaling>
        <c:delete val="1"/>
        <c:axPos val="b"/>
        <c:numFmt formatCode="&quot;$&quot;#,###,&quot;k&quot;" sourceLinked="1"/>
        <c:majorTickMark val="none"/>
        <c:minorTickMark val="none"/>
        <c:tickLblPos val="nextTo"/>
        <c:crossAx val="73260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2"/>
          </a:solidFill>
          <a:ln w="19050">
            <a:solidFill>
              <a:schemeClr val="lt1"/>
            </a:solidFill>
          </a:ln>
          <a:effectLst/>
        </c:spPr>
      </c:pivotFmt>
    </c:pivotFmts>
    <c:plotArea>
      <c:layout/>
      <c:doughnutChart>
        <c:varyColors val="1"/>
        <c:ser>
          <c:idx val="0"/>
          <c:order val="0"/>
          <c:tx>
            <c:strRef>
              <c:f>'Pivot Table'!$I$11</c:f>
              <c:strCache>
                <c:ptCount val="1"/>
                <c:pt idx="0">
                  <c:v>Total</c:v>
                </c:pt>
              </c:strCache>
            </c:strRef>
          </c:tx>
          <c:spPr>
            <a:solidFill>
              <a:schemeClr val="accent2">
                <a:lumMod val="20000"/>
                <a:lumOff val="80000"/>
              </a:schemeClr>
            </a:solidFill>
          </c:spPr>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1-96E1-4BAF-911F-8D79A74EF68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96E1-4BAF-911F-8D79A74EF687}"/>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96E1-4BAF-911F-8D79A74EF687}"/>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96E1-4BAF-911F-8D79A74EF68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Table'!$H$12:$H$16</c:f>
              <c:strCache>
                <c:ptCount val="4"/>
                <c:pt idx="0">
                  <c:v>East</c:v>
                </c:pt>
                <c:pt idx="1">
                  <c:v>North</c:v>
                </c:pt>
                <c:pt idx="2">
                  <c:v>South</c:v>
                </c:pt>
                <c:pt idx="3">
                  <c:v>West</c:v>
                </c:pt>
              </c:strCache>
            </c:strRef>
          </c:cat>
          <c:val>
            <c:numRef>
              <c:f>'Pivot Table'!$I$12:$I$16</c:f>
              <c:numCache>
                <c:formatCode>"$"#,###,"k"</c:formatCode>
                <c:ptCount val="4"/>
                <c:pt idx="0">
                  <c:v>135447.96000000002</c:v>
                </c:pt>
                <c:pt idx="1">
                  <c:v>104478.31000000001</c:v>
                </c:pt>
                <c:pt idx="2">
                  <c:v>113438.89999999998</c:v>
                </c:pt>
                <c:pt idx="3">
                  <c:v>122527.45999999995</c:v>
                </c:pt>
              </c:numCache>
            </c:numRef>
          </c:val>
          <c:extLst>
            <c:ext xmlns:c16="http://schemas.microsoft.com/office/drawing/2014/chart" uri="{C3380CC4-5D6E-409C-BE32-E72D297353CC}">
              <c16:uniqueId val="{00000008-96E1-4BAF-911F-8D79A74EF687}"/>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7985785572745413"/>
          <c:y val="0.36880322251385245"/>
          <c:w val="0.13532799893735026"/>
          <c:h val="0.3461431904345290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Table!PivotTable5</c:name>
    <c:fmtId val="27"/>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b="1">
                <a:solidFill>
                  <a:schemeClr val="accent2">
                    <a:lumMod val="75000"/>
                  </a:schemeClr>
                </a:solidFill>
              </a:rPr>
              <a:t>Top 5</a:t>
            </a:r>
            <a:r>
              <a:rPr lang="en-US" b="1" baseline="0">
                <a:solidFill>
                  <a:schemeClr val="accent2">
                    <a:lumMod val="75000"/>
                  </a:schemeClr>
                </a:solidFill>
              </a:rPr>
              <a:t> Customer by Revenue</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Alaia</c:v>
                </c:pt>
                <c:pt idx="1">
                  <c:v>Ella</c:v>
                </c:pt>
                <c:pt idx="2">
                  <c:v>Everly</c:v>
                </c:pt>
                <c:pt idx="3">
                  <c:v>Harold</c:v>
                </c:pt>
                <c:pt idx="4">
                  <c:v>Vivian</c:v>
                </c:pt>
              </c:strCache>
            </c:strRef>
          </c:cat>
          <c:val>
            <c:numRef>
              <c:f>'Pivot Table'!$L$4:$L$9</c:f>
              <c:numCache>
                <c:formatCode>"$"#,###,"k"</c:formatCode>
                <c:ptCount val="5"/>
                <c:pt idx="0">
                  <c:v>25322.050000000003</c:v>
                </c:pt>
                <c:pt idx="1">
                  <c:v>18435.96</c:v>
                </c:pt>
                <c:pt idx="2">
                  <c:v>19041.04</c:v>
                </c:pt>
                <c:pt idx="3">
                  <c:v>24035.34</c:v>
                </c:pt>
                <c:pt idx="4">
                  <c:v>28354.220000000005</c:v>
                </c:pt>
              </c:numCache>
            </c:numRef>
          </c:val>
          <c:extLst>
            <c:ext xmlns:c16="http://schemas.microsoft.com/office/drawing/2014/chart" uri="{C3380CC4-5D6E-409C-BE32-E72D297353CC}">
              <c16:uniqueId val="{00000000-E37F-4C3C-8ECE-8D09F568119D}"/>
            </c:ext>
          </c:extLst>
        </c:ser>
        <c:dLbls>
          <c:dLblPos val="outEnd"/>
          <c:showLegendKey val="0"/>
          <c:showVal val="1"/>
          <c:showCatName val="0"/>
          <c:showSerName val="0"/>
          <c:showPercent val="0"/>
          <c:showBubbleSize val="0"/>
        </c:dLbls>
        <c:gapWidth val="100"/>
        <c:axId val="732160368"/>
        <c:axId val="732161328"/>
      </c:barChart>
      <c:catAx>
        <c:axId val="73216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32161328"/>
        <c:crosses val="autoZero"/>
        <c:auto val="1"/>
        <c:lblAlgn val="ctr"/>
        <c:lblOffset val="100"/>
        <c:noMultiLvlLbl val="0"/>
      </c:catAx>
      <c:valAx>
        <c:axId val="732161328"/>
        <c:scaling>
          <c:orientation val="minMax"/>
        </c:scaling>
        <c:delete val="1"/>
        <c:axPos val="b"/>
        <c:numFmt formatCode="&quot;$&quot;#,###,&quot;k&quot;" sourceLinked="1"/>
        <c:majorTickMark val="none"/>
        <c:minorTickMark val="none"/>
        <c:tickLblPos val="nextTo"/>
        <c:crossAx val="7321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Table!PivotTable6</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Sales</a:t>
            </a:r>
            <a:r>
              <a:rPr lang="en-US" sz="1600" b="1" baseline="0">
                <a:solidFill>
                  <a:schemeClr val="accent2">
                    <a:lumMod val="75000"/>
                  </a:schemeClr>
                </a:solidFill>
              </a:rPr>
              <a:t> vs Cost by Product</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Table'!$L$12</c:f>
              <c:strCache>
                <c:ptCount val="1"/>
                <c:pt idx="0">
                  <c:v>Sales </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Table'!$K$13:$K$20</c:f>
              <c:strCache>
                <c:ptCount val="7"/>
                <c:pt idx="0">
                  <c:v>Backpack</c:v>
                </c:pt>
                <c:pt idx="1">
                  <c:v>Chair</c:v>
                </c:pt>
                <c:pt idx="2">
                  <c:v>Charger</c:v>
                </c:pt>
                <c:pt idx="3">
                  <c:v>Desk Lamp</c:v>
                </c:pt>
                <c:pt idx="4">
                  <c:v>Notebook</c:v>
                </c:pt>
                <c:pt idx="5">
                  <c:v>Pen Set</c:v>
                </c:pt>
                <c:pt idx="6">
                  <c:v>USB Drive</c:v>
                </c:pt>
              </c:strCache>
            </c:strRef>
          </c:cat>
          <c:val>
            <c:numRef>
              <c:f>'Pivot Table'!$L$13:$L$20</c:f>
              <c:numCache>
                <c:formatCode>"$"#,###,"k"</c:formatCode>
                <c:ptCount val="7"/>
                <c:pt idx="0">
                  <c:v>230364.65000000005</c:v>
                </c:pt>
                <c:pt idx="1">
                  <c:v>345729.68000000017</c:v>
                </c:pt>
                <c:pt idx="2">
                  <c:v>146737.34999999995</c:v>
                </c:pt>
                <c:pt idx="3">
                  <c:v>78688.52</c:v>
                </c:pt>
                <c:pt idx="4">
                  <c:v>274219.75</c:v>
                </c:pt>
                <c:pt idx="5">
                  <c:v>119907.81000000001</c:v>
                </c:pt>
                <c:pt idx="6">
                  <c:v>247710.21000000002</c:v>
                </c:pt>
              </c:numCache>
            </c:numRef>
          </c:val>
          <c:extLst>
            <c:ext xmlns:c16="http://schemas.microsoft.com/office/drawing/2014/chart" uri="{C3380CC4-5D6E-409C-BE32-E72D297353CC}">
              <c16:uniqueId val="{00000000-C7EE-4ABA-8F58-781B6859F799}"/>
            </c:ext>
          </c:extLst>
        </c:ser>
        <c:ser>
          <c:idx val="1"/>
          <c:order val="1"/>
          <c:tx>
            <c:strRef>
              <c:f>'Pivot Table'!$M$12</c:f>
              <c:strCache>
                <c:ptCount val="1"/>
                <c:pt idx="0">
                  <c:v>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Table'!$K$13:$K$20</c:f>
              <c:strCache>
                <c:ptCount val="7"/>
                <c:pt idx="0">
                  <c:v>Backpack</c:v>
                </c:pt>
                <c:pt idx="1">
                  <c:v>Chair</c:v>
                </c:pt>
                <c:pt idx="2">
                  <c:v>Charger</c:v>
                </c:pt>
                <c:pt idx="3">
                  <c:v>Desk Lamp</c:v>
                </c:pt>
                <c:pt idx="4">
                  <c:v>Notebook</c:v>
                </c:pt>
                <c:pt idx="5">
                  <c:v>Pen Set</c:v>
                </c:pt>
                <c:pt idx="6">
                  <c:v>USB Drive</c:v>
                </c:pt>
              </c:strCache>
            </c:strRef>
          </c:cat>
          <c:val>
            <c:numRef>
              <c:f>'Pivot Table'!$M$13:$M$20</c:f>
              <c:numCache>
                <c:formatCode>"$"#,###,"k"</c:formatCode>
                <c:ptCount val="7"/>
                <c:pt idx="0">
                  <c:v>152189.99</c:v>
                </c:pt>
                <c:pt idx="1">
                  <c:v>232134.42</c:v>
                </c:pt>
                <c:pt idx="2">
                  <c:v>95970.76</c:v>
                </c:pt>
                <c:pt idx="3">
                  <c:v>52822.61</c:v>
                </c:pt>
                <c:pt idx="4">
                  <c:v>186828.38</c:v>
                </c:pt>
                <c:pt idx="5">
                  <c:v>80582.45</c:v>
                </c:pt>
                <c:pt idx="6">
                  <c:v>166936.73000000001</c:v>
                </c:pt>
              </c:numCache>
            </c:numRef>
          </c:val>
          <c:extLst>
            <c:ext xmlns:c16="http://schemas.microsoft.com/office/drawing/2014/chart" uri="{C3380CC4-5D6E-409C-BE32-E72D297353CC}">
              <c16:uniqueId val="{00000001-C7EE-4ABA-8F58-781B6859F799}"/>
            </c:ext>
          </c:extLst>
        </c:ser>
        <c:dLbls>
          <c:dLblPos val="outEnd"/>
          <c:showLegendKey val="0"/>
          <c:showVal val="1"/>
          <c:showCatName val="0"/>
          <c:showSerName val="0"/>
          <c:showPercent val="0"/>
          <c:showBubbleSize val="0"/>
        </c:dLbls>
        <c:gapWidth val="100"/>
        <c:overlap val="-27"/>
        <c:axId val="724093680"/>
        <c:axId val="724100880"/>
      </c:barChart>
      <c:catAx>
        <c:axId val="7240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4100880"/>
        <c:crosses val="autoZero"/>
        <c:auto val="1"/>
        <c:lblAlgn val="ctr"/>
        <c:lblOffset val="100"/>
        <c:noMultiLvlLbl val="0"/>
      </c:catAx>
      <c:valAx>
        <c:axId val="724100880"/>
        <c:scaling>
          <c:orientation val="minMax"/>
        </c:scaling>
        <c:delete val="0"/>
        <c:axPos val="l"/>
        <c:numFmt formatCode="&quot;$&quot;#,###,&quot;k&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4093680"/>
        <c:crosses val="autoZero"/>
        <c:crossBetween val="between"/>
      </c:valAx>
      <c:spPr>
        <a:noFill/>
        <a:ln>
          <a:noFill/>
        </a:ln>
        <a:effectLst/>
      </c:spPr>
    </c:plotArea>
    <c:legend>
      <c:legendPos val="t"/>
      <c:layout>
        <c:manualLayout>
          <c:xMode val="edge"/>
          <c:yMode val="edge"/>
          <c:x val="0.78090923700392556"/>
          <c:y val="7.8703703703703706E-2"/>
          <c:w val="0.19169003977204374"/>
          <c:h val="8.6535797608632267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Table!PivotTable7</c:name>
    <c:fmtId val="14"/>
  </c:pivotSource>
  <c:chart>
    <c:title>
      <c:tx>
        <c:rich>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Sales by Item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2">
              <a:lumMod val="60000"/>
              <a:lumOff val="40000"/>
            </a:schemeClr>
          </a:solidFill>
          <a:ln w="19050">
            <a:solidFill>
              <a:schemeClr val="lt1"/>
            </a:solidFill>
          </a:ln>
          <a:effectLst/>
        </c:spPr>
      </c:pivotFmt>
      <c:pivotFmt>
        <c:idx val="13"/>
        <c:spPr>
          <a:solidFill>
            <a:srgbClr val="FF0000"/>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
        <c:idx val="15"/>
        <c:spPr>
          <a:solidFill>
            <a:srgbClr val="C00000"/>
          </a:solidFill>
          <a:ln w="19050">
            <a:solidFill>
              <a:schemeClr val="lt1"/>
            </a:solidFill>
          </a:ln>
          <a:effectLst/>
        </c:spPr>
      </c:pivotFmt>
      <c:pivotFmt>
        <c:idx val="16"/>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0.16489151356080489"/>
          <c:y val="0.20875000000000005"/>
          <c:w val="0.46641666666666665"/>
          <c:h val="0.77736111111111106"/>
        </c:manualLayout>
      </c:layout>
      <c:doughnutChart>
        <c:varyColors val="1"/>
        <c:ser>
          <c:idx val="0"/>
          <c:order val="0"/>
          <c:tx>
            <c:strRef>
              <c:f>'Pivot Table'!$E$19</c:f>
              <c:strCache>
                <c:ptCount val="1"/>
                <c:pt idx="0">
                  <c:v>Total</c:v>
                </c:pt>
              </c:strCache>
            </c:strRef>
          </c:tx>
          <c:spPr>
            <a:solidFill>
              <a:schemeClr val="accent2"/>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F742-4DDF-B6B4-68C2C21DB2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42-4DDF-B6B4-68C2C21DB2FF}"/>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F742-4DDF-B6B4-68C2C21DB2F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F742-4DDF-B6B4-68C2C21DB2FF}"/>
              </c:ext>
            </c:extLst>
          </c:dPt>
          <c:dPt>
            <c:idx val="4"/>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9-F742-4DDF-B6B4-68C2C21DB2FF}"/>
              </c:ext>
            </c:extLst>
          </c:dPt>
          <c:dPt>
            <c:idx val="5"/>
            <c:bubble3D val="0"/>
            <c:spPr>
              <a:solidFill>
                <a:srgbClr val="C00000"/>
              </a:solidFill>
              <a:ln w="19050">
                <a:solidFill>
                  <a:schemeClr val="lt1"/>
                </a:solidFill>
              </a:ln>
              <a:effectLst/>
            </c:spPr>
            <c:extLst>
              <c:ext xmlns:c16="http://schemas.microsoft.com/office/drawing/2014/chart" uri="{C3380CC4-5D6E-409C-BE32-E72D297353CC}">
                <c16:uniqueId val="{0000000B-F742-4DDF-B6B4-68C2C21DB2FF}"/>
              </c:ext>
            </c:extLst>
          </c:dPt>
          <c:dPt>
            <c:idx val="6"/>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D-F742-4DDF-B6B4-68C2C21DB2F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Table'!$D$20:$D$27</c:f>
              <c:strCache>
                <c:ptCount val="7"/>
                <c:pt idx="0">
                  <c:v>Backpack</c:v>
                </c:pt>
                <c:pt idx="1">
                  <c:v>Chair</c:v>
                </c:pt>
                <c:pt idx="2">
                  <c:v>Charger</c:v>
                </c:pt>
                <c:pt idx="3">
                  <c:v>Desk Lamp</c:v>
                </c:pt>
                <c:pt idx="4">
                  <c:v>Notebook</c:v>
                </c:pt>
                <c:pt idx="5">
                  <c:v>Pen Set</c:v>
                </c:pt>
                <c:pt idx="6">
                  <c:v>USB Drive</c:v>
                </c:pt>
              </c:strCache>
            </c:strRef>
          </c:cat>
          <c:val>
            <c:numRef>
              <c:f>'Pivot Table'!$E$20:$E$27</c:f>
              <c:numCache>
                <c:formatCode>"$"#,###,"k"</c:formatCode>
                <c:ptCount val="7"/>
                <c:pt idx="0">
                  <c:v>230364.65000000005</c:v>
                </c:pt>
                <c:pt idx="1">
                  <c:v>345729.68000000017</c:v>
                </c:pt>
                <c:pt idx="2">
                  <c:v>146737.34999999995</c:v>
                </c:pt>
                <c:pt idx="3">
                  <c:v>78688.52</c:v>
                </c:pt>
                <c:pt idx="4">
                  <c:v>274219.75</c:v>
                </c:pt>
                <c:pt idx="5">
                  <c:v>119907.81000000001</c:v>
                </c:pt>
                <c:pt idx="6">
                  <c:v>247710.21000000002</c:v>
                </c:pt>
              </c:numCache>
            </c:numRef>
          </c:val>
          <c:extLst>
            <c:ext xmlns:c16="http://schemas.microsoft.com/office/drawing/2014/chart" uri="{C3380CC4-5D6E-409C-BE32-E72D297353CC}">
              <c16:uniqueId val="{0000000E-F742-4DDF-B6B4-68C2C21DB2F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089391951006131"/>
          <c:y val="0.25288859725867602"/>
          <c:w val="0.17799496937882764"/>
          <c:h val="0.6057505832604257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Quantity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Table'!$H$22:$H$29</c:f>
              <c:strCache>
                <c:ptCount val="7"/>
                <c:pt idx="0">
                  <c:v>Backpack</c:v>
                </c:pt>
                <c:pt idx="1">
                  <c:v>Chair</c:v>
                </c:pt>
                <c:pt idx="2">
                  <c:v>Charger</c:v>
                </c:pt>
                <c:pt idx="3">
                  <c:v>Desk Lamp</c:v>
                </c:pt>
                <c:pt idx="4">
                  <c:v>Notebook</c:v>
                </c:pt>
                <c:pt idx="5">
                  <c:v>Pen Set</c:v>
                </c:pt>
                <c:pt idx="6">
                  <c:v>USB Drive</c:v>
                </c:pt>
              </c:strCache>
            </c:strRef>
          </c:cat>
          <c:val>
            <c:numRef>
              <c:f>'Pivot Table'!$I$22:$I$29</c:f>
              <c:numCache>
                <c:formatCode>General</c:formatCode>
                <c:ptCount val="7"/>
                <c:pt idx="0">
                  <c:v>789</c:v>
                </c:pt>
                <c:pt idx="1">
                  <c:v>1326</c:v>
                </c:pt>
                <c:pt idx="2">
                  <c:v>510</c:v>
                </c:pt>
                <c:pt idx="3">
                  <c:v>324</c:v>
                </c:pt>
                <c:pt idx="4">
                  <c:v>931</c:v>
                </c:pt>
                <c:pt idx="5">
                  <c:v>418</c:v>
                </c:pt>
                <c:pt idx="6">
                  <c:v>1016</c:v>
                </c:pt>
              </c:numCache>
            </c:numRef>
          </c:val>
          <c:extLst>
            <c:ext xmlns:c16="http://schemas.microsoft.com/office/drawing/2014/chart" uri="{C3380CC4-5D6E-409C-BE32-E72D297353CC}">
              <c16:uniqueId val="{00000000-CE1D-41C5-91D9-C45E3F0DB530}"/>
            </c:ext>
          </c:extLst>
        </c:ser>
        <c:dLbls>
          <c:dLblPos val="outEnd"/>
          <c:showLegendKey val="0"/>
          <c:showVal val="1"/>
          <c:showCatName val="0"/>
          <c:showSerName val="0"/>
          <c:showPercent val="0"/>
          <c:showBubbleSize val="0"/>
        </c:dLbls>
        <c:gapWidth val="50"/>
        <c:axId val="1530996928"/>
        <c:axId val="1530997408"/>
      </c:barChart>
      <c:catAx>
        <c:axId val="153099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30997408"/>
        <c:crosses val="autoZero"/>
        <c:auto val="1"/>
        <c:lblAlgn val="ctr"/>
        <c:lblOffset val="100"/>
        <c:noMultiLvlLbl val="0"/>
      </c:catAx>
      <c:valAx>
        <c:axId val="1530997408"/>
        <c:scaling>
          <c:orientation val="minMax"/>
        </c:scaling>
        <c:delete val="1"/>
        <c:axPos val="b"/>
        <c:numFmt formatCode="General" sourceLinked="1"/>
        <c:majorTickMark val="none"/>
        <c:minorTickMark val="none"/>
        <c:tickLblPos val="nextTo"/>
        <c:crossAx val="153099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Order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ysClr val="window" lastClr="FFFFFF"/>
            </a:solidFill>
            <a:ln w="285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4000">
                <a:schemeClr val="accent2">
                  <a:lumMod val="20000"/>
                  <a:lumOff val="80000"/>
                </a:schemeClr>
              </a:gs>
              <a:gs pos="100000">
                <a:schemeClr val="accent2">
                  <a:lumMod val="60000"/>
                  <a:lumOff val="40000"/>
                  <a:alpha val="82000"/>
                </a:schemeClr>
              </a:gs>
              <a:gs pos="100000">
                <a:schemeClr val="accent2">
                  <a:lumMod val="60000"/>
                  <a:lumOff val="40000"/>
                  <a:alpha val="89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7"/>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8"/>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9"/>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0"/>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1"/>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2"/>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3"/>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4"/>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5"/>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6"/>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
        <c:idx val="17"/>
        <c:spPr>
          <a:ln w="28575" cap="rnd">
            <a:solidFill>
              <a:schemeClr val="accent2"/>
            </a:solidFill>
            <a:round/>
          </a:ln>
          <a:effectLst/>
        </c:spPr>
        <c:marker>
          <c:symbol val="circle"/>
          <c:size val="5"/>
          <c:spPr>
            <a:solidFill>
              <a:sysClr val="window" lastClr="FFFFFF"/>
            </a:solidFill>
            <a:ln w="28575">
              <a:solidFill>
                <a:schemeClr val="accent2"/>
              </a:solidFill>
            </a:ln>
            <a:effectLst/>
          </c:spPr>
        </c:marker>
      </c:pivotFmt>
    </c:pivotFmts>
    <c:plotArea>
      <c:layout/>
      <c:areaChart>
        <c:grouping val="standard"/>
        <c:varyColors val="0"/>
        <c:ser>
          <c:idx val="1"/>
          <c:order val="1"/>
          <c:tx>
            <c:strRef>
              <c:f>'Pivot Table'!$N$24</c:f>
              <c:strCache>
                <c:ptCount val="1"/>
                <c:pt idx="0">
                  <c:v>Count of Order ID2</c:v>
                </c:pt>
              </c:strCache>
            </c:strRef>
          </c:tx>
          <c:spPr>
            <a:gradFill>
              <a:gsLst>
                <a:gs pos="24000">
                  <a:schemeClr val="accent2">
                    <a:lumMod val="20000"/>
                    <a:lumOff val="80000"/>
                  </a:schemeClr>
                </a:gs>
                <a:gs pos="100000">
                  <a:schemeClr val="accent2">
                    <a:lumMod val="60000"/>
                    <a:lumOff val="40000"/>
                    <a:alpha val="82000"/>
                  </a:schemeClr>
                </a:gs>
                <a:gs pos="100000">
                  <a:schemeClr val="accent2">
                    <a:lumMod val="60000"/>
                    <a:lumOff val="40000"/>
                    <a:alpha val="89000"/>
                  </a:schemeClr>
                </a:gs>
                <a:gs pos="100000">
                  <a:schemeClr val="accent2">
                    <a:lumMod val="60000"/>
                    <a:lumOff val="40000"/>
                  </a:schemeClr>
                </a:gs>
              </a:gsLst>
              <a:lin ang="5400000" scaled="1"/>
            </a:gradFill>
            <a:ln>
              <a:noFill/>
            </a:ln>
            <a:effectLst/>
          </c:spPr>
          <c:cat>
            <c:strRef>
              <c:f>'Pivot Table'!$L$25:$L$37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Table'!$N$25:$N$37</c:f>
              <c:numCache>
                <c:formatCode>General</c:formatCode>
                <c:ptCount val="12"/>
                <c:pt idx="0">
                  <c:v>46</c:v>
                </c:pt>
                <c:pt idx="1">
                  <c:v>40</c:v>
                </c:pt>
                <c:pt idx="2">
                  <c:v>36</c:v>
                </c:pt>
                <c:pt idx="3">
                  <c:v>48</c:v>
                </c:pt>
                <c:pt idx="4">
                  <c:v>47</c:v>
                </c:pt>
                <c:pt idx="5">
                  <c:v>32</c:v>
                </c:pt>
                <c:pt idx="6">
                  <c:v>46</c:v>
                </c:pt>
                <c:pt idx="7">
                  <c:v>44</c:v>
                </c:pt>
                <c:pt idx="8">
                  <c:v>36</c:v>
                </c:pt>
                <c:pt idx="9">
                  <c:v>33</c:v>
                </c:pt>
                <c:pt idx="10">
                  <c:v>42</c:v>
                </c:pt>
                <c:pt idx="11">
                  <c:v>50</c:v>
                </c:pt>
              </c:numCache>
            </c:numRef>
          </c:val>
          <c:extLst>
            <c:ext xmlns:c16="http://schemas.microsoft.com/office/drawing/2014/chart" uri="{C3380CC4-5D6E-409C-BE32-E72D297353CC}">
              <c16:uniqueId val="{00000001-B589-4AFE-807E-C46A4DA866EE}"/>
            </c:ext>
          </c:extLst>
        </c:ser>
        <c:dLbls>
          <c:showLegendKey val="0"/>
          <c:showVal val="0"/>
          <c:showCatName val="0"/>
          <c:showSerName val="0"/>
          <c:showPercent val="0"/>
          <c:showBubbleSize val="0"/>
        </c:dLbls>
        <c:axId val="724092720"/>
        <c:axId val="724093200"/>
      </c:areaChart>
      <c:lineChart>
        <c:grouping val="standard"/>
        <c:varyColors val="0"/>
        <c:ser>
          <c:idx val="0"/>
          <c:order val="0"/>
          <c:tx>
            <c:strRef>
              <c:f>'Pivot Table'!$M$24</c:f>
              <c:strCache>
                <c:ptCount val="1"/>
                <c:pt idx="0">
                  <c:v>Count of Order ID</c:v>
                </c:pt>
              </c:strCache>
            </c:strRef>
          </c:tx>
          <c:spPr>
            <a:ln w="28575" cap="rnd">
              <a:solidFill>
                <a:schemeClr val="accent2"/>
              </a:solidFill>
              <a:round/>
            </a:ln>
            <a:effectLst/>
          </c:spPr>
          <c:marker>
            <c:symbol val="circle"/>
            <c:size val="5"/>
            <c:spPr>
              <a:solidFill>
                <a:sysClr val="window" lastClr="FFFFFF"/>
              </a:solidFill>
              <a:ln w="2857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Table'!$M$25:$M$37</c:f>
              <c:numCache>
                <c:formatCode>General</c:formatCode>
                <c:ptCount val="12"/>
                <c:pt idx="0">
                  <c:v>46</c:v>
                </c:pt>
                <c:pt idx="1">
                  <c:v>40</c:v>
                </c:pt>
                <c:pt idx="2">
                  <c:v>36</c:v>
                </c:pt>
                <c:pt idx="3">
                  <c:v>48</c:v>
                </c:pt>
                <c:pt idx="4">
                  <c:v>47</c:v>
                </c:pt>
                <c:pt idx="5">
                  <c:v>32</c:v>
                </c:pt>
                <c:pt idx="6">
                  <c:v>46</c:v>
                </c:pt>
                <c:pt idx="7">
                  <c:v>44</c:v>
                </c:pt>
                <c:pt idx="8">
                  <c:v>36</c:v>
                </c:pt>
                <c:pt idx="9">
                  <c:v>33</c:v>
                </c:pt>
                <c:pt idx="10">
                  <c:v>42</c:v>
                </c:pt>
                <c:pt idx="11">
                  <c:v>50</c:v>
                </c:pt>
              </c:numCache>
            </c:numRef>
          </c:val>
          <c:smooth val="1"/>
          <c:extLst>
            <c:ext xmlns:c16="http://schemas.microsoft.com/office/drawing/2014/chart" uri="{C3380CC4-5D6E-409C-BE32-E72D297353CC}">
              <c16:uniqueId val="{00000000-B589-4AFE-807E-C46A4DA866EE}"/>
            </c:ext>
          </c:extLst>
        </c:ser>
        <c:dLbls>
          <c:showLegendKey val="0"/>
          <c:showVal val="0"/>
          <c:showCatName val="0"/>
          <c:showSerName val="0"/>
          <c:showPercent val="0"/>
          <c:showBubbleSize val="0"/>
        </c:dLbls>
        <c:marker val="1"/>
        <c:smooth val="0"/>
        <c:axId val="724092720"/>
        <c:axId val="724093200"/>
      </c:lineChart>
      <c:catAx>
        <c:axId val="72409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4093200"/>
        <c:crosses val="autoZero"/>
        <c:auto val="1"/>
        <c:lblAlgn val="ctr"/>
        <c:lblOffset val="100"/>
        <c:noMultiLvlLbl val="0"/>
      </c:catAx>
      <c:valAx>
        <c:axId val="72409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409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chart" Target="../charts/chart5.xml"/><Relationship Id="rId3" Type="http://schemas.openxmlformats.org/officeDocument/2006/relationships/image" Target="../media/image3.jpeg"/><Relationship Id="rId21" Type="http://schemas.openxmlformats.org/officeDocument/2006/relationships/chart" Target="../charts/chart8.xml"/><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DataSets!A1"/><Relationship Id="rId11" Type="http://schemas.openxmlformats.org/officeDocument/2006/relationships/image" Target="../media/image9.png"/><Relationship Id="rId5" Type="http://schemas.openxmlformats.org/officeDocument/2006/relationships/image" Target="../media/image4.png"/><Relationship Id="rId15" Type="http://schemas.openxmlformats.org/officeDocument/2006/relationships/chart" Target="../charts/chart2.xml"/><Relationship Id="rId10" Type="http://schemas.openxmlformats.org/officeDocument/2006/relationships/image" Target="../media/image8.png"/><Relationship Id="rId19" Type="http://schemas.openxmlformats.org/officeDocument/2006/relationships/chart" Target="../charts/chart6.xml"/><Relationship Id="rId4" Type="http://schemas.openxmlformats.org/officeDocument/2006/relationships/hyperlink" Target="#'Pivot Table'!A1"/><Relationship Id="rId9" Type="http://schemas.openxmlformats.org/officeDocument/2006/relationships/image" Target="../media/image7.png"/><Relationship Id="rId1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1076325</xdr:colOff>
      <xdr:row>1</xdr:row>
      <xdr:rowOff>76200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46438DC1-96F5-4215-8D45-0CD316C15CCF}"/>
            </a:ext>
          </a:extLst>
        </xdr:cNvPr>
        <xdr:cNvSpPr/>
      </xdr:nvSpPr>
      <xdr:spPr>
        <a:xfrm>
          <a:off x="0" y="0"/>
          <a:ext cx="1076325" cy="266700"/>
        </a:xfrm>
        <a:prstGeom prst="roundRect">
          <a:avLst>
            <a:gd name="adj" fmla="val 43750"/>
          </a:avLst>
        </a:prstGeom>
        <a:solidFill>
          <a:schemeClr val="accent6"/>
        </a:solidFill>
        <a:ln w="28575">
          <a:solidFill>
            <a:schemeClr val="bg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twoCellAnchor editAs="oneCell">
    <xdr:from>
      <xdr:col>5</xdr:col>
      <xdr:colOff>800100</xdr:colOff>
      <xdr:row>10</xdr:row>
      <xdr:rowOff>114300</xdr:rowOff>
    </xdr:from>
    <xdr:to>
      <xdr:col>7</xdr:col>
      <xdr:colOff>592931</xdr:colOff>
      <xdr:row>24</xdr:row>
      <xdr:rowOff>114300</xdr:rowOff>
    </xdr:to>
    <mc:AlternateContent xmlns:mc="http://schemas.openxmlformats.org/markup-compatibility/2006" xmlns:a14="http://schemas.microsoft.com/office/drawing/2010/main">
      <mc:Choice Requires="a14">
        <xdr:graphicFrame macro="">
          <xdr:nvGraphicFramePr>
            <xdr:cNvPr id="2" name="Customer Name">
              <a:extLst>
                <a:ext uri="{FF2B5EF4-FFF2-40B4-BE49-F238E27FC236}">
                  <a16:creationId xmlns:a16="http://schemas.microsoft.com/office/drawing/2014/main" id="{824E1B3D-8622-182C-0901-11CE398165D1}"/>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6038850" y="2019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1100137</xdr:colOff>
      <xdr:row>11</xdr:row>
      <xdr:rowOff>23813</xdr:rowOff>
    </xdr:from>
    <xdr:to>
      <xdr:col>11</xdr:col>
      <xdr:colOff>35719</xdr:colOff>
      <xdr:row>25</xdr:row>
      <xdr:rowOff>23813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0434BC1-1CCC-957B-611B-653F812572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15450" y="211931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37</xdr:col>
      <xdr:colOff>357188</xdr:colOff>
      <xdr:row>95</xdr:row>
      <xdr:rowOff>47625</xdr:rowOff>
    </xdr:to>
    <xdr:sp macro="" textlink="">
      <xdr:nvSpPr>
        <xdr:cNvPr id="2" name="Rectangle: Rounded Corners 1">
          <a:extLst>
            <a:ext uri="{FF2B5EF4-FFF2-40B4-BE49-F238E27FC236}">
              <a16:creationId xmlns:a16="http://schemas.microsoft.com/office/drawing/2014/main" id="{1D0408A7-8392-4974-D8C3-01CF80339F65}"/>
            </a:ext>
          </a:extLst>
        </xdr:cNvPr>
        <xdr:cNvSpPr/>
      </xdr:nvSpPr>
      <xdr:spPr>
        <a:xfrm>
          <a:off x="1" y="0"/>
          <a:ext cx="23264812" cy="18145125"/>
        </a:xfrm>
        <a:prstGeom prst="roundRect">
          <a:avLst>
            <a:gd name="adj" fmla="val 1247"/>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273505</xdr:colOff>
      <xdr:row>4</xdr:row>
      <xdr:rowOff>76201</xdr:rowOff>
    </xdr:from>
    <xdr:to>
      <xdr:col>34</xdr:col>
      <xdr:colOff>552451</xdr:colOff>
      <xdr:row>95</xdr:row>
      <xdr:rowOff>42863</xdr:rowOff>
    </xdr:to>
    <xdr:sp macro="" textlink="">
      <xdr:nvSpPr>
        <xdr:cNvPr id="3" name="Rectangle: Rounded Corners 2">
          <a:extLst>
            <a:ext uri="{FF2B5EF4-FFF2-40B4-BE49-F238E27FC236}">
              <a16:creationId xmlns:a16="http://schemas.microsoft.com/office/drawing/2014/main" id="{4F96CE59-6321-E09C-ED29-67D30FF29752}"/>
            </a:ext>
          </a:extLst>
        </xdr:cNvPr>
        <xdr:cNvSpPr/>
      </xdr:nvSpPr>
      <xdr:spPr>
        <a:xfrm>
          <a:off x="1492705" y="838201"/>
          <a:ext cx="19786146" cy="17302162"/>
        </a:xfrm>
        <a:prstGeom prst="roundRect">
          <a:avLst>
            <a:gd name="adj" fmla="val 1413"/>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bg1"/>
            </a:solidFill>
          </a:endParaRPr>
        </a:p>
      </xdr:txBody>
    </xdr:sp>
    <xdr:clientData/>
  </xdr:twoCellAnchor>
  <xdr:twoCellAnchor>
    <xdr:from>
      <xdr:col>1</xdr:col>
      <xdr:colOff>547686</xdr:colOff>
      <xdr:row>0</xdr:row>
      <xdr:rowOff>123825</xdr:rowOff>
    </xdr:from>
    <xdr:to>
      <xdr:col>16</xdr:col>
      <xdr:colOff>416718</xdr:colOff>
      <xdr:row>4</xdr:row>
      <xdr:rowOff>28575</xdr:rowOff>
    </xdr:to>
    <xdr:sp macro="" textlink="">
      <xdr:nvSpPr>
        <xdr:cNvPr id="4" name="TextBox 3">
          <a:extLst>
            <a:ext uri="{FF2B5EF4-FFF2-40B4-BE49-F238E27FC236}">
              <a16:creationId xmlns:a16="http://schemas.microsoft.com/office/drawing/2014/main" id="{5F6F6BC2-6C8E-1B1B-9D09-4FF85E61324E}"/>
            </a:ext>
          </a:extLst>
        </xdr:cNvPr>
        <xdr:cNvSpPr txBox="1"/>
      </xdr:nvSpPr>
      <xdr:spPr>
        <a:xfrm>
          <a:off x="1154905" y="123825"/>
          <a:ext cx="8977313"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rPr>
            <a:t>SALES ANALYTICAL DASHBOARD</a:t>
          </a:r>
        </a:p>
      </xdr:txBody>
    </xdr:sp>
    <xdr:clientData/>
  </xdr:twoCellAnchor>
  <xdr:twoCellAnchor editAs="oneCell">
    <xdr:from>
      <xdr:col>0</xdr:col>
      <xdr:colOff>0</xdr:colOff>
      <xdr:row>0</xdr:row>
      <xdr:rowOff>122464</xdr:rowOff>
    </xdr:from>
    <xdr:to>
      <xdr:col>1</xdr:col>
      <xdr:colOff>531675</xdr:colOff>
      <xdr:row>7</xdr:row>
      <xdr:rowOff>23880</xdr:rowOff>
    </xdr:to>
    <xdr:pic>
      <xdr:nvPicPr>
        <xdr:cNvPr id="5" name="Graphic 4" descr="Presentation with bar chart with solid fill">
          <a:extLst>
            <a:ext uri="{FF2B5EF4-FFF2-40B4-BE49-F238E27FC236}">
              <a16:creationId xmlns:a16="http://schemas.microsoft.com/office/drawing/2014/main" id="{2BE37CEB-4DDC-4301-9C82-4DDE1D5867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22464"/>
          <a:ext cx="1143996" cy="1234916"/>
        </a:xfrm>
        <a:prstGeom prst="rect">
          <a:avLst/>
        </a:prstGeom>
      </xdr:spPr>
    </xdr:pic>
    <xdr:clientData/>
  </xdr:twoCellAnchor>
  <xdr:twoCellAnchor editAs="oneCell">
    <xdr:from>
      <xdr:col>0</xdr:col>
      <xdr:colOff>231321</xdr:colOff>
      <xdr:row>9</xdr:row>
      <xdr:rowOff>27213</xdr:rowOff>
    </xdr:from>
    <xdr:to>
      <xdr:col>1</xdr:col>
      <xdr:colOff>481809</xdr:colOff>
      <xdr:row>12</xdr:row>
      <xdr:rowOff>107496</xdr:rowOff>
    </xdr:to>
    <xdr:pic>
      <xdr:nvPicPr>
        <xdr:cNvPr id="8" name="Picture 7">
          <a:extLst>
            <a:ext uri="{FF2B5EF4-FFF2-40B4-BE49-F238E27FC236}">
              <a16:creationId xmlns:a16="http://schemas.microsoft.com/office/drawing/2014/main" id="{B4D692BD-2D23-A95B-C75E-3BA51529DB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1321" y="1741713"/>
          <a:ext cx="862809" cy="651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232681</xdr:colOff>
      <xdr:row>16</xdr:row>
      <xdr:rowOff>17691</xdr:rowOff>
    </xdr:from>
    <xdr:to>
      <xdr:col>1</xdr:col>
      <xdr:colOff>408214</xdr:colOff>
      <xdr:row>19</xdr:row>
      <xdr:rowOff>136071</xdr:rowOff>
    </xdr:to>
    <xdr:pic>
      <xdr:nvPicPr>
        <xdr:cNvPr id="10" name="Picture 9">
          <a:hlinkClick xmlns:r="http://schemas.openxmlformats.org/officeDocument/2006/relationships" r:id="rId4"/>
          <a:extLst>
            <a:ext uri="{FF2B5EF4-FFF2-40B4-BE49-F238E27FC236}">
              <a16:creationId xmlns:a16="http://schemas.microsoft.com/office/drawing/2014/main" id="{60A4D4B6-4A38-4AD7-0D0C-1BF03B732F1B}"/>
            </a:ext>
          </a:extLst>
        </xdr:cNvPr>
        <xdr:cNvPicPr>
          <a:picLocks noChangeAspect="1"/>
        </xdr:cNvPicPr>
      </xdr:nvPicPr>
      <xdr:blipFill>
        <a:blip xmlns:r="http://schemas.openxmlformats.org/officeDocument/2006/relationships" r:embed="rId5"/>
        <a:stretch>
          <a:fillRect/>
        </a:stretch>
      </xdr:blipFill>
      <xdr:spPr>
        <a:xfrm>
          <a:off x="232681" y="3065691"/>
          <a:ext cx="787854" cy="689880"/>
        </a:xfrm>
        <a:prstGeom prst="rect">
          <a:avLst/>
        </a:prstGeom>
      </xdr:spPr>
    </xdr:pic>
    <xdr:clientData/>
  </xdr:twoCellAnchor>
  <xdr:twoCellAnchor>
    <xdr:from>
      <xdr:col>0</xdr:col>
      <xdr:colOff>0</xdr:colOff>
      <xdr:row>19</xdr:row>
      <xdr:rowOff>136072</xdr:rowOff>
    </xdr:from>
    <xdr:to>
      <xdr:col>2</xdr:col>
      <xdr:colOff>92093</xdr:colOff>
      <xdr:row>21</xdr:row>
      <xdr:rowOff>93400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7BC750D7-A500-5627-6ABF-6DB99192F0BC}"/>
            </a:ext>
          </a:extLst>
        </xdr:cNvPr>
        <xdr:cNvSpPr/>
      </xdr:nvSpPr>
      <xdr:spPr>
        <a:xfrm>
          <a:off x="0" y="3755572"/>
          <a:ext cx="1316736" cy="338328"/>
        </a:xfrm>
        <a:prstGeom prst="roundRect">
          <a:avLst>
            <a:gd name="adj" fmla="val 44820"/>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accent2">
                  <a:lumMod val="40000"/>
                  <a:lumOff val="60000"/>
                </a:schemeClr>
              </a:solidFill>
            </a:rPr>
            <a:t>Analysis</a:t>
          </a:r>
        </a:p>
      </xdr:txBody>
    </xdr:sp>
    <xdr:clientData/>
  </xdr:twoCellAnchor>
  <xdr:twoCellAnchor>
    <xdr:from>
      <xdr:col>0</xdr:col>
      <xdr:colOff>0</xdr:colOff>
      <xdr:row>12</xdr:row>
      <xdr:rowOff>112938</xdr:rowOff>
    </xdr:from>
    <xdr:to>
      <xdr:col>2</xdr:col>
      <xdr:colOff>92093</xdr:colOff>
      <xdr:row>14</xdr:row>
      <xdr:rowOff>70266</xdr:rowOff>
    </xdr:to>
    <xdr:sp macro="" textlink="">
      <xdr:nvSpPr>
        <xdr:cNvPr id="14" name="Rectangle: Rounded Corners 13">
          <a:extLst>
            <a:ext uri="{FF2B5EF4-FFF2-40B4-BE49-F238E27FC236}">
              <a16:creationId xmlns:a16="http://schemas.microsoft.com/office/drawing/2014/main" id="{5462EC75-7A5E-432A-8EF0-E41F8CC522FC}"/>
            </a:ext>
          </a:extLst>
        </xdr:cNvPr>
        <xdr:cNvSpPr/>
      </xdr:nvSpPr>
      <xdr:spPr>
        <a:xfrm>
          <a:off x="0" y="2398938"/>
          <a:ext cx="1316736" cy="338328"/>
        </a:xfrm>
        <a:prstGeom prst="roundRect">
          <a:avLst>
            <a:gd name="adj" fmla="val 44820"/>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accent2">
                  <a:lumMod val="40000"/>
                  <a:lumOff val="60000"/>
                </a:schemeClr>
              </a:solidFill>
            </a:rPr>
            <a:t>Dashboard</a:t>
          </a:r>
        </a:p>
      </xdr:txBody>
    </xdr:sp>
    <xdr:clientData/>
  </xdr:twoCellAnchor>
  <xdr:twoCellAnchor editAs="oneCell">
    <xdr:from>
      <xdr:col>0</xdr:col>
      <xdr:colOff>190499</xdr:colOff>
      <xdr:row>23</xdr:row>
      <xdr:rowOff>81642</xdr:rowOff>
    </xdr:from>
    <xdr:to>
      <xdr:col>1</xdr:col>
      <xdr:colOff>408213</xdr:colOff>
      <xdr:row>27</xdr:row>
      <xdr:rowOff>57710</xdr:rowOff>
    </xdr:to>
    <xdr:pic>
      <xdr:nvPicPr>
        <xdr:cNvPr id="15" name="Picture 14">
          <a:hlinkClick xmlns:r="http://schemas.openxmlformats.org/officeDocument/2006/relationships" r:id="rId6"/>
          <a:extLst>
            <a:ext uri="{FF2B5EF4-FFF2-40B4-BE49-F238E27FC236}">
              <a16:creationId xmlns:a16="http://schemas.microsoft.com/office/drawing/2014/main" id="{6AC8D38F-4E69-79F9-8A3D-CB6A93DB63DF}"/>
            </a:ext>
          </a:extLst>
        </xdr:cNvPr>
        <xdr:cNvPicPr>
          <a:picLocks noChangeAspect="1"/>
        </xdr:cNvPicPr>
      </xdr:nvPicPr>
      <xdr:blipFill>
        <a:blip xmlns:r="http://schemas.openxmlformats.org/officeDocument/2006/relationships" r:embed="rId7"/>
        <a:stretch>
          <a:fillRect/>
        </a:stretch>
      </xdr:blipFill>
      <xdr:spPr>
        <a:xfrm>
          <a:off x="190499" y="4463142"/>
          <a:ext cx="830035" cy="738068"/>
        </a:xfrm>
        <a:prstGeom prst="rect">
          <a:avLst/>
        </a:prstGeom>
      </xdr:spPr>
    </xdr:pic>
    <xdr:clientData/>
  </xdr:twoCellAnchor>
  <xdr:twoCellAnchor>
    <xdr:from>
      <xdr:col>0</xdr:col>
      <xdr:colOff>0</xdr:colOff>
      <xdr:row>27</xdr:row>
      <xdr:rowOff>40821</xdr:rowOff>
    </xdr:from>
    <xdr:to>
      <xdr:col>2</xdr:col>
      <xdr:colOff>92093</xdr:colOff>
      <xdr:row>28</xdr:row>
      <xdr:rowOff>188649</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B797667D-37AE-4636-A928-F965B55380B2}"/>
            </a:ext>
          </a:extLst>
        </xdr:cNvPr>
        <xdr:cNvSpPr/>
      </xdr:nvSpPr>
      <xdr:spPr>
        <a:xfrm>
          <a:off x="0" y="5184321"/>
          <a:ext cx="1316736" cy="338328"/>
        </a:xfrm>
        <a:prstGeom prst="roundRect">
          <a:avLst>
            <a:gd name="adj" fmla="val 44820"/>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accent2">
                  <a:lumMod val="40000"/>
                  <a:lumOff val="60000"/>
                </a:schemeClr>
              </a:solidFill>
            </a:rPr>
            <a:t>Data</a:t>
          </a:r>
        </a:p>
      </xdr:txBody>
    </xdr:sp>
    <xdr:clientData/>
  </xdr:twoCellAnchor>
  <xdr:twoCellAnchor>
    <xdr:from>
      <xdr:col>2</xdr:col>
      <xdr:colOff>341087</xdr:colOff>
      <xdr:row>15</xdr:row>
      <xdr:rowOff>0</xdr:rowOff>
    </xdr:from>
    <xdr:to>
      <xdr:col>8</xdr:col>
      <xdr:colOff>157844</xdr:colOff>
      <xdr:row>22</xdr:row>
      <xdr:rowOff>74839</xdr:rowOff>
    </xdr:to>
    <xdr:sp macro="" textlink="">
      <xdr:nvSpPr>
        <xdr:cNvPr id="18" name="Rectangle: Rounded Corners 17">
          <a:extLst>
            <a:ext uri="{FF2B5EF4-FFF2-40B4-BE49-F238E27FC236}">
              <a16:creationId xmlns:a16="http://schemas.microsoft.com/office/drawing/2014/main" id="{A00DFF51-58CC-985C-9C80-072C1A0DA255}"/>
            </a:ext>
          </a:extLst>
        </xdr:cNvPr>
        <xdr:cNvSpPr/>
      </xdr:nvSpPr>
      <xdr:spPr>
        <a:xfrm>
          <a:off x="1560287" y="2857500"/>
          <a:ext cx="3474357" cy="1408339"/>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564698</xdr:colOff>
      <xdr:row>14</xdr:row>
      <xdr:rowOff>168275</xdr:rowOff>
    </xdr:from>
    <xdr:to>
      <xdr:col>8</xdr:col>
      <xdr:colOff>387805</xdr:colOff>
      <xdr:row>22</xdr:row>
      <xdr:rowOff>86632</xdr:rowOff>
    </xdr:to>
    <xdr:sp macro="" textlink="">
      <xdr:nvSpPr>
        <xdr:cNvPr id="19" name="Rectangle: Rounded Corners 18">
          <a:extLst>
            <a:ext uri="{FF2B5EF4-FFF2-40B4-BE49-F238E27FC236}">
              <a16:creationId xmlns:a16="http://schemas.microsoft.com/office/drawing/2014/main" id="{273C08D9-77CC-41C7-8C0A-9C85AF4855A9}"/>
            </a:ext>
          </a:extLst>
        </xdr:cNvPr>
        <xdr:cNvSpPr/>
      </xdr:nvSpPr>
      <xdr:spPr>
        <a:xfrm>
          <a:off x="1783898" y="2835275"/>
          <a:ext cx="3480707" cy="14423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a:solidFill>
              <a:sysClr val="windowText" lastClr="000000"/>
            </a:solidFill>
          </a:endParaRPr>
        </a:p>
      </xdr:txBody>
    </xdr:sp>
    <xdr:clientData/>
  </xdr:twoCellAnchor>
  <xdr:twoCellAnchor>
    <xdr:from>
      <xdr:col>9</xdr:col>
      <xdr:colOff>28121</xdr:colOff>
      <xdr:row>15</xdr:row>
      <xdr:rowOff>2721</xdr:rowOff>
    </xdr:from>
    <xdr:to>
      <xdr:col>14</xdr:col>
      <xdr:colOff>460828</xdr:colOff>
      <xdr:row>22</xdr:row>
      <xdr:rowOff>77560</xdr:rowOff>
    </xdr:to>
    <xdr:sp macro="" textlink="">
      <xdr:nvSpPr>
        <xdr:cNvPr id="23" name="Rectangle: Rounded Corners 22">
          <a:extLst>
            <a:ext uri="{FF2B5EF4-FFF2-40B4-BE49-F238E27FC236}">
              <a16:creationId xmlns:a16="http://schemas.microsoft.com/office/drawing/2014/main" id="{BF5D28C0-FAD5-41F2-9285-7CEA83E5FC3F}"/>
            </a:ext>
          </a:extLst>
        </xdr:cNvPr>
        <xdr:cNvSpPr/>
      </xdr:nvSpPr>
      <xdr:spPr>
        <a:xfrm>
          <a:off x="5514521" y="2860221"/>
          <a:ext cx="3480707" cy="1408339"/>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310696</xdr:colOff>
      <xdr:row>15</xdr:row>
      <xdr:rowOff>21771</xdr:rowOff>
    </xdr:from>
    <xdr:to>
      <xdr:col>21</xdr:col>
      <xdr:colOff>127453</xdr:colOff>
      <xdr:row>22</xdr:row>
      <xdr:rowOff>96610</xdr:rowOff>
    </xdr:to>
    <xdr:sp macro="" textlink="">
      <xdr:nvSpPr>
        <xdr:cNvPr id="24" name="Rectangle: Rounded Corners 23">
          <a:extLst>
            <a:ext uri="{FF2B5EF4-FFF2-40B4-BE49-F238E27FC236}">
              <a16:creationId xmlns:a16="http://schemas.microsoft.com/office/drawing/2014/main" id="{FC05CE1F-D25A-4A26-BB66-B40F99F2095A}"/>
            </a:ext>
          </a:extLst>
        </xdr:cNvPr>
        <xdr:cNvSpPr/>
      </xdr:nvSpPr>
      <xdr:spPr>
        <a:xfrm>
          <a:off x="9454696" y="2879271"/>
          <a:ext cx="3474357" cy="1408339"/>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272596</xdr:colOff>
      <xdr:row>14</xdr:row>
      <xdr:rowOff>177346</xdr:rowOff>
    </xdr:from>
    <xdr:to>
      <xdr:col>15</xdr:col>
      <xdr:colOff>95703</xdr:colOff>
      <xdr:row>22</xdr:row>
      <xdr:rowOff>95703</xdr:rowOff>
    </xdr:to>
    <xdr:sp macro="" textlink="">
      <xdr:nvSpPr>
        <xdr:cNvPr id="27" name="Rectangle: Rounded Corners 26">
          <a:extLst>
            <a:ext uri="{FF2B5EF4-FFF2-40B4-BE49-F238E27FC236}">
              <a16:creationId xmlns:a16="http://schemas.microsoft.com/office/drawing/2014/main" id="{C599C4A3-055D-40A4-A566-0AEDAE6FDD49}"/>
            </a:ext>
          </a:extLst>
        </xdr:cNvPr>
        <xdr:cNvSpPr/>
      </xdr:nvSpPr>
      <xdr:spPr>
        <a:xfrm>
          <a:off x="5758996" y="2844346"/>
          <a:ext cx="3480707" cy="14423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CC</a:t>
          </a:r>
        </a:p>
      </xdr:txBody>
    </xdr:sp>
    <xdr:clientData/>
  </xdr:twoCellAnchor>
  <xdr:twoCellAnchor>
    <xdr:from>
      <xdr:col>22</xdr:col>
      <xdr:colOff>50346</xdr:colOff>
      <xdr:row>15</xdr:row>
      <xdr:rowOff>5896</xdr:rowOff>
    </xdr:from>
    <xdr:to>
      <xdr:col>27</xdr:col>
      <xdr:colOff>483053</xdr:colOff>
      <xdr:row>22</xdr:row>
      <xdr:rowOff>80735</xdr:rowOff>
    </xdr:to>
    <xdr:sp macro="" textlink="">
      <xdr:nvSpPr>
        <xdr:cNvPr id="29" name="Rectangle: Rounded Corners 28">
          <a:extLst>
            <a:ext uri="{FF2B5EF4-FFF2-40B4-BE49-F238E27FC236}">
              <a16:creationId xmlns:a16="http://schemas.microsoft.com/office/drawing/2014/main" id="{D8903B10-5558-402A-8A78-5DA125A9AC8E}"/>
            </a:ext>
          </a:extLst>
        </xdr:cNvPr>
        <xdr:cNvSpPr/>
      </xdr:nvSpPr>
      <xdr:spPr>
        <a:xfrm>
          <a:off x="13461546" y="2863396"/>
          <a:ext cx="3480707" cy="1408339"/>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569458</xdr:colOff>
      <xdr:row>14</xdr:row>
      <xdr:rowOff>190046</xdr:rowOff>
    </xdr:from>
    <xdr:to>
      <xdr:col>21</xdr:col>
      <xdr:colOff>392565</xdr:colOff>
      <xdr:row>22</xdr:row>
      <xdr:rowOff>108403</xdr:rowOff>
    </xdr:to>
    <xdr:sp macro="" textlink="">
      <xdr:nvSpPr>
        <xdr:cNvPr id="31" name="Rectangle: Rounded Corners 30">
          <a:extLst>
            <a:ext uri="{FF2B5EF4-FFF2-40B4-BE49-F238E27FC236}">
              <a16:creationId xmlns:a16="http://schemas.microsoft.com/office/drawing/2014/main" id="{7E9F03BF-49C3-4FB0-9B07-80D168A90999}"/>
            </a:ext>
          </a:extLst>
        </xdr:cNvPr>
        <xdr:cNvSpPr/>
      </xdr:nvSpPr>
      <xdr:spPr>
        <a:xfrm>
          <a:off x="9713458" y="2857046"/>
          <a:ext cx="3480707" cy="14423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CCv</a:t>
          </a:r>
        </a:p>
      </xdr:txBody>
    </xdr:sp>
    <xdr:clientData/>
  </xdr:twoCellAnchor>
  <xdr:twoCellAnchor>
    <xdr:from>
      <xdr:col>22</xdr:col>
      <xdr:colOff>317046</xdr:colOff>
      <xdr:row>15</xdr:row>
      <xdr:rowOff>9071</xdr:rowOff>
    </xdr:from>
    <xdr:to>
      <xdr:col>28</xdr:col>
      <xdr:colOff>133803</xdr:colOff>
      <xdr:row>22</xdr:row>
      <xdr:rowOff>117928</xdr:rowOff>
    </xdr:to>
    <xdr:sp macro="" textlink="">
      <xdr:nvSpPr>
        <xdr:cNvPr id="33" name="Rectangle: Rounded Corners 32">
          <a:extLst>
            <a:ext uri="{FF2B5EF4-FFF2-40B4-BE49-F238E27FC236}">
              <a16:creationId xmlns:a16="http://schemas.microsoft.com/office/drawing/2014/main" id="{65B920D8-49AB-4093-BFCE-CB13FE97207A}"/>
            </a:ext>
          </a:extLst>
        </xdr:cNvPr>
        <xdr:cNvSpPr/>
      </xdr:nvSpPr>
      <xdr:spPr>
        <a:xfrm>
          <a:off x="13728246" y="2866571"/>
          <a:ext cx="3474357" cy="14423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CCv</a:t>
          </a:r>
        </a:p>
      </xdr:txBody>
    </xdr:sp>
    <xdr:clientData/>
  </xdr:twoCellAnchor>
  <xdr:twoCellAnchor>
    <xdr:from>
      <xdr:col>28</xdr:col>
      <xdr:colOff>367846</xdr:colOff>
      <xdr:row>15</xdr:row>
      <xdr:rowOff>40821</xdr:rowOff>
    </xdr:from>
    <xdr:to>
      <xdr:col>34</xdr:col>
      <xdr:colOff>190953</xdr:colOff>
      <xdr:row>22</xdr:row>
      <xdr:rowOff>115660</xdr:rowOff>
    </xdr:to>
    <xdr:sp macro="" textlink="">
      <xdr:nvSpPr>
        <xdr:cNvPr id="35" name="Rectangle: Rounded Corners 34">
          <a:extLst>
            <a:ext uri="{FF2B5EF4-FFF2-40B4-BE49-F238E27FC236}">
              <a16:creationId xmlns:a16="http://schemas.microsoft.com/office/drawing/2014/main" id="{BA4D58B7-9400-4D8F-BDCF-7F6E88C9696A}"/>
            </a:ext>
          </a:extLst>
        </xdr:cNvPr>
        <xdr:cNvSpPr/>
      </xdr:nvSpPr>
      <xdr:spPr>
        <a:xfrm>
          <a:off x="17436646" y="2898321"/>
          <a:ext cx="3480707" cy="1408339"/>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15421</xdr:colOff>
      <xdr:row>15</xdr:row>
      <xdr:rowOff>24946</xdr:rowOff>
    </xdr:from>
    <xdr:to>
      <xdr:col>34</xdr:col>
      <xdr:colOff>448128</xdr:colOff>
      <xdr:row>22</xdr:row>
      <xdr:rowOff>133803</xdr:rowOff>
    </xdr:to>
    <xdr:sp macro="" textlink="">
      <xdr:nvSpPr>
        <xdr:cNvPr id="37" name="Rectangle: Rounded Corners 36">
          <a:extLst>
            <a:ext uri="{FF2B5EF4-FFF2-40B4-BE49-F238E27FC236}">
              <a16:creationId xmlns:a16="http://schemas.microsoft.com/office/drawing/2014/main" id="{FC20E544-11EA-43C9-9DD0-A91C46929DCE}"/>
            </a:ext>
          </a:extLst>
        </xdr:cNvPr>
        <xdr:cNvSpPr/>
      </xdr:nvSpPr>
      <xdr:spPr>
        <a:xfrm>
          <a:off x="17693821" y="2882446"/>
          <a:ext cx="3480707" cy="14423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CC</a:t>
          </a:r>
        </a:p>
      </xdr:txBody>
    </xdr:sp>
    <xdr:clientData/>
  </xdr:twoCellAnchor>
  <xdr:oneCellAnchor>
    <xdr:from>
      <xdr:col>4</xdr:col>
      <xdr:colOff>365125</xdr:colOff>
      <xdr:row>11</xdr:row>
      <xdr:rowOff>0</xdr:rowOff>
    </xdr:from>
    <xdr:ext cx="184731" cy="264560"/>
    <xdr:sp macro="" textlink="">
      <xdr:nvSpPr>
        <xdr:cNvPr id="38" name="TextBox 37">
          <a:extLst>
            <a:ext uri="{FF2B5EF4-FFF2-40B4-BE49-F238E27FC236}">
              <a16:creationId xmlns:a16="http://schemas.microsoft.com/office/drawing/2014/main" id="{D5FA4AA6-F74D-EC0E-65C1-196687DEF226}"/>
            </a:ext>
          </a:extLst>
        </xdr:cNvPr>
        <xdr:cNvSpPr txBox="1"/>
      </xdr:nvSpPr>
      <xdr:spPr>
        <a:xfrm>
          <a:off x="2778125" y="209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141122</xdr:colOff>
      <xdr:row>15</xdr:row>
      <xdr:rowOff>133350</xdr:rowOff>
    </xdr:from>
    <xdr:ext cx="1938159" cy="468013"/>
    <xdr:sp macro="" textlink="">
      <xdr:nvSpPr>
        <xdr:cNvPr id="43" name="TextBox 42">
          <a:extLst>
            <a:ext uri="{FF2B5EF4-FFF2-40B4-BE49-F238E27FC236}">
              <a16:creationId xmlns:a16="http://schemas.microsoft.com/office/drawing/2014/main" id="{6D04E12E-B999-E008-293E-114CCFCD7F54}"/>
            </a:ext>
          </a:extLst>
        </xdr:cNvPr>
        <xdr:cNvSpPr txBox="1"/>
      </xdr:nvSpPr>
      <xdr:spPr>
        <a:xfrm>
          <a:off x="6846722" y="2990850"/>
          <a:ext cx="193815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solidFill>
                <a:sysClr val="windowText" lastClr="000000"/>
              </a:solidFill>
            </a:rPr>
            <a:t>Total</a:t>
          </a:r>
          <a:r>
            <a:rPr lang="en-US" sz="2400" b="1" baseline="0"/>
            <a:t> </a:t>
          </a:r>
          <a:r>
            <a:rPr lang="en-US" sz="2400" b="1" baseline="0">
              <a:solidFill>
                <a:sysClr val="windowText" lastClr="000000"/>
              </a:solidFill>
            </a:rPr>
            <a:t>Qty</a:t>
          </a:r>
          <a:r>
            <a:rPr lang="en-US" sz="2400" b="1" baseline="0"/>
            <a:t> </a:t>
          </a:r>
          <a:r>
            <a:rPr lang="en-US" sz="2400" b="1" baseline="0">
              <a:solidFill>
                <a:sysClr val="windowText" lastClr="000000"/>
              </a:solidFill>
            </a:rPr>
            <a:t>Sold</a:t>
          </a:r>
          <a:endParaRPr lang="en-US" sz="2400" b="1">
            <a:solidFill>
              <a:sysClr val="windowText" lastClr="000000"/>
            </a:solidFill>
          </a:endParaRPr>
        </a:p>
      </xdr:txBody>
    </xdr:sp>
    <xdr:clientData/>
  </xdr:oneCellAnchor>
  <xdr:oneCellAnchor>
    <xdr:from>
      <xdr:col>17</xdr:col>
      <xdr:colOff>334282</xdr:colOff>
      <xdr:row>15</xdr:row>
      <xdr:rowOff>95250</xdr:rowOff>
    </xdr:from>
    <xdr:ext cx="1742786" cy="468013"/>
    <xdr:sp macro="" textlink="">
      <xdr:nvSpPr>
        <xdr:cNvPr id="44" name="TextBox 43">
          <a:extLst>
            <a:ext uri="{FF2B5EF4-FFF2-40B4-BE49-F238E27FC236}">
              <a16:creationId xmlns:a16="http://schemas.microsoft.com/office/drawing/2014/main" id="{4F356CAD-4227-D9FC-5A6C-CDB369CD50F9}"/>
            </a:ext>
          </a:extLst>
        </xdr:cNvPr>
        <xdr:cNvSpPr txBox="1"/>
      </xdr:nvSpPr>
      <xdr:spPr>
        <a:xfrm>
          <a:off x="10697482" y="2952750"/>
          <a:ext cx="174278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t>Total Orders</a:t>
          </a:r>
        </a:p>
      </xdr:txBody>
    </xdr:sp>
    <xdr:clientData/>
  </xdr:oneCellAnchor>
  <xdr:oneCellAnchor>
    <xdr:from>
      <xdr:col>24</xdr:col>
      <xdr:colOff>41902</xdr:colOff>
      <xdr:row>15</xdr:row>
      <xdr:rowOff>133350</xdr:rowOff>
    </xdr:from>
    <xdr:ext cx="2196435" cy="468013"/>
    <xdr:sp macro="" textlink="">
      <xdr:nvSpPr>
        <xdr:cNvPr id="45" name="TextBox 44">
          <a:extLst>
            <a:ext uri="{FF2B5EF4-FFF2-40B4-BE49-F238E27FC236}">
              <a16:creationId xmlns:a16="http://schemas.microsoft.com/office/drawing/2014/main" id="{0A0BAEDA-C860-7DAC-2781-E59EB30EDA50}"/>
            </a:ext>
          </a:extLst>
        </xdr:cNvPr>
        <xdr:cNvSpPr txBox="1"/>
      </xdr:nvSpPr>
      <xdr:spPr>
        <a:xfrm>
          <a:off x="14672302" y="2990850"/>
          <a:ext cx="219643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t>Avg</a:t>
          </a:r>
          <a:r>
            <a:rPr lang="en-US" sz="2400" b="1" baseline="0"/>
            <a:t> Order Value</a:t>
          </a:r>
          <a:endParaRPr lang="en-US" sz="2400" b="1"/>
        </a:p>
      </xdr:txBody>
    </xdr:sp>
    <xdr:clientData/>
  </xdr:oneCellAnchor>
  <xdr:oneCellAnchor>
    <xdr:from>
      <xdr:col>30</xdr:col>
      <xdr:colOff>401524</xdr:colOff>
      <xdr:row>15</xdr:row>
      <xdr:rowOff>171450</xdr:rowOff>
    </xdr:from>
    <xdr:ext cx="2277290" cy="468013"/>
    <xdr:sp macro="" textlink="">
      <xdr:nvSpPr>
        <xdr:cNvPr id="46" name="TextBox 45">
          <a:extLst>
            <a:ext uri="{FF2B5EF4-FFF2-40B4-BE49-F238E27FC236}">
              <a16:creationId xmlns:a16="http://schemas.microsoft.com/office/drawing/2014/main" id="{3946BEFE-C50D-0595-A92D-DB79F61362F3}"/>
            </a:ext>
          </a:extLst>
        </xdr:cNvPr>
        <xdr:cNvSpPr txBox="1"/>
      </xdr:nvSpPr>
      <xdr:spPr>
        <a:xfrm>
          <a:off x="18689524" y="3028950"/>
          <a:ext cx="22772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t>Total Customers</a:t>
          </a:r>
        </a:p>
      </xdr:txBody>
    </xdr:sp>
    <xdr:clientData/>
  </xdr:oneCellAnchor>
  <xdr:oneCellAnchor>
    <xdr:from>
      <xdr:col>4</xdr:col>
      <xdr:colOff>304490</xdr:colOff>
      <xdr:row>15</xdr:row>
      <xdr:rowOff>133350</xdr:rowOff>
    </xdr:from>
    <xdr:ext cx="1976055" cy="468013"/>
    <xdr:sp macro="" textlink="">
      <xdr:nvSpPr>
        <xdr:cNvPr id="47" name="TextBox 46">
          <a:extLst>
            <a:ext uri="{FF2B5EF4-FFF2-40B4-BE49-F238E27FC236}">
              <a16:creationId xmlns:a16="http://schemas.microsoft.com/office/drawing/2014/main" id="{79A55081-7A09-C054-7CBF-CB2AB4D218D2}"/>
            </a:ext>
          </a:extLst>
        </xdr:cNvPr>
        <xdr:cNvSpPr txBox="1"/>
      </xdr:nvSpPr>
      <xdr:spPr>
        <a:xfrm>
          <a:off x="2742890" y="2990850"/>
          <a:ext cx="197605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t>Total Revenue</a:t>
          </a:r>
        </a:p>
      </xdr:txBody>
    </xdr:sp>
    <xdr:clientData/>
  </xdr:oneCellAnchor>
  <xdr:twoCellAnchor>
    <xdr:from>
      <xdr:col>3</xdr:col>
      <xdr:colOff>31297</xdr:colOff>
      <xdr:row>16</xdr:row>
      <xdr:rowOff>15875</xdr:rowOff>
    </xdr:from>
    <xdr:to>
      <xdr:col>4</xdr:col>
      <xdr:colOff>264218</xdr:colOff>
      <xdr:row>20</xdr:row>
      <xdr:rowOff>133350</xdr:rowOff>
    </xdr:to>
    <xdr:pic>
      <xdr:nvPicPr>
        <xdr:cNvPr id="48" name="Picture 47">
          <a:extLst>
            <a:ext uri="{FF2B5EF4-FFF2-40B4-BE49-F238E27FC236}">
              <a16:creationId xmlns:a16="http://schemas.microsoft.com/office/drawing/2014/main" id="{9EDC5DA5-5861-44EE-B675-9E39A0850FD8}"/>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356" t="34764" r="83586" b="45403"/>
        <a:stretch>
          <a:fillRect/>
        </a:stretch>
      </xdr:blipFill>
      <xdr:spPr>
        <a:xfrm>
          <a:off x="1860097" y="3063875"/>
          <a:ext cx="842521" cy="879475"/>
        </a:xfrm>
        <a:prstGeom prst="rect">
          <a:avLst/>
        </a:prstGeom>
      </xdr:spPr>
    </xdr:pic>
    <xdr:clientData/>
  </xdr:twoCellAnchor>
  <xdr:twoCellAnchor>
    <xdr:from>
      <xdr:col>9</xdr:col>
      <xdr:colOff>386896</xdr:colOff>
      <xdr:row>16</xdr:row>
      <xdr:rowOff>43995</xdr:rowOff>
    </xdr:from>
    <xdr:to>
      <xdr:col>11</xdr:col>
      <xdr:colOff>171450</xdr:colOff>
      <xdr:row>21</xdr:row>
      <xdr:rowOff>13938</xdr:rowOff>
    </xdr:to>
    <xdr:pic>
      <xdr:nvPicPr>
        <xdr:cNvPr id="49" name="Picture 48">
          <a:extLst>
            <a:ext uri="{FF2B5EF4-FFF2-40B4-BE49-F238E27FC236}">
              <a16:creationId xmlns:a16="http://schemas.microsoft.com/office/drawing/2014/main" id="{0FAAD5ED-BC33-4F2B-86A5-69E984AEC132}"/>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7203" t="36588" r="56915" b="43693"/>
        <a:stretch>
          <a:fillRect/>
        </a:stretch>
      </xdr:blipFill>
      <xdr:spPr>
        <a:xfrm>
          <a:off x="5873296" y="3091995"/>
          <a:ext cx="1003754" cy="922443"/>
        </a:xfrm>
        <a:prstGeom prst="rect">
          <a:avLst/>
        </a:prstGeom>
      </xdr:spPr>
    </xdr:pic>
    <xdr:clientData/>
  </xdr:twoCellAnchor>
  <xdr:twoCellAnchor>
    <xdr:from>
      <xdr:col>16</xdr:col>
      <xdr:colOff>72571</xdr:colOff>
      <xdr:row>15</xdr:row>
      <xdr:rowOff>123370</xdr:rowOff>
    </xdr:from>
    <xdr:to>
      <xdr:col>17</xdr:col>
      <xdr:colOff>400050</xdr:colOff>
      <xdr:row>20</xdr:row>
      <xdr:rowOff>139802</xdr:rowOff>
    </xdr:to>
    <xdr:pic>
      <xdr:nvPicPr>
        <xdr:cNvPr id="50" name="Picture 49">
          <a:extLst>
            <a:ext uri="{FF2B5EF4-FFF2-40B4-BE49-F238E27FC236}">
              <a16:creationId xmlns:a16="http://schemas.microsoft.com/office/drawing/2014/main" id="{DDE092BC-9199-4C0A-AED2-DBE4E77D7F76}"/>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6125" t="33283" r="38298" b="44035"/>
        <a:stretch>
          <a:fillRect/>
        </a:stretch>
      </xdr:blipFill>
      <xdr:spPr>
        <a:xfrm>
          <a:off x="9826171" y="2980870"/>
          <a:ext cx="937079" cy="968932"/>
        </a:xfrm>
        <a:prstGeom prst="rect">
          <a:avLst/>
        </a:prstGeom>
      </xdr:spPr>
    </xdr:pic>
    <xdr:clientData/>
  </xdr:twoCellAnchor>
  <xdr:twoCellAnchor>
    <xdr:from>
      <xdr:col>22</xdr:col>
      <xdr:colOff>532946</xdr:colOff>
      <xdr:row>16</xdr:row>
      <xdr:rowOff>9071</xdr:rowOff>
    </xdr:from>
    <xdr:to>
      <xdr:col>24</xdr:col>
      <xdr:colOff>0</xdr:colOff>
      <xdr:row>20</xdr:row>
      <xdr:rowOff>70267</xdr:rowOff>
    </xdr:to>
    <xdr:pic>
      <xdr:nvPicPr>
        <xdr:cNvPr id="51" name="Picture 50">
          <a:extLst>
            <a:ext uri="{FF2B5EF4-FFF2-40B4-BE49-F238E27FC236}">
              <a16:creationId xmlns:a16="http://schemas.microsoft.com/office/drawing/2014/main" id="{A11AAAAC-48AC-49BD-9304-9D53EDBCE7E5}"/>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65067" t="35057" r="22094" b="44001"/>
        <a:stretch>
          <a:fillRect/>
        </a:stretch>
      </xdr:blipFill>
      <xdr:spPr>
        <a:xfrm>
          <a:off x="13944146" y="3057071"/>
          <a:ext cx="686254" cy="823196"/>
        </a:xfrm>
        <a:prstGeom prst="rect">
          <a:avLst/>
        </a:prstGeom>
      </xdr:spPr>
    </xdr:pic>
    <xdr:clientData/>
  </xdr:twoCellAnchor>
  <xdr:twoCellAnchor>
    <xdr:from>
      <xdr:col>29</xdr:col>
      <xdr:colOff>174170</xdr:colOff>
      <xdr:row>15</xdr:row>
      <xdr:rowOff>158296</xdr:rowOff>
    </xdr:from>
    <xdr:to>
      <xdr:col>30</xdr:col>
      <xdr:colOff>476249</xdr:colOff>
      <xdr:row>21</xdr:row>
      <xdr:rowOff>128387</xdr:rowOff>
    </xdr:to>
    <xdr:pic>
      <xdr:nvPicPr>
        <xdr:cNvPr id="52" name="Graphic 51" descr="Business Growth with solid fill">
          <a:extLst>
            <a:ext uri="{FF2B5EF4-FFF2-40B4-BE49-F238E27FC236}">
              <a16:creationId xmlns:a16="http://schemas.microsoft.com/office/drawing/2014/main" id="{A73EC729-A1C2-417F-994F-135D95BCF1C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7852570" y="3015796"/>
          <a:ext cx="911679" cy="1113091"/>
        </a:xfrm>
        <a:prstGeom prst="rect">
          <a:avLst/>
        </a:prstGeom>
      </xdr:spPr>
    </xdr:pic>
    <xdr:clientData/>
  </xdr:twoCellAnchor>
  <xdr:oneCellAnchor>
    <xdr:from>
      <xdr:col>4</xdr:col>
      <xdr:colOff>508462</xdr:colOff>
      <xdr:row>18</xdr:row>
      <xdr:rowOff>76200</xdr:rowOff>
    </xdr:from>
    <xdr:ext cx="1606209" cy="593239"/>
    <xdr:sp macro="" textlink="'Pivot Table'!B15">
      <xdr:nvSpPr>
        <xdr:cNvPr id="53" name="TextBox 52">
          <a:extLst>
            <a:ext uri="{FF2B5EF4-FFF2-40B4-BE49-F238E27FC236}">
              <a16:creationId xmlns:a16="http://schemas.microsoft.com/office/drawing/2014/main" id="{DBEE0760-E7BC-845E-F7FE-CA8CEF5695D1}"/>
            </a:ext>
          </a:extLst>
        </xdr:cNvPr>
        <xdr:cNvSpPr txBox="1"/>
      </xdr:nvSpPr>
      <xdr:spPr>
        <a:xfrm>
          <a:off x="2946862" y="3505200"/>
          <a:ext cx="160620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6A9E08AF-760F-4899-A65F-E0DD73FF325F}" type="TxLink">
            <a:rPr lang="en-US" sz="3200" b="1" i="0" u="none" strike="noStrike">
              <a:solidFill>
                <a:schemeClr val="accent2">
                  <a:lumMod val="75000"/>
                </a:schemeClr>
              </a:solidFill>
              <a:latin typeface="Aptos Narrow"/>
            </a:rPr>
            <a:pPr algn="ctr"/>
            <a:t>$1,443k </a:t>
          </a:fld>
          <a:endParaRPr lang="en-US" sz="3200" b="1">
            <a:solidFill>
              <a:schemeClr val="accent2">
                <a:lumMod val="75000"/>
              </a:schemeClr>
            </a:solidFill>
          </a:endParaRPr>
        </a:p>
      </xdr:txBody>
    </xdr:sp>
    <xdr:clientData/>
  </xdr:oneCellAnchor>
  <xdr:oneCellAnchor>
    <xdr:from>
      <xdr:col>11</xdr:col>
      <xdr:colOff>537634</xdr:colOff>
      <xdr:row>18</xdr:row>
      <xdr:rowOff>69396</xdr:rowOff>
    </xdr:from>
    <xdr:ext cx="1016689" cy="593239"/>
    <xdr:sp macro="" textlink="'Pivot Table'!B16">
      <xdr:nvSpPr>
        <xdr:cNvPr id="55" name="TextBox 54">
          <a:extLst>
            <a:ext uri="{FF2B5EF4-FFF2-40B4-BE49-F238E27FC236}">
              <a16:creationId xmlns:a16="http://schemas.microsoft.com/office/drawing/2014/main" id="{C5476526-DDFA-4998-A2C4-4275C193010A}"/>
            </a:ext>
          </a:extLst>
        </xdr:cNvPr>
        <xdr:cNvSpPr txBox="1"/>
      </xdr:nvSpPr>
      <xdr:spPr>
        <a:xfrm>
          <a:off x="7243234" y="3498396"/>
          <a:ext cx="10166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B79EB293-FF6C-4F02-9203-461E929799A6}" type="TxLink">
            <a:rPr lang="en-US" sz="3200" b="1" i="0" u="none" strike="noStrike">
              <a:solidFill>
                <a:schemeClr val="accent2">
                  <a:lumMod val="75000"/>
                </a:schemeClr>
              </a:solidFill>
              <a:latin typeface="Aptos Narrow"/>
            </a:rPr>
            <a:pPr algn="ctr"/>
            <a:t>5314</a:t>
          </a:fld>
          <a:endParaRPr lang="en-US" sz="3200" b="1">
            <a:solidFill>
              <a:schemeClr val="accent2">
                <a:lumMod val="75000"/>
              </a:schemeClr>
            </a:solidFill>
          </a:endParaRPr>
        </a:p>
      </xdr:txBody>
    </xdr:sp>
    <xdr:clientData/>
  </xdr:oneCellAnchor>
  <xdr:oneCellAnchor>
    <xdr:from>
      <xdr:col>18</xdr:col>
      <xdr:colOff>320356</xdr:colOff>
      <xdr:row>18</xdr:row>
      <xdr:rowOff>50346</xdr:rowOff>
    </xdr:from>
    <xdr:ext cx="808684" cy="593239"/>
    <xdr:sp macro="" textlink="'Pivot Table'!B17">
      <xdr:nvSpPr>
        <xdr:cNvPr id="57" name="TextBox 56">
          <a:extLst>
            <a:ext uri="{FF2B5EF4-FFF2-40B4-BE49-F238E27FC236}">
              <a16:creationId xmlns:a16="http://schemas.microsoft.com/office/drawing/2014/main" id="{0D0E66AF-9A52-4C70-A9AC-6BC561ADA669}"/>
            </a:ext>
          </a:extLst>
        </xdr:cNvPr>
        <xdr:cNvSpPr txBox="1"/>
      </xdr:nvSpPr>
      <xdr:spPr>
        <a:xfrm>
          <a:off x="11293156" y="3479346"/>
          <a:ext cx="80868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E620F5DC-6CEC-4C33-AE7F-BD204A1CD127}" type="TxLink">
            <a:rPr lang="en-US" sz="3200" b="1" i="0" u="none" strike="noStrike">
              <a:solidFill>
                <a:schemeClr val="accent2">
                  <a:lumMod val="75000"/>
                </a:schemeClr>
              </a:solidFill>
              <a:latin typeface="Aptos Narrow"/>
            </a:rPr>
            <a:pPr algn="ctr"/>
            <a:t>500</a:t>
          </a:fld>
          <a:endParaRPr lang="en-US" sz="3200" b="1">
            <a:solidFill>
              <a:schemeClr val="accent2">
                <a:lumMod val="75000"/>
              </a:schemeClr>
            </a:solidFill>
          </a:endParaRPr>
        </a:p>
      </xdr:txBody>
    </xdr:sp>
    <xdr:clientData/>
  </xdr:oneCellAnchor>
  <xdr:oneCellAnchor>
    <xdr:from>
      <xdr:col>24</xdr:col>
      <xdr:colOff>344950</xdr:colOff>
      <xdr:row>18</xdr:row>
      <xdr:rowOff>50346</xdr:rowOff>
    </xdr:from>
    <xdr:ext cx="1542089" cy="593239"/>
    <xdr:sp macro="" textlink="'Pivot Table'!B18">
      <xdr:nvSpPr>
        <xdr:cNvPr id="59" name="TextBox 58">
          <a:extLst>
            <a:ext uri="{FF2B5EF4-FFF2-40B4-BE49-F238E27FC236}">
              <a16:creationId xmlns:a16="http://schemas.microsoft.com/office/drawing/2014/main" id="{0A1F2619-8EC9-4CAC-83C9-02594E23F361}"/>
            </a:ext>
          </a:extLst>
        </xdr:cNvPr>
        <xdr:cNvSpPr txBox="1"/>
      </xdr:nvSpPr>
      <xdr:spPr>
        <a:xfrm>
          <a:off x="14918200" y="3479346"/>
          <a:ext cx="15420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308AB4BC-AD42-4333-9D2F-11B9B7A1DF88}" type="TxLink">
            <a:rPr lang="en-US" sz="3200" b="1" i="0" u="none" strike="noStrike">
              <a:solidFill>
                <a:schemeClr val="accent2">
                  <a:lumMod val="75000"/>
                </a:schemeClr>
              </a:solidFill>
              <a:latin typeface="Aptos Narrow"/>
            </a:rPr>
            <a:pPr algn="ctr"/>
            <a:t>2886.72</a:t>
          </a:fld>
          <a:endParaRPr lang="en-US" sz="3200" b="1">
            <a:solidFill>
              <a:schemeClr val="accent2">
                <a:lumMod val="75000"/>
              </a:schemeClr>
            </a:solidFill>
          </a:endParaRPr>
        </a:p>
      </xdr:txBody>
    </xdr:sp>
    <xdr:clientData/>
  </xdr:oneCellAnchor>
  <xdr:oneCellAnchor>
    <xdr:from>
      <xdr:col>31</xdr:col>
      <xdr:colOff>273503</xdr:colOff>
      <xdr:row>18</xdr:row>
      <xdr:rowOff>88446</xdr:rowOff>
    </xdr:from>
    <xdr:ext cx="808684" cy="593239"/>
    <xdr:sp macro="" textlink="'Pivot Table'!B19">
      <xdr:nvSpPr>
        <xdr:cNvPr id="61" name="TextBox 60">
          <a:extLst>
            <a:ext uri="{FF2B5EF4-FFF2-40B4-BE49-F238E27FC236}">
              <a16:creationId xmlns:a16="http://schemas.microsoft.com/office/drawing/2014/main" id="{AA85448C-C8D6-4E1C-BF01-ABC89F331B41}"/>
            </a:ext>
          </a:extLst>
        </xdr:cNvPr>
        <xdr:cNvSpPr txBox="1"/>
      </xdr:nvSpPr>
      <xdr:spPr>
        <a:xfrm>
          <a:off x="19171103" y="3517446"/>
          <a:ext cx="80868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54A0D6B-E0A8-4C69-8CBA-86A008FC3C31}" type="TxLink">
            <a:rPr lang="en-US" sz="3200" b="1" i="0" u="none" strike="noStrike">
              <a:solidFill>
                <a:schemeClr val="accent2">
                  <a:lumMod val="75000"/>
                </a:schemeClr>
              </a:solidFill>
              <a:latin typeface="Aptos Narrow"/>
            </a:rPr>
            <a:pPr algn="ctr"/>
            <a:t>206</a:t>
          </a:fld>
          <a:endParaRPr lang="en-US" sz="3200" b="1">
            <a:solidFill>
              <a:schemeClr val="accent2">
                <a:lumMod val="75000"/>
              </a:schemeClr>
            </a:solidFill>
          </a:endParaRPr>
        </a:p>
      </xdr:txBody>
    </xdr:sp>
    <xdr:clientData/>
  </xdr:oneCellAnchor>
  <xdr:twoCellAnchor>
    <xdr:from>
      <xdr:col>2</xdr:col>
      <xdr:colOff>290511</xdr:colOff>
      <xdr:row>4</xdr:row>
      <xdr:rowOff>90486</xdr:rowOff>
    </xdr:from>
    <xdr:to>
      <xdr:col>14</xdr:col>
      <xdr:colOff>361950</xdr:colOff>
      <xdr:row>14</xdr:row>
      <xdr:rowOff>95249</xdr:rowOff>
    </xdr:to>
    <xdr:sp macro="" textlink="">
      <xdr:nvSpPr>
        <xdr:cNvPr id="6" name="Rectangle: Rounded Corners 5">
          <a:extLst>
            <a:ext uri="{FF2B5EF4-FFF2-40B4-BE49-F238E27FC236}">
              <a16:creationId xmlns:a16="http://schemas.microsoft.com/office/drawing/2014/main" id="{6D31917D-A8CC-8752-E7C7-4A11FCBB8D42}"/>
            </a:ext>
          </a:extLst>
        </xdr:cNvPr>
        <xdr:cNvSpPr/>
      </xdr:nvSpPr>
      <xdr:spPr>
        <a:xfrm>
          <a:off x="1509711" y="852486"/>
          <a:ext cx="7386639" cy="190976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457200</xdr:colOff>
      <xdr:row>4</xdr:row>
      <xdr:rowOff>85724</xdr:rowOff>
    </xdr:from>
    <xdr:to>
      <xdr:col>21</xdr:col>
      <xdr:colOff>0</xdr:colOff>
      <xdr:row>14</xdr:row>
      <xdr:rowOff>114300</xdr:rowOff>
    </xdr:to>
    <xdr:sp macro="" textlink="">
      <xdr:nvSpPr>
        <xdr:cNvPr id="7" name="Rectangle: Rounded Corners 6">
          <a:extLst>
            <a:ext uri="{FF2B5EF4-FFF2-40B4-BE49-F238E27FC236}">
              <a16:creationId xmlns:a16="http://schemas.microsoft.com/office/drawing/2014/main" id="{4B48DFED-DC97-E93F-9C0C-15042FF278EF}"/>
            </a:ext>
          </a:extLst>
        </xdr:cNvPr>
        <xdr:cNvSpPr/>
      </xdr:nvSpPr>
      <xdr:spPr>
        <a:xfrm>
          <a:off x="8991600" y="847724"/>
          <a:ext cx="3810000" cy="193357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114300</xdr:colOff>
      <xdr:row>4</xdr:row>
      <xdr:rowOff>95250</xdr:rowOff>
    </xdr:from>
    <xdr:to>
      <xdr:col>29</xdr:col>
      <xdr:colOff>342900</xdr:colOff>
      <xdr:row>14</xdr:row>
      <xdr:rowOff>114300</xdr:rowOff>
    </xdr:to>
    <xdr:sp macro="" textlink="">
      <xdr:nvSpPr>
        <xdr:cNvPr id="9" name="Rectangle: Rounded Corners 8">
          <a:extLst>
            <a:ext uri="{FF2B5EF4-FFF2-40B4-BE49-F238E27FC236}">
              <a16:creationId xmlns:a16="http://schemas.microsoft.com/office/drawing/2014/main" id="{31DD5FDC-7852-4EF9-A6AE-FF89AD6781C8}"/>
            </a:ext>
          </a:extLst>
        </xdr:cNvPr>
        <xdr:cNvSpPr/>
      </xdr:nvSpPr>
      <xdr:spPr>
        <a:xfrm>
          <a:off x="12915900" y="857250"/>
          <a:ext cx="5105400" cy="192405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438150</xdr:colOff>
      <xdr:row>4</xdr:row>
      <xdr:rowOff>114300</xdr:rowOff>
    </xdr:from>
    <xdr:to>
      <xdr:col>34</xdr:col>
      <xdr:colOff>457200</xdr:colOff>
      <xdr:row>14</xdr:row>
      <xdr:rowOff>133350</xdr:rowOff>
    </xdr:to>
    <xdr:sp macro="" textlink="">
      <xdr:nvSpPr>
        <xdr:cNvPr id="11" name="Rectangle: Rounded Corners 10">
          <a:extLst>
            <a:ext uri="{FF2B5EF4-FFF2-40B4-BE49-F238E27FC236}">
              <a16:creationId xmlns:a16="http://schemas.microsoft.com/office/drawing/2014/main" id="{DA06C0EC-5E9F-FB93-6D9F-8EBAB57CBEE6}"/>
            </a:ext>
          </a:extLst>
        </xdr:cNvPr>
        <xdr:cNvSpPr/>
      </xdr:nvSpPr>
      <xdr:spPr>
        <a:xfrm>
          <a:off x="18116550" y="876300"/>
          <a:ext cx="3067050" cy="192405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333375</xdr:colOff>
      <xdr:row>23</xdr:row>
      <xdr:rowOff>23813</xdr:rowOff>
    </xdr:from>
    <xdr:to>
      <xdr:col>13</xdr:col>
      <xdr:colOff>381000</xdr:colOff>
      <xdr:row>40</xdr:row>
      <xdr:rowOff>63500</xdr:rowOff>
    </xdr:to>
    <xdr:sp macro="" textlink="">
      <xdr:nvSpPr>
        <xdr:cNvPr id="36" name="Rectangle: Rounded Corners 35">
          <a:extLst>
            <a:ext uri="{FF2B5EF4-FFF2-40B4-BE49-F238E27FC236}">
              <a16:creationId xmlns:a16="http://schemas.microsoft.com/office/drawing/2014/main" id="{3970C3D8-118D-97DC-0B0C-4E4AF960DCF2}"/>
            </a:ext>
          </a:extLst>
        </xdr:cNvPr>
        <xdr:cNvSpPr/>
      </xdr:nvSpPr>
      <xdr:spPr>
        <a:xfrm>
          <a:off x="1539875" y="4405313"/>
          <a:ext cx="6683375" cy="3278187"/>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381455</xdr:colOff>
      <xdr:row>41</xdr:row>
      <xdr:rowOff>4763</xdr:rowOff>
    </xdr:from>
    <xdr:to>
      <xdr:col>12</xdr:col>
      <xdr:colOff>317500</xdr:colOff>
      <xdr:row>57</xdr:row>
      <xdr:rowOff>63500</xdr:rowOff>
    </xdr:to>
    <xdr:sp macro="" textlink="">
      <xdr:nvSpPr>
        <xdr:cNvPr id="40" name="Rectangle: Rounded Corners 39">
          <a:extLst>
            <a:ext uri="{FF2B5EF4-FFF2-40B4-BE49-F238E27FC236}">
              <a16:creationId xmlns:a16="http://schemas.microsoft.com/office/drawing/2014/main" id="{31CDA062-D610-4321-98C1-1EF8682B406C}"/>
            </a:ext>
          </a:extLst>
        </xdr:cNvPr>
        <xdr:cNvSpPr/>
      </xdr:nvSpPr>
      <xdr:spPr>
        <a:xfrm>
          <a:off x="1587955" y="7815263"/>
          <a:ext cx="5968545" cy="3106737"/>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87769</xdr:colOff>
      <xdr:row>41</xdr:row>
      <xdr:rowOff>60328</xdr:rowOff>
    </xdr:from>
    <xdr:to>
      <xdr:col>34</xdr:col>
      <xdr:colOff>444500</xdr:colOff>
      <xdr:row>57</xdr:row>
      <xdr:rowOff>95250</xdr:rowOff>
    </xdr:to>
    <xdr:sp macro="" textlink="">
      <xdr:nvSpPr>
        <xdr:cNvPr id="42" name="Rectangle: Rounded Corners 41">
          <a:extLst>
            <a:ext uri="{FF2B5EF4-FFF2-40B4-BE49-F238E27FC236}">
              <a16:creationId xmlns:a16="http://schemas.microsoft.com/office/drawing/2014/main" id="{183807AC-6881-4EB1-930E-47BFA5364D62}"/>
            </a:ext>
          </a:extLst>
        </xdr:cNvPr>
        <xdr:cNvSpPr/>
      </xdr:nvSpPr>
      <xdr:spPr>
        <a:xfrm>
          <a:off x="15772269" y="7870828"/>
          <a:ext cx="5182731" cy="3082922"/>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183019</xdr:colOff>
      <xdr:row>22</xdr:row>
      <xdr:rowOff>147640</xdr:rowOff>
    </xdr:from>
    <xdr:to>
      <xdr:col>28</xdr:col>
      <xdr:colOff>142876</xdr:colOff>
      <xdr:row>40</xdr:row>
      <xdr:rowOff>63500</xdr:rowOff>
    </xdr:to>
    <xdr:sp macro="" textlink="">
      <xdr:nvSpPr>
        <xdr:cNvPr id="54" name="Rectangle: Rounded Corners 53">
          <a:extLst>
            <a:ext uri="{FF2B5EF4-FFF2-40B4-BE49-F238E27FC236}">
              <a16:creationId xmlns:a16="http://schemas.microsoft.com/office/drawing/2014/main" id="{EF558CE4-6C87-46F6-AD56-658C33483042}"/>
            </a:ext>
          </a:extLst>
        </xdr:cNvPr>
        <xdr:cNvSpPr/>
      </xdr:nvSpPr>
      <xdr:spPr>
        <a:xfrm>
          <a:off x="12851269" y="4338640"/>
          <a:ext cx="4182607" cy="3344860"/>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13</xdr:col>
      <xdr:colOff>508456</xdr:colOff>
      <xdr:row>23</xdr:row>
      <xdr:rowOff>4765</xdr:rowOff>
    </xdr:from>
    <xdr:to>
      <xdr:col>21</xdr:col>
      <xdr:colOff>31749</xdr:colOff>
      <xdr:row>40</xdr:row>
      <xdr:rowOff>31750</xdr:rowOff>
    </xdr:to>
    <xdr:sp macro="" textlink="">
      <xdr:nvSpPr>
        <xdr:cNvPr id="58" name="Rectangle: Rounded Corners 57">
          <a:extLst>
            <a:ext uri="{FF2B5EF4-FFF2-40B4-BE49-F238E27FC236}">
              <a16:creationId xmlns:a16="http://schemas.microsoft.com/office/drawing/2014/main" id="{EA2D7616-A6D6-4151-A8B9-98130AFE2281}"/>
            </a:ext>
          </a:extLst>
        </xdr:cNvPr>
        <xdr:cNvSpPr/>
      </xdr:nvSpPr>
      <xdr:spPr>
        <a:xfrm>
          <a:off x="8350706" y="4386265"/>
          <a:ext cx="4349293" cy="3265485"/>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452892</xdr:colOff>
      <xdr:row>40</xdr:row>
      <xdr:rowOff>139701</xdr:rowOff>
    </xdr:from>
    <xdr:to>
      <xdr:col>20</xdr:col>
      <xdr:colOff>269875</xdr:colOff>
      <xdr:row>57</xdr:row>
      <xdr:rowOff>31750</xdr:rowOff>
    </xdr:to>
    <xdr:sp macro="" textlink="">
      <xdr:nvSpPr>
        <xdr:cNvPr id="62" name="Rectangle: Rounded Corners 61">
          <a:extLst>
            <a:ext uri="{FF2B5EF4-FFF2-40B4-BE49-F238E27FC236}">
              <a16:creationId xmlns:a16="http://schemas.microsoft.com/office/drawing/2014/main" id="{F0E33766-D734-42BA-8704-27A850B9D43D}"/>
            </a:ext>
          </a:extLst>
        </xdr:cNvPr>
        <xdr:cNvSpPr/>
      </xdr:nvSpPr>
      <xdr:spPr>
        <a:xfrm>
          <a:off x="7691892" y="7759701"/>
          <a:ext cx="4642983" cy="3130549"/>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397331</xdr:colOff>
      <xdr:row>40</xdr:row>
      <xdr:rowOff>171452</xdr:rowOff>
    </xdr:from>
    <xdr:to>
      <xdr:col>25</xdr:col>
      <xdr:colOff>571500</xdr:colOff>
      <xdr:row>57</xdr:row>
      <xdr:rowOff>95250</xdr:rowOff>
    </xdr:to>
    <xdr:sp macro="" textlink="">
      <xdr:nvSpPr>
        <xdr:cNvPr id="64" name="Rectangle: Rounded Corners 63">
          <a:extLst>
            <a:ext uri="{FF2B5EF4-FFF2-40B4-BE49-F238E27FC236}">
              <a16:creationId xmlns:a16="http://schemas.microsoft.com/office/drawing/2014/main" id="{A026ACC9-4FBC-42C5-B821-90C08EC45131}"/>
            </a:ext>
          </a:extLst>
        </xdr:cNvPr>
        <xdr:cNvSpPr/>
      </xdr:nvSpPr>
      <xdr:spPr>
        <a:xfrm>
          <a:off x="12462331" y="7791452"/>
          <a:ext cx="3190419" cy="3162298"/>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317955</xdr:colOff>
      <xdr:row>22</xdr:row>
      <xdr:rowOff>163513</xdr:rowOff>
    </xdr:from>
    <xdr:to>
      <xdr:col>34</xdr:col>
      <xdr:colOff>412750</xdr:colOff>
      <xdr:row>40</xdr:row>
      <xdr:rowOff>95250</xdr:rowOff>
    </xdr:to>
    <xdr:sp macro="" textlink="">
      <xdr:nvSpPr>
        <xdr:cNvPr id="66" name="Rectangle: Rounded Corners 65">
          <a:extLst>
            <a:ext uri="{FF2B5EF4-FFF2-40B4-BE49-F238E27FC236}">
              <a16:creationId xmlns:a16="http://schemas.microsoft.com/office/drawing/2014/main" id="{E5064CF4-939C-48C9-A67F-BA259BBF887E}"/>
            </a:ext>
          </a:extLst>
        </xdr:cNvPr>
        <xdr:cNvSpPr/>
      </xdr:nvSpPr>
      <xdr:spPr>
        <a:xfrm>
          <a:off x="17462955" y="4354513"/>
          <a:ext cx="3768724" cy="3360737"/>
        </a:xfrm>
        <a:prstGeom prst="roundRect">
          <a:avLst>
            <a:gd name="adj" fmla="val 661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555625</xdr:colOff>
      <xdr:row>23</xdr:row>
      <xdr:rowOff>150813</xdr:rowOff>
    </xdr:from>
    <xdr:to>
      <xdr:col>13</xdr:col>
      <xdr:colOff>1</xdr:colOff>
      <xdr:row>39</xdr:row>
      <xdr:rowOff>31750</xdr:rowOff>
    </xdr:to>
    <xdr:graphicFrame macro="">
      <xdr:nvGraphicFramePr>
        <xdr:cNvPr id="68" name="Chart 67">
          <a:extLst>
            <a:ext uri="{FF2B5EF4-FFF2-40B4-BE49-F238E27FC236}">
              <a16:creationId xmlns:a16="http://schemas.microsoft.com/office/drawing/2014/main" id="{6D279472-2AF1-432E-84EC-5088BDC43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553813</xdr:colOff>
      <xdr:row>24</xdr:row>
      <xdr:rowOff>18372</xdr:rowOff>
    </xdr:from>
    <xdr:to>
      <xdr:col>20</xdr:col>
      <xdr:colOff>517071</xdr:colOff>
      <xdr:row>38</xdr:row>
      <xdr:rowOff>94572</xdr:rowOff>
    </xdr:to>
    <xdr:graphicFrame macro="">
      <xdr:nvGraphicFramePr>
        <xdr:cNvPr id="16" name="Chart 15">
          <a:extLst>
            <a:ext uri="{FF2B5EF4-FFF2-40B4-BE49-F238E27FC236}">
              <a16:creationId xmlns:a16="http://schemas.microsoft.com/office/drawing/2014/main" id="{27443FF0-F4E5-4988-A0FD-1E4974BE2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319090</xdr:colOff>
      <xdr:row>24</xdr:row>
      <xdr:rowOff>11570</xdr:rowOff>
    </xdr:from>
    <xdr:to>
      <xdr:col>28</xdr:col>
      <xdr:colOff>68036</xdr:colOff>
      <xdr:row>38</xdr:row>
      <xdr:rowOff>87770</xdr:rowOff>
    </xdr:to>
    <xdr:graphicFrame macro="">
      <xdr:nvGraphicFramePr>
        <xdr:cNvPr id="20" name="Chart 19">
          <a:extLst>
            <a:ext uri="{FF2B5EF4-FFF2-40B4-BE49-F238E27FC236}">
              <a16:creationId xmlns:a16="http://schemas.microsoft.com/office/drawing/2014/main" id="{4774D394-8627-4D32-AEAF-E53A2724C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381000</xdr:colOff>
      <xdr:row>24</xdr:row>
      <xdr:rowOff>54656</xdr:rowOff>
    </xdr:from>
    <xdr:to>
      <xdr:col>34</xdr:col>
      <xdr:colOff>299357</xdr:colOff>
      <xdr:row>39</xdr:row>
      <xdr:rowOff>0</xdr:rowOff>
    </xdr:to>
    <xdr:graphicFrame macro="">
      <xdr:nvGraphicFramePr>
        <xdr:cNvPr id="21" name="Chart 20">
          <a:extLst>
            <a:ext uri="{FF2B5EF4-FFF2-40B4-BE49-F238E27FC236}">
              <a16:creationId xmlns:a16="http://schemas.microsoft.com/office/drawing/2014/main" id="{5CF84AFA-E391-47B1-9A62-F3B776536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16330</xdr:colOff>
      <xdr:row>42</xdr:row>
      <xdr:rowOff>4763</xdr:rowOff>
    </xdr:from>
    <xdr:to>
      <xdr:col>12</xdr:col>
      <xdr:colOff>0</xdr:colOff>
      <xdr:row>56</xdr:row>
      <xdr:rowOff>80963</xdr:rowOff>
    </xdr:to>
    <xdr:graphicFrame macro="">
      <xdr:nvGraphicFramePr>
        <xdr:cNvPr id="22" name="Chart 21">
          <a:extLst>
            <a:ext uri="{FF2B5EF4-FFF2-40B4-BE49-F238E27FC236}">
              <a16:creationId xmlns:a16="http://schemas.microsoft.com/office/drawing/2014/main" id="{343FE208-A741-4472-B906-724EA2A68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534535</xdr:colOff>
      <xdr:row>41</xdr:row>
      <xdr:rowOff>58058</xdr:rowOff>
    </xdr:from>
    <xdr:to>
      <xdr:col>20</xdr:col>
      <xdr:colOff>207963</xdr:colOff>
      <xdr:row>55</xdr:row>
      <xdr:rowOff>134258</xdr:rowOff>
    </xdr:to>
    <xdr:graphicFrame macro="">
      <xdr:nvGraphicFramePr>
        <xdr:cNvPr id="25" name="Chart 24">
          <a:extLst>
            <a:ext uri="{FF2B5EF4-FFF2-40B4-BE49-F238E27FC236}">
              <a16:creationId xmlns:a16="http://schemas.microsoft.com/office/drawing/2014/main" id="{2ADC7E57-4FD8-4B33-93C4-2AB50D164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474437</xdr:colOff>
      <xdr:row>42</xdr:row>
      <xdr:rowOff>21774</xdr:rowOff>
    </xdr:from>
    <xdr:to>
      <xdr:col>25</xdr:col>
      <xdr:colOff>489857</xdr:colOff>
      <xdr:row>56</xdr:row>
      <xdr:rowOff>97974</xdr:rowOff>
    </xdr:to>
    <xdr:graphicFrame macro="">
      <xdr:nvGraphicFramePr>
        <xdr:cNvPr id="26" name="Chart 25">
          <a:extLst>
            <a:ext uri="{FF2B5EF4-FFF2-40B4-BE49-F238E27FC236}">
              <a16:creationId xmlns:a16="http://schemas.microsoft.com/office/drawing/2014/main" id="{5543F7D6-7A2C-4A53-8535-AF1A02193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26</xdr:col>
      <xdr:colOff>314554</xdr:colOff>
      <xdr:row>41</xdr:row>
      <xdr:rowOff>182793</xdr:rowOff>
    </xdr:from>
    <xdr:to>
      <xdr:col>34</xdr:col>
      <xdr:colOff>176891</xdr:colOff>
      <xdr:row>56</xdr:row>
      <xdr:rowOff>68493</xdr:rowOff>
    </xdr:to>
    <xdr:graphicFrame macro="">
      <xdr:nvGraphicFramePr>
        <xdr:cNvPr id="28" name="Chart 27">
          <a:extLst>
            <a:ext uri="{FF2B5EF4-FFF2-40B4-BE49-F238E27FC236}">
              <a16:creationId xmlns:a16="http://schemas.microsoft.com/office/drawing/2014/main" id="{A3305955-64DD-4B9D-8A9A-209743D31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15</xdr:col>
      <xdr:colOff>0</xdr:colOff>
      <xdr:row>5</xdr:row>
      <xdr:rowOff>13607</xdr:rowOff>
    </xdr:from>
    <xdr:to>
      <xdr:col>20</xdr:col>
      <xdr:colOff>517071</xdr:colOff>
      <xdr:row>13</xdr:row>
      <xdr:rowOff>108856</xdr:rowOff>
    </xdr:to>
    <mc:AlternateContent xmlns:mc="http://schemas.openxmlformats.org/markup-compatibility/2006" xmlns:a14="http://schemas.microsoft.com/office/drawing/2010/main">
      <mc:Choice Requires="a14">
        <xdr:graphicFrame macro="">
          <xdr:nvGraphicFramePr>
            <xdr:cNvPr id="30" name="Region 1">
              <a:extLst>
                <a:ext uri="{FF2B5EF4-FFF2-40B4-BE49-F238E27FC236}">
                  <a16:creationId xmlns:a16="http://schemas.microsoft.com/office/drawing/2014/main" id="{A648AA0D-EBFE-4127-AC90-C5C020A136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48750" y="966107"/>
              <a:ext cx="3533321"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40821</xdr:colOff>
      <xdr:row>4</xdr:row>
      <xdr:rowOff>149679</xdr:rowOff>
    </xdr:from>
    <xdr:to>
      <xdr:col>14</xdr:col>
      <xdr:colOff>40821</xdr:colOff>
      <xdr:row>14</xdr:row>
      <xdr:rowOff>0</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385E49B7-C64B-4CE1-90DA-E6CCE879C74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50571" y="911679"/>
              <a:ext cx="6635750" cy="1755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408215</xdr:colOff>
      <xdr:row>5</xdr:row>
      <xdr:rowOff>0</xdr:rowOff>
    </xdr:from>
    <xdr:to>
      <xdr:col>29</xdr:col>
      <xdr:colOff>204108</xdr:colOff>
      <xdr:row>14</xdr:row>
      <xdr:rowOff>0</xdr:rowOff>
    </xdr:to>
    <mc:AlternateContent xmlns:mc="http://schemas.openxmlformats.org/markup-compatibility/2006" xmlns:a14="http://schemas.microsoft.com/office/drawing/2010/main">
      <mc:Choice Requires="a14">
        <xdr:graphicFrame macro="">
          <xdr:nvGraphicFramePr>
            <xdr:cNvPr id="34" name="Item Category 1">
              <a:extLst>
                <a:ext uri="{FF2B5EF4-FFF2-40B4-BE49-F238E27FC236}">
                  <a16:creationId xmlns:a16="http://schemas.microsoft.com/office/drawing/2014/main" id="{39A372A7-6916-4A1D-B0FF-402904A5AE41}"/>
                </a:ext>
              </a:extLst>
            </xdr:cNvPr>
            <xdr:cNvGraphicFramePr/>
          </xdr:nvGraphicFramePr>
          <xdr:xfrm>
            <a:off x="0" y="0"/>
            <a:ext cx="0" cy="0"/>
          </xdr:xfrm>
          <a:graphic>
            <a:graphicData uri="http://schemas.microsoft.com/office/drawing/2010/slicer">
              <sle:slicer xmlns:sle="http://schemas.microsoft.com/office/drawing/2010/slicer" name="Item Category 1"/>
            </a:graphicData>
          </a:graphic>
        </xdr:graphicFrame>
      </mc:Choice>
      <mc:Fallback xmlns="">
        <xdr:sp macro="" textlink="">
          <xdr:nvSpPr>
            <xdr:cNvPr id="0" name=""/>
            <xdr:cNvSpPr>
              <a:spLocks noTextEdit="1"/>
            </xdr:cNvSpPr>
          </xdr:nvSpPr>
          <xdr:spPr>
            <a:xfrm>
              <a:off x="13076465" y="952500"/>
              <a:ext cx="4621893"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190500</xdr:colOff>
      <xdr:row>5</xdr:row>
      <xdr:rowOff>0</xdr:rowOff>
    </xdr:from>
    <xdr:to>
      <xdr:col>34</xdr:col>
      <xdr:colOff>171450</xdr:colOff>
      <xdr:row>14</xdr:row>
      <xdr:rowOff>76200</xdr:rowOff>
    </xdr:to>
    <mc:AlternateContent xmlns:mc="http://schemas.openxmlformats.org/markup-compatibility/2006" xmlns:a14="http://schemas.microsoft.com/office/drawing/2010/main">
      <mc:Choice Requires="a14">
        <xdr:graphicFrame macro="">
          <xdr:nvGraphicFramePr>
            <xdr:cNvPr id="12" name="Customer Name 1">
              <a:extLst>
                <a:ext uri="{FF2B5EF4-FFF2-40B4-BE49-F238E27FC236}">
                  <a16:creationId xmlns:a16="http://schemas.microsoft.com/office/drawing/2014/main" id="{235A672A-B570-4BE7-A733-9D8E83017A28}"/>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8288000" y="952500"/>
              <a:ext cx="239395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66675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4FEB32D-EFF5-4C32-BF8F-C87F1BF2BDBF}"/>
            </a:ext>
          </a:extLst>
        </xdr:cNvPr>
        <xdr:cNvSpPr/>
      </xdr:nvSpPr>
      <xdr:spPr>
        <a:xfrm>
          <a:off x="0" y="0"/>
          <a:ext cx="790575" cy="257175"/>
        </a:xfrm>
        <a:prstGeom prst="roundRect">
          <a:avLst>
            <a:gd name="adj" fmla="val 43750"/>
          </a:avLst>
        </a:prstGeom>
        <a:solidFill>
          <a:schemeClr val="accent6"/>
        </a:solidFill>
        <a:ln w="28575">
          <a:solidFill>
            <a:schemeClr val="bg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9189812" backgroundQuery="1" createdVersion="8" refreshedVersion="8" minRefreshableVersion="3" recordCount="0" supportSubquery="1" supportAdvancedDrill="1" xr:uid="{1FBBFBD7-4BB1-4A32-9EDB-1AA5C1F4BEB3}">
  <cacheSource type="external" connectionId="2"/>
  <cacheFields count="4">
    <cacheField name="[Table1].[Month].[Month]" caption="Month" numFmtId="0" hierarchy="15" level="1">
      <sharedItems count="12">
        <s v="Jan"/>
        <s v="Feb"/>
        <s v="Mar"/>
        <s v="Apr"/>
        <s v="May"/>
        <s v="Jun"/>
        <s v="Jul"/>
        <s v="Aug"/>
        <s v="Sep"/>
        <s v="Oct"/>
        <s v="Nov"/>
        <s v="Dec"/>
      </sharedItems>
    </cacheField>
    <cacheField name="[Measures].[Sum of Sales Amount]" caption="Sum of Sales Amount" numFmtId="0" hierarchy="19" level="32767"/>
    <cacheField name="[Table1].[Item Category].[Item Category]" caption="Item Category" numFmtId="0" hierarchy="7" level="1">
      <sharedItems count="7">
        <s v="Backpack"/>
        <s v="Chair"/>
        <s v="Charger"/>
        <s v="Desk Lamp"/>
        <s v="Notebook"/>
        <s v="Pen Set"/>
        <s v="USB Drive"/>
      </sharedItems>
    </cacheField>
    <cacheField name="[Table1].[Customer Name].[Customer Name]" caption="Customer Name" numFmtId="0" hierarchy="4"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Quarter]" caption="Quarter" attribute="1" defaultMemberUniqueName="[Table1].[Quarter].[All]" allUniqueName="[Table1].[Quarte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37962966" backgroundQuery="1" createdVersion="8" refreshedVersion="8" minRefreshableVersion="3" recordCount="0" supportSubquery="1" supportAdvancedDrill="1" xr:uid="{56481AEC-9104-49AB-BB4F-0A29BA00B6CE}">
  <cacheSource type="external" connectionId="2"/>
  <cacheFields count="6">
    <cacheField name="[Measures].[Sum of Sales Amount]" caption="Sum of Sales Amount" numFmtId="0" hierarchy="19" level="32767"/>
    <cacheField name="[Measures].[Sum of Quantity Sold]" caption="Sum of Quantity Sold" numFmtId="0" hierarchy="20" level="32767"/>
    <cacheField name="[Measures].[Count of Order ID]" caption="Count of Order ID" numFmtId="0" hierarchy="21" level="32767"/>
    <cacheField name="[Measures].[Average of Sales Amount]" caption="Average of Sales Amount" numFmtId="0" hierarchy="22" level="32767"/>
    <cacheField name="[Measures].[Distinct Count of Customer Name]" caption="Distinct Count of Customer Name" numFmtId="0" hierarchy="24" level="32767"/>
    <cacheField name="[Table1].[Customer Name].[Customer Name]" caption="Customer Name" numFmtId="0" hierarchy="4"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3946759" backgroundQuery="1" createdVersion="8" refreshedVersion="8" minRefreshableVersion="3" recordCount="0" supportSubquery="1" supportAdvancedDrill="1" xr:uid="{9FAD8A64-26D1-4D09-8237-2E1AE33A011F}">
  <cacheSource type="external" connectionId="2"/>
  <cacheFields count="4">
    <cacheField name="[Table1].[Month].[Month]" caption="Month" numFmtId="0" hierarchy="15" level="1">
      <sharedItems count="12">
        <s v="Jan"/>
        <s v="Feb"/>
        <s v="Mar"/>
        <s v="Apr"/>
        <s v="May"/>
        <s v="Jun"/>
        <s v="Jul"/>
        <s v="Aug"/>
        <s v="Sep"/>
        <s v="Oct"/>
        <s v="Nov"/>
        <s v="Dec"/>
      </sharedItems>
    </cacheField>
    <cacheField name="[Measures].[Sum of Sales Amount]" caption="Sum of Sales Amount" numFmtId="0" hierarchy="19" level="32767"/>
    <cacheField name="[Table1].[Customer Name].[Customer Name]" caption="Customer Name" numFmtId="0" hierarchy="4" level="1">
      <sharedItems containsSemiMixedTypes="0" containsNonDate="0" containsString="0"/>
    </cacheField>
    <cacheField name="Dummy0" numFmtId="0" hierarchy="27" level="32767">
      <extLst>
        <ext xmlns:x14="http://schemas.microsoft.com/office/spreadsheetml/2009/9/main" uri="{63CAB8AC-B538-458d-9737-405883B0398D}">
          <x14:cacheField ignore="1"/>
        </ext>
      </extLst>
    </cacheField>
  </cacheFields>
  <cacheHierarchies count="28">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Quarter]" caption="Quarter" attribute="1" defaultMemberUniqueName="[Table1].[Quarter].[All]" allUniqueName="[Table1].[Quarte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Dummy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0624999" backgroundQuery="1" createdVersion="8" refreshedVersion="8" minRefreshableVersion="3" recordCount="0" supportSubquery="1" supportAdvancedDrill="1" xr:uid="{03482C81-1326-4ACB-B8B8-05780C9CC0EE}">
  <cacheSource type="external" connectionId="2"/>
  <cacheFields count="4">
    <cacheField name="[Table1].[Month].[Month]" caption="Month" numFmtId="0" hierarchy="15" level="1">
      <sharedItems count="12">
        <s v="Jan"/>
        <s v="Feb"/>
        <s v="Mar"/>
        <s v="Apr"/>
        <s v="May"/>
        <s v="Jun"/>
        <s v="Jul"/>
        <s v="Aug"/>
        <s v="Sep"/>
        <s v="Oct"/>
        <s v="Nov"/>
        <s v="Dec"/>
      </sharedItems>
    </cacheField>
    <cacheField name="[Measures].[Sum of Sales Amount]" caption="Sum of Sales Amount" numFmtId="0" hierarchy="19" level="32767"/>
    <cacheField name="[Table1].[Region].[Region]" caption="Region" numFmtId="0" hierarchy="8" level="1">
      <sharedItems count="4">
        <s v="East"/>
        <s v="North"/>
        <s v="South"/>
        <s v="West"/>
      </sharedItems>
    </cacheField>
    <cacheField name="[Table1].[Customer Name].[Customer Name]" caption="Customer Name" numFmtId="0" hierarchy="4"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1782407" backgroundQuery="1" createdVersion="8" refreshedVersion="8" minRefreshableVersion="3" recordCount="0" supportSubquery="1" supportAdvancedDrill="1" xr:uid="{226FB43F-D2C1-4BC7-BED4-4043AACB0E6C}">
  <cacheSource type="external" connectionId="2"/>
  <cacheFields count="4">
    <cacheField name="[Table1].[Month].[Month]" caption="Month" numFmtId="0" hierarchy="15" level="1">
      <sharedItems count="12">
        <s v="Jan"/>
        <s v="Feb"/>
        <s v="Mar"/>
        <s v="Apr"/>
        <s v="May"/>
        <s v="Jun"/>
        <s v="Jul"/>
        <s v="Aug"/>
        <s v="Sep"/>
        <s v="Oct"/>
        <s v="Nov"/>
        <s v="Dec"/>
      </sharedItems>
    </cacheField>
    <cacheField name="[Table1].[Region].[Region]" caption="Region" numFmtId="0" hierarchy="8" level="1">
      <sharedItems count="4">
        <s v="East"/>
        <s v="North"/>
        <s v="South"/>
        <s v="West"/>
      </sharedItems>
    </cacheField>
    <cacheField name="[Measures].[Sum of Profit]" caption="Sum of Profit" numFmtId="0" hierarchy="25" level="32767"/>
    <cacheField name="[Table1].[Customer Name].[Customer Name]" caption="Customer Name" numFmtId="0" hierarchy="4"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6064817" backgroundQuery="1" createdVersion="8" refreshedVersion="8" minRefreshableVersion="3" recordCount="0" supportSubquery="1" supportAdvancedDrill="1" xr:uid="{50BA0518-EE9E-4DB5-8C60-CB0F43808523}">
  <cacheSource type="external" connectionId="2"/>
  <cacheFields count="4">
    <cacheField name="[Table1].[Month].[Month]" caption="Month" numFmtId="0" hierarchy="15" level="1">
      <sharedItems count="12">
        <s v="Jan"/>
        <s v="Feb"/>
        <s v="Mar"/>
        <s v="Apr"/>
        <s v="May"/>
        <s v="Jun"/>
        <s v="Jul"/>
        <s v="Aug"/>
        <s v="Sep"/>
        <s v="Oct"/>
        <s v="Nov"/>
        <s v="Dec"/>
      </sharedItems>
    </cacheField>
    <cacheField name="[Table1].[Item Category].[Item Category]" caption="Item Category" numFmtId="0" hierarchy="7" level="1">
      <sharedItems count="7">
        <s v="Backpack"/>
        <s v="Chair"/>
        <s v="Charger"/>
        <s v="Desk Lamp"/>
        <s v="Notebook"/>
        <s v="Pen Set"/>
        <s v="USB Drive"/>
      </sharedItems>
    </cacheField>
    <cacheField name="[Measures].[Sum of Quantity Sold]" caption="Sum of Quantity Sold" numFmtId="0" hierarchy="20" level="32767"/>
    <cacheField name="[Table1].[Customer Name].[Customer Name]" caption="Customer Name" numFmtId="0" hierarchy="4"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7685188" backgroundQuery="1" createdVersion="8" refreshedVersion="8" minRefreshableVersion="3" recordCount="0" supportSubquery="1" supportAdvancedDrill="1" xr:uid="{9C449A4C-CD73-42B0-A5E8-B51B07C84848}">
  <cacheSource type="external" connectionId="2"/>
  <cacheFields count="4">
    <cacheField name="[Table1].[Month].[Month]" caption="Month" numFmtId="0" hierarchy="15" level="1">
      <sharedItems count="12">
        <s v="Jan"/>
        <s v="Feb"/>
        <s v="Mar"/>
        <s v="Apr"/>
        <s v="May"/>
        <s v="Jun"/>
        <s v="Jul"/>
        <s v="Aug"/>
        <s v="Sep"/>
        <s v="Oct"/>
        <s v="Nov"/>
        <s v="Dec"/>
      </sharedItems>
    </cacheField>
    <cacheField name="[Measures].[Count of Order ID]" caption="Count of Order ID" numFmtId="0" hierarchy="21" level="32767"/>
    <cacheField name="[Table1].[Customer Name].[Customer Name]" caption="Customer Name" numFmtId="0" hierarchy="4" level="1">
      <sharedItems containsSemiMixedTypes="0" containsNonDate="0" containsString="0"/>
    </cacheField>
    <cacheField name="Dummy0" numFmtId="0" hierarchy="27" level="32767">
      <extLst>
        <ext xmlns:x14="http://schemas.microsoft.com/office/spreadsheetml/2009/9/main" uri="{63CAB8AC-B538-458d-9737-405883B0398D}">
          <x14:cacheField ignore="1"/>
        </ext>
      </extLst>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Dummy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3402777" backgroundQuery="1" createdVersion="8" refreshedVersion="8" minRefreshableVersion="3" recordCount="0" supportSubquery="1" supportAdvancedDrill="1" xr:uid="{8CE5D818-D670-4D1B-8013-9497814A13BD}">
  <cacheSource type="external" connectionId="2"/>
  <cacheFields count="3">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Ella"/>
        <s v="Everly"/>
        <s v="Harold"/>
        <s v="Vivian"/>
      </sharedItems>
    </cacheField>
    <cacheField name="[Measures].[Sum of Sales Amount]" caption="Sum of Sales Amount" numFmtId="0" hierarchy="19"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9.577144791663" backgroundQuery="1" createdVersion="8" refreshedVersion="8" minRefreshableVersion="3" recordCount="0" supportSubquery="1" supportAdvancedDrill="1" xr:uid="{D5504B01-2D96-4A5F-8093-81796B468A7F}">
  <cacheSource type="external" connectionId="2"/>
  <cacheFields count="5">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Ella"/>
        <s v="Everly"/>
        <s v="Harold"/>
        <s v="Vivian"/>
      </sharedItems>
    </cacheField>
    <cacheField name="[Measures].[Sum of Sales Amount]" caption="Sum of Sales Amount" numFmtId="0" hierarchy="19" level="32767"/>
    <cacheField name="[Table1].[Item Category].[Item Category]" caption="Item Category" numFmtId="0" hierarchy="7" level="1">
      <sharedItems count="7">
        <s v="Backpack"/>
        <s v="Chair"/>
        <s v="Charger"/>
        <s v="Desk Lamp"/>
        <s v="Notebook"/>
        <s v="Pen Set"/>
        <s v="USB Drive"/>
      </sharedItems>
    </cacheField>
    <cacheField name="[Measures].[Sum of Cost Amount]" caption="Sum of Cost Amount" numFmtId="0" hierarchy="26"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288.596059953707" backgroundQuery="1" createdVersion="3" refreshedVersion="8" minRefreshableVersion="3" recordCount="0" supportSubquery="1" supportAdvancedDrill="1" xr:uid="{E0FE4F78-785E-489A-9D4B-48AE8CC1D4A4}">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 No]" caption="Month No" attribute="1" defaultMemberUniqueName="[Table1].[Month No].[All]" allUniqueName="[Table1].[Month 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77390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E5709-7D50-434D-8E17-6C24036EBE14}" name="PivotTable5" cacheId="7"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29">
  <location ref="K3:L9" firstHeaderRow="1" firstDataRow="1" firstDataCol="1"/>
  <pivotFields count="3">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Sales Amount" fld="2" baseField="0" baseItem="0"/>
  </dataFields>
  <formats count="1">
    <format dxfId="7">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11CFC9-D682-49D3-A0F0-9F785F4FDDE3}" name="PivotTable4" cacheId="4"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25">
  <location ref="H11:I16"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2" baseField="0" baseItem="0"/>
  </dataFields>
  <formats count="1">
    <format dxfId="8">
      <pivotArea outline="0" collapsedLevelsAreSubtotals="1" fieldPosition="0"/>
    </format>
  </format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1C99B-4273-49AC-971A-B59739A9A1C6}" name="PivotTable1" cacheId="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B13"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Sales Amount" fld="0" baseField="0" baseItem="0"/>
    <dataField name="Sum of Quantity Sold" fld="1" baseField="0" baseItem="0"/>
    <dataField name="Count of Order ID" fld="2" subtotal="count" baseField="0" baseItem="0"/>
    <dataField name="Average of Sales Amount" fld="3" subtotal="average" baseField="0" baseItem="1"/>
    <dataField name="Distinct Count of Customer Name" fld="4" subtotal="count" baseField="0" baseItem="0">
      <extLst>
        <ext xmlns:x15="http://schemas.microsoft.com/office/spreadsheetml/2010/11/main" uri="{FABC7310-3BB5-11E1-824E-6D434824019B}">
          <x15:dataField isCountDistinct="1"/>
        </ext>
      </extLst>
    </dataField>
  </dataFields>
  <formats count="2">
    <format dxfId="10">
      <pivotArea collapsedLevelsAreSubtotals="1" fieldPosition="0">
        <references count="1">
          <reference field="4294967294" count="1">
            <x v="3"/>
          </reference>
        </references>
      </pivotArea>
    </format>
    <format dxfId="9">
      <pivotArea collapsedLevelsAreSubtotals="1" fieldPosition="0">
        <references count="1">
          <reference field="4294967294" count="1">
            <x v="0"/>
          </reference>
        </references>
      </pivotArea>
    </format>
  </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873D3-44FF-471B-A536-3DE6D62AF980}" name="PivotTable9" cacheId="6"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27">
  <location ref="L24:N37"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1" subtotal="count" baseField="0" baseItem="0"/>
    <dataField name="Count of Order ID2" fld="3" subtotal="count" baseField="0" baseItem="0">
      <extLst>
        <ext xmlns:x14="http://schemas.microsoft.com/office/spreadsheetml/2009/9/main" uri="{E15A36E0-9728-4e99-A89B-3F7291B0FE68}">
          <x14:dataField sourceField="1" uniqueName="[__Xl2].[Measures].[Count of Order ID]"/>
        </ext>
      </extLst>
    </dataField>
  </dataFields>
  <formats count="2">
    <format dxfId="12">
      <pivotArea outline="0" collapsedLevelsAreSubtotals="1" fieldPosition="0"/>
    </format>
    <format dxfId="11">
      <pivotArea dataOnly="0" labelOnly="1" outline="0" axis="axisValues" fieldPosition="0"/>
    </format>
  </formats>
  <chartFormats count="1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0"/>
          </reference>
          <reference field="0" count="1" selected="0">
            <x v="8"/>
          </reference>
        </references>
      </pivotArea>
    </chartFormat>
    <chartFormat chart="23" format="7">
      <pivotArea type="data" outline="0" fieldPosition="0">
        <references count="2">
          <reference field="4294967294" count="1" selected="0">
            <x v="0"/>
          </reference>
          <reference field="0" count="1" selected="0">
            <x v="7"/>
          </reference>
        </references>
      </pivotArea>
    </chartFormat>
    <chartFormat chart="23" format="8">
      <pivotArea type="data" outline="0" fieldPosition="0">
        <references count="2">
          <reference field="4294967294" count="1" selected="0">
            <x v="0"/>
          </reference>
          <reference field="0" count="1" selected="0">
            <x v="11"/>
          </reference>
        </references>
      </pivotArea>
    </chartFormat>
    <chartFormat chart="23" format="9">
      <pivotArea type="data" outline="0" fieldPosition="0">
        <references count="2">
          <reference field="4294967294" count="1" selected="0">
            <x v="0"/>
          </reference>
          <reference field="0" count="1" selected="0">
            <x v="10"/>
          </reference>
        </references>
      </pivotArea>
    </chartFormat>
    <chartFormat chart="23" format="10">
      <pivotArea type="data" outline="0" fieldPosition="0">
        <references count="2">
          <reference field="4294967294" count="1" selected="0">
            <x v="0"/>
          </reference>
          <reference field="0" count="1" selected="0">
            <x v="9"/>
          </reference>
        </references>
      </pivotArea>
    </chartFormat>
    <chartFormat chart="23" format="11">
      <pivotArea type="data" outline="0" fieldPosition="0">
        <references count="2">
          <reference field="4294967294" count="1" selected="0">
            <x v="0"/>
          </reference>
          <reference field="0" count="1" selected="0">
            <x v="6"/>
          </reference>
        </references>
      </pivotArea>
    </chartFormat>
    <chartFormat chart="23" format="12">
      <pivotArea type="data" outline="0" fieldPosition="0">
        <references count="2">
          <reference field="4294967294" count="1" selected="0">
            <x v="0"/>
          </reference>
          <reference field="0" count="1" selected="0">
            <x v="5"/>
          </reference>
        </references>
      </pivotArea>
    </chartFormat>
    <chartFormat chart="23" format="13">
      <pivotArea type="data" outline="0" fieldPosition="0">
        <references count="2">
          <reference field="4294967294" count="1" selected="0">
            <x v="0"/>
          </reference>
          <reference field="0" count="1" selected="0">
            <x v="4"/>
          </reference>
        </references>
      </pivotArea>
    </chartFormat>
    <chartFormat chart="23" format="14">
      <pivotArea type="data" outline="0" fieldPosition="0">
        <references count="2">
          <reference field="4294967294" count="1" selected="0">
            <x v="0"/>
          </reference>
          <reference field="0" count="1" selected="0">
            <x v="2"/>
          </reference>
        </references>
      </pivotArea>
    </chartFormat>
    <chartFormat chart="23" format="15">
      <pivotArea type="data" outline="0" fieldPosition="0">
        <references count="2">
          <reference field="4294967294" count="1" selected="0">
            <x v="0"/>
          </reference>
          <reference field="0" count="1" selected="0">
            <x v="3"/>
          </reference>
        </references>
      </pivotArea>
    </chartFormat>
    <chartFormat chart="23" format="16">
      <pivotArea type="data" outline="0" fieldPosition="0">
        <references count="2">
          <reference field="4294967294" count="1" selected="0">
            <x v="0"/>
          </reference>
          <reference field="0" count="1" selected="0">
            <x v="0"/>
          </reference>
        </references>
      </pivotArea>
    </chartFormat>
    <chartFormat chart="23" format="17">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caption="Average of Sales Amount"/>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98569-180C-42B1-9085-AAA130FED644}" name="PivotTable2" cacheId="2"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9">
  <location ref="D3:F16"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 baseField="0" baseItem="0"/>
    <dataField name="Sum of Sales Amount2" fld="3" baseField="0" baseItem="0">
      <extLst>
        <ext xmlns:x14="http://schemas.microsoft.com/office/spreadsheetml/2009/9/main" uri="{E15A36E0-9728-4e99-A89B-3F7291B0FE68}">
          <x14:dataField sourceField="1" uniqueName="[__Xl2].[Measures].[Sum of Sales Amount]"/>
        </ext>
      </extLst>
    </dataField>
  </dataFields>
  <formats count="2">
    <format dxfId="14">
      <pivotArea outline="0" collapsedLevelsAreSubtotals="1" fieldPosition="0"/>
    </format>
    <format dxfId="13">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D5D069-F076-483C-80E8-5F8B2E9B2E51}" name="PivotTable6" cacheId="8"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33">
  <location ref="K12:M20" firstHeaderRow="0"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ales " fld="2" baseField="0" baseItem="0"/>
    <dataField name="Cost" fld="4" baseField="0" baseItem="0"/>
  </dataFields>
  <formats count="1">
    <format dxfId="15">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
    <pivotHierarchy dragToData="1"/>
    <pivotHierarchy dragToData="1"/>
    <pivotHierarchy dragToData="1" caption="Average of Sales Amount"/>
    <pivotHierarchy dragToData="1"/>
    <pivotHierarchy dragToData="1"/>
    <pivotHierarchy dragToData="1"/>
    <pivotHierarchy dragToData="1" caption="Cost"/>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647B9E-939F-4AD1-B830-C4FF633C966C}" name="PivotTable8" cacheId="5"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21">
  <location ref="H21:I29"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Quantity Sold" fld="2" baseField="0" baseItem="0"/>
  </dataFields>
  <formats count="2">
    <format dxfId="17">
      <pivotArea outline="0" collapsedLevelsAreSubtotals="1" fieldPosition="0"/>
    </format>
    <format dxfId="16">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AC09C7-5FE0-449F-9FBB-5FE51AE92C3F}" name="PivotTable3" cacheId="3"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14">
  <location ref="H3:I8"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v="3"/>
    </i>
    <i>
      <x/>
    </i>
    <i t="grand">
      <x/>
    </i>
  </rowItems>
  <colItems count="1">
    <i/>
  </colItems>
  <dataFields count="1">
    <dataField name="Sum of Sales Amount" fld="1" baseField="0" baseItem="0"/>
  </dataFields>
  <formats count="2">
    <format dxfId="19">
      <pivotArea outline="0" collapsedLevelsAreSubtotals="1" fieldPosition="0"/>
    </format>
    <format dxfId="18">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E35A94-884A-48F8-90A9-028B717AEFDE}" name="PivotTable7" cacheId="0" applyNumberFormats="0" applyBorderFormats="0" applyFontFormats="0" applyPatternFormats="0" applyAlignmentFormats="0" applyWidthHeightFormats="1" dataCaption="Values" tag="484ac6e9-174e-4f50-aaf6-8ac4a0a142dc" updatedVersion="8" minRefreshableVersion="3" useAutoFormatting="1" subtotalHiddenItems="1" itemPrintTitles="1" createdVersion="8" indent="0" outline="1" outlineData="1" multipleFieldFilters="0" chartFormat="16">
  <location ref="D19:E27"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ales" fld="1" baseField="0" baseItem="0"/>
  </dataFields>
  <formats count="2">
    <format dxfId="21">
      <pivotArea outline="0" collapsedLevelsAreSubtotals="1" fieldPosition="0"/>
    </format>
    <format dxfId="20">
      <pivotArea dataOnly="0" labelOnly="1"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2" count="1" selected="0">
            <x v="0"/>
          </reference>
        </references>
      </pivotArea>
    </chartFormat>
    <chartFormat chart="14" format="11">
      <pivotArea type="data" outline="0" fieldPosition="0">
        <references count="2">
          <reference field="4294967294" count="1" selected="0">
            <x v="0"/>
          </reference>
          <reference field="2" count="1" selected="0">
            <x v="1"/>
          </reference>
        </references>
      </pivotArea>
    </chartFormat>
    <chartFormat chart="14" format="12">
      <pivotArea type="data" outline="0" fieldPosition="0">
        <references count="2">
          <reference field="4294967294" count="1" selected="0">
            <x v="0"/>
          </reference>
          <reference field="2" count="1" selected="0">
            <x v="2"/>
          </reference>
        </references>
      </pivotArea>
    </chartFormat>
    <chartFormat chart="14" format="13">
      <pivotArea type="data" outline="0" fieldPosition="0">
        <references count="2">
          <reference field="4294967294" count="1" selected="0">
            <x v="0"/>
          </reference>
          <reference field="2" count="1" selected="0">
            <x v="3"/>
          </reference>
        </references>
      </pivotArea>
    </chartFormat>
    <chartFormat chart="14" format="14">
      <pivotArea type="data" outline="0" fieldPosition="0">
        <references count="2">
          <reference field="4294967294" count="1" selected="0">
            <x v="0"/>
          </reference>
          <reference field="2" count="1" selected="0">
            <x v="4"/>
          </reference>
        </references>
      </pivotArea>
    </chartFormat>
    <chartFormat chart="14" format="15">
      <pivotArea type="data" outline="0" fieldPosition="0">
        <references count="2">
          <reference field="4294967294" count="1" selected="0">
            <x v="0"/>
          </reference>
          <reference field="2" count="1" selected="0">
            <x v="5"/>
          </reference>
        </references>
      </pivotArea>
    </chartFormat>
    <chartFormat chart="14" format="16">
      <pivotArea type="data" outline="0" fieldPosition="0">
        <references count="2">
          <reference field="4294967294" count="1" selected="0">
            <x v="0"/>
          </reference>
          <reference field="2" count="1" selected="0">
            <x v="6"/>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caption="Average of Sales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CF0DC6B-65C5-4AB2-9D13-6CF81C83C8B4}" autoFormatId="16" applyNumberFormats="0" applyBorderFormats="0" applyFontFormats="0" applyPatternFormats="0" applyAlignmentFormats="0" applyWidthHeightFormats="0">
  <queryTableRefresh nextId="18">
    <queryTableFields count="17">
      <queryTableField id="1" name="Table1[Order ID]" tableColumnId="1"/>
      <queryTableField id="2" name="Table1[Order Date]" tableColumnId="2"/>
      <queryTableField id="3" name="Table1[Year]" tableColumnId="3"/>
      <queryTableField id="4" name="Table1[Customer ID]" tableColumnId="4"/>
      <queryTableField id="5" name="Table1[Customer Name]" tableColumnId="5"/>
      <queryTableField id="6" name="Table1[Product ID]" tableColumnId="6"/>
      <queryTableField id="7" name="Table1[Product Name]" tableColumnId="7"/>
      <queryTableField id="8" name="Table1[Item Category]" tableColumnId="8"/>
      <queryTableField id="9" name="Table1[Region]" tableColumnId="9"/>
      <queryTableField id="10" name="Table1[Quantity Sold]" tableColumnId="10"/>
      <queryTableField id="11" name="Table1[Unit Price]" tableColumnId="11"/>
      <queryTableField id="12" name="Table1[Cost Amount]" tableColumnId="12"/>
      <queryTableField id="13" name="Table1[Sales Amount]" tableColumnId="13"/>
      <queryTableField id="14" name="Table1[Profit]" tableColumnId="14"/>
      <queryTableField id="15" name="Table1[Quarter]" tableColumnId="15"/>
      <queryTableField id="16" name="Table1[Month]" tableColumnId="16"/>
      <queryTableField id="17" name="Table1[Month No]"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4F60C5C7-46D7-4D6B-BC9A-2593DACD75A7}" sourceName="[Table1].[Item 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olap pivotCacheId="1277390268">
      <levels count="2">
        <level uniqueName="[Table1].[Item Category].[(All)]" sourceCaption="(All)" count="0"/>
        <level uniqueName="[Table1].[Item Category].[Item Category]" sourceCaption="Item Category" count="7">
          <ranges>
            <range startItem="0">
              <i n="[Table1].[Item Category].&amp;[Backpack]" c="Backpack"/>
              <i n="[Table1].[Item Category].&amp;[Chair]" c="Chair"/>
              <i n="[Table1].[Item Category].&amp;[Charger]" c="Charger"/>
              <i n="[Table1].[Item Category].&amp;[Desk Lamp]" c="Desk Lamp"/>
              <i n="[Table1].[Item Category].&amp;[Notebook]" c="Notebook"/>
              <i n="[Table1].[Item Category].&amp;[Pen Set]" c="Pen Set"/>
              <i n="[Table1].[Item Category].&amp;[USB Drive]" c="USB Drive"/>
            </range>
          </ranges>
        </level>
      </levels>
      <selections count="1">
        <selection n="[Table1].[Item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99AF769-FE05-41E0-8DD5-A4D398DBB893}" sourceName="[Table1].[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olap pivotCacheId="1277390268">
      <levels count="2">
        <level uniqueName="[Table1].[Month].[(All)]" sourceCaption="(All)" count="0"/>
        <level uniqueName="[Table1].[Month].[Month]" sourceCaption="Month" count="12">
          <ranges>
            <range startItem="0">
              <i n="[Table1].[Month].&amp;[Jan]" c="Jan"/>
              <i n="[Table1].[Month].&amp;[Feb]" c="Feb"/>
              <i n="[Table1].[Month].&amp;[Mar]" c="Mar"/>
              <i n="[Table1].[Month].&amp;[Apr]" c="Apr"/>
              <i n="[Table1].[Month].&amp;[May]" c="May"/>
              <i n="[Table1].[Month].&amp;[Jun]" c="Jun"/>
              <i n="[Table1].[Month].&amp;[Jul]" c="Jul"/>
              <i n="[Table1].[Month].&amp;[Aug]" c="Aug"/>
              <i n="[Table1].[Month].&amp;[Sep]" c="Sep"/>
              <i n="[Table1].[Month].&amp;[Oct]" c="Oct"/>
              <i n="[Table1].[Month].&amp;[Nov]" c="Nov"/>
              <i n="[Table1].[Month].&amp;[Dec]" c="Dec"/>
            </range>
          </ranges>
        </level>
      </levels>
      <selections count="1">
        <selection n="[Table1].[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56B380-4C9C-4DC1-993A-D60A45BD6EFC}" sourceName="[Table1].[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olap pivotCacheId="1277390268">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1A8C2CD-40D4-4A43-85A7-45732C3BCE83}" sourceName="[Table1].[Customer Nam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olap pivotCacheId="1277390268">
      <levels count="2">
        <level uniqueName="[Table1].[Customer Name].[(All)]" sourceCaption="(All)" count="0"/>
        <level uniqueName="[Table1].[Customer Name].[Customer Name]" sourceCaption="Customer Name" count="206">
          <ranges>
            <range startItem="0">
              <i n="[Table1].[Customer Name].&amp;[Aaliyah]" c="Aaliyah"/>
              <i n="[Table1].[Customer Name].&amp;[Aaron]" c="Aaron"/>
              <i n="[Table1].[Customer Name].&amp;[Abigail]" c="Abigail"/>
              <i n="[Table1].[Customer Name].&amp;[Adalynn]" c="Adalynn"/>
              <i n="[Table1].[Customer Name].&amp;[Adam]" c="Adam"/>
              <i n="[Table1].[Customer Name].&amp;[Addison]" c="Addison"/>
              <i n="[Table1].[Customer Name].&amp;[Adeline]" c="Adeline"/>
              <i n="[Table1].[Customer Name].&amp;[Alaia]" c="Alaia"/>
              <i n="[Table1].[Customer Name].&amp;[Alan]" c="Alan"/>
              <i n="[Table1].[Customer Name].&amp;[Albert]" c="Albert"/>
              <i n="[Table1].[Customer Name].&amp;[Alexander]" c="Alexander"/>
              <i n="[Table1].[Customer Name].&amp;[Alice]" c="Alice"/>
              <i n="[Table1].[Customer Name].&amp;[Allison]" c="Allison"/>
              <i n="[Table1].[Customer Name].&amp;[Amelia]" c="Amelia"/>
              <i n="[Table1].[Customer Name].&amp;[Andrea]" c="Andrea"/>
              <i n="[Table1].[Customer Name].&amp;[Andrew]" c="Andrew"/>
              <i n="[Table1].[Customer Name].&amp;[Anna]" c="Anna"/>
              <i n="[Table1].[Customer Name].&amp;[Anthony]" c="Anthony"/>
              <i n="[Table1].[Customer Name].&amp;[Aria]" c="Aria"/>
              <i n="[Table1].[Customer Name].&amp;[Ariana]" c="Ariana"/>
              <i n="[Table1].[Customer Name].&amp;[Arthur]" c="Arthur"/>
              <i n="[Table1].[Customer Name].&amp;[Arya]" c="Arya"/>
              <i n="[Table1].[Customer Name].&amp;[Ashley]" c="Ashley"/>
              <i n="[Table1].[Customer Name].&amp;[Aubrey]" c="Aubrey"/>
              <i n="[Table1].[Customer Name].&amp;[Audrey]" c="Audrey"/>
              <i n="[Table1].[Customer Name].&amp;[Aurora]" c="Aurora"/>
              <i n="[Table1].[Customer Name].&amp;[Austin]" c="Austin"/>
              <i n="[Table1].[Customer Name].&amp;[Autumn]" c="Autumn"/>
              <i n="[Table1].[Customer Name].&amp;[Ava]" c="Ava"/>
              <i n="[Table1].[Customer Name].&amp;[Avery]" c="Avery"/>
              <i n="[Table1].[Customer Name].&amp;[Bella]" c="Bella"/>
              <i n="[Table1].[Customer Name].&amp;[Benjamin]" c="Benjamin"/>
              <i n="[Table1].[Customer Name].&amp;[Billy]" c="Billy"/>
              <i n="[Table1].[Customer Name].&amp;[Bobby]" c="Bobby"/>
              <i n="[Table1].[Customer Name].&amp;[Bradley]" c="Bradley"/>
              <i n="[Table1].[Customer Name].&amp;[Brandon]" c="Brandon"/>
              <i n="[Table1].[Customer Name].&amp;[Brian]" c="Brian"/>
              <i n="[Table1].[Customer Name].&amp;[Brielle]" c="Brielle"/>
              <i n="[Table1].[Customer Name].&amp;[Brooklyn]" c="Brooklyn"/>
              <i n="[Table1].[Customer Name].&amp;[Bruce]" c="Bruce"/>
              <i n="[Table1].[Customer Name].&amp;[Bryan]" c="Bryan"/>
              <i n="[Table1].[Customer Name].&amp;[Camila]" c="Camila"/>
              <i n="[Table1].[Customer Name].&amp;[Carl]" c="Carl"/>
              <i n="[Table1].[Customer Name].&amp;[Charles]" c="Charles"/>
              <i n="[Table1].[Customer Name].&amp;[Charlie]" c="Charlie"/>
              <i n="[Table1].[Customer Name].&amp;[Charlotte]" c="Charlotte"/>
              <i n="[Table1].[Customer Name].&amp;[Chloe]" c="Chloe"/>
              <i n="[Table1].[Customer Name].&amp;[Christian]" c="Christian"/>
              <i n="[Table1].[Customer Name].&amp;[Christopher]" c="Christopher"/>
              <i n="[Table1].[Customer Name].&amp;[Claire]" c="Claire"/>
              <i n="[Table1].[Customer Name].&amp;[Clara]" c="Clara"/>
              <i n="[Table1].[Customer Name].&amp;[Cora]" c="Cora"/>
              <i n="[Table1].[Customer Name].&amp;[Daniel]" c="Daniel"/>
              <i n="[Table1].[Customer Name].&amp;[David]" c="David"/>
              <i n="[Table1].[Customer Name].&amp;[Delilah]" c="Delilah"/>
              <i n="[Table1].[Customer Name].&amp;[Dennis]" c="Dennis"/>
              <i n="[Table1].[Customer Name].&amp;[Donald]" c="Donald"/>
              <i n="[Table1].[Customer Name].&amp;[Douglas]" c="Douglas"/>
              <i n="[Table1].[Customer Name].&amp;[Dylan]" c="Dylan"/>
              <i n="[Table1].[Customer Name].&amp;[Edward]" c="Edward"/>
              <i n="[Table1].[Customer Name].&amp;[Eleanor]" c="Eleanor"/>
              <i n="[Table1].[Customer Name].&amp;[Eliza]" c="Eliza"/>
              <i n="[Table1].[Customer Name].&amp;[Elizabeth]" c="Elizabeth"/>
              <i n="[Table1].[Customer Name].&amp;[Ella]" c="Ella"/>
              <i n="[Table1].[Customer Name].&amp;[Ellie]" c="Ellie"/>
              <i n="[Table1].[Customer Name].&amp;[Emery]" c="Emery"/>
              <i n="[Table1].[Customer Name].&amp;[Emilia]" c="Emilia"/>
              <i n="[Table1].[Customer Name].&amp;[Emily]" c="Emily"/>
              <i n="[Table1].[Customer Name].&amp;[Emma]" c="Emma"/>
              <i n="[Table1].[Customer Name].&amp;[Eric]" c="Eric"/>
              <i n="[Table1].[Customer Name].&amp;[Ethan]" c="Ethan"/>
              <i n="[Table1].[Customer Name].&amp;[Eugene]" c="Eugene"/>
              <i n="[Table1].[Customer Name].&amp;[Eva]" c="Eva"/>
              <i n="[Table1].[Customer Name].&amp;[Evelyn]" c="Evelyn"/>
              <i n="[Table1].[Customer Name].&amp;[Everleigh]" c="Everleigh"/>
              <i n="[Table1].[Customer Name].&amp;[Everly]" c="Everly"/>
              <i n="[Table1].[Customer Name].&amp;[Faith]" c="Faith"/>
              <i n="[Table1].[Customer Name].&amp;[Frank]" c="Frank"/>
              <i n="[Table1].[Customer Name].&amp;[Gabriel]" c="Gabriel"/>
              <i n="[Table1].[Customer Name].&amp;[Gabriella]" c="Gabriella"/>
              <i n="[Table1].[Customer Name].&amp;[Gary]" c="Gary"/>
              <i n="[Table1].[Customer Name].&amp;[Genesis]" c="Genesis"/>
              <i n="[Table1].[Customer Name].&amp;[George]" c="George"/>
              <i n="[Table1].[Customer Name].&amp;[Gerald]" c="Gerald"/>
              <i n="[Table1].[Customer Name].&amp;[Gianna]" c="Gianna"/>
              <i n="[Table1].[Customer Name].&amp;[Grace]" c="Grace"/>
              <i n="[Table1].[Customer Name].&amp;[Gregory]" c="Gregory"/>
              <i n="[Table1].[Customer Name].&amp;[Hadley]" c="Hadley"/>
              <i n="[Table1].[Customer Name].&amp;[Hailey]" c="Hailey"/>
              <i n="[Table1].[Customer Name].&amp;[Hannah]" c="Hannah"/>
              <i n="[Table1].[Customer Name].&amp;[Harold]" c="Harold"/>
              <i n="[Table1].[Customer Name].&amp;[Harper]" c="Harper"/>
              <i n="[Table1].[Customer Name].&amp;[Hazel]" c="Hazel"/>
              <i n="[Table1].[Customer Name].&amp;[Henry]" c="Henry"/>
              <i n="[Table1].[Customer Name].&amp;[Iris]" c="Iris"/>
              <i n="[Table1].[Customer Name].&amp;[Isabella]" c="Isabella"/>
              <i n="[Table1].[Customer Name].&amp;[Isla]" c="Isla"/>
              <i n="[Table1].[Customer Name].&amp;[Ivy]" c="Ivy"/>
              <i n="[Table1].[Customer Name].&amp;[Jack]" c="Jack"/>
              <i n="[Table1].[Customer Name].&amp;[Jacob]" c="Jacob"/>
              <i n="[Table1].[Customer Name].&amp;[Jade]" c="Jade"/>
              <i n="[Table1].[Customer Name].&amp;[James]" c="James"/>
              <i n="[Table1].[Customer Name].&amp;[Jason]" c="Jason"/>
              <i n="[Table1].[Customer Name].&amp;[Jeffrey]" c="Jeffrey"/>
              <i n="[Table1].[Customer Name].&amp;[Jeremy]" c="Jeremy"/>
              <i n="[Table1].[Customer Name].&amp;[Jerry]" c="Jerry"/>
              <i n="[Table1].[Customer Name].&amp;[Jesse]" c="Jesse"/>
              <i n="[Table1].[Customer Name].&amp;[Joe]" c="Joe"/>
              <i n="[Table1].[Customer Name].&amp;[John]" c="John"/>
              <i n="[Table1].[Customer Name].&amp;[Johnny]" c="Johnny"/>
              <i n="[Table1].[Customer Name].&amp;[Jonathan]" c="Jonathan"/>
              <i n="[Table1].[Customer Name].&amp;[Jose]" c="Jose"/>
              <i n="[Table1].[Customer Name].&amp;[Joseph]" c="Joseph"/>
              <i n="[Table1].[Customer Name].&amp;[Josephine]" c="Josephine"/>
              <i n="[Table1].[Customer Name].&amp;[Joshua]" c="Joshua"/>
              <i n="[Table1].[Customer Name].&amp;[Julia]" c="Julia"/>
              <i n="[Table1].[Customer Name].&amp;[Justin]" c="Justin"/>
              <i n="[Table1].[Customer Name].&amp;[Keith]" c="Keith"/>
              <i n="[Table1].[Customer Name].&amp;[Kennedy]" c="Kennedy"/>
              <i n="[Table1].[Customer Name].&amp;[Kenneth]" c="Kenneth"/>
              <i n="[Table1].[Customer Name].&amp;[Kevin]" c="Kevin"/>
              <i n="[Table1].[Customer Name].&amp;[Khloe]" c="Khloe"/>
              <i n="[Table1].[Customer Name].&amp;[Kinsley]" c="Kinsley"/>
              <i n="[Table1].[Customer Name].&amp;[Kyle]" c="Kyle"/>
              <i n="[Table1].[Customer Name].&amp;[Larry]" c="Larry"/>
              <i n="[Table1].[Customer Name].&amp;[Lawrence]" c="Lawrence"/>
              <i n="[Table1].[Customer Name].&amp;[Layla]" c="Layla"/>
              <i n="[Table1].[Customer Name].&amp;[Leilani]" c="Leilani"/>
              <i n="[Table1].[Customer Name].&amp;[Liliana]" c="Liliana"/>
              <i n="[Table1].[Customer Name].&amp;[Lillian]" c="Lillian"/>
              <i n="[Table1].[Customer Name].&amp;[Lily]" c="Lily"/>
              <i n="[Table1].[Customer Name].&amp;[Logan]" c="Logan"/>
              <i n="[Table1].[Customer Name].&amp;[Louis]" c="Louis"/>
              <i n="[Table1].[Customer Name].&amp;[Lucy]" c="Lucy"/>
              <i n="[Table1].[Customer Name].&amp;[Luna]" c="Luna"/>
              <i n="[Table1].[Customer Name].&amp;[Lydia]" c="Lydia"/>
              <i n="[Table1].[Customer Name].&amp;[Mackenzie]" c="Mackenzie"/>
              <i n="[Table1].[Customer Name].&amp;[Madeline]" c="Madeline"/>
              <i n="[Table1].[Customer Name].&amp;[Madelyn]" c="Madelyn"/>
              <i n="[Table1].[Customer Name].&amp;[Madison]" c="Madison"/>
              <i n="[Table1].[Customer Name].&amp;[Maria]" c="Maria"/>
              <i n="[Table1].[Customer Name].&amp;[Mark]" c="Mark"/>
              <i n="[Table1].[Customer Name].&amp;[Matthew]" c="Matthew"/>
              <i n="[Table1].[Customer Name].&amp;[Maya]" c="Maya"/>
              <i n="[Table1].[Customer Name].&amp;[Melody]" c="Melody"/>
              <i n="[Table1].[Customer Name].&amp;[Mia]" c="Mia"/>
              <i n="[Table1].[Customer Name].&amp;[Michael]" c="Michael"/>
              <i n="[Table1].[Customer Name].&amp;[Mila]" c="Mila"/>
              <i n="[Table1].[Customer Name].&amp;[Naomi]" c="Naomi"/>
              <i n="[Table1].[Customer Name].&amp;[Natalia]" c="Natalia"/>
              <i n="[Table1].[Customer Name].&amp;[Natalie]" c="Natalie"/>
              <i n="[Table1].[Customer Name].&amp;[Nathan]" c="Nathan"/>
              <i n="[Table1].[Customer Name].&amp;[Nevaeh]" c="Nevaeh"/>
              <i n="[Table1].[Customer Name].&amp;[Nicholas]" c="Nicholas"/>
              <i n="[Table1].[Customer Name].&amp;[Noah]" c="Noah"/>
              <i n="[Table1].[Customer Name].&amp;[Nora]" c="Nora"/>
              <i n="[Table1].[Customer Name].&amp;[Nova]" c="Nova"/>
              <i n="[Table1].[Customer Name].&amp;[Olivia]" c="Olivia"/>
              <i n="[Table1].[Customer Name].&amp;[Paisley]" c="Paisley"/>
              <i n="[Table1].[Customer Name].&amp;[Paul]" c="Paul"/>
              <i n="[Table1].[Customer Name].&amp;[Penelope]" c="Penelope"/>
              <i n="[Table1].[Customer Name].&amp;[Peter]" c="Peter"/>
              <i n="[Table1].[Customer Name].&amp;[Philip]" c="Philip"/>
              <i n="[Table1].[Customer Name].&amp;[Piper]" c="Piper"/>
              <i n="[Table1].[Customer Name].&amp;[Quinn]" c="Quinn"/>
              <i n="[Table1].[Customer Name].&amp;[Raelynn]" c="Raelynn"/>
              <i n="[Table1].[Customer Name].&amp;[Ralph]" c="Ralph"/>
              <i n="[Table1].[Customer Name].&amp;[Randy]" c="Randy"/>
              <i n="[Table1].[Customer Name].&amp;[Raymond]" c="Raymond"/>
              <i n="[Table1].[Customer Name].&amp;[Riley]" c="Riley"/>
              <i n="[Table1].[Customer Name].&amp;[Robert]" c="Robert"/>
              <i n="[Table1].[Customer Name].&amp;[Ronald]" c="Ronald"/>
              <i n="[Table1].[Customer Name].&amp;[Rose]" c="Rose"/>
              <i n="[Table1].[Customer Name].&amp;[Roy]" c="Roy"/>
              <i n="[Table1].[Customer Name].&amp;[Russell]" c="Russell"/>
              <i n="[Table1].[Customer Name].&amp;[Ryan]" c="Ryan"/>
              <i n="[Table1].[Customer Name].&amp;[Rylee]" c="Rylee"/>
              <i n="[Table1].[Customer Name].&amp;[Samantha]" c="Samantha"/>
              <i n="[Table1].[Customer Name].&amp;[Sarah]" c="Sarah"/>
              <i n="[Table1].[Customer Name].&amp;[Savannah]" c="Savannah"/>
              <i n="[Table1].[Customer Name].&amp;[Scarlett]" c="Scarlett"/>
              <i n="[Table1].[Customer Name].&amp;[Scott]" c="Scott"/>
              <i n="[Table1].[Customer Name].&amp;[Sean]" c="Sean"/>
              <i n="[Table1].[Customer Name].&amp;[Serenity]" c="Serenity"/>
              <i n="[Table1].[Customer Name].&amp;[Skylar]" c="Skylar"/>
              <i n="[Table1].[Customer Name].&amp;[Sofia]" c="Sofia"/>
              <i n="[Table1].[Customer Name].&amp;[Sophia]" c="Sophia"/>
              <i n="[Table1].[Customer Name].&amp;[Sophie]" c="Sophie"/>
              <i n="[Table1].[Customer Name].&amp;[Stella]" c="Stella"/>
              <i n="[Table1].[Customer Name].&amp;[Stephen]" c="Stephen"/>
              <i n="[Table1].[Customer Name].&amp;[Steven]" c="Steven"/>
              <i n="[Table1].[Customer Name].&amp;[Terry]" c="Terry"/>
              <i n="[Table1].[Customer Name].&amp;[Thomas]" c="Thomas"/>
              <i n="[Table1].[Customer Name].&amp;[Tyler]" c="Tyler"/>
              <i n="[Table1].[Customer Name].&amp;[Valentina]" c="Valentina"/>
              <i n="[Table1].[Customer Name].&amp;[Vincent]" c="Vincent"/>
              <i n="[Table1].[Customer Name].&amp;[Violet]" c="Violet"/>
              <i n="[Table1].[Customer Name].&amp;[Vivian]" c="Vivian"/>
              <i n="[Table1].[Customer Name].&amp;[Walter]" c="Walter"/>
              <i n="[Table1].[Customer Name].&amp;[William]" c="William"/>
              <i n="[Table1].[Customer Name].&amp;[Willie]" c="Willie"/>
              <i n="[Table1].[Customer Name].&amp;[Willow]" c="Willow"/>
              <i n="[Table1].[Customer Name].&amp;[Ximena]" c="Ximena"/>
              <i n="[Table1].[Customer Name].&amp;[Zachary]" c="Zachary"/>
              <i n="[Table1].[Customer Name].&amp;[Zoe]" c="Zoe"/>
              <i n="[Table1].[Customer Name].&amp;[Zoey]" c="Zoey"/>
            </range>
          </ranges>
        </level>
      </levels>
      <selections count="1">
        <selection n="[Table1].[Custome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9EA41D-63A1-49CC-87E7-5D4F44E0AA35}" cache="Slicer_Region" caption="Region" level="1" rowHeight="257175"/>
  <slicer name="Customer Name" xr10:uid="{4D2EC531-F412-47EE-B79A-B0E0A302FCC7}" cache="Slicer_Customer_Name" caption="Customer Name" startItem="21"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Category 1" xr10:uid="{85E47B7E-B30A-4075-999C-E7179C7DDAE7}" cache="Slicer_Item_Category" caption="Item Category" columnCount="2" level="1" style="SlicerStyleLight2" rowHeight="257175"/>
  <slicer name="Month 1" xr10:uid="{E64033CC-474B-4CC6-8F02-8B961078C851}" cache="Slicer_Month" caption="Month" columnCount="3" level="1" style="SlicerStyleLight2" rowHeight="257175"/>
  <slicer name="Region 1" xr10:uid="{2D741AA4-BBD7-4678-8869-94A5A2E82EFC}" cache="Slicer_Region" caption="Region" level="1" style="SlicerStyleLight2" rowHeight="257175"/>
  <slicer name="Customer Name 1" xr10:uid="{BD570AC3-A7A5-4033-AE77-475B92A1670A}" cache="Slicer_Customer_Name" caption="Customer Name" level="1"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E1B9B1-C1CE-41CB-8476-5398A63815E8}" name="Table_ExternalData_1" displayName="Table_ExternalData_1" ref="A3:Q45" tableType="queryTable" totalsRowShown="0">
  <autoFilter ref="A3:Q45" xr:uid="{7CE1B9B1-C1CE-41CB-8476-5398A63815E8}"/>
  <tableColumns count="17">
    <tableColumn id="1" xr3:uid="{121504CC-1C9C-40BA-8DB0-69E2B7346CE0}" uniqueName="1" name="Table1[Order ID]" queryTableFieldId="1"/>
    <tableColumn id="2" xr3:uid="{08ED677B-790C-4D0A-BC66-AC722A227DC7}" uniqueName="2" name="Table1[Order Date]" queryTableFieldId="2" dataDxfId="22"/>
    <tableColumn id="3" xr3:uid="{F7E1FDB2-CF64-4D5F-9F13-9B0C753A9B19}" uniqueName="3" name="Table1[Year]" queryTableFieldId="3"/>
    <tableColumn id="4" xr3:uid="{30710E2E-8F9B-436D-A241-B8204F08AD11}" uniqueName="4" name="Table1[Customer ID]" queryTableFieldId="4"/>
    <tableColumn id="5" xr3:uid="{EB591F34-C138-42B9-8BA1-E2749169C653}" uniqueName="5" name="Table1[Customer Name]" queryTableFieldId="5"/>
    <tableColumn id="6" xr3:uid="{9FCFFA6F-5A49-4A0B-8B71-7672EE51E16A}" uniqueName="6" name="Table1[Product ID]" queryTableFieldId="6"/>
    <tableColumn id="7" xr3:uid="{80B4CB57-F642-4730-A1D1-D00802C84EA7}" uniqueName="7" name="Table1[Product Name]" queryTableFieldId="7"/>
    <tableColumn id="8" xr3:uid="{1EAE9D09-9F6C-4B9F-8ADF-8E312BD2A29E}" uniqueName="8" name="Table1[Item Category]" queryTableFieldId="8"/>
    <tableColumn id="9" xr3:uid="{3F274AC5-DFFF-43DF-A5D9-4AA151603897}" uniqueName="9" name="Table1[Region]" queryTableFieldId="9"/>
    <tableColumn id="10" xr3:uid="{1C29979C-6987-425E-B36E-AA83497F2753}" uniqueName="10" name="Table1[Quantity Sold]" queryTableFieldId="10"/>
    <tableColumn id="11" xr3:uid="{8706A0D1-35A9-4723-9FA3-F11255FADA79}" uniqueName="11" name="Table1[Unit Price]" queryTableFieldId="11"/>
    <tableColumn id="12" xr3:uid="{5C37A66C-A968-4BD2-82F7-3FD9D19EFA25}" uniqueName="12" name="Table1[Cost Amount]" queryTableFieldId="12"/>
    <tableColumn id="13" xr3:uid="{4B5001AD-94A3-44D1-93B1-4C6E8CADB561}" uniqueName="13" name="Table1[Sales Amount]" queryTableFieldId="13"/>
    <tableColumn id="14" xr3:uid="{44EA524A-2A79-4B75-8B28-5DCD64B19E44}" uniqueName="14" name="Table1[Profit]" queryTableFieldId="14"/>
    <tableColumn id="15" xr3:uid="{33135BEC-3430-4547-BABC-7B8EF8E0D0FF}" uniqueName="15" name="Table1[Quarter]" queryTableFieldId="15"/>
    <tableColumn id="16" xr3:uid="{F175B287-8315-475D-A311-2053B4161536}" uniqueName="16" name="Table1[Month]" queryTableFieldId="16"/>
    <tableColumn id="17" xr3:uid="{BBB2168B-0242-4FE5-A42B-E3318D3ACAFB}" uniqueName="17" name="Table1[Month No]"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47F50-640C-49A1-B90F-B51A68B0F67B}" name="Table1" displayName="Table1" ref="A3:Q503" totalsRowShown="0" headerRowDxfId="6">
  <autoFilter ref="A3:Q503" xr:uid="{6D247F50-640C-49A1-B90F-B51A68B0F67B}"/>
  <tableColumns count="17">
    <tableColumn id="1" xr3:uid="{9B4D717C-A03A-46D7-B4BF-D4BBCF0D9DDB}" name="Order ID"/>
    <tableColumn id="2" xr3:uid="{D5ECCFC8-15C9-4BC1-B6F5-AC7A6598448E}" name="Order Date" dataDxfId="5"/>
    <tableColumn id="3" xr3:uid="{161AF29E-9D60-4665-9A07-72B2DF3106E5}" name="Year"/>
    <tableColumn id="4" xr3:uid="{B3905CD2-C2F7-4764-8734-7B9EF41A3EDC}" name="Customer ID"/>
    <tableColumn id="5" xr3:uid="{8D235D3D-5D2C-4C79-87B6-78DD86742A18}" name="Customer Name"/>
    <tableColumn id="6" xr3:uid="{4CEB3599-9405-4F06-96EA-D12AB657F7C3}" name="Product ID"/>
    <tableColumn id="7" xr3:uid="{AC09DE8B-2390-4416-970D-F8D5DE766139}" name="Product Name"/>
    <tableColumn id="8" xr3:uid="{7B985060-59CB-45EA-9589-7955FECB6D26}" name="Item Category"/>
    <tableColumn id="9" xr3:uid="{0DD17950-D7FD-4C38-9034-4310C685833C}" name="Region"/>
    <tableColumn id="10" xr3:uid="{6BF01B87-809B-4C6E-A2CF-EC970945E554}" name="Quantity Sold"/>
    <tableColumn id="11" xr3:uid="{47DC7392-5B5C-4F53-98BA-9ADAB2AC2D32}" name="Unit Price"/>
    <tableColumn id="12" xr3:uid="{8EFDB573-7A9B-43AC-8844-4725A5B77325}" name="Cost Amount"/>
    <tableColumn id="19" xr3:uid="{E3DB6440-9FFB-472F-A0AB-90E158AFAD3B}" name="Sales Amount" dataDxfId="4">
      <calculatedColumnFormula>Table1[[#This Row],[Quantity Sold]]*Table1[[#This Row],[Unit Price]]</calculatedColumnFormula>
    </tableColumn>
    <tableColumn id="20" xr3:uid="{A612545D-1642-4186-B0EE-61E5F59DB015}" name="Profit" dataDxfId="3">
      <calculatedColumnFormula>Table1[[#This Row],[Sales Amount]]-Table1[[#This Row],[Cost Amount]]</calculatedColumnFormula>
    </tableColumn>
    <tableColumn id="21" xr3:uid="{7ABB6A75-C325-4A39-B917-686C1303C2A1}" name="Quarter" dataDxfId="2">
      <calculatedColumnFormula>"Q"&amp;ROUNDUP(MONTH(Table1[[#This Row],[Order Date]])/3,0)</calculatedColumnFormula>
    </tableColumn>
    <tableColumn id="22" xr3:uid="{EA1ECD05-B943-4031-802D-106AE6B21370}" name="Month" dataDxfId="1">
      <calculatedColumnFormula>TEXT(B:B,"MMM")</calculatedColumnFormula>
    </tableColumn>
    <tableColumn id="23" xr3:uid="{7DC5C51D-270C-4290-BF8C-F736CF970324}" name="Month No" dataDxfId="0">
      <calculatedColumnFormula>MONTH(B:B)</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C7BE-6D2D-4F18-826B-A547DDF81D31}">
  <dimension ref="A1:Q45"/>
  <sheetViews>
    <sheetView workbookViewId="0"/>
  </sheetViews>
  <sheetFormatPr defaultRowHeight="15" x14ac:dyDescent="0.25"/>
  <cols>
    <col min="1" max="1" width="18.28515625" bestFit="1" customWidth="1"/>
    <col min="2" max="2" width="20.7109375" bestFit="1" customWidth="1"/>
    <col min="3" max="3" width="14.5703125" bestFit="1" customWidth="1"/>
    <col min="4" max="4" width="22.28515625" bestFit="1" customWidth="1"/>
    <col min="5" max="5" width="25.7109375" bestFit="1" customWidth="1"/>
    <col min="6" max="6" width="20.28515625" bestFit="1" customWidth="1"/>
    <col min="7" max="8" width="23.7109375" bestFit="1" customWidth="1"/>
    <col min="9" max="9" width="17" bestFit="1" customWidth="1"/>
    <col min="10" max="10" width="23" bestFit="1" customWidth="1"/>
    <col min="11" max="11" width="19.5703125" bestFit="1" customWidth="1"/>
    <col min="12" max="12" width="22.5703125" bestFit="1" customWidth="1"/>
    <col min="13" max="13" width="23.140625" bestFit="1" customWidth="1"/>
    <col min="14" max="14" width="15.7109375" bestFit="1" customWidth="1"/>
    <col min="15" max="15" width="17.5703125" bestFit="1" customWidth="1"/>
    <col min="16" max="16" width="16.42578125" bestFit="1" customWidth="1"/>
    <col min="17" max="17" width="19.5703125" bestFit="1" customWidth="1"/>
  </cols>
  <sheetData>
    <row r="1" spans="1:17" x14ac:dyDescent="0.25">
      <c r="A1" s="11" t="s">
        <v>989</v>
      </c>
    </row>
    <row r="3" spans="1:17" x14ac:dyDescent="0.25">
      <c r="A3" t="s">
        <v>971</v>
      </c>
      <c r="B3" t="s">
        <v>972</v>
      </c>
      <c r="C3" t="s">
        <v>973</v>
      </c>
      <c r="D3" t="s">
        <v>974</v>
      </c>
      <c r="E3" t="s">
        <v>975</v>
      </c>
      <c r="F3" t="s">
        <v>976</v>
      </c>
      <c r="G3" t="s">
        <v>977</v>
      </c>
      <c r="H3" t="s">
        <v>978</v>
      </c>
      <c r="I3" t="s">
        <v>979</v>
      </c>
      <c r="J3" t="s">
        <v>980</v>
      </c>
      <c r="K3" t="s">
        <v>981</v>
      </c>
      <c r="L3" t="s">
        <v>982</v>
      </c>
      <c r="M3" t="s">
        <v>983</v>
      </c>
      <c r="N3" t="s">
        <v>984</v>
      </c>
      <c r="O3" t="s">
        <v>985</v>
      </c>
      <c r="P3" t="s">
        <v>986</v>
      </c>
      <c r="Q3" t="s">
        <v>987</v>
      </c>
    </row>
    <row r="4" spans="1:17" x14ac:dyDescent="0.25">
      <c r="A4" t="s">
        <v>117</v>
      </c>
      <c r="B4" s="9">
        <v>46330</v>
      </c>
      <c r="C4">
        <v>2026</v>
      </c>
      <c r="D4" t="s">
        <v>118</v>
      </c>
      <c r="E4" t="s">
        <v>119</v>
      </c>
      <c r="F4" t="s">
        <v>83</v>
      </c>
      <c r="G4" t="s">
        <v>84</v>
      </c>
      <c r="H4" t="s">
        <v>35</v>
      </c>
      <c r="I4" t="s">
        <v>29</v>
      </c>
      <c r="J4">
        <v>17</v>
      </c>
      <c r="K4">
        <v>440.76</v>
      </c>
      <c r="L4">
        <v>5061.97</v>
      </c>
      <c r="M4">
        <v>7492.92</v>
      </c>
      <c r="N4">
        <v>2430.9499999999998</v>
      </c>
      <c r="O4" t="s">
        <v>988</v>
      </c>
      <c r="P4" t="s">
        <v>956</v>
      </c>
      <c r="Q4">
        <v>11</v>
      </c>
    </row>
    <row r="5" spans="1:17" x14ac:dyDescent="0.25">
      <c r="A5" t="s">
        <v>120</v>
      </c>
      <c r="B5" s="9">
        <v>46332</v>
      </c>
      <c r="C5">
        <v>2026</v>
      </c>
      <c r="D5" t="s">
        <v>121</v>
      </c>
      <c r="E5" t="s">
        <v>122</v>
      </c>
      <c r="F5" t="s">
        <v>123</v>
      </c>
      <c r="G5" t="s">
        <v>124</v>
      </c>
      <c r="H5" t="s">
        <v>41</v>
      </c>
      <c r="I5" t="s">
        <v>42</v>
      </c>
      <c r="J5">
        <v>15</v>
      </c>
      <c r="K5">
        <v>175.8</v>
      </c>
      <c r="L5">
        <v>1763.84</v>
      </c>
      <c r="M5">
        <v>2637</v>
      </c>
      <c r="N5">
        <v>873.16000000000008</v>
      </c>
      <c r="O5" t="s">
        <v>988</v>
      </c>
      <c r="P5" t="s">
        <v>956</v>
      </c>
      <c r="Q5">
        <v>11</v>
      </c>
    </row>
    <row r="6" spans="1:17" x14ac:dyDescent="0.25">
      <c r="A6" t="s">
        <v>156</v>
      </c>
      <c r="B6" s="9">
        <v>46338</v>
      </c>
      <c r="C6">
        <v>2026</v>
      </c>
      <c r="D6" t="s">
        <v>157</v>
      </c>
      <c r="E6" t="s">
        <v>158</v>
      </c>
      <c r="F6" t="s">
        <v>159</v>
      </c>
      <c r="G6" t="s">
        <v>160</v>
      </c>
      <c r="H6" t="s">
        <v>51</v>
      </c>
      <c r="I6" t="s">
        <v>23</v>
      </c>
      <c r="J6">
        <v>11</v>
      </c>
      <c r="K6">
        <v>201.37</v>
      </c>
      <c r="L6">
        <v>1250.05</v>
      </c>
      <c r="M6">
        <v>2215.0700000000002</v>
      </c>
      <c r="N6">
        <v>965.02000000000021</v>
      </c>
      <c r="O6" t="s">
        <v>988</v>
      </c>
      <c r="P6" t="s">
        <v>956</v>
      </c>
      <c r="Q6">
        <v>11</v>
      </c>
    </row>
    <row r="7" spans="1:17" x14ac:dyDescent="0.25">
      <c r="A7" t="s">
        <v>208</v>
      </c>
      <c r="B7" s="9">
        <v>46353</v>
      </c>
      <c r="C7">
        <v>2026</v>
      </c>
      <c r="D7" t="s">
        <v>209</v>
      </c>
      <c r="E7" t="s">
        <v>210</v>
      </c>
      <c r="F7" t="s">
        <v>95</v>
      </c>
      <c r="G7" t="s">
        <v>96</v>
      </c>
      <c r="H7" t="s">
        <v>97</v>
      </c>
      <c r="I7" t="s">
        <v>29</v>
      </c>
      <c r="J7">
        <v>11</v>
      </c>
      <c r="K7">
        <v>355.29</v>
      </c>
      <c r="L7">
        <v>2750.55</v>
      </c>
      <c r="M7">
        <v>3908.19</v>
      </c>
      <c r="N7">
        <v>1157.6399999999999</v>
      </c>
      <c r="O7" t="s">
        <v>988</v>
      </c>
      <c r="P7" t="s">
        <v>956</v>
      </c>
      <c r="Q7">
        <v>11</v>
      </c>
    </row>
    <row r="8" spans="1:17" x14ac:dyDescent="0.25">
      <c r="A8" t="s">
        <v>238</v>
      </c>
      <c r="B8" s="9">
        <v>46353</v>
      </c>
      <c r="C8">
        <v>2026</v>
      </c>
      <c r="D8" t="s">
        <v>239</v>
      </c>
      <c r="E8" t="s">
        <v>240</v>
      </c>
      <c r="F8" t="s">
        <v>241</v>
      </c>
      <c r="G8" t="s">
        <v>242</v>
      </c>
      <c r="H8" t="s">
        <v>35</v>
      </c>
      <c r="I8" t="s">
        <v>29</v>
      </c>
      <c r="J8">
        <v>11</v>
      </c>
      <c r="K8">
        <v>489.24</v>
      </c>
      <c r="L8">
        <v>3208.94</v>
      </c>
      <c r="M8">
        <v>5381.64</v>
      </c>
      <c r="N8">
        <v>2172.7000000000003</v>
      </c>
      <c r="O8" t="s">
        <v>988</v>
      </c>
      <c r="P8" t="s">
        <v>956</v>
      </c>
      <c r="Q8">
        <v>11</v>
      </c>
    </row>
    <row r="9" spans="1:17" x14ac:dyDescent="0.25">
      <c r="A9" t="s">
        <v>264</v>
      </c>
      <c r="B9" s="9">
        <v>46334</v>
      </c>
      <c r="C9">
        <v>2026</v>
      </c>
      <c r="D9" t="s">
        <v>265</v>
      </c>
      <c r="E9" t="s">
        <v>266</v>
      </c>
      <c r="F9" t="s">
        <v>190</v>
      </c>
      <c r="G9" t="s">
        <v>191</v>
      </c>
      <c r="H9" t="s">
        <v>35</v>
      </c>
      <c r="I9" t="s">
        <v>42</v>
      </c>
      <c r="J9">
        <v>11</v>
      </c>
      <c r="K9">
        <v>258.91000000000003</v>
      </c>
      <c r="L9">
        <v>1655.69</v>
      </c>
      <c r="M9">
        <v>2848.01</v>
      </c>
      <c r="N9">
        <v>1192.3200000000002</v>
      </c>
      <c r="O9" t="s">
        <v>988</v>
      </c>
      <c r="P9" t="s">
        <v>956</v>
      </c>
      <c r="Q9">
        <v>11</v>
      </c>
    </row>
    <row r="10" spans="1:17" x14ac:dyDescent="0.25">
      <c r="A10" t="s">
        <v>315</v>
      </c>
      <c r="B10" s="9">
        <v>46344</v>
      </c>
      <c r="C10">
        <v>2026</v>
      </c>
      <c r="D10" t="s">
        <v>316</v>
      </c>
      <c r="E10" t="s">
        <v>237</v>
      </c>
      <c r="F10" t="s">
        <v>317</v>
      </c>
      <c r="G10" t="s">
        <v>318</v>
      </c>
      <c r="H10" t="s">
        <v>22</v>
      </c>
      <c r="I10" t="s">
        <v>52</v>
      </c>
      <c r="J10">
        <v>18</v>
      </c>
      <c r="K10">
        <v>37.06</v>
      </c>
      <c r="L10">
        <v>361.59</v>
      </c>
      <c r="M10">
        <v>667.08</v>
      </c>
      <c r="N10">
        <v>305.49000000000007</v>
      </c>
      <c r="O10" t="s">
        <v>988</v>
      </c>
      <c r="P10" t="s">
        <v>956</v>
      </c>
      <c r="Q10">
        <v>11</v>
      </c>
    </row>
    <row r="11" spans="1:17" x14ac:dyDescent="0.25">
      <c r="A11" t="s">
        <v>339</v>
      </c>
      <c r="B11" s="9">
        <v>46352</v>
      </c>
      <c r="C11">
        <v>2026</v>
      </c>
      <c r="D11" t="s">
        <v>25</v>
      </c>
      <c r="E11" t="s">
        <v>277</v>
      </c>
      <c r="F11" t="s">
        <v>186</v>
      </c>
      <c r="G11" t="s">
        <v>187</v>
      </c>
      <c r="H11" t="s">
        <v>97</v>
      </c>
      <c r="I11" t="s">
        <v>52</v>
      </c>
      <c r="J11">
        <v>19</v>
      </c>
      <c r="K11">
        <v>86.37</v>
      </c>
      <c r="L11">
        <v>1040.1099999999999</v>
      </c>
      <c r="M11">
        <v>1641.0300000000002</v>
      </c>
      <c r="N11">
        <v>600.9200000000003</v>
      </c>
      <c r="O11" t="s">
        <v>988</v>
      </c>
      <c r="P11" t="s">
        <v>956</v>
      </c>
      <c r="Q11">
        <v>11</v>
      </c>
    </row>
    <row r="12" spans="1:17" x14ac:dyDescent="0.25">
      <c r="A12" t="s">
        <v>374</v>
      </c>
      <c r="B12" s="9">
        <v>46347</v>
      </c>
      <c r="C12">
        <v>2026</v>
      </c>
      <c r="D12" t="s">
        <v>209</v>
      </c>
      <c r="E12" t="s">
        <v>375</v>
      </c>
      <c r="F12" t="s">
        <v>72</v>
      </c>
      <c r="G12" t="s">
        <v>73</v>
      </c>
      <c r="H12" t="s">
        <v>41</v>
      </c>
      <c r="I12" t="s">
        <v>42</v>
      </c>
      <c r="J12">
        <v>17</v>
      </c>
      <c r="K12">
        <v>448.85</v>
      </c>
      <c r="L12">
        <v>4859.8</v>
      </c>
      <c r="M12">
        <v>7630.4500000000007</v>
      </c>
      <c r="N12">
        <v>2770.6500000000005</v>
      </c>
      <c r="O12" t="s">
        <v>988</v>
      </c>
      <c r="P12" t="s">
        <v>956</v>
      </c>
      <c r="Q12">
        <v>11</v>
      </c>
    </row>
    <row r="13" spans="1:17" x14ac:dyDescent="0.25">
      <c r="A13" t="s">
        <v>433</v>
      </c>
      <c r="B13" s="9">
        <v>46338</v>
      </c>
      <c r="C13">
        <v>2026</v>
      </c>
      <c r="D13" t="s">
        <v>434</v>
      </c>
      <c r="E13" t="s">
        <v>435</v>
      </c>
      <c r="F13" t="s">
        <v>394</v>
      </c>
      <c r="G13" t="s">
        <v>395</v>
      </c>
      <c r="H13" t="s">
        <v>68</v>
      </c>
      <c r="I13" t="s">
        <v>52</v>
      </c>
      <c r="J13">
        <v>8</v>
      </c>
      <c r="K13">
        <v>412.87</v>
      </c>
      <c r="L13">
        <v>2797.84</v>
      </c>
      <c r="M13">
        <v>3302.96</v>
      </c>
      <c r="N13">
        <v>505.11999999999989</v>
      </c>
      <c r="O13" t="s">
        <v>988</v>
      </c>
      <c r="P13" t="s">
        <v>956</v>
      </c>
      <c r="Q13">
        <v>11</v>
      </c>
    </row>
    <row r="14" spans="1:17" x14ac:dyDescent="0.25">
      <c r="A14" t="s">
        <v>458</v>
      </c>
      <c r="B14" s="9">
        <v>46327</v>
      </c>
      <c r="C14">
        <v>2026</v>
      </c>
      <c r="D14" t="s">
        <v>459</v>
      </c>
      <c r="E14" t="s">
        <v>87</v>
      </c>
      <c r="F14" t="s">
        <v>27</v>
      </c>
      <c r="G14" t="s">
        <v>28</v>
      </c>
      <c r="H14" t="s">
        <v>22</v>
      </c>
      <c r="I14" t="s">
        <v>42</v>
      </c>
      <c r="J14">
        <v>3</v>
      </c>
      <c r="K14">
        <v>355.71</v>
      </c>
      <c r="L14">
        <v>555.44000000000005</v>
      </c>
      <c r="M14">
        <v>1067.1299999999999</v>
      </c>
      <c r="N14">
        <v>511.68999999999983</v>
      </c>
      <c r="O14" t="s">
        <v>988</v>
      </c>
      <c r="P14" t="s">
        <v>956</v>
      </c>
      <c r="Q14">
        <v>11</v>
      </c>
    </row>
    <row r="15" spans="1:17" x14ac:dyDescent="0.25">
      <c r="A15" t="s">
        <v>497</v>
      </c>
      <c r="B15" s="9">
        <v>46331</v>
      </c>
      <c r="C15">
        <v>2026</v>
      </c>
      <c r="D15" t="s">
        <v>498</v>
      </c>
      <c r="E15" t="s">
        <v>258</v>
      </c>
      <c r="F15" t="s">
        <v>123</v>
      </c>
      <c r="G15" t="s">
        <v>124</v>
      </c>
      <c r="H15" t="s">
        <v>41</v>
      </c>
      <c r="I15" t="s">
        <v>23</v>
      </c>
      <c r="J15">
        <v>3</v>
      </c>
      <c r="K15">
        <v>233.66</v>
      </c>
      <c r="L15">
        <v>577.52</v>
      </c>
      <c r="M15">
        <v>700.98</v>
      </c>
      <c r="N15">
        <v>123.46000000000004</v>
      </c>
      <c r="O15" t="s">
        <v>988</v>
      </c>
      <c r="P15" t="s">
        <v>956</v>
      </c>
      <c r="Q15">
        <v>11</v>
      </c>
    </row>
    <row r="16" spans="1:17" x14ac:dyDescent="0.25">
      <c r="A16" t="s">
        <v>551</v>
      </c>
      <c r="B16" s="9">
        <v>46332</v>
      </c>
      <c r="C16">
        <v>2026</v>
      </c>
      <c r="D16" t="s">
        <v>552</v>
      </c>
      <c r="E16" t="s">
        <v>542</v>
      </c>
      <c r="F16" t="s">
        <v>139</v>
      </c>
      <c r="G16" t="s">
        <v>140</v>
      </c>
      <c r="H16" t="s">
        <v>22</v>
      </c>
      <c r="I16" t="s">
        <v>52</v>
      </c>
      <c r="J16">
        <v>2</v>
      </c>
      <c r="K16">
        <v>88.36</v>
      </c>
      <c r="L16">
        <v>122.85</v>
      </c>
      <c r="M16">
        <v>176.72</v>
      </c>
      <c r="N16">
        <v>53.870000000000005</v>
      </c>
      <c r="O16" t="s">
        <v>988</v>
      </c>
      <c r="P16" t="s">
        <v>956</v>
      </c>
      <c r="Q16">
        <v>11</v>
      </c>
    </row>
    <row r="17" spans="1:17" x14ac:dyDescent="0.25">
      <c r="A17" t="s">
        <v>555</v>
      </c>
      <c r="B17" s="9">
        <v>46329</v>
      </c>
      <c r="C17">
        <v>2026</v>
      </c>
      <c r="D17" t="s">
        <v>288</v>
      </c>
      <c r="E17" t="s">
        <v>48</v>
      </c>
      <c r="F17" t="s">
        <v>399</v>
      </c>
      <c r="G17" t="s">
        <v>400</v>
      </c>
      <c r="H17" t="s">
        <v>22</v>
      </c>
      <c r="I17" t="s">
        <v>23</v>
      </c>
      <c r="J17">
        <v>7</v>
      </c>
      <c r="K17">
        <v>339.79</v>
      </c>
      <c r="L17">
        <v>1733.63</v>
      </c>
      <c r="M17">
        <v>2378.5300000000002</v>
      </c>
      <c r="N17">
        <v>644.90000000000009</v>
      </c>
      <c r="O17" t="s">
        <v>988</v>
      </c>
      <c r="P17" t="s">
        <v>956</v>
      </c>
      <c r="Q17">
        <v>11</v>
      </c>
    </row>
    <row r="18" spans="1:17" x14ac:dyDescent="0.25">
      <c r="A18" t="s">
        <v>566</v>
      </c>
      <c r="B18" s="9">
        <v>46339</v>
      </c>
      <c r="C18">
        <v>2026</v>
      </c>
      <c r="D18" t="s">
        <v>472</v>
      </c>
      <c r="E18" t="s">
        <v>567</v>
      </c>
      <c r="F18" t="s">
        <v>195</v>
      </c>
      <c r="G18" t="s">
        <v>196</v>
      </c>
      <c r="H18" t="s">
        <v>35</v>
      </c>
      <c r="I18" t="s">
        <v>52</v>
      </c>
      <c r="J18">
        <v>2</v>
      </c>
      <c r="K18">
        <v>235.7</v>
      </c>
      <c r="L18">
        <v>266.69</v>
      </c>
      <c r="M18">
        <v>471.4</v>
      </c>
      <c r="N18">
        <v>204.70999999999998</v>
      </c>
      <c r="O18" t="s">
        <v>988</v>
      </c>
      <c r="P18" t="s">
        <v>956</v>
      </c>
      <c r="Q18">
        <v>11</v>
      </c>
    </row>
    <row r="19" spans="1:17" x14ac:dyDescent="0.25">
      <c r="A19" t="s">
        <v>570</v>
      </c>
      <c r="B19" s="9">
        <v>46348</v>
      </c>
      <c r="C19">
        <v>2026</v>
      </c>
      <c r="D19" t="s">
        <v>89</v>
      </c>
      <c r="E19" t="s">
        <v>360</v>
      </c>
      <c r="F19" t="s">
        <v>313</v>
      </c>
      <c r="G19" t="s">
        <v>314</v>
      </c>
      <c r="H19" t="s">
        <v>68</v>
      </c>
      <c r="I19" t="s">
        <v>42</v>
      </c>
      <c r="J19">
        <v>1</v>
      </c>
      <c r="K19">
        <v>167.37</v>
      </c>
      <c r="L19">
        <v>103.81</v>
      </c>
      <c r="M19">
        <v>167.37</v>
      </c>
      <c r="N19">
        <v>63.56</v>
      </c>
      <c r="O19" t="s">
        <v>988</v>
      </c>
      <c r="P19" t="s">
        <v>956</v>
      </c>
      <c r="Q19">
        <v>11</v>
      </c>
    </row>
    <row r="20" spans="1:17" x14ac:dyDescent="0.25">
      <c r="A20" t="s">
        <v>597</v>
      </c>
      <c r="B20" s="9">
        <v>46349</v>
      </c>
      <c r="C20">
        <v>2026</v>
      </c>
      <c r="D20" t="s">
        <v>142</v>
      </c>
      <c r="E20" t="s">
        <v>432</v>
      </c>
      <c r="F20" t="s">
        <v>163</v>
      </c>
      <c r="G20" t="s">
        <v>164</v>
      </c>
      <c r="H20" t="s">
        <v>68</v>
      </c>
      <c r="I20" t="s">
        <v>42</v>
      </c>
      <c r="J20">
        <v>3</v>
      </c>
      <c r="K20">
        <v>375.94</v>
      </c>
      <c r="L20">
        <v>795.77</v>
      </c>
      <c r="M20">
        <v>1127.82</v>
      </c>
      <c r="N20">
        <v>332.04999999999995</v>
      </c>
      <c r="O20" t="s">
        <v>988</v>
      </c>
      <c r="P20" t="s">
        <v>956</v>
      </c>
      <c r="Q20">
        <v>11</v>
      </c>
    </row>
    <row r="21" spans="1:17" x14ac:dyDescent="0.25">
      <c r="A21" t="s">
        <v>600</v>
      </c>
      <c r="B21" s="9">
        <v>46352</v>
      </c>
      <c r="C21">
        <v>2026</v>
      </c>
      <c r="D21" t="s">
        <v>463</v>
      </c>
      <c r="E21" t="s">
        <v>358</v>
      </c>
      <c r="F21" t="s">
        <v>101</v>
      </c>
      <c r="G21" t="s">
        <v>102</v>
      </c>
      <c r="H21" t="s">
        <v>22</v>
      </c>
      <c r="I21" t="s">
        <v>52</v>
      </c>
      <c r="J21">
        <v>18</v>
      </c>
      <c r="K21">
        <v>29.69</v>
      </c>
      <c r="L21">
        <v>370.29</v>
      </c>
      <c r="M21">
        <v>534.42000000000007</v>
      </c>
      <c r="N21">
        <v>164.13000000000005</v>
      </c>
      <c r="O21" t="s">
        <v>988</v>
      </c>
      <c r="P21" t="s">
        <v>956</v>
      </c>
      <c r="Q21">
        <v>11</v>
      </c>
    </row>
    <row r="22" spans="1:17" x14ac:dyDescent="0.25">
      <c r="A22" t="s">
        <v>611</v>
      </c>
      <c r="B22" s="9">
        <v>46334</v>
      </c>
      <c r="C22">
        <v>2026</v>
      </c>
      <c r="D22" t="s">
        <v>81</v>
      </c>
      <c r="E22" t="s">
        <v>261</v>
      </c>
      <c r="F22" t="s">
        <v>106</v>
      </c>
      <c r="G22" t="s">
        <v>107</v>
      </c>
      <c r="H22" t="s">
        <v>35</v>
      </c>
      <c r="I22" t="s">
        <v>52</v>
      </c>
      <c r="J22">
        <v>10</v>
      </c>
      <c r="K22">
        <v>378.36</v>
      </c>
      <c r="L22">
        <v>2381.84</v>
      </c>
      <c r="M22">
        <v>3783.6000000000004</v>
      </c>
      <c r="N22">
        <v>1401.7600000000002</v>
      </c>
      <c r="O22" t="s">
        <v>988</v>
      </c>
      <c r="P22" t="s">
        <v>956</v>
      </c>
      <c r="Q22">
        <v>11</v>
      </c>
    </row>
    <row r="23" spans="1:17" x14ac:dyDescent="0.25">
      <c r="A23" t="s">
        <v>617</v>
      </c>
      <c r="B23" s="9">
        <v>46356</v>
      </c>
      <c r="C23">
        <v>2026</v>
      </c>
      <c r="D23" t="s">
        <v>427</v>
      </c>
      <c r="E23" t="s">
        <v>618</v>
      </c>
      <c r="F23" t="s">
        <v>72</v>
      </c>
      <c r="G23" t="s">
        <v>73</v>
      </c>
      <c r="H23" t="s">
        <v>41</v>
      </c>
      <c r="I23" t="s">
        <v>29</v>
      </c>
      <c r="J23">
        <v>16</v>
      </c>
      <c r="K23">
        <v>273.33</v>
      </c>
      <c r="L23">
        <v>3184.32</v>
      </c>
      <c r="M23">
        <v>4373.28</v>
      </c>
      <c r="N23">
        <v>1188.9599999999996</v>
      </c>
      <c r="O23" t="s">
        <v>988</v>
      </c>
      <c r="P23" t="s">
        <v>956</v>
      </c>
      <c r="Q23">
        <v>11</v>
      </c>
    </row>
    <row r="24" spans="1:17" x14ac:dyDescent="0.25">
      <c r="A24" t="s">
        <v>632</v>
      </c>
      <c r="B24" s="9">
        <v>46354</v>
      </c>
      <c r="C24">
        <v>2026</v>
      </c>
      <c r="D24" t="s">
        <v>288</v>
      </c>
      <c r="E24" t="s">
        <v>350</v>
      </c>
      <c r="F24" t="s">
        <v>169</v>
      </c>
      <c r="G24" t="s">
        <v>170</v>
      </c>
      <c r="H24" t="s">
        <v>22</v>
      </c>
      <c r="I24" t="s">
        <v>42</v>
      </c>
      <c r="J24">
        <v>5</v>
      </c>
      <c r="K24">
        <v>328.25</v>
      </c>
      <c r="L24">
        <v>952.99</v>
      </c>
      <c r="M24">
        <v>1641.25</v>
      </c>
      <c r="N24">
        <v>688.26</v>
      </c>
      <c r="O24" t="s">
        <v>988</v>
      </c>
      <c r="P24" t="s">
        <v>956</v>
      </c>
      <c r="Q24">
        <v>11</v>
      </c>
    </row>
    <row r="25" spans="1:17" x14ac:dyDescent="0.25">
      <c r="A25" t="s">
        <v>654</v>
      </c>
      <c r="B25" s="9">
        <v>46327</v>
      </c>
      <c r="C25">
        <v>2026</v>
      </c>
      <c r="D25" t="s">
        <v>37</v>
      </c>
      <c r="E25" t="s">
        <v>38</v>
      </c>
      <c r="F25" t="s">
        <v>218</v>
      </c>
      <c r="G25" t="s">
        <v>219</v>
      </c>
      <c r="H25" t="s">
        <v>220</v>
      </c>
      <c r="I25" t="s">
        <v>52</v>
      </c>
      <c r="J25">
        <v>12</v>
      </c>
      <c r="K25">
        <v>220.09</v>
      </c>
      <c r="L25">
        <v>2096.9499999999998</v>
      </c>
      <c r="M25">
        <v>2641.08</v>
      </c>
      <c r="N25">
        <v>544.13000000000011</v>
      </c>
      <c r="O25" t="s">
        <v>988</v>
      </c>
      <c r="P25" t="s">
        <v>956</v>
      </c>
      <c r="Q25">
        <v>11</v>
      </c>
    </row>
    <row r="26" spans="1:17" x14ac:dyDescent="0.25">
      <c r="A26" t="s">
        <v>659</v>
      </c>
      <c r="B26" s="9">
        <v>46341</v>
      </c>
      <c r="C26">
        <v>2026</v>
      </c>
      <c r="D26" t="s">
        <v>660</v>
      </c>
      <c r="E26" t="s">
        <v>661</v>
      </c>
      <c r="F26" t="s">
        <v>241</v>
      </c>
      <c r="G26" t="s">
        <v>242</v>
      </c>
      <c r="H26" t="s">
        <v>35</v>
      </c>
      <c r="I26" t="s">
        <v>29</v>
      </c>
      <c r="J26">
        <v>7</v>
      </c>
      <c r="K26">
        <v>122.15</v>
      </c>
      <c r="L26">
        <v>589.66999999999996</v>
      </c>
      <c r="M26">
        <v>855.05000000000007</v>
      </c>
      <c r="N26">
        <v>265.38000000000011</v>
      </c>
      <c r="O26" t="s">
        <v>988</v>
      </c>
      <c r="P26" t="s">
        <v>956</v>
      </c>
      <c r="Q26">
        <v>11</v>
      </c>
    </row>
    <row r="27" spans="1:17" x14ac:dyDescent="0.25">
      <c r="A27" t="s">
        <v>666</v>
      </c>
      <c r="B27" s="9">
        <v>46356</v>
      </c>
      <c r="C27">
        <v>2026</v>
      </c>
      <c r="D27" t="s">
        <v>346</v>
      </c>
      <c r="E27" t="s">
        <v>119</v>
      </c>
      <c r="F27" t="s">
        <v>72</v>
      </c>
      <c r="G27" t="s">
        <v>73</v>
      </c>
      <c r="H27" t="s">
        <v>41</v>
      </c>
      <c r="I27" t="s">
        <v>29</v>
      </c>
      <c r="J27">
        <v>10</v>
      </c>
      <c r="K27">
        <v>430.8</v>
      </c>
      <c r="L27">
        <v>2733.52</v>
      </c>
      <c r="M27">
        <v>4308</v>
      </c>
      <c r="N27">
        <v>1574.48</v>
      </c>
      <c r="O27" t="s">
        <v>988</v>
      </c>
      <c r="P27" t="s">
        <v>956</v>
      </c>
      <c r="Q27">
        <v>11</v>
      </c>
    </row>
    <row r="28" spans="1:17" x14ac:dyDescent="0.25">
      <c r="A28" t="s">
        <v>675</v>
      </c>
      <c r="B28" s="9">
        <v>46338</v>
      </c>
      <c r="C28">
        <v>2026</v>
      </c>
      <c r="D28" t="s">
        <v>352</v>
      </c>
      <c r="E28" t="s">
        <v>622</v>
      </c>
      <c r="F28" t="s">
        <v>154</v>
      </c>
      <c r="G28" t="s">
        <v>155</v>
      </c>
      <c r="H28" t="s">
        <v>68</v>
      </c>
      <c r="I28" t="s">
        <v>29</v>
      </c>
      <c r="J28">
        <v>7</v>
      </c>
      <c r="K28">
        <v>413.69</v>
      </c>
      <c r="L28">
        <v>1970.34</v>
      </c>
      <c r="M28">
        <v>2895.83</v>
      </c>
      <c r="N28">
        <v>925.49</v>
      </c>
      <c r="O28" t="s">
        <v>988</v>
      </c>
      <c r="P28" t="s">
        <v>956</v>
      </c>
      <c r="Q28">
        <v>11</v>
      </c>
    </row>
    <row r="29" spans="1:17" x14ac:dyDescent="0.25">
      <c r="A29" t="s">
        <v>691</v>
      </c>
      <c r="B29" s="9">
        <v>46356</v>
      </c>
      <c r="C29">
        <v>2026</v>
      </c>
      <c r="D29" t="s">
        <v>379</v>
      </c>
      <c r="E29" t="s">
        <v>521</v>
      </c>
      <c r="F29" t="s">
        <v>78</v>
      </c>
      <c r="G29" t="s">
        <v>79</v>
      </c>
      <c r="H29" t="s">
        <v>22</v>
      </c>
      <c r="I29" t="s">
        <v>42</v>
      </c>
      <c r="J29">
        <v>4</v>
      </c>
      <c r="K29">
        <v>414.65</v>
      </c>
      <c r="L29">
        <v>1069.78</v>
      </c>
      <c r="M29">
        <v>1658.6</v>
      </c>
      <c r="N29">
        <v>588.81999999999994</v>
      </c>
      <c r="O29" t="s">
        <v>988</v>
      </c>
      <c r="P29" t="s">
        <v>956</v>
      </c>
      <c r="Q29">
        <v>11</v>
      </c>
    </row>
    <row r="30" spans="1:17" x14ac:dyDescent="0.25">
      <c r="A30" t="s">
        <v>730</v>
      </c>
      <c r="B30" s="9">
        <v>46343</v>
      </c>
      <c r="C30">
        <v>2026</v>
      </c>
      <c r="D30" t="s">
        <v>271</v>
      </c>
      <c r="E30" t="s">
        <v>731</v>
      </c>
      <c r="F30" t="s">
        <v>149</v>
      </c>
      <c r="G30" t="s">
        <v>150</v>
      </c>
      <c r="H30" t="s">
        <v>22</v>
      </c>
      <c r="I30" t="s">
        <v>52</v>
      </c>
      <c r="J30">
        <v>9</v>
      </c>
      <c r="K30">
        <v>472.84</v>
      </c>
      <c r="L30">
        <v>3615.86</v>
      </c>
      <c r="M30">
        <v>4255.5599999999995</v>
      </c>
      <c r="N30">
        <v>639.69999999999936</v>
      </c>
      <c r="O30" t="s">
        <v>988</v>
      </c>
      <c r="P30" t="s">
        <v>956</v>
      </c>
      <c r="Q30">
        <v>11</v>
      </c>
    </row>
    <row r="31" spans="1:17" x14ac:dyDescent="0.25">
      <c r="A31" t="s">
        <v>741</v>
      </c>
      <c r="B31" s="9">
        <v>46351</v>
      </c>
      <c r="C31">
        <v>2026</v>
      </c>
      <c r="D31" t="s">
        <v>99</v>
      </c>
      <c r="E31" t="s">
        <v>742</v>
      </c>
      <c r="F31" t="s">
        <v>186</v>
      </c>
      <c r="G31" t="s">
        <v>187</v>
      </c>
      <c r="H31" t="s">
        <v>97</v>
      </c>
      <c r="I31" t="s">
        <v>52</v>
      </c>
      <c r="J31">
        <v>15</v>
      </c>
      <c r="K31">
        <v>391.6</v>
      </c>
      <c r="L31">
        <v>4234.84</v>
      </c>
      <c r="M31">
        <v>5874</v>
      </c>
      <c r="N31">
        <v>1639.1599999999999</v>
      </c>
      <c r="O31" t="s">
        <v>988</v>
      </c>
      <c r="P31" t="s">
        <v>956</v>
      </c>
      <c r="Q31">
        <v>11</v>
      </c>
    </row>
    <row r="32" spans="1:17" x14ac:dyDescent="0.25">
      <c r="A32" t="s">
        <v>757</v>
      </c>
      <c r="B32" s="9">
        <v>46348</v>
      </c>
      <c r="C32">
        <v>2026</v>
      </c>
      <c r="D32" t="s">
        <v>244</v>
      </c>
      <c r="E32" t="s">
        <v>453</v>
      </c>
      <c r="F32" t="s">
        <v>20</v>
      </c>
      <c r="G32" t="s">
        <v>21</v>
      </c>
      <c r="H32" t="s">
        <v>22</v>
      </c>
      <c r="I32" t="s">
        <v>42</v>
      </c>
      <c r="J32">
        <v>15</v>
      </c>
      <c r="K32">
        <v>177.75</v>
      </c>
      <c r="L32">
        <v>1769.54</v>
      </c>
      <c r="M32">
        <v>2666.25</v>
      </c>
      <c r="N32">
        <v>896.71</v>
      </c>
      <c r="O32" t="s">
        <v>988</v>
      </c>
      <c r="P32" t="s">
        <v>956</v>
      </c>
      <c r="Q32">
        <v>11</v>
      </c>
    </row>
    <row r="33" spans="1:17" x14ac:dyDescent="0.25">
      <c r="A33" t="s">
        <v>768</v>
      </c>
      <c r="B33" s="9">
        <v>46345</v>
      </c>
      <c r="C33">
        <v>2026</v>
      </c>
      <c r="D33" t="s">
        <v>467</v>
      </c>
      <c r="E33" t="s">
        <v>435</v>
      </c>
      <c r="F33" t="s">
        <v>293</v>
      </c>
      <c r="G33" t="s">
        <v>294</v>
      </c>
      <c r="H33" t="s">
        <v>68</v>
      </c>
      <c r="I33" t="s">
        <v>29</v>
      </c>
      <c r="J33">
        <v>14</v>
      </c>
      <c r="K33">
        <v>225.63</v>
      </c>
      <c r="L33">
        <v>2276.58</v>
      </c>
      <c r="M33">
        <v>3158.8199999999997</v>
      </c>
      <c r="N33">
        <v>882.23999999999978</v>
      </c>
      <c r="O33" t="s">
        <v>988</v>
      </c>
      <c r="P33" t="s">
        <v>956</v>
      </c>
      <c r="Q33">
        <v>11</v>
      </c>
    </row>
    <row r="34" spans="1:17" x14ac:dyDescent="0.25">
      <c r="A34" t="s">
        <v>793</v>
      </c>
      <c r="B34" s="9">
        <v>46337</v>
      </c>
      <c r="C34">
        <v>2026</v>
      </c>
      <c r="D34" t="s">
        <v>472</v>
      </c>
      <c r="E34" t="s">
        <v>172</v>
      </c>
      <c r="F34" t="s">
        <v>186</v>
      </c>
      <c r="G34" t="s">
        <v>187</v>
      </c>
      <c r="H34" t="s">
        <v>97</v>
      </c>
      <c r="I34" t="s">
        <v>23</v>
      </c>
      <c r="J34">
        <v>16</v>
      </c>
      <c r="K34">
        <v>189.88</v>
      </c>
      <c r="L34">
        <v>1938.21</v>
      </c>
      <c r="M34">
        <v>3038.08</v>
      </c>
      <c r="N34">
        <v>1099.8699999999999</v>
      </c>
      <c r="O34" t="s">
        <v>988</v>
      </c>
      <c r="P34" t="s">
        <v>956</v>
      </c>
      <c r="Q34">
        <v>11</v>
      </c>
    </row>
    <row r="35" spans="1:17" x14ac:dyDescent="0.25">
      <c r="A35" t="s">
        <v>824</v>
      </c>
      <c r="B35" s="9">
        <v>46335</v>
      </c>
      <c r="C35">
        <v>2026</v>
      </c>
      <c r="D35" t="s">
        <v>236</v>
      </c>
      <c r="E35" t="s">
        <v>110</v>
      </c>
      <c r="F35" t="s">
        <v>72</v>
      </c>
      <c r="G35" t="s">
        <v>73</v>
      </c>
      <c r="H35" t="s">
        <v>41</v>
      </c>
      <c r="I35" t="s">
        <v>42</v>
      </c>
      <c r="J35">
        <v>7</v>
      </c>
      <c r="K35">
        <v>336.86</v>
      </c>
      <c r="L35">
        <v>1327.76</v>
      </c>
      <c r="M35">
        <v>2358.02</v>
      </c>
      <c r="N35">
        <v>1030.26</v>
      </c>
      <c r="O35" t="s">
        <v>988</v>
      </c>
      <c r="P35" t="s">
        <v>956</v>
      </c>
      <c r="Q35">
        <v>11</v>
      </c>
    </row>
    <row r="36" spans="1:17" x14ac:dyDescent="0.25">
      <c r="A36" t="s">
        <v>834</v>
      </c>
      <c r="B36" s="9">
        <v>46350</v>
      </c>
      <c r="C36">
        <v>2026</v>
      </c>
      <c r="D36" t="s">
        <v>54</v>
      </c>
      <c r="E36" t="s">
        <v>602</v>
      </c>
      <c r="F36" t="s">
        <v>440</v>
      </c>
      <c r="G36" t="s">
        <v>441</v>
      </c>
      <c r="H36" t="s">
        <v>97</v>
      </c>
      <c r="I36" t="s">
        <v>42</v>
      </c>
      <c r="J36">
        <v>5</v>
      </c>
      <c r="K36">
        <v>156.69999999999999</v>
      </c>
      <c r="L36">
        <v>578.53</v>
      </c>
      <c r="M36">
        <v>783.5</v>
      </c>
      <c r="N36">
        <v>204.97000000000003</v>
      </c>
      <c r="O36" t="s">
        <v>988</v>
      </c>
      <c r="P36" t="s">
        <v>956</v>
      </c>
      <c r="Q36">
        <v>11</v>
      </c>
    </row>
    <row r="37" spans="1:17" x14ac:dyDescent="0.25">
      <c r="A37" t="s">
        <v>837</v>
      </c>
      <c r="B37" s="9">
        <v>46336</v>
      </c>
      <c r="C37">
        <v>2026</v>
      </c>
      <c r="D37" t="s">
        <v>157</v>
      </c>
      <c r="E37" t="s">
        <v>113</v>
      </c>
      <c r="F37" t="s">
        <v>27</v>
      </c>
      <c r="G37" t="s">
        <v>28</v>
      </c>
      <c r="H37" t="s">
        <v>22</v>
      </c>
      <c r="I37" t="s">
        <v>23</v>
      </c>
      <c r="J37">
        <v>12</v>
      </c>
      <c r="K37">
        <v>199.98</v>
      </c>
      <c r="L37">
        <v>1647.19</v>
      </c>
      <c r="M37">
        <v>2399.7599999999998</v>
      </c>
      <c r="N37">
        <v>752.56999999999971</v>
      </c>
      <c r="O37" t="s">
        <v>988</v>
      </c>
      <c r="P37" t="s">
        <v>956</v>
      </c>
      <c r="Q37">
        <v>11</v>
      </c>
    </row>
    <row r="38" spans="1:17" x14ac:dyDescent="0.25">
      <c r="A38" t="s">
        <v>847</v>
      </c>
      <c r="B38" s="9">
        <v>46352</v>
      </c>
      <c r="C38">
        <v>2026</v>
      </c>
      <c r="D38" t="s">
        <v>257</v>
      </c>
      <c r="E38" t="s">
        <v>304</v>
      </c>
      <c r="F38" t="s">
        <v>323</v>
      </c>
      <c r="G38" t="s">
        <v>324</v>
      </c>
      <c r="H38" t="s">
        <v>68</v>
      </c>
      <c r="I38" t="s">
        <v>23</v>
      </c>
      <c r="J38">
        <v>15</v>
      </c>
      <c r="K38">
        <v>485.71</v>
      </c>
      <c r="L38">
        <v>5115.3599999999997</v>
      </c>
      <c r="M38">
        <v>7285.65</v>
      </c>
      <c r="N38">
        <v>2170.29</v>
      </c>
      <c r="O38" t="s">
        <v>988</v>
      </c>
      <c r="P38" t="s">
        <v>956</v>
      </c>
      <c r="Q38">
        <v>11</v>
      </c>
    </row>
    <row r="39" spans="1:17" x14ac:dyDescent="0.25">
      <c r="A39" t="s">
        <v>848</v>
      </c>
      <c r="B39" s="9">
        <v>46327</v>
      </c>
      <c r="C39">
        <v>2026</v>
      </c>
      <c r="D39" t="s">
        <v>291</v>
      </c>
      <c r="E39" t="s">
        <v>779</v>
      </c>
      <c r="F39" t="s">
        <v>39</v>
      </c>
      <c r="G39" t="s">
        <v>40</v>
      </c>
      <c r="H39" t="s">
        <v>41</v>
      </c>
      <c r="I39" t="s">
        <v>52</v>
      </c>
      <c r="J39">
        <v>6</v>
      </c>
      <c r="K39">
        <v>452.93</v>
      </c>
      <c r="L39">
        <v>1660.7</v>
      </c>
      <c r="M39">
        <v>2717.58</v>
      </c>
      <c r="N39">
        <v>1056.8799999999999</v>
      </c>
      <c r="O39" t="s">
        <v>988</v>
      </c>
      <c r="P39" t="s">
        <v>956</v>
      </c>
      <c r="Q39">
        <v>11</v>
      </c>
    </row>
    <row r="40" spans="1:17" x14ac:dyDescent="0.25">
      <c r="A40" t="s">
        <v>854</v>
      </c>
      <c r="B40" s="9">
        <v>46331</v>
      </c>
      <c r="C40">
        <v>2026</v>
      </c>
      <c r="D40" t="s">
        <v>552</v>
      </c>
      <c r="E40" t="s">
        <v>201</v>
      </c>
      <c r="F40" t="s">
        <v>163</v>
      </c>
      <c r="G40" t="s">
        <v>164</v>
      </c>
      <c r="H40" t="s">
        <v>68</v>
      </c>
      <c r="I40" t="s">
        <v>29</v>
      </c>
      <c r="J40">
        <v>13</v>
      </c>
      <c r="K40">
        <v>246.01</v>
      </c>
      <c r="L40">
        <v>2619.58</v>
      </c>
      <c r="M40">
        <v>3198.13</v>
      </c>
      <c r="N40">
        <v>578.55000000000018</v>
      </c>
      <c r="O40" t="s">
        <v>988</v>
      </c>
      <c r="P40" t="s">
        <v>956</v>
      </c>
      <c r="Q40">
        <v>11</v>
      </c>
    </row>
    <row r="41" spans="1:17" x14ac:dyDescent="0.25">
      <c r="A41" t="s">
        <v>875</v>
      </c>
      <c r="B41" s="9">
        <v>46342</v>
      </c>
      <c r="C41">
        <v>2026</v>
      </c>
      <c r="D41" t="s">
        <v>362</v>
      </c>
      <c r="E41" t="s">
        <v>500</v>
      </c>
      <c r="F41" t="s">
        <v>399</v>
      </c>
      <c r="G41" t="s">
        <v>400</v>
      </c>
      <c r="H41" t="s">
        <v>22</v>
      </c>
      <c r="I41" t="s">
        <v>29</v>
      </c>
      <c r="J41">
        <v>5</v>
      </c>
      <c r="K41">
        <v>376.81</v>
      </c>
      <c r="L41">
        <v>1289.8900000000001</v>
      </c>
      <c r="M41">
        <v>1884.05</v>
      </c>
      <c r="N41">
        <v>594.15999999999985</v>
      </c>
      <c r="O41" t="s">
        <v>988</v>
      </c>
      <c r="P41" t="s">
        <v>956</v>
      </c>
      <c r="Q41">
        <v>11</v>
      </c>
    </row>
    <row r="42" spans="1:17" x14ac:dyDescent="0.25">
      <c r="A42" t="s">
        <v>901</v>
      </c>
      <c r="B42" s="9">
        <v>46341</v>
      </c>
      <c r="C42">
        <v>2026</v>
      </c>
      <c r="D42" t="s">
        <v>142</v>
      </c>
      <c r="E42" t="s">
        <v>143</v>
      </c>
      <c r="F42" t="s">
        <v>149</v>
      </c>
      <c r="G42" t="s">
        <v>150</v>
      </c>
      <c r="H42" t="s">
        <v>22</v>
      </c>
      <c r="I42" t="s">
        <v>52</v>
      </c>
      <c r="J42">
        <v>3</v>
      </c>
      <c r="K42">
        <v>257.87</v>
      </c>
      <c r="L42">
        <v>473.79</v>
      </c>
      <c r="M42">
        <v>773.61</v>
      </c>
      <c r="N42">
        <v>299.82</v>
      </c>
      <c r="O42" t="s">
        <v>988</v>
      </c>
      <c r="P42" t="s">
        <v>956</v>
      </c>
      <c r="Q42">
        <v>11</v>
      </c>
    </row>
    <row r="43" spans="1:17" x14ac:dyDescent="0.25">
      <c r="A43" t="s">
        <v>904</v>
      </c>
      <c r="B43" s="9">
        <v>46336</v>
      </c>
      <c r="C43">
        <v>2026</v>
      </c>
      <c r="D43" t="s">
        <v>398</v>
      </c>
      <c r="E43" t="s">
        <v>671</v>
      </c>
      <c r="F43" t="s">
        <v>27</v>
      </c>
      <c r="G43" t="s">
        <v>28</v>
      </c>
      <c r="H43" t="s">
        <v>22</v>
      </c>
      <c r="I43" t="s">
        <v>42</v>
      </c>
      <c r="J43">
        <v>16</v>
      </c>
      <c r="K43">
        <v>366.1</v>
      </c>
      <c r="L43">
        <v>3576.89</v>
      </c>
      <c r="M43">
        <v>5857.6</v>
      </c>
      <c r="N43">
        <v>2280.7100000000005</v>
      </c>
      <c r="O43" t="s">
        <v>988</v>
      </c>
      <c r="P43" t="s">
        <v>956</v>
      </c>
      <c r="Q43">
        <v>11</v>
      </c>
    </row>
    <row r="44" spans="1:17" x14ac:dyDescent="0.25">
      <c r="A44" t="s">
        <v>910</v>
      </c>
      <c r="B44" s="9">
        <v>46352</v>
      </c>
      <c r="C44">
        <v>2026</v>
      </c>
      <c r="D44" t="s">
        <v>909</v>
      </c>
      <c r="E44" t="s">
        <v>687</v>
      </c>
      <c r="F44" t="s">
        <v>177</v>
      </c>
      <c r="G44" t="s">
        <v>178</v>
      </c>
      <c r="H44" t="s">
        <v>41</v>
      </c>
      <c r="I44" t="s">
        <v>52</v>
      </c>
      <c r="J44">
        <v>14</v>
      </c>
      <c r="K44">
        <v>388.92</v>
      </c>
      <c r="L44">
        <v>3238.34</v>
      </c>
      <c r="M44">
        <v>5444.88</v>
      </c>
      <c r="N44">
        <v>2206.54</v>
      </c>
      <c r="O44" t="s">
        <v>988</v>
      </c>
      <c r="P44" t="s">
        <v>956</v>
      </c>
      <c r="Q44">
        <v>11</v>
      </c>
    </row>
    <row r="45" spans="1:17" x14ac:dyDescent="0.25">
      <c r="A45" t="s">
        <v>918</v>
      </c>
      <c r="B45" s="9">
        <v>46355</v>
      </c>
      <c r="C45">
        <v>2026</v>
      </c>
      <c r="D45" t="s">
        <v>498</v>
      </c>
      <c r="E45" t="s">
        <v>360</v>
      </c>
      <c r="F45" t="s">
        <v>323</v>
      </c>
      <c r="G45" t="s">
        <v>324</v>
      </c>
      <c r="H45" t="s">
        <v>68</v>
      </c>
      <c r="I45" t="s">
        <v>52</v>
      </c>
      <c r="J45">
        <v>3</v>
      </c>
      <c r="K45">
        <v>237.43</v>
      </c>
      <c r="L45">
        <v>455.96</v>
      </c>
      <c r="M45">
        <v>712.29</v>
      </c>
      <c r="N45">
        <v>256.33</v>
      </c>
      <c r="O45" t="s">
        <v>988</v>
      </c>
      <c r="P45" t="s">
        <v>956</v>
      </c>
      <c r="Q45">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EBE0F-85F4-4D38-BDB7-80B9EB75A96D}">
  <dimension ref="A2:N37"/>
  <sheetViews>
    <sheetView zoomScale="80" zoomScaleNormal="80" workbookViewId="0"/>
  </sheetViews>
  <sheetFormatPr defaultRowHeight="15" x14ac:dyDescent="0.25"/>
  <cols>
    <col min="1" max="1" width="31" bestFit="1" customWidth="1"/>
    <col min="2" max="2" width="8.140625" bestFit="1" customWidth="1"/>
    <col min="3" max="3" width="17" bestFit="1" customWidth="1"/>
    <col min="4" max="4" width="14.140625" bestFit="1" customWidth="1"/>
    <col min="5" max="5" width="8.140625" bestFit="1" customWidth="1"/>
    <col min="6" max="6" width="21.42578125" bestFit="1" customWidth="1"/>
    <col min="8" max="8" width="14.140625" bestFit="1" customWidth="1"/>
    <col min="9" max="9" width="20.140625" bestFit="1" customWidth="1"/>
    <col min="11" max="12" width="14.140625" bestFit="1" customWidth="1"/>
    <col min="13" max="13" width="17" bestFit="1" customWidth="1"/>
    <col min="14" max="14" width="18.140625" bestFit="1" customWidth="1"/>
  </cols>
  <sheetData>
    <row r="2" spans="1:13" x14ac:dyDescent="0.25">
      <c r="D2" s="12" t="s">
        <v>961</v>
      </c>
      <c r="E2" s="12"/>
      <c r="F2" s="12"/>
      <c r="H2" s="12" t="s">
        <v>962</v>
      </c>
      <c r="I2" s="12"/>
      <c r="K2" s="12" t="s">
        <v>965</v>
      </c>
      <c r="L2" s="12"/>
    </row>
    <row r="3" spans="1:13" x14ac:dyDescent="0.25">
      <c r="D3" s="6" t="s">
        <v>946</v>
      </c>
      <c r="E3" s="10" t="s">
        <v>934</v>
      </c>
      <c r="F3" s="10" t="s">
        <v>960</v>
      </c>
      <c r="H3" s="6" t="s">
        <v>946</v>
      </c>
      <c r="I3" t="s">
        <v>934</v>
      </c>
      <c r="K3" s="6" t="s">
        <v>946</v>
      </c>
      <c r="L3" t="s">
        <v>934</v>
      </c>
    </row>
    <row r="4" spans="1:13" x14ac:dyDescent="0.25">
      <c r="D4" s="4" t="s">
        <v>951</v>
      </c>
      <c r="E4" s="10">
        <v>162911.72999999998</v>
      </c>
      <c r="F4" s="10">
        <v>162911.72999999998</v>
      </c>
      <c r="H4" s="4" t="s">
        <v>42</v>
      </c>
      <c r="I4" s="10">
        <v>334589.0900000002</v>
      </c>
      <c r="K4" s="4" t="s">
        <v>32</v>
      </c>
      <c r="L4" s="10">
        <v>25322.050000000003</v>
      </c>
    </row>
    <row r="5" spans="1:13" x14ac:dyDescent="0.25">
      <c r="D5" s="4" t="s">
        <v>950</v>
      </c>
      <c r="E5" s="10">
        <v>91837.34</v>
      </c>
      <c r="F5" s="10">
        <v>91837.34</v>
      </c>
      <c r="H5" s="4" t="s">
        <v>29</v>
      </c>
      <c r="I5" s="10">
        <v>335657.0500000001</v>
      </c>
      <c r="K5" s="4" t="s">
        <v>671</v>
      </c>
      <c r="L5" s="10">
        <v>18435.96</v>
      </c>
    </row>
    <row r="6" spans="1:13" x14ac:dyDescent="0.25">
      <c r="D6" s="4" t="s">
        <v>954</v>
      </c>
      <c r="E6" s="10">
        <v>110390.94000000003</v>
      </c>
      <c r="F6" s="10">
        <v>110390.94000000003</v>
      </c>
      <c r="H6" s="4" t="s">
        <v>23</v>
      </c>
      <c r="I6" s="10">
        <v>367091.05999999988</v>
      </c>
      <c r="K6" s="4" t="s">
        <v>113</v>
      </c>
      <c r="L6" s="10">
        <v>19041.04</v>
      </c>
    </row>
    <row r="7" spans="1:13" x14ac:dyDescent="0.25">
      <c r="A7" s="3" t="s">
        <v>940</v>
      </c>
      <c r="D7" s="4" t="s">
        <v>947</v>
      </c>
      <c r="E7" s="10">
        <v>139207.45000000001</v>
      </c>
      <c r="F7" s="10">
        <v>139207.45000000001</v>
      </c>
      <c r="H7" s="4" t="s">
        <v>52</v>
      </c>
      <c r="I7" s="10">
        <v>406020.77000000014</v>
      </c>
      <c r="K7" s="4" t="s">
        <v>338</v>
      </c>
      <c r="L7" s="10">
        <v>24035.34</v>
      </c>
    </row>
    <row r="8" spans="1:13" x14ac:dyDescent="0.25">
      <c r="A8" s="6" t="s">
        <v>938</v>
      </c>
      <c r="D8" s="4" t="s">
        <v>955</v>
      </c>
      <c r="E8" s="10">
        <v>165749.90999999995</v>
      </c>
      <c r="F8" s="10">
        <v>165749.90999999995</v>
      </c>
      <c r="H8" s="4" t="s">
        <v>959</v>
      </c>
      <c r="I8" s="10">
        <v>1443357.9700000002</v>
      </c>
      <c r="K8" s="4" t="s">
        <v>289</v>
      </c>
      <c r="L8" s="10">
        <v>28354.220000000005</v>
      </c>
    </row>
    <row r="9" spans="1:13" x14ac:dyDescent="0.25">
      <c r="A9" s="4" t="s">
        <v>934</v>
      </c>
      <c r="B9" s="5">
        <v>1443357.9700000002</v>
      </c>
      <c r="D9" s="4" t="s">
        <v>953</v>
      </c>
      <c r="E9" s="10">
        <v>88775.96</v>
      </c>
      <c r="F9" s="10">
        <v>88775.96</v>
      </c>
      <c r="K9" s="4" t="s">
        <v>959</v>
      </c>
      <c r="L9" s="10">
        <v>115188.60999999999</v>
      </c>
    </row>
    <row r="10" spans="1:13" x14ac:dyDescent="0.25">
      <c r="A10" s="4" t="s">
        <v>935</v>
      </c>
      <c r="B10" s="2">
        <v>5314</v>
      </c>
      <c r="D10" s="4" t="s">
        <v>952</v>
      </c>
      <c r="E10" s="10">
        <v>136464.63999999998</v>
      </c>
      <c r="F10" s="10">
        <v>136464.63999999998</v>
      </c>
      <c r="H10" s="12" t="s">
        <v>963</v>
      </c>
      <c r="I10" s="12"/>
    </row>
    <row r="11" spans="1:13" x14ac:dyDescent="0.25">
      <c r="A11" s="4" t="s">
        <v>936</v>
      </c>
      <c r="B11" s="2">
        <v>500</v>
      </c>
      <c r="D11" s="4" t="s">
        <v>948</v>
      </c>
      <c r="E11" s="10">
        <v>108283.64</v>
      </c>
      <c r="F11" s="10">
        <v>108283.64</v>
      </c>
      <c r="H11" s="6" t="s">
        <v>946</v>
      </c>
      <c r="I11" t="s">
        <v>964</v>
      </c>
      <c r="K11" s="12" t="s">
        <v>966</v>
      </c>
      <c r="L11" s="12"/>
    </row>
    <row r="12" spans="1:13" x14ac:dyDescent="0.25">
      <c r="A12" s="4" t="s">
        <v>937</v>
      </c>
      <c r="B12" s="7">
        <v>2886.7159400000005</v>
      </c>
      <c r="D12" s="4" t="s">
        <v>958</v>
      </c>
      <c r="E12" s="10">
        <v>107520.87000000002</v>
      </c>
      <c r="F12" s="10">
        <v>107520.87000000002</v>
      </c>
      <c r="H12" s="4" t="s">
        <v>52</v>
      </c>
      <c r="I12" s="10">
        <v>135447.96000000002</v>
      </c>
      <c r="K12" s="6" t="s">
        <v>946</v>
      </c>
      <c r="L12" s="8" t="s">
        <v>968</v>
      </c>
      <c r="M12" s="8" t="s">
        <v>967</v>
      </c>
    </row>
    <row r="13" spans="1:13" x14ac:dyDescent="0.25">
      <c r="A13" s="4" t="s">
        <v>939</v>
      </c>
      <c r="B13" s="2">
        <v>206</v>
      </c>
      <c r="D13" s="4" t="s">
        <v>957</v>
      </c>
      <c r="E13" s="10">
        <v>99762.76</v>
      </c>
      <c r="F13" s="10">
        <v>99762.76</v>
      </c>
      <c r="H13" s="4" t="s">
        <v>29</v>
      </c>
      <c r="I13" s="10">
        <v>104478.31000000001</v>
      </c>
      <c r="K13" s="4" t="s">
        <v>51</v>
      </c>
      <c r="L13" s="10">
        <v>230364.65000000005</v>
      </c>
      <c r="M13" s="10">
        <v>152189.99</v>
      </c>
    </row>
    <row r="14" spans="1:13" x14ac:dyDescent="0.25">
      <c r="D14" s="4" t="s">
        <v>956</v>
      </c>
      <c r="E14" s="10">
        <v>118913.19000000002</v>
      </c>
      <c r="F14" s="10">
        <v>118913.19000000002</v>
      </c>
      <c r="H14" s="4" t="s">
        <v>42</v>
      </c>
      <c r="I14" s="10">
        <v>113438.89999999998</v>
      </c>
      <c r="K14" s="4" t="s">
        <v>22</v>
      </c>
      <c r="L14" s="10">
        <v>345729.68000000017</v>
      </c>
      <c r="M14" s="10">
        <v>232134.42</v>
      </c>
    </row>
    <row r="15" spans="1:13" x14ac:dyDescent="0.25">
      <c r="A15" s="4" t="s">
        <v>941</v>
      </c>
      <c r="B15" s="1">
        <f>GETPIVOTDATA("[Measures].[Sum of Sales Amount]",$A$8)</f>
        <v>1443357.9700000002</v>
      </c>
      <c r="D15" s="4" t="s">
        <v>949</v>
      </c>
      <c r="E15" s="10">
        <v>113539.53999999996</v>
      </c>
      <c r="F15" s="10">
        <v>113539.53999999996</v>
      </c>
      <c r="H15" s="4" t="s">
        <v>23</v>
      </c>
      <c r="I15" s="10">
        <v>122527.45999999995</v>
      </c>
      <c r="K15" s="4" t="s">
        <v>97</v>
      </c>
      <c r="L15" s="10">
        <v>146737.34999999995</v>
      </c>
      <c r="M15" s="10">
        <v>95970.76</v>
      </c>
    </row>
    <row r="16" spans="1:13" x14ac:dyDescent="0.25">
      <c r="A16" s="4" t="s">
        <v>942</v>
      </c>
      <c r="B16">
        <f>GETPIVOTDATA("[Measures].[Sum of Quantity Sold]",$A$8)</f>
        <v>5314</v>
      </c>
      <c r="D16" s="4" t="s">
        <v>959</v>
      </c>
      <c r="E16" s="10">
        <v>1443357.9700000002</v>
      </c>
      <c r="F16" s="10">
        <v>1443357.9700000002</v>
      </c>
      <c r="H16" s="4" t="s">
        <v>959</v>
      </c>
      <c r="I16" s="10">
        <v>475892.6300000003</v>
      </c>
      <c r="K16" s="4" t="s">
        <v>220</v>
      </c>
      <c r="L16" s="10">
        <v>78688.52</v>
      </c>
      <c r="M16" s="10">
        <v>52822.61</v>
      </c>
    </row>
    <row r="17" spans="1:14" x14ac:dyDescent="0.25">
      <c r="A17" s="4" t="s">
        <v>943</v>
      </c>
      <c r="B17">
        <f>GETPIVOTDATA("[Measures].[Count of Order ID]",$A$8)</f>
        <v>500</v>
      </c>
      <c r="K17" s="4" t="s">
        <v>35</v>
      </c>
      <c r="L17" s="10">
        <v>274219.75</v>
      </c>
      <c r="M17" s="10">
        <v>186828.38</v>
      </c>
    </row>
    <row r="18" spans="1:14" x14ac:dyDescent="0.25">
      <c r="A18" s="4" t="s">
        <v>944</v>
      </c>
      <c r="B18" s="7">
        <f>GETPIVOTDATA("[Measures].[Average of Sales Amount]",$A$8)</f>
        <v>2886.7159400000005</v>
      </c>
      <c r="D18" s="12" t="s">
        <v>969</v>
      </c>
      <c r="E18" s="12"/>
      <c r="F18" s="12"/>
      <c r="K18" s="4" t="s">
        <v>41</v>
      </c>
      <c r="L18" s="10">
        <v>119907.81000000001</v>
      </c>
      <c r="M18" s="10">
        <v>80582.45</v>
      </c>
    </row>
    <row r="19" spans="1:14" x14ac:dyDescent="0.25">
      <c r="A19" s="4" t="s">
        <v>945</v>
      </c>
      <c r="B19">
        <f>GETPIVOTDATA("[Measures].[Distinct Count of Customer Name]",$A$8)</f>
        <v>206</v>
      </c>
      <c r="D19" s="6" t="s">
        <v>946</v>
      </c>
      <c r="E19" t="s">
        <v>970</v>
      </c>
      <c r="K19" s="4" t="s">
        <v>68</v>
      </c>
      <c r="L19" s="10">
        <v>247710.21000000002</v>
      </c>
      <c r="M19" s="10">
        <v>166936.73000000001</v>
      </c>
    </row>
    <row r="20" spans="1:14" x14ac:dyDescent="0.25">
      <c r="D20" s="4" t="s">
        <v>51</v>
      </c>
      <c r="E20" s="10">
        <v>230364.65000000005</v>
      </c>
      <c r="H20" s="13" t="s">
        <v>990</v>
      </c>
      <c r="I20" s="13"/>
      <c r="K20" s="4" t="s">
        <v>959</v>
      </c>
      <c r="L20" s="10">
        <v>1443357.9700000002</v>
      </c>
      <c r="M20" s="10">
        <v>967465.34</v>
      </c>
    </row>
    <row r="21" spans="1:14" x14ac:dyDescent="0.25">
      <c r="D21" s="4" t="s">
        <v>22</v>
      </c>
      <c r="E21" s="10">
        <v>345729.68000000017</v>
      </c>
      <c r="H21" s="6" t="s">
        <v>946</v>
      </c>
      <c r="I21" s="2" t="s">
        <v>935</v>
      </c>
    </row>
    <row r="22" spans="1:14" x14ac:dyDescent="0.25">
      <c r="D22" s="4" t="s">
        <v>97</v>
      </c>
      <c r="E22" s="10">
        <v>146737.34999999995</v>
      </c>
      <c r="H22" s="4" t="s">
        <v>51</v>
      </c>
      <c r="I22" s="2">
        <v>789</v>
      </c>
    </row>
    <row r="23" spans="1:14" x14ac:dyDescent="0.25">
      <c r="D23" s="4" t="s">
        <v>220</v>
      </c>
      <c r="E23" s="10">
        <v>78688.52</v>
      </c>
      <c r="H23" s="4" t="s">
        <v>22</v>
      </c>
      <c r="I23" s="2">
        <v>1326</v>
      </c>
      <c r="L23" s="13" t="s">
        <v>991</v>
      </c>
      <c r="M23" s="13"/>
    </row>
    <row r="24" spans="1:14" x14ac:dyDescent="0.25">
      <c r="D24" s="4" t="s">
        <v>35</v>
      </c>
      <c r="E24" s="10">
        <v>274219.75</v>
      </c>
      <c r="H24" s="4" t="s">
        <v>97</v>
      </c>
      <c r="I24" s="2">
        <v>510</v>
      </c>
      <c r="L24" s="6" t="s">
        <v>946</v>
      </c>
      <c r="M24" s="8" t="s">
        <v>936</v>
      </c>
      <c r="N24" s="8" t="s">
        <v>992</v>
      </c>
    </row>
    <row r="25" spans="1:14" x14ac:dyDescent="0.25">
      <c r="D25" s="4" t="s">
        <v>41</v>
      </c>
      <c r="E25" s="10">
        <v>119907.81000000001</v>
      </c>
      <c r="H25" s="4" t="s">
        <v>220</v>
      </c>
      <c r="I25" s="2">
        <v>324</v>
      </c>
      <c r="L25" s="4" t="s">
        <v>951</v>
      </c>
      <c r="M25" s="2">
        <v>46</v>
      </c>
      <c r="N25" s="2">
        <v>46</v>
      </c>
    </row>
    <row r="26" spans="1:14" x14ac:dyDescent="0.25">
      <c r="D26" s="4" t="s">
        <v>68</v>
      </c>
      <c r="E26" s="10">
        <v>247710.21000000002</v>
      </c>
      <c r="H26" s="4" t="s">
        <v>35</v>
      </c>
      <c r="I26" s="2">
        <v>931</v>
      </c>
      <c r="L26" s="4" t="s">
        <v>950</v>
      </c>
      <c r="M26" s="2">
        <v>40</v>
      </c>
      <c r="N26" s="2">
        <v>40</v>
      </c>
    </row>
    <row r="27" spans="1:14" x14ac:dyDescent="0.25">
      <c r="D27" s="4" t="s">
        <v>959</v>
      </c>
      <c r="E27" s="10">
        <v>1443357.9700000002</v>
      </c>
      <c r="H27" s="4" t="s">
        <v>41</v>
      </c>
      <c r="I27" s="2">
        <v>418</v>
      </c>
      <c r="L27" s="4" t="s">
        <v>954</v>
      </c>
      <c r="M27" s="2">
        <v>36</v>
      </c>
      <c r="N27" s="2">
        <v>36</v>
      </c>
    </row>
    <row r="28" spans="1:14" x14ac:dyDescent="0.25">
      <c r="H28" s="4" t="s">
        <v>68</v>
      </c>
      <c r="I28" s="2">
        <v>1016</v>
      </c>
      <c r="L28" s="4" t="s">
        <v>947</v>
      </c>
      <c r="M28" s="2">
        <v>48</v>
      </c>
      <c r="N28" s="2">
        <v>48</v>
      </c>
    </row>
    <row r="29" spans="1:14" x14ac:dyDescent="0.25">
      <c r="H29" s="4" t="s">
        <v>959</v>
      </c>
      <c r="I29" s="2">
        <v>5314</v>
      </c>
      <c r="L29" s="4" t="s">
        <v>955</v>
      </c>
      <c r="M29" s="2">
        <v>47</v>
      </c>
      <c r="N29" s="2">
        <v>47</v>
      </c>
    </row>
    <row r="30" spans="1:14" x14ac:dyDescent="0.25">
      <c r="L30" s="4" t="s">
        <v>953</v>
      </c>
      <c r="M30" s="2">
        <v>32</v>
      </c>
      <c r="N30" s="2">
        <v>32</v>
      </c>
    </row>
    <row r="31" spans="1:14" x14ac:dyDescent="0.25">
      <c r="L31" s="4" t="s">
        <v>952</v>
      </c>
      <c r="M31" s="2">
        <v>46</v>
      </c>
      <c r="N31" s="2">
        <v>46</v>
      </c>
    </row>
    <row r="32" spans="1:14" x14ac:dyDescent="0.25">
      <c r="L32" s="4" t="s">
        <v>948</v>
      </c>
      <c r="M32" s="2">
        <v>44</v>
      </c>
      <c r="N32" s="2">
        <v>44</v>
      </c>
    </row>
    <row r="33" spans="12:14" x14ac:dyDescent="0.25">
      <c r="L33" s="4" t="s">
        <v>958</v>
      </c>
      <c r="M33" s="2">
        <v>36</v>
      </c>
      <c r="N33" s="2">
        <v>36</v>
      </c>
    </row>
    <row r="34" spans="12:14" x14ac:dyDescent="0.25">
      <c r="L34" s="4" t="s">
        <v>957</v>
      </c>
      <c r="M34" s="2">
        <v>33</v>
      </c>
      <c r="N34" s="2">
        <v>33</v>
      </c>
    </row>
    <row r="35" spans="12:14" x14ac:dyDescent="0.25">
      <c r="L35" s="4" t="s">
        <v>956</v>
      </c>
      <c r="M35" s="2">
        <v>42</v>
      </c>
      <c r="N35" s="2">
        <v>42</v>
      </c>
    </row>
    <row r="36" spans="12:14" x14ac:dyDescent="0.25">
      <c r="L36" s="4" t="s">
        <v>949</v>
      </c>
      <c r="M36" s="2">
        <v>50</v>
      </c>
      <c r="N36" s="2">
        <v>50</v>
      </c>
    </row>
    <row r="37" spans="12:14" x14ac:dyDescent="0.25">
      <c r="L37" s="4" t="s">
        <v>959</v>
      </c>
      <c r="M37" s="2">
        <v>500</v>
      </c>
      <c r="N37" s="2">
        <v>500</v>
      </c>
    </row>
  </sheetData>
  <mergeCells count="8">
    <mergeCell ref="K11:L11"/>
    <mergeCell ref="D18:F18"/>
    <mergeCell ref="H20:I20"/>
    <mergeCell ref="L23:M23"/>
    <mergeCell ref="D2:F2"/>
    <mergeCell ref="H2:I2"/>
    <mergeCell ref="H10:I10"/>
    <mergeCell ref="K2:L2"/>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88CF-0D83-4952-B52C-D6C0BC4CD5E3}">
  <dimension ref="A1"/>
  <sheetViews>
    <sheetView showGridLines="0" showRowColHeaders="0" tabSelected="1" zoomScale="60" zoomScaleNormal="6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2A4F7-BDAF-466A-B5A2-EAB9175D42AC}">
  <dimension ref="A1:Q503"/>
  <sheetViews>
    <sheetView workbookViewId="0">
      <selection activeCell="C16" sqref="C16"/>
    </sheetView>
  </sheetViews>
  <sheetFormatPr defaultRowHeight="15" x14ac:dyDescent="0.25"/>
  <cols>
    <col min="1" max="1" width="10.7109375" customWidth="1"/>
    <col min="2" max="2" width="13" customWidth="1"/>
    <col min="4" max="4" width="14.5703125" customWidth="1"/>
    <col min="5" max="5" width="17.85546875" customWidth="1"/>
    <col min="6" max="6" width="12.5703125" customWidth="1"/>
    <col min="7" max="8" width="15.85546875" customWidth="1"/>
    <col min="9" max="9" width="9.42578125" customWidth="1"/>
    <col min="10" max="10" width="15.28515625" customWidth="1"/>
    <col min="11" max="11" width="11.85546875" customWidth="1"/>
    <col min="12" max="12" width="14.85546875" customWidth="1"/>
    <col min="13" max="17" width="14.85546875" style="8" customWidth="1"/>
  </cols>
  <sheetData>
    <row r="1" spans="1:17" s="8" customFormat="1" x14ac:dyDescent="0.25"/>
    <row r="2" spans="1:17" s="8" customFormat="1" x14ac:dyDescent="0.25"/>
    <row r="3" spans="1:17" x14ac:dyDescent="0.25">
      <c r="A3" s="8" t="s">
        <v>0</v>
      </c>
      <c r="B3" s="8" t="s">
        <v>1</v>
      </c>
      <c r="C3" s="8" t="s">
        <v>2</v>
      </c>
      <c r="D3" s="8" t="s">
        <v>3</v>
      </c>
      <c r="E3" s="8" t="s">
        <v>4</v>
      </c>
      <c r="F3" s="8" t="s">
        <v>5</v>
      </c>
      <c r="G3" s="8" t="s">
        <v>6</v>
      </c>
      <c r="H3" s="8" t="s">
        <v>7</v>
      </c>
      <c r="I3" s="8" t="s">
        <v>8</v>
      </c>
      <c r="J3" s="8" t="s">
        <v>9</v>
      </c>
      <c r="K3" s="8" t="s">
        <v>10</v>
      </c>
      <c r="L3" s="8" t="s">
        <v>11</v>
      </c>
      <c r="M3" s="8" t="s">
        <v>12</v>
      </c>
      <c r="N3" s="8" t="s">
        <v>13</v>
      </c>
      <c r="O3" s="8" t="s">
        <v>14</v>
      </c>
      <c r="P3" s="8" t="s">
        <v>15</v>
      </c>
      <c r="Q3" s="8" t="s">
        <v>16</v>
      </c>
    </row>
    <row r="4" spans="1:17" x14ac:dyDescent="0.25">
      <c r="A4" s="8" t="s">
        <v>17</v>
      </c>
      <c r="B4" s="9">
        <v>46211</v>
      </c>
      <c r="C4" s="8">
        <v>2026</v>
      </c>
      <c r="D4" s="8" t="s">
        <v>18</v>
      </c>
      <c r="E4" s="8" t="s">
        <v>19</v>
      </c>
      <c r="F4" s="8" t="s">
        <v>20</v>
      </c>
      <c r="G4" s="8" t="s">
        <v>21</v>
      </c>
      <c r="H4" s="8" t="s">
        <v>22</v>
      </c>
      <c r="I4" s="8" t="s">
        <v>23</v>
      </c>
      <c r="J4" s="8">
        <v>9</v>
      </c>
      <c r="K4" s="8">
        <v>247.66</v>
      </c>
      <c r="L4" s="8">
        <v>1320.15</v>
      </c>
      <c r="M4" s="8">
        <f>Table1[[#This Row],[Quantity Sold]]*Table1[[#This Row],[Unit Price]]</f>
        <v>2228.94</v>
      </c>
      <c r="N4" s="8">
        <f>Table1[[#This Row],[Sales Amount]]-Table1[[#This Row],[Cost Amount]]</f>
        <v>908.79</v>
      </c>
      <c r="O4" s="8" t="str">
        <f>"Q"&amp;ROUNDUP(MONTH(Table1[[#This Row],[Order Date]])/3,0)</f>
        <v>Q3</v>
      </c>
      <c r="P4" s="8" t="str">
        <f t="shared" ref="P4:P67" si="0">TEXT(B:B,"MMM")</f>
        <v>Jul</v>
      </c>
      <c r="Q4" s="8">
        <f t="shared" ref="Q4:Q67" si="1">MONTH(B:B)</f>
        <v>7</v>
      </c>
    </row>
    <row r="5" spans="1:17" x14ac:dyDescent="0.25">
      <c r="A5" s="8" t="s">
        <v>24</v>
      </c>
      <c r="B5" s="9">
        <v>46025</v>
      </c>
      <c r="C5" s="8">
        <v>2026</v>
      </c>
      <c r="D5" s="8" t="s">
        <v>25</v>
      </c>
      <c r="E5" s="8" t="s">
        <v>26</v>
      </c>
      <c r="F5" s="8" t="s">
        <v>27</v>
      </c>
      <c r="G5" s="8" t="s">
        <v>28</v>
      </c>
      <c r="H5" s="8" t="s">
        <v>22</v>
      </c>
      <c r="I5" s="8" t="s">
        <v>29</v>
      </c>
      <c r="J5" s="8">
        <v>15</v>
      </c>
      <c r="K5" s="8">
        <v>474.38</v>
      </c>
      <c r="L5" s="8">
        <v>5478.96</v>
      </c>
      <c r="M5" s="8">
        <f>Table1[[#This Row],[Quantity Sold]]*Table1[[#This Row],[Unit Price]]</f>
        <v>7115.7</v>
      </c>
      <c r="N5" s="8">
        <f>Table1[[#This Row],[Sales Amount]]-Table1[[#This Row],[Cost Amount]]</f>
        <v>1636.7399999999998</v>
      </c>
      <c r="O5" s="8" t="str">
        <f>"Q"&amp;ROUNDUP(MONTH(Table1[[#This Row],[Order Date]])/3,0)</f>
        <v>Q1</v>
      </c>
      <c r="P5" s="8" t="str">
        <f t="shared" si="0"/>
        <v>Jan</v>
      </c>
      <c r="Q5" s="8">
        <f t="shared" si="1"/>
        <v>1</v>
      </c>
    </row>
    <row r="6" spans="1:17" x14ac:dyDescent="0.25">
      <c r="A6" s="8" t="s">
        <v>30</v>
      </c>
      <c r="B6" s="9">
        <v>46231</v>
      </c>
      <c r="C6" s="8">
        <v>2026</v>
      </c>
      <c r="D6" s="8" t="s">
        <v>31</v>
      </c>
      <c r="E6" s="8" t="s">
        <v>32</v>
      </c>
      <c r="F6" s="8" t="s">
        <v>33</v>
      </c>
      <c r="G6" s="8" t="s">
        <v>34</v>
      </c>
      <c r="H6" s="8" t="s">
        <v>35</v>
      </c>
      <c r="I6" s="8" t="s">
        <v>23</v>
      </c>
      <c r="J6" s="8">
        <v>19</v>
      </c>
      <c r="K6" s="8">
        <v>483</v>
      </c>
      <c r="L6" s="8">
        <v>5850.31</v>
      </c>
      <c r="M6" s="8">
        <f>Table1[[#This Row],[Quantity Sold]]*Table1[[#This Row],[Unit Price]]</f>
        <v>9177</v>
      </c>
      <c r="N6" s="8">
        <f>Table1[[#This Row],[Sales Amount]]-Table1[[#This Row],[Cost Amount]]</f>
        <v>3326.6899999999996</v>
      </c>
      <c r="O6" s="8" t="str">
        <f>"Q"&amp;ROUNDUP(MONTH(Table1[[#This Row],[Order Date]])/3,0)</f>
        <v>Q3</v>
      </c>
      <c r="P6" s="8" t="str">
        <f t="shared" si="0"/>
        <v>Jul</v>
      </c>
      <c r="Q6" s="8">
        <f t="shared" si="1"/>
        <v>7</v>
      </c>
    </row>
    <row r="7" spans="1:17" x14ac:dyDescent="0.25">
      <c r="A7" s="8" t="s">
        <v>36</v>
      </c>
      <c r="B7" s="9">
        <v>46133</v>
      </c>
      <c r="C7" s="8">
        <v>2026</v>
      </c>
      <c r="D7" s="8" t="s">
        <v>37</v>
      </c>
      <c r="E7" s="8" t="s">
        <v>38</v>
      </c>
      <c r="F7" s="8" t="s">
        <v>39</v>
      </c>
      <c r="G7" s="8" t="s">
        <v>40</v>
      </c>
      <c r="H7" s="8" t="s">
        <v>41</v>
      </c>
      <c r="I7" s="8" t="s">
        <v>42</v>
      </c>
      <c r="J7" s="8">
        <v>17</v>
      </c>
      <c r="K7" s="8">
        <v>311.86</v>
      </c>
      <c r="L7" s="8">
        <v>3119.49</v>
      </c>
      <c r="M7" s="8">
        <f>Table1[[#This Row],[Quantity Sold]]*Table1[[#This Row],[Unit Price]]</f>
        <v>5301.62</v>
      </c>
      <c r="N7" s="8">
        <f>Table1[[#This Row],[Sales Amount]]-Table1[[#This Row],[Cost Amount]]</f>
        <v>2182.13</v>
      </c>
      <c r="O7" s="8" t="str">
        <f>"Q"&amp;ROUNDUP(MONTH(Table1[[#This Row],[Order Date]])/3,0)</f>
        <v>Q2</v>
      </c>
      <c r="P7" s="8" t="str">
        <f t="shared" si="0"/>
        <v>Apr</v>
      </c>
      <c r="Q7" s="8">
        <f t="shared" si="1"/>
        <v>4</v>
      </c>
    </row>
    <row r="8" spans="1:17" x14ac:dyDescent="0.25">
      <c r="A8" s="8" t="s">
        <v>43</v>
      </c>
      <c r="B8" s="9">
        <v>46296</v>
      </c>
      <c r="C8" s="8">
        <v>2026</v>
      </c>
      <c r="D8" s="8" t="s">
        <v>44</v>
      </c>
      <c r="E8" s="8" t="s">
        <v>45</v>
      </c>
      <c r="F8" s="8" t="s">
        <v>20</v>
      </c>
      <c r="G8" s="8" t="s">
        <v>21</v>
      </c>
      <c r="H8" s="8" t="s">
        <v>22</v>
      </c>
      <c r="I8" s="8" t="s">
        <v>42</v>
      </c>
      <c r="J8" s="8">
        <v>15</v>
      </c>
      <c r="K8" s="8">
        <v>350.77</v>
      </c>
      <c r="L8" s="8">
        <v>3038.92</v>
      </c>
      <c r="M8" s="8">
        <f>Table1[[#This Row],[Quantity Sold]]*Table1[[#This Row],[Unit Price]]</f>
        <v>5261.5499999999993</v>
      </c>
      <c r="N8" s="8">
        <f>Table1[[#This Row],[Sales Amount]]-Table1[[#This Row],[Cost Amount]]</f>
        <v>2222.6299999999992</v>
      </c>
      <c r="O8" s="8" t="str">
        <f>"Q"&amp;ROUNDUP(MONTH(Table1[[#This Row],[Order Date]])/3,0)</f>
        <v>Q4</v>
      </c>
      <c r="P8" s="8" t="str">
        <f t="shared" si="0"/>
        <v>Oct</v>
      </c>
      <c r="Q8" s="8">
        <f t="shared" si="1"/>
        <v>10</v>
      </c>
    </row>
    <row r="9" spans="1:17" x14ac:dyDescent="0.25">
      <c r="A9" s="8" t="s">
        <v>46</v>
      </c>
      <c r="B9" s="9">
        <v>46286</v>
      </c>
      <c r="C9" s="8">
        <v>2026</v>
      </c>
      <c r="D9" s="8" t="s">
        <v>47</v>
      </c>
      <c r="E9" s="8" t="s">
        <v>48</v>
      </c>
      <c r="F9" s="8" t="s">
        <v>49</v>
      </c>
      <c r="G9" s="8" t="s">
        <v>50</v>
      </c>
      <c r="H9" s="8" t="s">
        <v>51</v>
      </c>
      <c r="I9" s="8" t="s">
        <v>52</v>
      </c>
      <c r="J9" s="8">
        <v>2</v>
      </c>
      <c r="K9" s="8">
        <v>310.92</v>
      </c>
      <c r="L9" s="8">
        <v>455.11</v>
      </c>
      <c r="M9" s="8">
        <f>Table1[[#This Row],[Quantity Sold]]*Table1[[#This Row],[Unit Price]]</f>
        <v>621.84</v>
      </c>
      <c r="N9" s="8">
        <f>Table1[[#This Row],[Sales Amount]]-Table1[[#This Row],[Cost Amount]]</f>
        <v>166.73000000000002</v>
      </c>
      <c r="O9" s="8" t="str">
        <f>"Q"&amp;ROUNDUP(MONTH(Table1[[#This Row],[Order Date]])/3,0)</f>
        <v>Q3</v>
      </c>
      <c r="P9" s="8" t="str">
        <f t="shared" si="0"/>
        <v>Sep</v>
      </c>
      <c r="Q9" s="8">
        <f t="shared" si="1"/>
        <v>9</v>
      </c>
    </row>
    <row r="10" spans="1:17" x14ac:dyDescent="0.25">
      <c r="A10" s="8" t="s">
        <v>53</v>
      </c>
      <c r="B10" s="9">
        <v>46363</v>
      </c>
      <c r="C10" s="8">
        <v>2026</v>
      </c>
      <c r="D10" s="8" t="s">
        <v>54</v>
      </c>
      <c r="E10" s="8" t="s">
        <v>55</v>
      </c>
      <c r="F10" s="8" t="s">
        <v>56</v>
      </c>
      <c r="G10" s="8" t="s">
        <v>57</v>
      </c>
      <c r="H10" s="8" t="s">
        <v>51</v>
      </c>
      <c r="I10" s="8" t="s">
        <v>29</v>
      </c>
      <c r="J10" s="8">
        <v>13</v>
      </c>
      <c r="K10" s="8">
        <v>35.79</v>
      </c>
      <c r="L10" s="8">
        <v>321.38</v>
      </c>
      <c r="M10" s="8">
        <f>Table1[[#This Row],[Quantity Sold]]*Table1[[#This Row],[Unit Price]]</f>
        <v>465.27</v>
      </c>
      <c r="N10" s="8">
        <f>Table1[[#This Row],[Sales Amount]]-Table1[[#This Row],[Cost Amount]]</f>
        <v>143.88999999999999</v>
      </c>
      <c r="O10" s="8" t="str">
        <f>"Q"&amp;ROUNDUP(MONTH(Table1[[#This Row],[Order Date]])/3,0)</f>
        <v>Q4</v>
      </c>
      <c r="P10" s="8" t="str">
        <f t="shared" si="0"/>
        <v>Dec</v>
      </c>
      <c r="Q10" s="8">
        <f t="shared" si="1"/>
        <v>12</v>
      </c>
    </row>
    <row r="11" spans="1:17" x14ac:dyDescent="0.25">
      <c r="A11" s="8" t="s">
        <v>58</v>
      </c>
      <c r="B11" s="9">
        <v>46027</v>
      </c>
      <c r="C11" s="8">
        <v>2026</v>
      </c>
      <c r="D11" s="8" t="s">
        <v>59</v>
      </c>
      <c r="E11" s="8" t="s">
        <v>60</v>
      </c>
      <c r="F11" s="8" t="s">
        <v>61</v>
      </c>
      <c r="G11" s="8" t="s">
        <v>62</v>
      </c>
      <c r="H11" s="8" t="s">
        <v>22</v>
      </c>
      <c r="I11" s="8" t="s">
        <v>52</v>
      </c>
      <c r="J11" s="8">
        <v>7</v>
      </c>
      <c r="K11" s="8">
        <v>378.96</v>
      </c>
      <c r="L11" s="8">
        <v>1807.54</v>
      </c>
      <c r="M11" s="8">
        <f>Table1[[#This Row],[Quantity Sold]]*Table1[[#This Row],[Unit Price]]</f>
        <v>2652.72</v>
      </c>
      <c r="N11" s="8">
        <f>Table1[[#This Row],[Sales Amount]]-Table1[[#This Row],[Cost Amount]]</f>
        <v>845.17999999999984</v>
      </c>
      <c r="O11" s="8" t="str">
        <f>"Q"&amp;ROUNDUP(MONTH(Table1[[#This Row],[Order Date]])/3,0)</f>
        <v>Q1</v>
      </c>
      <c r="P11" s="8" t="str">
        <f t="shared" si="0"/>
        <v>Jan</v>
      </c>
      <c r="Q11" s="8">
        <f t="shared" si="1"/>
        <v>1</v>
      </c>
    </row>
    <row r="12" spans="1:17" x14ac:dyDescent="0.25">
      <c r="A12" s="8" t="s">
        <v>63</v>
      </c>
      <c r="B12" s="9">
        <v>46024</v>
      </c>
      <c r="C12" s="8">
        <v>2026</v>
      </c>
      <c r="D12" s="8" t="s">
        <v>64</v>
      </c>
      <c r="E12" s="8" t="s">
        <v>65</v>
      </c>
      <c r="F12" s="8" t="s">
        <v>66</v>
      </c>
      <c r="G12" s="8" t="s">
        <v>67</v>
      </c>
      <c r="H12" s="8" t="s">
        <v>68</v>
      </c>
      <c r="I12" s="8" t="s">
        <v>29</v>
      </c>
      <c r="J12" s="8">
        <v>2</v>
      </c>
      <c r="K12" s="8">
        <v>73.33</v>
      </c>
      <c r="L12" s="8">
        <v>119.22</v>
      </c>
      <c r="M12" s="8">
        <f>Table1[[#This Row],[Quantity Sold]]*Table1[[#This Row],[Unit Price]]</f>
        <v>146.66</v>
      </c>
      <c r="N12" s="8">
        <f>Table1[[#This Row],[Sales Amount]]-Table1[[#This Row],[Cost Amount]]</f>
        <v>27.439999999999998</v>
      </c>
      <c r="O12" s="8" t="str">
        <f>"Q"&amp;ROUNDUP(MONTH(Table1[[#This Row],[Order Date]])/3,0)</f>
        <v>Q1</v>
      </c>
      <c r="P12" s="8" t="str">
        <f t="shared" si="0"/>
        <v>Jan</v>
      </c>
      <c r="Q12" s="8">
        <f t="shared" si="1"/>
        <v>1</v>
      </c>
    </row>
    <row r="13" spans="1:17" x14ac:dyDescent="0.25">
      <c r="A13" s="8" t="s">
        <v>69</v>
      </c>
      <c r="B13" s="9">
        <v>46063</v>
      </c>
      <c r="C13" s="8">
        <v>2026</v>
      </c>
      <c r="D13" s="8" t="s">
        <v>70</v>
      </c>
      <c r="E13" s="8" t="s">
        <v>71</v>
      </c>
      <c r="F13" s="8" t="s">
        <v>72</v>
      </c>
      <c r="G13" s="8" t="s">
        <v>73</v>
      </c>
      <c r="H13" s="8" t="s">
        <v>41</v>
      </c>
      <c r="I13" s="8" t="s">
        <v>52</v>
      </c>
      <c r="J13" s="8">
        <v>4</v>
      </c>
      <c r="K13" s="8">
        <v>358.32</v>
      </c>
      <c r="L13" s="8">
        <v>1035.5899999999999</v>
      </c>
      <c r="M13" s="8">
        <f>Table1[[#This Row],[Quantity Sold]]*Table1[[#This Row],[Unit Price]]</f>
        <v>1433.28</v>
      </c>
      <c r="N13" s="8">
        <f>Table1[[#This Row],[Sales Amount]]-Table1[[#This Row],[Cost Amount]]</f>
        <v>397.69000000000005</v>
      </c>
      <c r="O13" s="8" t="str">
        <f>"Q"&amp;ROUNDUP(MONTH(Table1[[#This Row],[Order Date]])/3,0)</f>
        <v>Q1</v>
      </c>
      <c r="P13" s="8" t="str">
        <f t="shared" si="0"/>
        <v>Feb</v>
      </c>
      <c r="Q13" s="8">
        <f t="shared" si="1"/>
        <v>2</v>
      </c>
    </row>
    <row r="14" spans="1:17" x14ac:dyDescent="0.25">
      <c r="A14" s="8" t="s">
        <v>74</v>
      </c>
      <c r="B14" s="9">
        <v>46099</v>
      </c>
      <c r="C14" s="8">
        <v>2026</v>
      </c>
      <c r="D14" s="8" t="s">
        <v>75</v>
      </c>
      <c r="E14" s="8" t="s">
        <v>76</v>
      </c>
      <c r="F14" s="8" t="s">
        <v>33</v>
      </c>
      <c r="G14" s="8" t="s">
        <v>34</v>
      </c>
      <c r="H14" s="8" t="s">
        <v>35</v>
      </c>
      <c r="I14" s="8" t="s">
        <v>23</v>
      </c>
      <c r="J14" s="8">
        <v>16</v>
      </c>
      <c r="K14" s="8">
        <v>330.33</v>
      </c>
      <c r="L14" s="8">
        <v>3555.02</v>
      </c>
      <c r="M14" s="8">
        <f>Table1[[#This Row],[Quantity Sold]]*Table1[[#This Row],[Unit Price]]</f>
        <v>5285.28</v>
      </c>
      <c r="N14" s="8">
        <f>Table1[[#This Row],[Sales Amount]]-Table1[[#This Row],[Cost Amount]]</f>
        <v>1730.2599999999998</v>
      </c>
      <c r="O14" s="8" t="str">
        <f>"Q"&amp;ROUNDUP(MONTH(Table1[[#This Row],[Order Date]])/3,0)</f>
        <v>Q1</v>
      </c>
      <c r="P14" s="8" t="str">
        <f t="shared" si="0"/>
        <v>Mar</v>
      </c>
      <c r="Q14" s="8">
        <f t="shared" si="1"/>
        <v>3</v>
      </c>
    </row>
    <row r="15" spans="1:17" x14ac:dyDescent="0.25">
      <c r="A15" s="8" t="s">
        <v>77</v>
      </c>
      <c r="B15" s="9">
        <v>46160</v>
      </c>
      <c r="C15" s="8">
        <v>2026</v>
      </c>
      <c r="D15" s="8" t="s">
        <v>75</v>
      </c>
      <c r="E15" s="8" t="s">
        <v>71</v>
      </c>
      <c r="F15" s="8" t="s">
        <v>78</v>
      </c>
      <c r="G15" s="8" t="s">
        <v>79</v>
      </c>
      <c r="H15" s="8" t="s">
        <v>22</v>
      </c>
      <c r="I15" s="8" t="s">
        <v>52</v>
      </c>
      <c r="J15" s="8">
        <v>19</v>
      </c>
      <c r="K15" s="8">
        <v>271.2</v>
      </c>
      <c r="L15" s="8">
        <v>3785.15</v>
      </c>
      <c r="M15" s="8">
        <f>Table1[[#This Row],[Quantity Sold]]*Table1[[#This Row],[Unit Price]]</f>
        <v>5152.8</v>
      </c>
      <c r="N15" s="8">
        <f>Table1[[#This Row],[Sales Amount]]-Table1[[#This Row],[Cost Amount]]</f>
        <v>1367.65</v>
      </c>
      <c r="O15" s="8" t="str">
        <f>"Q"&amp;ROUNDUP(MONTH(Table1[[#This Row],[Order Date]])/3,0)</f>
        <v>Q2</v>
      </c>
      <c r="P15" s="8" t="str">
        <f t="shared" si="0"/>
        <v>May</v>
      </c>
      <c r="Q15" s="8">
        <f t="shared" si="1"/>
        <v>5</v>
      </c>
    </row>
    <row r="16" spans="1:17" x14ac:dyDescent="0.25">
      <c r="A16" s="8" t="s">
        <v>80</v>
      </c>
      <c r="B16" s="9">
        <v>46147</v>
      </c>
      <c r="C16" s="8">
        <v>2026</v>
      </c>
      <c r="D16" s="8" t="s">
        <v>81</v>
      </c>
      <c r="E16" s="8" t="s">
        <v>82</v>
      </c>
      <c r="F16" s="8" t="s">
        <v>83</v>
      </c>
      <c r="G16" s="8" t="s">
        <v>84</v>
      </c>
      <c r="H16" s="8" t="s">
        <v>35</v>
      </c>
      <c r="I16" s="8" t="s">
        <v>23</v>
      </c>
      <c r="J16" s="8">
        <v>11</v>
      </c>
      <c r="K16" s="8">
        <v>267.58</v>
      </c>
      <c r="L16" s="8">
        <v>1629.15</v>
      </c>
      <c r="M16" s="8">
        <f>Table1[[#This Row],[Quantity Sold]]*Table1[[#This Row],[Unit Price]]</f>
        <v>2943.3799999999997</v>
      </c>
      <c r="N16" s="8">
        <f>Table1[[#This Row],[Sales Amount]]-Table1[[#This Row],[Cost Amount]]</f>
        <v>1314.2299999999996</v>
      </c>
      <c r="O16" s="8" t="str">
        <f>"Q"&amp;ROUNDUP(MONTH(Table1[[#This Row],[Order Date]])/3,0)</f>
        <v>Q2</v>
      </c>
      <c r="P16" s="8" t="str">
        <f t="shared" si="0"/>
        <v>May</v>
      </c>
      <c r="Q16" s="8">
        <f t="shared" si="1"/>
        <v>5</v>
      </c>
    </row>
    <row r="17" spans="1:17" x14ac:dyDescent="0.25">
      <c r="A17" s="8" t="s">
        <v>85</v>
      </c>
      <c r="B17" s="9">
        <v>46255</v>
      </c>
      <c r="C17" s="8">
        <v>2026</v>
      </c>
      <c r="D17" s="8" t="s">
        <v>86</v>
      </c>
      <c r="E17" s="8" t="s">
        <v>87</v>
      </c>
      <c r="F17" s="8" t="s">
        <v>49</v>
      </c>
      <c r="G17" s="8" t="s">
        <v>50</v>
      </c>
      <c r="H17" s="8" t="s">
        <v>51</v>
      </c>
      <c r="I17" s="8" t="s">
        <v>52</v>
      </c>
      <c r="J17" s="8">
        <v>11</v>
      </c>
      <c r="K17" s="8">
        <v>63.79</v>
      </c>
      <c r="L17" s="8">
        <v>545.28</v>
      </c>
      <c r="M17" s="8">
        <f>Table1[[#This Row],[Quantity Sold]]*Table1[[#This Row],[Unit Price]]</f>
        <v>701.68999999999994</v>
      </c>
      <c r="N17" s="8">
        <f>Table1[[#This Row],[Sales Amount]]-Table1[[#This Row],[Cost Amount]]</f>
        <v>156.40999999999997</v>
      </c>
      <c r="O17" s="8" t="str">
        <f>"Q"&amp;ROUNDUP(MONTH(Table1[[#This Row],[Order Date]])/3,0)</f>
        <v>Q3</v>
      </c>
      <c r="P17" s="8" t="str">
        <f t="shared" si="0"/>
        <v>Aug</v>
      </c>
      <c r="Q17" s="8">
        <f t="shared" si="1"/>
        <v>8</v>
      </c>
    </row>
    <row r="18" spans="1:17" x14ac:dyDescent="0.25">
      <c r="A18" s="8" t="s">
        <v>88</v>
      </c>
      <c r="B18" s="9">
        <v>46222</v>
      </c>
      <c r="C18" s="8">
        <v>2026</v>
      </c>
      <c r="D18" s="8" t="s">
        <v>89</v>
      </c>
      <c r="E18" s="8" t="s">
        <v>90</v>
      </c>
      <c r="F18" s="8" t="s">
        <v>91</v>
      </c>
      <c r="G18" s="8" t="s">
        <v>92</v>
      </c>
      <c r="H18" s="8" t="s">
        <v>68</v>
      </c>
      <c r="I18" s="8" t="s">
        <v>23</v>
      </c>
      <c r="J18" s="8">
        <v>13</v>
      </c>
      <c r="K18" s="8">
        <v>493.23</v>
      </c>
      <c r="L18" s="8">
        <v>4677.54</v>
      </c>
      <c r="M18" s="8">
        <f>Table1[[#This Row],[Quantity Sold]]*Table1[[#This Row],[Unit Price]]</f>
        <v>6411.99</v>
      </c>
      <c r="N18" s="8">
        <f>Table1[[#This Row],[Sales Amount]]-Table1[[#This Row],[Cost Amount]]</f>
        <v>1734.4499999999998</v>
      </c>
      <c r="O18" s="8" t="str">
        <f>"Q"&amp;ROUNDUP(MONTH(Table1[[#This Row],[Order Date]])/3,0)</f>
        <v>Q3</v>
      </c>
      <c r="P18" s="8" t="str">
        <f t="shared" si="0"/>
        <v>Jul</v>
      </c>
      <c r="Q18" s="8">
        <f t="shared" si="1"/>
        <v>7</v>
      </c>
    </row>
    <row r="19" spans="1:17" x14ac:dyDescent="0.25">
      <c r="A19" s="8" t="s">
        <v>93</v>
      </c>
      <c r="B19" s="9">
        <v>46276</v>
      </c>
      <c r="C19" s="8">
        <v>2026</v>
      </c>
      <c r="D19" s="8" t="s">
        <v>64</v>
      </c>
      <c r="E19" s="8" t="s">
        <v>94</v>
      </c>
      <c r="F19" s="8" t="s">
        <v>95</v>
      </c>
      <c r="G19" s="8" t="s">
        <v>96</v>
      </c>
      <c r="H19" s="8" t="s">
        <v>97</v>
      </c>
      <c r="I19" s="8" t="s">
        <v>23</v>
      </c>
      <c r="J19" s="8">
        <v>12</v>
      </c>
      <c r="K19" s="8">
        <v>356.59</v>
      </c>
      <c r="L19" s="8">
        <v>2680.36</v>
      </c>
      <c r="M19" s="8">
        <f>Table1[[#This Row],[Quantity Sold]]*Table1[[#This Row],[Unit Price]]</f>
        <v>4279.08</v>
      </c>
      <c r="N19" s="8">
        <f>Table1[[#This Row],[Sales Amount]]-Table1[[#This Row],[Cost Amount]]</f>
        <v>1598.7199999999998</v>
      </c>
      <c r="O19" s="8" t="str">
        <f>"Q"&amp;ROUNDUP(MONTH(Table1[[#This Row],[Order Date]])/3,0)</f>
        <v>Q3</v>
      </c>
      <c r="P19" s="8" t="str">
        <f t="shared" si="0"/>
        <v>Sep</v>
      </c>
      <c r="Q19" s="8">
        <f t="shared" si="1"/>
        <v>9</v>
      </c>
    </row>
    <row r="20" spans="1:17" x14ac:dyDescent="0.25">
      <c r="A20" s="8" t="s">
        <v>98</v>
      </c>
      <c r="B20" s="9">
        <v>46085</v>
      </c>
      <c r="C20" s="8">
        <v>2026</v>
      </c>
      <c r="D20" s="8" t="s">
        <v>99</v>
      </c>
      <c r="E20" s="8" t="s">
        <v>100</v>
      </c>
      <c r="F20" s="8" t="s">
        <v>101</v>
      </c>
      <c r="G20" s="8" t="s">
        <v>102</v>
      </c>
      <c r="H20" s="8" t="s">
        <v>22</v>
      </c>
      <c r="I20" s="8" t="s">
        <v>52</v>
      </c>
      <c r="J20" s="8">
        <v>17</v>
      </c>
      <c r="K20" s="8">
        <v>206.03</v>
      </c>
      <c r="L20" s="8">
        <v>2472.84</v>
      </c>
      <c r="M20" s="8">
        <f>Table1[[#This Row],[Quantity Sold]]*Table1[[#This Row],[Unit Price]]</f>
        <v>3502.51</v>
      </c>
      <c r="N20" s="8">
        <f>Table1[[#This Row],[Sales Amount]]-Table1[[#This Row],[Cost Amount]]</f>
        <v>1029.67</v>
      </c>
      <c r="O20" s="8" t="str">
        <f>"Q"&amp;ROUNDUP(MONTH(Table1[[#This Row],[Order Date]])/3,0)</f>
        <v>Q1</v>
      </c>
      <c r="P20" s="8" t="str">
        <f t="shared" si="0"/>
        <v>Mar</v>
      </c>
      <c r="Q20" s="8">
        <f t="shared" si="1"/>
        <v>3</v>
      </c>
    </row>
    <row r="21" spans="1:17" x14ac:dyDescent="0.25">
      <c r="A21" s="8" t="s">
        <v>103</v>
      </c>
      <c r="B21" s="9">
        <v>46025</v>
      </c>
      <c r="C21" s="8">
        <v>2026</v>
      </c>
      <c r="D21" s="8" t="s">
        <v>104</v>
      </c>
      <c r="E21" s="8" t="s">
        <v>105</v>
      </c>
      <c r="F21" s="8" t="s">
        <v>106</v>
      </c>
      <c r="G21" s="8" t="s">
        <v>107</v>
      </c>
      <c r="H21" s="8" t="s">
        <v>35</v>
      </c>
      <c r="I21" s="8" t="s">
        <v>29</v>
      </c>
      <c r="J21" s="8">
        <v>8</v>
      </c>
      <c r="K21" s="8">
        <v>474.76</v>
      </c>
      <c r="L21" s="8">
        <v>2502.94</v>
      </c>
      <c r="M21" s="8">
        <f>Table1[[#This Row],[Quantity Sold]]*Table1[[#This Row],[Unit Price]]</f>
        <v>3798.08</v>
      </c>
      <c r="N21" s="8">
        <f>Table1[[#This Row],[Sales Amount]]-Table1[[#This Row],[Cost Amount]]</f>
        <v>1295.1399999999999</v>
      </c>
      <c r="O21" s="8" t="str">
        <f>"Q"&amp;ROUNDUP(MONTH(Table1[[#This Row],[Order Date]])/3,0)</f>
        <v>Q1</v>
      </c>
      <c r="P21" s="8" t="str">
        <f t="shared" si="0"/>
        <v>Jan</v>
      </c>
      <c r="Q21" s="8">
        <f t="shared" si="1"/>
        <v>1</v>
      </c>
    </row>
    <row r="22" spans="1:17" x14ac:dyDescent="0.25">
      <c r="A22" s="8" t="s">
        <v>108</v>
      </c>
      <c r="B22" s="9">
        <v>46084</v>
      </c>
      <c r="C22" s="8">
        <v>2026</v>
      </c>
      <c r="D22" s="8" t="s">
        <v>109</v>
      </c>
      <c r="E22" s="8" t="s">
        <v>110</v>
      </c>
      <c r="F22" s="8" t="s">
        <v>106</v>
      </c>
      <c r="G22" s="8" t="s">
        <v>107</v>
      </c>
      <c r="H22" s="8" t="s">
        <v>35</v>
      </c>
      <c r="I22" s="8" t="s">
        <v>42</v>
      </c>
      <c r="J22" s="8">
        <v>11</v>
      </c>
      <c r="K22" s="8">
        <v>306.95</v>
      </c>
      <c r="L22" s="8">
        <v>2861.4</v>
      </c>
      <c r="M22" s="8">
        <f>Table1[[#This Row],[Quantity Sold]]*Table1[[#This Row],[Unit Price]]</f>
        <v>3376.45</v>
      </c>
      <c r="N22" s="8">
        <f>Table1[[#This Row],[Sales Amount]]-Table1[[#This Row],[Cost Amount]]</f>
        <v>515.04999999999973</v>
      </c>
      <c r="O22" s="8" t="str">
        <f>"Q"&amp;ROUNDUP(MONTH(Table1[[#This Row],[Order Date]])/3,0)</f>
        <v>Q1</v>
      </c>
      <c r="P22" s="8" t="str">
        <f t="shared" si="0"/>
        <v>Mar</v>
      </c>
      <c r="Q22" s="8">
        <f t="shared" si="1"/>
        <v>3</v>
      </c>
    </row>
    <row r="23" spans="1:17" x14ac:dyDescent="0.25">
      <c r="A23" s="8" t="s">
        <v>111</v>
      </c>
      <c r="B23" s="9">
        <v>46240</v>
      </c>
      <c r="C23" s="8">
        <v>2026</v>
      </c>
      <c r="D23" s="8" t="s">
        <v>112</v>
      </c>
      <c r="E23" s="8" t="s">
        <v>113</v>
      </c>
      <c r="F23" s="8" t="s">
        <v>66</v>
      </c>
      <c r="G23" s="8" t="s">
        <v>67</v>
      </c>
      <c r="H23" s="8" t="s">
        <v>68</v>
      </c>
      <c r="I23" s="8" t="s">
        <v>23</v>
      </c>
      <c r="J23" s="8">
        <v>3</v>
      </c>
      <c r="K23" s="8">
        <v>221.06</v>
      </c>
      <c r="L23" s="8">
        <v>485.14</v>
      </c>
      <c r="M23" s="8">
        <f>Table1[[#This Row],[Quantity Sold]]*Table1[[#This Row],[Unit Price]]</f>
        <v>663.18000000000006</v>
      </c>
      <c r="N23" s="8">
        <f>Table1[[#This Row],[Sales Amount]]-Table1[[#This Row],[Cost Amount]]</f>
        <v>178.04000000000008</v>
      </c>
      <c r="O23" s="8" t="str">
        <f>"Q"&amp;ROUNDUP(MONTH(Table1[[#This Row],[Order Date]])/3,0)</f>
        <v>Q3</v>
      </c>
      <c r="P23" s="8" t="str">
        <f t="shared" si="0"/>
        <v>Aug</v>
      </c>
      <c r="Q23" s="8">
        <f t="shared" si="1"/>
        <v>8</v>
      </c>
    </row>
    <row r="24" spans="1:17" x14ac:dyDescent="0.25">
      <c r="A24" s="8" t="s">
        <v>114</v>
      </c>
      <c r="B24" s="9">
        <v>46248</v>
      </c>
      <c r="C24" s="8">
        <v>2026</v>
      </c>
      <c r="D24" s="8" t="s">
        <v>115</v>
      </c>
      <c r="E24" s="8" t="s">
        <v>116</v>
      </c>
      <c r="F24" s="8" t="s">
        <v>95</v>
      </c>
      <c r="G24" s="8" t="s">
        <v>96</v>
      </c>
      <c r="H24" s="8" t="s">
        <v>97</v>
      </c>
      <c r="I24" s="8" t="s">
        <v>29</v>
      </c>
      <c r="J24" s="8">
        <v>14</v>
      </c>
      <c r="K24" s="8">
        <v>325.60000000000002</v>
      </c>
      <c r="L24" s="8">
        <v>2851.81</v>
      </c>
      <c r="M24" s="8">
        <f>Table1[[#This Row],[Quantity Sold]]*Table1[[#This Row],[Unit Price]]</f>
        <v>4558.4000000000005</v>
      </c>
      <c r="N24" s="8">
        <f>Table1[[#This Row],[Sales Amount]]-Table1[[#This Row],[Cost Amount]]</f>
        <v>1706.5900000000006</v>
      </c>
      <c r="O24" s="8" t="str">
        <f>"Q"&amp;ROUNDUP(MONTH(Table1[[#This Row],[Order Date]])/3,0)</f>
        <v>Q3</v>
      </c>
      <c r="P24" s="8" t="str">
        <f t="shared" si="0"/>
        <v>Aug</v>
      </c>
      <c r="Q24" s="8">
        <f t="shared" si="1"/>
        <v>8</v>
      </c>
    </row>
    <row r="25" spans="1:17" x14ac:dyDescent="0.25">
      <c r="A25" s="8" t="s">
        <v>117</v>
      </c>
      <c r="B25" s="9">
        <v>46330</v>
      </c>
      <c r="C25" s="8">
        <v>2026</v>
      </c>
      <c r="D25" s="8" t="s">
        <v>118</v>
      </c>
      <c r="E25" s="8" t="s">
        <v>119</v>
      </c>
      <c r="F25" s="8" t="s">
        <v>83</v>
      </c>
      <c r="G25" s="8" t="s">
        <v>84</v>
      </c>
      <c r="H25" s="8" t="s">
        <v>35</v>
      </c>
      <c r="I25" s="8" t="s">
        <v>29</v>
      </c>
      <c r="J25" s="8">
        <v>17</v>
      </c>
      <c r="K25" s="8">
        <v>440.76</v>
      </c>
      <c r="L25" s="8">
        <v>5061.97</v>
      </c>
      <c r="M25" s="8">
        <f>Table1[[#This Row],[Quantity Sold]]*Table1[[#This Row],[Unit Price]]</f>
        <v>7492.92</v>
      </c>
      <c r="N25" s="8">
        <f>Table1[[#This Row],[Sales Amount]]-Table1[[#This Row],[Cost Amount]]</f>
        <v>2430.9499999999998</v>
      </c>
      <c r="O25" s="8" t="str">
        <f>"Q"&amp;ROUNDUP(MONTH(Table1[[#This Row],[Order Date]])/3,0)</f>
        <v>Q4</v>
      </c>
      <c r="P25" s="8" t="str">
        <f t="shared" si="0"/>
        <v>Nov</v>
      </c>
      <c r="Q25" s="8">
        <f t="shared" si="1"/>
        <v>11</v>
      </c>
    </row>
    <row r="26" spans="1:17" x14ac:dyDescent="0.25">
      <c r="A26" s="8" t="s">
        <v>120</v>
      </c>
      <c r="B26" s="9">
        <v>46332</v>
      </c>
      <c r="C26" s="8">
        <v>2026</v>
      </c>
      <c r="D26" s="8" t="s">
        <v>121</v>
      </c>
      <c r="E26" s="8" t="s">
        <v>122</v>
      </c>
      <c r="F26" s="8" t="s">
        <v>123</v>
      </c>
      <c r="G26" s="8" t="s">
        <v>124</v>
      </c>
      <c r="H26" s="8" t="s">
        <v>41</v>
      </c>
      <c r="I26" s="8" t="s">
        <v>42</v>
      </c>
      <c r="J26" s="8">
        <v>15</v>
      </c>
      <c r="K26" s="8">
        <v>175.8</v>
      </c>
      <c r="L26" s="8">
        <v>1763.84</v>
      </c>
      <c r="M26" s="8">
        <f>Table1[[#This Row],[Quantity Sold]]*Table1[[#This Row],[Unit Price]]</f>
        <v>2637</v>
      </c>
      <c r="N26" s="8">
        <f>Table1[[#This Row],[Sales Amount]]-Table1[[#This Row],[Cost Amount]]</f>
        <v>873.16000000000008</v>
      </c>
      <c r="O26" s="8" t="str">
        <f>"Q"&amp;ROUNDUP(MONTH(Table1[[#This Row],[Order Date]])/3,0)</f>
        <v>Q4</v>
      </c>
      <c r="P26" s="8" t="str">
        <f t="shared" si="0"/>
        <v>Nov</v>
      </c>
      <c r="Q26" s="8">
        <f t="shared" si="1"/>
        <v>11</v>
      </c>
    </row>
    <row r="27" spans="1:17" x14ac:dyDescent="0.25">
      <c r="A27" s="8" t="s">
        <v>125</v>
      </c>
      <c r="B27" s="9">
        <v>46245</v>
      </c>
      <c r="C27" s="8">
        <v>2026</v>
      </c>
      <c r="D27" s="8" t="s">
        <v>81</v>
      </c>
      <c r="E27" s="8" t="s">
        <v>126</v>
      </c>
      <c r="F27" s="8" t="s">
        <v>91</v>
      </c>
      <c r="G27" s="8" t="s">
        <v>92</v>
      </c>
      <c r="H27" s="8" t="s">
        <v>68</v>
      </c>
      <c r="I27" s="8" t="s">
        <v>29</v>
      </c>
      <c r="J27" s="8">
        <v>19</v>
      </c>
      <c r="K27" s="8">
        <v>235.83</v>
      </c>
      <c r="L27" s="8">
        <v>2978.8</v>
      </c>
      <c r="M27" s="8">
        <f>Table1[[#This Row],[Quantity Sold]]*Table1[[#This Row],[Unit Price]]</f>
        <v>4480.7700000000004</v>
      </c>
      <c r="N27" s="8">
        <f>Table1[[#This Row],[Sales Amount]]-Table1[[#This Row],[Cost Amount]]</f>
        <v>1501.9700000000003</v>
      </c>
      <c r="O27" s="8" t="str">
        <f>"Q"&amp;ROUNDUP(MONTH(Table1[[#This Row],[Order Date]])/3,0)</f>
        <v>Q3</v>
      </c>
      <c r="P27" s="8" t="str">
        <f t="shared" si="0"/>
        <v>Aug</v>
      </c>
      <c r="Q27" s="8">
        <f t="shared" si="1"/>
        <v>8</v>
      </c>
    </row>
    <row r="28" spans="1:17" x14ac:dyDescent="0.25">
      <c r="A28" s="8" t="s">
        <v>127</v>
      </c>
      <c r="B28" s="9">
        <v>46115</v>
      </c>
      <c r="C28" s="8">
        <v>2026</v>
      </c>
      <c r="D28" s="8" t="s">
        <v>18</v>
      </c>
      <c r="E28" s="8" t="s">
        <v>128</v>
      </c>
      <c r="F28" s="8" t="s">
        <v>129</v>
      </c>
      <c r="G28" s="8" t="s">
        <v>130</v>
      </c>
      <c r="H28" s="8" t="s">
        <v>35</v>
      </c>
      <c r="I28" s="8" t="s">
        <v>52</v>
      </c>
      <c r="J28" s="8">
        <v>20</v>
      </c>
      <c r="K28" s="8">
        <v>360.44</v>
      </c>
      <c r="L28" s="8">
        <v>4828.17</v>
      </c>
      <c r="M28" s="8">
        <f>Table1[[#This Row],[Quantity Sold]]*Table1[[#This Row],[Unit Price]]</f>
        <v>7208.8</v>
      </c>
      <c r="N28" s="8">
        <f>Table1[[#This Row],[Sales Amount]]-Table1[[#This Row],[Cost Amount]]</f>
        <v>2380.63</v>
      </c>
      <c r="O28" s="8" t="str">
        <f>"Q"&amp;ROUNDUP(MONTH(Table1[[#This Row],[Order Date]])/3,0)</f>
        <v>Q2</v>
      </c>
      <c r="P28" s="8" t="str">
        <f t="shared" si="0"/>
        <v>Apr</v>
      </c>
      <c r="Q28" s="8">
        <f t="shared" si="1"/>
        <v>4</v>
      </c>
    </row>
    <row r="29" spans="1:17" x14ac:dyDescent="0.25">
      <c r="A29" s="8" t="s">
        <v>131</v>
      </c>
      <c r="B29" s="9">
        <v>46233</v>
      </c>
      <c r="C29" s="8">
        <v>2026</v>
      </c>
      <c r="D29" s="8" t="s">
        <v>132</v>
      </c>
      <c r="E29" s="8" t="s">
        <v>133</v>
      </c>
      <c r="F29" s="8" t="s">
        <v>134</v>
      </c>
      <c r="G29" s="8" t="s">
        <v>135</v>
      </c>
      <c r="H29" s="8" t="s">
        <v>22</v>
      </c>
      <c r="I29" s="8" t="s">
        <v>42</v>
      </c>
      <c r="J29" s="8">
        <v>20</v>
      </c>
      <c r="K29" s="8">
        <v>69.069999999999993</v>
      </c>
      <c r="L29" s="8">
        <v>989.77</v>
      </c>
      <c r="M29" s="8">
        <f>Table1[[#This Row],[Quantity Sold]]*Table1[[#This Row],[Unit Price]]</f>
        <v>1381.3999999999999</v>
      </c>
      <c r="N29" s="8">
        <f>Table1[[#This Row],[Sales Amount]]-Table1[[#This Row],[Cost Amount]]</f>
        <v>391.62999999999988</v>
      </c>
      <c r="O29" s="8" t="str">
        <f>"Q"&amp;ROUNDUP(MONTH(Table1[[#This Row],[Order Date]])/3,0)</f>
        <v>Q3</v>
      </c>
      <c r="P29" s="8" t="str">
        <f t="shared" si="0"/>
        <v>Jul</v>
      </c>
      <c r="Q29" s="8">
        <f t="shared" si="1"/>
        <v>7</v>
      </c>
    </row>
    <row r="30" spans="1:17" x14ac:dyDescent="0.25">
      <c r="A30" s="8" t="s">
        <v>136</v>
      </c>
      <c r="B30" s="9">
        <v>46360</v>
      </c>
      <c r="C30" s="8">
        <v>2026</v>
      </c>
      <c r="D30" s="8" t="s">
        <v>137</v>
      </c>
      <c r="E30" s="8" t="s">
        <v>138</v>
      </c>
      <c r="F30" s="8" t="s">
        <v>139</v>
      </c>
      <c r="G30" s="8" t="s">
        <v>140</v>
      </c>
      <c r="H30" s="8" t="s">
        <v>22</v>
      </c>
      <c r="I30" s="8" t="s">
        <v>42</v>
      </c>
      <c r="J30" s="8">
        <v>15</v>
      </c>
      <c r="K30" s="8">
        <v>308.27999999999997</v>
      </c>
      <c r="L30" s="8">
        <v>3246.51</v>
      </c>
      <c r="M30" s="8">
        <f>Table1[[#This Row],[Quantity Sold]]*Table1[[#This Row],[Unit Price]]</f>
        <v>4624.2</v>
      </c>
      <c r="N30" s="8">
        <f>Table1[[#This Row],[Sales Amount]]-Table1[[#This Row],[Cost Amount]]</f>
        <v>1377.6899999999996</v>
      </c>
      <c r="O30" s="8" t="str">
        <f>"Q"&amp;ROUNDUP(MONTH(Table1[[#This Row],[Order Date]])/3,0)</f>
        <v>Q4</v>
      </c>
      <c r="P30" s="8" t="str">
        <f t="shared" si="0"/>
        <v>Dec</v>
      </c>
      <c r="Q30" s="8">
        <f t="shared" si="1"/>
        <v>12</v>
      </c>
    </row>
    <row r="31" spans="1:17" x14ac:dyDescent="0.25">
      <c r="A31" s="8" t="s">
        <v>141</v>
      </c>
      <c r="B31" s="9">
        <v>46107</v>
      </c>
      <c r="C31" s="8">
        <v>2026</v>
      </c>
      <c r="D31" s="8" t="s">
        <v>142</v>
      </c>
      <c r="E31" s="8" t="s">
        <v>143</v>
      </c>
      <c r="F31" s="8" t="s">
        <v>144</v>
      </c>
      <c r="G31" s="8" t="s">
        <v>145</v>
      </c>
      <c r="H31" s="8" t="s">
        <v>97</v>
      </c>
      <c r="I31" s="8" t="s">
        <v>23</v>
      </c>
      <c r="J31" s="8">
        <v>6</v>
      </c>
      <c r="K31" s="8">
        <v>429.23</v>
      </c>
      <c r="L31" s="8">
        <v>1427.01</v>
      </c>
      <c r="M31" s="8">
        <f>Table1[[#This Row],[Quantity Sold]]*Table1[[#This Row],[Unit Price]]</f>
        <v>2575.38</v>
      </c>
      <c r="N31" s="8">
        <f>Table1[[#This Row],[Sales Amount]]-Table1[[#This Row],[Cost Amount]]</f>
        <v>1148.3700000000001</v>
      </c>
      <c r="O31" s="8" t="str">
        <f>"Q"&amp;ROUNDUP(MONTH(Table1[[#This Row],[Order Date]])/3,0)</f>
        <v>Q1</v>
      </c>
      <c r="P31" s="8" t="str">
        <f t="shared" si="0"/>
        <v>Mar</v>
      </c>
      <c r="Q31" s="8">
        <f t="shared" si="1"/>
        <v>3</v>
      </c>
    </row>
    <row r="32" spans="1:17" x14ac:dyDescent="0.25">
      <c r="A32" s="8" t="s">
        <v>146</v>
      </c>
      <c r="B32" s="9">
        <v>46258</v>
      </c>
      <c r="C32" s="8">
        <v>2026</v>
      </c>
      <c r="D32" s="8" t="s">
        <v>147</v>
      </c>
      <c r="E32" s="8" t="s">
        <v>148</v>
      </c>
      <c r="F32" s="8" t="s">
        <v>149</v>
      </c>
      <c r="G32" s="8" t="s">
        <v>150</v>
      </c>
      <c r="H32" s="8" t="s">
        <v>22</v>
      </c>
      <c r="I32" s="8" t="s">
        <v>29</v>
      </c>
      <c r="J32" s="8">
        <v>11</v>
      </c>
      <c r="K32" s="8">
        <v>43.42</v>
      </c>
      <c r="L32" s="8">
        <v>385.22</v>
      </c>
      <c r="M32" s="8">
        <f>Table1[[#This Row],[Quantity Sold]]*Table1[[#This Row],[Unit Price]]</f>
        <v>477.62</v>
      </c>
      <c r="N32" s="8">
        <f>Table1[[#This Row],[Sales Amount]]-Table1[[#This Row],[Cost Amount]]</f>
        <v>92.399999999999977</v>
      </c>
      <c r="O32" s="8" t="str">
        <f>"Q"&amp;ROUNDUP(MONTH(Table1[[#This Row],[Order Date]])/3,0)</f>
        <v>Q3</v>
      </c>
      <c r="P32" s="8" t="str">
        <f t="shared" si="0"/>
        <v>Aug</v>
      </c>
      <c r="Q32" s="8">
        <f t="shared" si="1"/>
        <v>8</v>
      </c>
    </row>
    <row r="33" spans="1:17" x14ac:dyDescent="0.25">
      <c r="A33" s="8" t="s">
        <v>151</v>
      </c>
      <c r="B33" s="9">
        <v>46197</v>
      </c>
      <c r="C33" s="8">
        <v>2026</v>
      </c>
      <c r="D33" s="8" t="s">
        <v>152</v>
      </c>
      <c r="E33" s="8" t="s">
        <v>153</v>
      </c>
      <c r="F33" s="8" t="s">
        <v>154</v>
      </c>
      <c r="G33" s="8" t="s">
        <v>155</v>
      </c>
      <c r="H33" s="8" t="s">
        <v>68</v>
      </c>
      <c r="I33" s="8" t="s">
        <v>23</v>
      </c>
      <c r="J33" s="8">
        <v>19</v>
      </c>
      <c r="K33" s="8">
        <v>402.77</v>
      </c>
      <c r="L33" s="8">
        <v>4275.3100000000004</v>
      </c>
      <c r="M33" s="8">
        <f>Table1[[#This Row],[Quantity Sold]]*Table1[[#This Row],[Unit Price]]</f>
        <v>7652.6299999999992</v>
      </c>
      <c r="N33" s="8">
        <f>Table1[[#This Row],[Sales Amount]]-Table1[[#This Row],[Cost Amount]]</f>
        <v>3377.3199999999988</v>
      </c>
      <c r="O33" s="8" t="str">
        <f>"Q"&amp;ROUNDUP(MONTH(Table1[[#This Row],[Order Date]])/3,0)</f>
        <v>Q2</v>
      </c>
      <c r="P33" s="8" t="str">
        <f t="shared" si="0"/>
        <v>Jun</v>
      </c>
      <c r="Q33" s="8">
        <f t="shared" si="1"/>
        <v>6</v>
      </c>
    </row>
    <row r="34" spans="1:17" x14ac:dyDescent="0.25">
      <c r="A34" s="8" t="s">
        <v>156</v>
      </c>
      <c r="B34" s="9">
        <v>46338</v>
      </c>
      <c r="C34" s="8">
        <v>2026</v>
      </c>
      <c r="D34" s="8" t="s">
        <v>157</v>
      </c>
      <c r="E34" s="8" t="s">
        <v>158</v>
      </c>
      <c r="F34" s="8" t="s">
        <v>159</v>
      </c>
      <c r="G34" s="8" t="s">
        <v>160</v>
      </c>
      <c r="H34" s="8" t="s">
        <v>51</v>
      </c>
      <c r="I34" s="8" t="s">
        <v>23</v>
      </c>
      <c r="J34" s="8">
        <v>11</v>
      </c>
      <c r="K34" s="8">
        <v>201.37</v>
      </c>
      <c r="L34" s="8">
        <v>1250.05</v>
      </c>
      <c r="M34" s="8">
        <f>Table1[[#This Row],[Quantity Sold]]*Table1[[#This Row],[Unit Price]]</f>
        <v>2215.0700000000002</v>
      </c>
      <c r="N34" s="8">
        <f>Table1[[#This Row],[Sales Amount]]-Table1[[#This Row],[Cost Amount]]</f>
        <v>965.02000000000021</v>
      </c>
      <c r="O34" s="8" t="str">
        <f>"Q"&amp;ROUNDUP(MONTH(Table1[[#This Row],[Order Date]])/3,0)</f>
        <v>Q4</v>
      </c>
      <c r="P34" s="8" t="str">
        <f t="shared" si="0"/>
        <v>Nov</v>
      </c>
      <c r="Q34" s="8">
        <f t="shared" si="1"/>
        <v>11</v>
      </c>
    </row>
    <row r="35" spans="1:17" x14ac:dyDescent="0.25">
      <c r="A35" s="8" t="s">
        <v>161</v>
      </c>
      <c r="B35" s="9">
        <v>46300</v>
      </c>
      <c r="C35" s="8">
        <v>2026</v>
      </c>
      <c r="D35" s="8" t="s">
        <v>64</v>
      </c>
      <c r="E35" s="8" t="s">
        <v>162</v>
      </c>
      <c r="F35" s="8" t="s">
        <v>163</v>
      </c>
      <c r="G35" s="8" t="s">
        <v>164</v>
      </c>
      <c r="H35" s="8" t="s">
        <v>68</v>
      </c>
      <c r="I35" s="8" t="s">
        <v>23</v>
      </c>
      <c r="J35" s="8">
        <v>17</v>
      </c>
      <c r="K35" s="8">
        <v>151.05000000000001</v>
      </c>
      <c r="L35" s="8">
        <v>1716.85</v>
      </c>
      <c r="M35" s="8">
        <f>Table1[[#This Row],[Quantity Sold]]*Table1[[#This Row],[Unit Price]]</f>
        <v>2567.8500000000004</v>
      </c>
      <c r="N35" s="8">
        <f>Table1[[#This Row],[Sales Amount]]-Table1[[#This Row],[Cost Amount]]</f>
        <v>851.00000000000045</v>
      </c>
      <c r="O35" s="8" t="str">
        <f>"Q"&amp;ROUNDUP(MONTH(Table1[[#This Row],[Order Date]])/3,0)</f>
        <v>Q4</v>
      </c>
      <c r="P35" s="8" t="str">
        <f t="shared" si="0"/>
        <v>Oct</v>
      </c>
      <c r="Q35" s="8">
        <f t="shared" si="1"/>
        <v>10</v>
      </c>
    </row>
    <row r="36" spans="1:17" x14ac:dyDescent="0.25">
      <c r="A36" s="8" t="s">
        <v>165</v>
      </c>
      <c r="B36" s="9">
        <v>46052</v>
      </c>
      <c r="C36" s="8">
        <v>2026</v>
      </c>
      <c r="D36" s="8" t="s">
        <v>137</v>
      </c>
      <c r="E36" s="8" t="s">
        <v>166</v>
      </c>
      <c r="F36" s="8" t="s">
        <v>101</v>
      </c>
      <c r="G36" s="8" t="s">
        <v>102</v>
      </c>
      <c r="H36" s="8" t="s">
        <v>22</v>
      </c>
      <c r="I36" s="8" t="s">
        <v>52</v>
      </c>
      <c r="J36" s="8">
        <v>2</v>
      </c>
      <c r="K36" s="8">
        <v>333.63</v>
      </c>
      <c r="L36" s="8">
        <v>392.88</v>
      </c>
      <c r="M36" s="8">
        <f>Table1[[#This Row],[Quantity Sold]]*Table1[[#This Row],[Unit Price]]</f>
        <v>667.26</v>
      </c>
      <c r="N36" s="8">
        <f>Table1[[#This Row],[Sales Amount]]-Table1[[#This Row],[Cost Amount]]</f>
        <v>274.38</v>
      </c>
      <c r="O36" s="8" t="str">
        <f>"Q"&amp;ROUNDUP(MONTH(Table1[[#This Row],[Order Date]])/3,0)</f>
        <v>Q1</v>
      </c>
      <c r="P36" s="8" t="str">
        <f t="shared" si="0"/>
        <v>Jan</v>
      </c>
      <c r="Q36" s="8">
        <f t="shared" si="1"/>
        <v>1</v>
      </c>
    </row>
    <row r="37" spans="1:17" x14ac:dyDescent="0.25">
      <c r="A37" s="8" t="s">
        <v>167</v>
      </c>
      <c r="B37" s="9">
        <v>46085</v>
      </c>
      <c r="C37" s="8">
        <v>2026</v>
      </c>
      <c r="D37" s="8" t="s">
        <v>104</v>
      </c>
      <c r="E37" s="8" t="s">
        <v>168</v>
      </c>
      <c r="F37" s="8" t="s">
        <v>169</v>
      </c>
      <c r="G37" s="8" t="s">
        <v>170</v>
      </c>
      <c r="H37" s="8" t="s">
        <v>22</v>
      </c>
      <c r="I37" s="8" t="s">
        <v>42</v>
      </c>
      <c r="J37" s="8">
        <v>9</v>
      </c>
      <c r="K37" s="8">
        <v>77.33</v>
      </c>
      <c r="L37" s="8">
        <v>375.33</v>
      </c>
      <c r="M37" s="8">
        <f>Table1[[#This Row],[Quantity Sold]]*Table1[[#This Row],[Unit Price]]</f>
        <v>695.97</v>
      </c>
      <c r="N37" s="8">
        <f>Table1[[#This Row],[Sales Amount]]-Table1[[#This Row],[Cost Amount]]</f>
        <v>320.64000000000004</v>
      </c>
      <c r="O37" s="8" t="str">
        <f>"Q"&amp;ROUNDUP(MONTH(Table1[[#This Row],[Order Date]])/3,0)</f>
        <v>Q1</v>
      </c>
      <c r="P37" s="8" t="str">
        <f t="shared" si="0"/>
        <v>Mar</v>
      </c>
      <c r="Q37" s="8">
        <f t="shared" si="1"/>
        <v>3</v>
      </c>
    </row>
    <row r="38" spans="1:17" x14ac:dyDescent="0.25">
      <c r="A38" s="8" t="s">
        <v>171</v>
      </c>
      <c r="B38" s="9">
        <v>46149</v>
      </c>
      <c r="C38" s="8">
        <v>2026</v>
      </c>
      <c r="D38" s="8" t="s">
        <v>152</v>
      </c>
      <c r="E38" s="8" t="s">
        <v>172</v>
      </c>
      <c r="F38" s="8" t="s">
        <v>173</v>
      </c>
      <c r="G38" s="8" t="s">
        <v>174</v>
      </c>
      <c r="H38" s="8" t="s">
        <v>22</v>
      </c>
      <c r="I38" s="8" t="s">
        <v>29</v>
      </c>
      <c r="J38" s="8">
        <v>1</v>
      </c>
      <c r="K38" s="8">
        <v>251.54</v>
      </c>
      <c r="L38" s="8">
        <v>133.61000000000001</v>
      </c>
      <c r="M38" s="8">
        <f>Table1[[#This Row],[Quantity Sold]]*Table1[[#This Row],[Unit Price]]</f>
        <v>251.54</v>
      </c>
      <c r="N38" s="8">
        <f>Table1[[#This Row],[Sales Amount]]-Table1[[#This Row],[Cost Amount]]</f>
        <v>117.92999999999998</v>
      </c>
      <c r="O38" s="8" t="str">
        <f>"Q"&amp;ROUNDUP(MONTH(Table1[[#This Row],[Order Date]])/3,0)</f>
        <v>Q2</v>
      </c>
      <c r="P38" s="8" t="str">
        <f t="shared" si="0"/>
        <v>May</v>
      </c>
      <c r="Q38" s="8">
        <f t="shared" si="1"/>
        <v>5</v>
      </c>
    </row>
    <row r="39" spans="1:17" x14ac:dyDescent="0.25">
      <c r="A39" s="8" t="s">
        <v>175</v>
      </c>
      <c r="B39" s="9">
        <v>46115</v>
      </c>
      <c r="C39" s="8">
        <v>2026</v>
      </c>
      <c r="D39" s="8" t="s">
        <v>137</v>
      </c>
      <c r="E39" s="8" t="s">
        <v>176</v>
      </c>
      <c r="F39" s="8" t="s">
        <v>177</v>
      </c>
      <c r="G39" s="8" t="s">
        <v>178</v>
      </c>
      <c r="H39" s="8" t="s">
        <v>41</v>
      </c>
      <c r="I39" s="8" t="s">
        <v>29</v>
      </c>
      <c r="J39" s="8">
        <v>1</v>
      </c>
      <c r="K39" s="8">
        <v>407.67</v>
      </c>
      <c r="L39" s="8">
        <v>288.17</v>
      </c>
      <c r="M39" s="8">
        <f>Table1[[#This Row],[Quantity Sold]]*Table1[[#This Row],[Unit Price]]</f>
        <v>407.67</v>
      </c>
      <c r="N39" s="8">
        <f>Table1[[#This Row],[Sales Amount]]-Table1[[#This Row],[Cost Amount]]</f>
        <v>119.5</v>
      </c>
      <c r="O39" s="8" t="str">
        <f>"Q"&amp;ROUNDUP(MONTH(Table1[[#This Row],[Order Date]])/3,0)</f>
        <v>Q2</v>
      </c>
      <c r="P39" s="8" t="str">
        <f t="shared" si="0"/>
        <v>Apr</v>
      </c>
      <c r="Q39" s="8">
        <f t="shared" si="1"/>
        <v>4</v>
      </c>
    </row>
    <row r="40" spans="1:17" x14ac:dyDescent="0.25">
      <c r="A40" s="8" t="s">
        <v>179</v>
      </c>
      <c r="B40" s="9">
        <v>46242</v>
      </c>
      <c r="C40" s="8">
        <v>2026</v>
      </c>
      <c r="D40" s="8" t="s">
        <v>180</v>
      </c>
      <c r="E40" s="8" t="s">
        <v>26</v>
      </c>
      <c r="F40" s="8" t="s">
        <v>181</v>
      </c>
      <c r="G40" s="8" t="s">
        <v>182</v>
      </c>
      <c r="H40" s="8" t="s">
        <v>51</v>
      </c>
      <c r="I40" s="8" t="s">
        <v>29</v>
      </c>
      <c r="J40" s="8">
        <v>20</v>
      </c>
      <c r="K40" s="8">
        <v>98.75</v>
      </c>
      <c r="L40" s="8">
        <v>1287.8900000000001</v>
      </c>
      <c r="M40" s="8">
        <f>Table1[[#This Row],[Quantity Sold]]*Table1[[#This Row],[Unit Price]]</f>
        <v>1975</v>
      </c>
      <c r="N40" s="8">
        <f>Table1[[#This Row],[Sales Amount]]-Table1[[#This Row],[Cost Amount]]</f>
        <v>687.1099999999999</v>
      </c>
      <c r="O40" s="8" t="str">
        <f>"Q"&amp;ROUNDUP(MONTH(Table1[[#This Row],[Order Date]])/3,0)</f>
        <v>Q3</v>
      </c>
      <c r="P40" s="8" t="str">
        <f t="shared" si="0"/>
        <v>Aug</v>
      </c>
      <c r="Q40" s="8">
        <f t="shared" si="1"/>
        <v>8</v>
      </c>
    </row>
    <row r="41" spans="1:17" x14ac:dyDescent="0.25">
      <c r="A41" s="8" t="s">
        <v>183</v>
      </c>
      <c r="B41" s="9">
        <v>46166</v>
      </c>
      <c r="C41" s="8">
        <v>2026</v>
      </c>
      <c r="D41" s="8" t="s">
        <v>184</v>
      </c>
      <c r="E41" s="8" t="s">
        <v>185</v>
      </c>
      <c r="F41" s="8" t="s">
        <v>186</v>
      </c>
      <c r="G41" s="8" t="s">
        <v>187</v>
      </c>
      <c r="H41" s="8" t="s">
        <v>97</v>
      </c>
      <c r="I41" s="8" t="s">
        <v>42</v>
      </c>
      <c r="J41" s="8">
        <v>6</v>
      </c>
      <c r="K41" s="8">
        <v>63.41</v>
      </c>
      <c r="L41" s="8">
        <v>257.01</v>
      </c>
      <c r="M41" s="8">
        <f>Table1[[#This Row],[Quantity Sold]]*Table1[[#This Row],[Unit Price]]</f>
        <v>380.46</v>
      </c>
      <c r="N41" s="8">
        <f>Table1[[#This Row],[Sales Amount]]-Table1[[#This Row],[Cost Amount]]</f>
        <v>123.44999999999999</v>
      </c>
      <c r="O41" s="8" t="str">
        <f>"Q"&amp;ROUNDUP(MONTH(Table1[[#This Row],[Order Date]])/3,0)</f>
        <v>Q2</v>
      </c>
      <c r="P41" s="8" t="str">
        <f t="shared" si="0"/>
        <v>May</v>
      </c>
      <c r="Q41" s="8">
        <f t="shared" si="1"/>
        <v>5</v>
      </c>
    </row>
    <row r="42" spans="1:17" x14ac:dyDescent="0.25">
      <c r="A42" s="8" t="s">
        <v>188</v>
      </c>
      <c r="B42" s="9">
        <v>46218</v>
      </c>
      <c r="C42" s="8">
        <v>2026</v>
      </c>
      <c r="D42" s="8" t="s">
        <v>37</v>
      </c>
      <c r="E42" s="8" t="s">
        <v>189</v>
      </c>
      <c r="F42" s="8" t="s">
        <v>190</v>
      </c>
      <c r="G42" s="8" t="s">
        <v>191</v>
      </c>
      <c r="H42" s="8" t="s">
        <v>35</v>
      </c>
      <c r="I42" s="8" t="s">
        <v>52</v>
      </c>
      <c r="J42" s="8">
        <v>10</v>
      </c>
      <c r="K42" s="8">
        <v>428.74</v>
      </c>
      <c r="L42" s="8">
        <v>3643.64</v>
      </c>
      <c r="M42" s="8">
        <f>Table1[[#This Row],[Quantity Sold]]*Table1[[#This Row],[Unit Price]]</f>
        <v>4287.3999999999996</v>
      </c>
      <c r="N42" s="8">
        <f>Table1[[#This Row],[Sales Amount]]-Table1[[#This Row],[Cost Amount]]</f>
        <v>643.75999999999976</v>
      </c>
      <c r="O42" s="8" t="str">
        <f>"Q"&amp;ROUNDUP(MONTH(Table1[[#This Row],[Order Date]])/3,0)</f>
        <v>Q3</v>
      </c>
      <c r="P42" s="8" t="str">
        <f t="shared" si="0"/>
        <v>Jul</v>
      </c>
      <c r="Q42" s="8">
        <f t="shared" si="1"/>
        <v>7</v>
      </c>
    </row>
    <row r="43" spans="1:17" x14ac:dyDescent="0.25">
      <c r="A43" s="8" t="s">
        <v>192</v>
      </c>
      <c r="B43" s="9">
        <v>46198</v>
      </c>
      <c r="C43" s="8">
        <v>2026</v>
      </c>
      <c r="D43" s="8" t="s">
        <v>193</v>
      </c>
      <c r="E43" s="8" t="s">
        <v>194</v>
      </c>
      <c r="F43" s="8" t="s">
        <v>195</v>
      </c>
      <c r="G43" s="8" t="s">
        <v>196</v>
      </c>
      <c r="H43" s="8" t="s">
        <v>35</v>
      </c>
      <c r="I43" s="8" t="s">
        <v>42</v>
      </c>
      <c r="J43" s="8">
        <v>9</v>
      </c>
      <c r="K43" s="8">
        <v>299.01</v>
      </c>
      <c r="L43" s="8">
        <v>1921.6</v>
      </c>
      <c r="M43" s="8">
        <f>Table1[[#This Row],[Quantity Sold]]*Table1[[#This Row],[Unit Price]]</f>
        <v>2691.09</v>
      </c>
      <c r="N43" s="8">
        <f>Table1[[#This Row],[Sales Amount]]-Table1[[#This Row],[Cost Amount]]</f>
        <v>769.49000000000024</v>
      </c>
      <c r="O43" s="8" t="str">
        <f>"Q"&amp;ROUNDUP(MONTH(Table1[[#This Row],[Order Date]])/3,0)</f>
        <v>Q2</v>
      </c>
      <c r="P43" s="8" t="str">
        <f t="shared" si="0"/>
        <v>Jun</v>
      </c>
      <c r="Q43" s="8">
        <f t="shared" si="1"/>
        <v>6</v>
      </c>
    </row>
    <row r="44" spans="1:17" x14ac:dyDescent="0.25">
      <c r="A44" s="8" t="s">
        <v>197</v>
      </c>
      <c r="B44" s="9">
        <v>46319</v>
      </c>
      <c r="C44" s="8">
        <v>2026</v>
      </c>
      <c r="D44" s="8" t="s">
        <v>193</v>
      </c>
      <c r="E44" s="8" t="s">
        <v>198</v>
      </c>
      <c r="F44" s="8" t="s">
        <v>78</v>
      </c>
      <c r="G44" s="8" t="s">
        <v>79</v>
      </c>
      <c r="H44" s="8" t="s">
        <v>22</v>
      </c>
      <c r="I44" s="8" t="s">
        <v>42</v>
      </c>
      <c r="J44" s="8">
        <v>3</v>
      </c>
      <c r="K44" s="8">
        <v>224.4</v>
      </c>
      <c r="L44" s="8">
        <v>487.85</v>
      </c>
      <c r="M44" s="8">
        <f>Table1[[#This Row],[Quantity Sold]]*Table1[[#This Row],[Unit Price]]</f>
        <v>673.2</v>
      </c>
      <c r="N44" s="8">
        <f>Table1[[#This Row],[Sales Amount]]-Table1[[#This Row],[Cost Amount]]</f>
        <v>185.35000000000002</v>
      </c>
      <c r="O44" s="8" t="str">
        <f>"Q"&amp;ROUNDUP(MONTH(Table1[[#This Row],[Order Date]])/3,0)</f>
        <v>Q4</v>
      </c>
      <c r="P44" s="8" t="str">
        <f t="shared" si="0"/>
        <v>Oct</v>
      </c>
      <c r="Q44" s="8">
        <f t="shared" si="1"/>
        <v>10</v>
      </c>
    </row>
    <row r="45" spans="1:17" x14ac:dyDescent="0.25">
      <c r="A45" s="8" t="s">
        <v>199</v>
      </c>
      <c r="B45" s="9">
        <v>46160</v>
      </c>
      <c r="C45" s="8">
        <v>2026</v>
      </c>
      <c r="D45" s="8" t="s">
        <v>200</v>
      </c>
      <c r="E45" s="8" t="s">
        <v>201</v>
      </c>
      <c r="F45" s="8" t="s">
        <v>144</v>
      </c>
      <c r="G45" s="8" t="s">
        <v>145</v>
      </c>
      <c r="H45" s="8" t="s">
        <v>97</v>
      </c>
      <c r="I45" s="8" t="s">
        <v>23</v>
      </c>
      <c r="J45" s="8">
        <v>17</v>
      </c>
      <c r="K45" s="8">
        <v>251.77</v>
      </c>
      <c r="L45" s="8">
        <v>2312.52</v>
      </c>
      <c r="M45" s="8">
        <f>Table1[[#This Row],[Quantity Sold]]*Table1[[#This Row],[Unit Price]]</f>
        <v>4280.09</v>
      </c>
      <c r="N45" s="8">
        <f>Table1[[#This Row],[Sales Amount]]-Table1[[#This Row],[Cost Amount]]</f>
        <v>1967.5700000000002</v>
      </c>
      <c r="O45" s="8" t="str">
        <f>"Q"&amp;ROUNDUP(MONTH(Table1[[#This Row],[Order Date]])/3,0)</f>
        <v>Q2</v>
      </c>
      <c r="P45" s="8" t="str">
        <f t="shared" si="0"/>
        <v>May</v>
      </c>
      <c r="Q45" s="8">
        <f t="shared" si="1"/>
        <v>5</v>
      </c>
    </row>
    <row r="46" spans="1:17" x14ac:dyDescent="0.25">
      <c r="A46" s="8" t="s">
        <v>202</v>
      </c>
      <c r="B46" s="9">
        <v>46036</v>
      </c>
      <c r="C46" s="8">
        <v>2026</v>
      </c>
      <c r="D46" s="8" t="s">
        <v>203</v>
      </c>
      <c r="E46" s="8" t="s">
        <v>204</v>
      </c>
      <c r="F46" s="8" t="s">
        <v>190</v>
      </c>
      <c r="G46" s="8" t="s">
        <v>191</v>
      </c>
      <c r="H46" s="8" t="s">
        <v>35</v>
      </c>
      <c r="I46" s="8" t="s">
        <v>23</v>
      </c>
      <c r="J46" s="8">
        <v>20</v>
      </c>
      <c r="K46" s="8">
        <v>325.52</v>
      </c>
      <c r="L46" s="8">
        <v>4014.71</v>
      </c>
      <c r="M46" s="8">
        <f>Table1[[#This Row],[Quantity Sold]]*Table1[[#This Row],[Unit Price]]</f>
        <v>6510.4</v>
      </c>
      <c r="N46" s="8">
        <f>Table1[[#This Row],[Sales Amount]]-Table1[[#This Row],[Cost Amount]]</f>
        <v>2495.6899999999996</v>
      </c>
      <c r="O46" s="8" t="str">
        <f>"Q"&amp;ROUNDUP(MONTH(Table1[[#This Row],[Order Date]])/3,0)</f>
        <v>Q1</v>
      </c>
      <c r="P46" s="8" t="str">
        <f t="shared" si="0"/>
        <v>Jan</v>
      </c>
      <c r="Q46" s="8">
        <f t="shared" si="1"/>
        <v>1</v>
      </c>
    </row>
    <row r="47" spans="1:17" x14ac:dyDescent="0.25">
      <c r="A47" s="8" t="s">
        <v>205</v>
      </c>
      <c r="B47" s="9">
        <v>46364</v>
      </c>
      <c r="C47" s="8">
        <v>2026</v>
      </c>
      <c r="D47" s="8" t="s">
        <v>206</v>
      </c>
      <c r="E47" s="8" t="s">
        <v>207</v>
      </c>
      <c r="F47" s="8" t="s">
        <v>186</v>
      </c>
      <c r="G47" s="8" t="s">
        <v>187</v>
      </c>
      <c r="H47" s="8" t="s">
        <v>97</v>
      </c>
      <c r="I47" s="8" t="s">
        <v>42</v>
      </c>
      <c r="J47" s="8">
        <v>6</v>
      </c>
      <c r="K47" s="8">
        <v>440.76</v>
      </c>
      <c r="L47" s="8">
        <v>1519.3</v>
      </c>
      <c r="M47" s="8">
        <f>Table1[[#This Row],[Quantity Sold]]*Table1[[#This Row],[Unit Price]]</f>
        <v>2644.56</v>
      </c>
      <c r="N47" s="8">
        <f>Table1[[#This Row],[Sales Amount]]-Table1[[#This Row],[Cost Amount]]</f>
        <v>1125.26</v>
      </c>
      <c r="O47" s="8" t="str">
        <f>"Q"&amp;ROUNDUP(MONTH(Table1[[#This Row],[Order Date]])/3,0)</f>
        <v>Q4</v>
      </c>
      <c r="P47" s="8" t="str">
        <f t="shared" si="0"/>
        <v>Dec</v>
      </c>
      <c r="Q47" s="8">
        <f t="shared" si="1"/>
        <v>12</v>
      </c>
    </row>
    <row r="48" spans="1:17" x14ac:dyDescent="0.25">
      <c r="A48" s="8" t="s">
        <v>208</v>
      </c>
      <c r="B48" s="9">
        <v>46353</v>
      </c>
      <c r="C48" s="8">
        <v>2026</v>
      </c>
      <c r="D48" s="8" t="s">
        <v>209</v>
      </c>
      <c r="E48" s="8" t="s">
        <v>210</v>
      </c>
      <c r="F48" s="8" t="s">
        <v>95</v>
      </c>
      <c r="G48" s="8" t="s">
        <v>96</v>
      </c>
      <c r="H48" s="8" t="s">
        <v>97</v>
      </c>
      <c r="I48" s="8" t="s">
        <v>29</v>
      </c>
      <c r="J48" s="8">
        <v>11</v>
      </c>
      <c r="K48" s="8">
        <v>355.29</v>
      </c>
      <c r="L48" s="8">
        <v>2750.55</v>
      </c>
      <c r="M48" s="8">
        <f>Table1[[#This Row],[Quantity Sold]]*Table1[[#This Row],[Unit Price]]</f>
        <v>3908.19</v>
      </c>
      <c r="N48" s="8">
        <f>Table1[[#This Row],[Sales Amount]]-Table1[[#This Row],[Cost Amount]]</f>
        <v>1157.6399999999999</v>
      </c>
      <c r="O48" s="8" t="str">
        <f>"Q"&amp;ROUNDUP(MONTH(Table1[[#This Row],[Order Date]])/3,0)</f>
        <v>Q4</v>
      </c>
      <c r="P48" s="8" t="str">
        <f t="shared" si="0"/>
        <v>Nov</v>
      </c>
      <c r="Q48" s="8">
        <f t="shared" si="1"/>
        <v>11</v>
      </c>
    </row>
    <row r="49" spans="1:17" x14ac:dyDescent="0.25">
      <c r="A49" s="8" t="s">
        <v>211</v>
      </c>
      <c r="B49" s="9">
        <v>46217</v>
      </c>
      <c r="C49" s="8">
        <v>2026</v>
      </c>
      <c r="D49" s="8" t="s">
        <v>200</v>
      </c>
      <c r="E49" s="8" t="s">
        <v>212</v>
      </c>
      <c r="F49" s="8" t="s">
        <v>91</v>
      </c>
      <c r="G49" s="8" t="s">
        <v>92</v>
      </c>
      <c r="H49" s="8" t="s">
        <v>68</v>
      </c>
      <c r="I49" s="8" t="s">
        <v>29</v>
      </c>
      <c r="J49" s="8">
        <v>5</v>
      </c>
      <c r="K49" s="8">
        <v>44.07</v>
      </c>
      <c r="L49" s="8">
        <v>153.94999999999999</v>
      </c>
      <c r="M49" s="8">
        <f>Table1[[#This Row],[Quantity Sold]]*Table1[[#This Row],[Unit Price]]</f>
        <v>220.35</v>
      </c>
      <c r="N49" s="8">
        <f>Table1[[#This Row],[Sales Amount]]-Table1[[#This Row],[Cost Amount]]</f>
        <v>66.400000000000006</v>
      </c>
      <c r="O49" s="8" t="str">
        <f>"Q"&amp;ROUNDUP(MONTH(Table1[[#This Row],[Order Date]])/3,0)</f>
        <v>Q3</v>
      </c>
      <c r="P49" s="8" t="str">
        <f t="shared" si="0"/>
        <v>Jul</v>
      </c>
      <c r="Q49" s="8">
        <f t="shared" si="1"/>
        <v>7</v>
      </c>
    </row>
    <row r="50" spans="1:17" x14ac:dyDescent="0.25">
      <c r="A50" s="8" t="s">
        <v>213</v>
      </c>
      <c r="B50" s="9">
        <v>46239</v>
      </c>
      <c r="C50" s="8">
        <v>2026</v>
      </c>
      <c r="D50" s="8" t="s">
        <v>152</v>
      </c>
      <c r="E50" s="8" t="s">
        <v>214</v>
      </c>
      <c r="F50" s="8" t="s">
        <v>215</v>
      </c>
      <c r="G50" s="8" t="s">
        <v>216</v>
      </c>
      <c r="H50" s="8" t="s">
        <v>51</v>
      </c>
      <c r="I50" s="8" t="s">
        <v>23</v>
      </c>
      <c r="J50" s="8">
        <v>11</v>
      </c>
      <c r="K50" s="8">
        <v>413.88</v>
      </c>
      <c r="L50" s="8">
        <v>3095.26</v>
      </c>
      <c r="M50" s="8">
        <f>Table1[[#This Row],[Quantity Sold]]*Table1[[#This Row],[Unit Price]]</f>
        <v>4552.68</v>
      </c>
      <c r="N50" s="8">
        <f>Table1[[#This Row],[Sales Amount]]-Table1[[#This Row],[Cost Amount]]</f>
        <v>1457.42</v>
      </c>
      <c r="O50" s="8" t="str">
        <f>"Q"&amp;ROUNDUP(MONTH(Table1[[#This Row],[Order Date]])/3,0)</f>
        <v>Q3</v>
      </c>
      <c r="P50" s="8" t="str">
        <f t="shared" si="0"/>
        <v>Aug</v>
      </c>
      <c r="Q50" s="8">
        <f t="shared" si="1"/>
        <v>8</v>
      </c>
    </row>
    <row r="51" spans="1:17" x14ac:dyDescent="0.25">
      <c r="A51" s="8" t="s">
        <v>217</v>
      </c>
      <c r="B51" s="9">
        <v>46161</v>
      </c>
      <c r="C51" s="8">
        <v>2026</v>
      </c>
      <c r="D51" s="8" t="s">
        <v>112</v>
      </c>
      <c r="E51" s="8" t="s">
        <v>214</v>
      </c>
      <c r="F51" s="8" t="s">
        <v>218</v>
      </c>
      <c r="G51" s="8" t="s">
        <v>219</v>
      </c>
      <c r="H51" s="8" t="s">
        <v>220</v>
      </c>
      <c r="I51" s="8" t="s">
        <v>52</v>
      </c>
      <c r="J51" s="8">
        <v>10</v>
      </c>
      <c r="K51" s="8">
        <v>462.99</v>
      </c>
      <c r="L51" s="8">
        <v>3011.06</v>
      </c>
      <c r="M51" s="8">
        <f>Table1[[#This Row],[Quantity Sold]]*Table1[[#This Row],[Unit Price]]</f>
        <v>4629.8999999999996</v>
      </c>
      <c r="N51" s="8">
        <f>Table1[[#This Row],[Sales Amount]]-Table1[[#This Row],[Cost Amount]]</f>
        <v>1618.8399999999997</v>
      </c>
      <c r="O51" s="8" t="str">
        <f>"Q"&amp;ROUNDUP(MONTH(Table1[[#This Row],[Order Date]])/3,0)</f>
        <v>Q2</v>
      </c>
      <c r="P51" s="8" t="str">
        <f t="shared" si="0"/>
        <v>May</v>
      </c>
      <c r="Q51" s="8">
        <f t="shared" si="1"/>
        <v>5</v>
      </c>
    </row>
    <row r="52" spans="1:17" x14ac:dyDescent="0.25">
      <c r="A52" s="8" t="s">
        <v>221</v>
      </c>
      <c r="B52" s="9">
        <v>46184</v>
      </c>
      <c r="C52" s="8">
        <v>2026</v>
      </c>
      <c r="D52" s="8" t="s">
        <v>222</v>
      </c>
      <c r="E52" s="8" t="s">
        <v>223</v>
      </c>
      <c r="F52" s="8" t="s">
        <v>144</v>
      </c>
      <c r="G52" s="8" t="s">
        <v>145</v>
      </c>
      <c r="H52" s="8" t="s">
        <v>97</v>
      </c>
      <c r="I52" s="8" t="s">
        <v>52</v>
      </c>
      <c r="J52" s="8">
        <v>2</v>
      </c>
      <c r="K52" s="8">
        <v>487.67</v>
      </c>
      <c r="L52" s="8">
        <v>627.03</v>
      </c>
      <c r="M52" s="8">
        <f>Table1[[#This Row],[Quantity Sold]]*Table1[[#This Row],[Unit Price]]</f>
        <v>975.34</v>
      </c>
      <c r="N52" s="8">
        <f>Table1[[#This Row],[Sales Amount]]-Table1[[#This Row],[Cost Amount]]</f>
        <v>348.31000000000006</v>
      </c>
      <c r="O52" s="8" t="str">
        <f>"Q"&amp;ROUNDUP(MONTH(Table1[[#This Row],[Order Date]])/3,0)</f>
        <v>Q2</v>
      </c>
      <c r="P52" s="8" t="str">
        <f t="shared" si="0"/>
        <v>Jun</v>
      </c>
      <c r="Q52" s="8">
        <f t="shared" si="1"/>
        <v>6</v>
      </c>
    </row>
    <row r="53" spans="1:17" x14ac:dyDescent="0.25">
      <c r="A53" s="8" t="s">
        <v>224</v>
      </c>
      <c r="B53" s="9">
        <v>46249</v>
      </c>
      <c r="C53" s="8">
        <v>2026</v>
      </c>
      <c r="D53" s="8" t="s">
        <v>137</v>
      </c>
      <c r="E53" s="8" t="s">
        <v>225</v>
      </c>
      <c r="F53" s="8" t="s">
        <v>129</v>
      </c>
      <c r="G53" s="8" t="s">
        <v>130</v>
      </c>
      <c r="H53" s="8" t="s">
        <v>35</v>
      </c>
      <c r="I53" s="8" t="s">
        <v>29</v>
      </c>
      <c r="J53" s="8">
        <v>15</v>
      </c>
      <c r="K53" s="8">
        <v>359.56</v>
      </c>
      <c r="L53" s="8">
        <v>3727.76</v>
      </c>
      <c r="M53" s="8">
        <f>Table1[[#This Row],[Quantity Sold]]*Table1[[#This Row],[Unit Price]]</f>
        <v>5393.4</v>
      </c>
      <c r="N53" s="8">
        <f>Table1[[#This Row],[Sales Amount]]-Table1[[#This Row],[Cost Amount]]</f>
        <v>1665.6399999999994</v>
      </c>
      <c r="O53" s="8" t="str">
        <f>"Q"&amp;ROUNDUP(MONTH(Table1[[#This Row],[Order Date]])/3,0)</f>
        <v>Q3</v>
      </c>
      <c r="P53" s="8" t="str">
        <f t="shared" si="0"/>
        <v>Aug</v>
      </c>
      <c r="Q53" s="8">
        <f t="shared" si="1"/>
        <v>8</v>
      </c>
    </row>
    <row r="54" spans="1:17" x14ac:dyDescent="0.25">
      <c r="A54" s="8" t="s">
        <v>226</v>
      </c>
      <c r="B54" s="9">
        <v>46316</v>
      </c>
      <c r="C54" s="8">
        <v>2026</v>
      </c>
      <c r="D54" s="8" t="s">
        <v>227</v>
      </c>
      <c r="E54" s="8" t="s">
        <v>228</v>
      </c>
      <c r="F54" s="8" t="s">
        <v>229</v>
      </c>
      <c r="G54" s="8" t="s">
        <v>230</v>
      </c>
      <c r="H54" s="8" t="s">
        <v>35</v>
      </c>
      <c r="I54" s="8" t="s">
        <v>29</v>
      </c>
      <c r="J54" s="8">
        <v>5</v>
      </c>
      <c r="K54" s="8">
        <v>313.41000000000003</v>
      </c>
      <c r="L54" s="8">
        <v>956.31</v>
      </c>
      <c r="M54" s="8">
        <f>Table1[[#This Row],[Quantity Sold]]*Table1[[#This Row],[Unit Price]]</f>
        <v>1567.0500000000002</v>
      </c>
      <c r="N54" s="8">
        <f>Table1[[#This Row],[Sales Amount]]-Table1[[#This Row],[Cost Amount]]</f>
        <v>610.74000000000024</v>
      </c>
      <c r="O54" s="8" t="str">
        <f>"Q"&amp;ROUNDUP(MONTH(Table1[[#This Row],[Order Date]])/3,0)</f>
        <v>Q4</v>
      </c>
      <c r="P54" s="8" t="str">
        <f t="shared" si="0"/>
        <v>Oct</v>
      </c>
      <c r="Q54" s="8">
        <f t="shared" si="1"/>
        <v>10</v>
      </c>
    </row>
    <row r="55" spans="1:17" x14ac:dyDescent="0.25">
      <c r="A55" s="8" t="s">
        <v>231</v>
      </c>
      <c r="B55" s="9">
        <v>46224</v>
      </c>
      <c r="C55" s="8">
        <v>2026</v>
      </c>
      <c r="D55" s="8" t="s">
        <v>232</v>
      </c>
      <c r="E55" s="8" t="s">
        <v>189</v>
      </c>
      <c r="F55" s="8" t="s">
        <v>233</v>
      </c>
      <c r="G55" s="8" t="s">
        <v>234</v>
      </c>
      <c r="H55" s="8" t="s">
        <v>51</v>
      </c>
      <c r="I55" s="8" t="s">
        <v>23</v>
      </c>
      <c r="J55" s="8">
        <v>18</v>
      </c>
      <c r="K55" s="8">
        <v>478.01</v>
      </c>
      <c r="L55" s="8">
        <v>5144.46</v>
      </c>
      <c r="M55" s="8">
        <f>Table1[[#This Row],[Quantity Sold]]*Table1[[#This Row],[Unit Price]]</f>
        <v>8604.18</v>
      </c>
      <c r="N55" s="8">
        <f>Table1[[#This Row],[Sales Amount]]-Table1[[#This Row],[Cost Amount]]</f>
        <v>3459.7200000000003</v>
      </c>
      <c r="O55" s="8" t="str">
        <f>"Q"&amp;ROUNDUP(MONTH(Table1[[#This Row],[Order Date]])/3,0)</f>
        <v>Q3</v>
      </c>
      <c r="P55" s="8" t="str">
        <f t="shared" si="0"/>
        <v>Jul</v>
      </c>
      <c r="Q55" s="8">
        <f t="shared" si="1"/>
        <v>7</v>
      </c>
    </row>
    <row r="56" spans="1:17" x14ac:dyDescent="0.25">
      <c r="A56" s="8" t="s">
        <v>235</v>
      </c>
      <c r="B56" s="9">
        <v>46188</v>
      </c>
      <c r="C56" s="8">
        <v>2026</v>
      </c>
      <c r="D56" s="8" t="s">
        <v>236</v>
      </c>
      <c r="E56" s="8" t="s">
        <v>237</v>
      </c>
      <c r="F56" s="8" t="s">
        <v>215</v>
      </c>
      <c r="G56" s="8" t="s">
        <v>216</v>
      </c>
      <c r="H56" s="8" t="s">
        <v>51</v>
      </c>
      <c r="I56" s="8" t="s">
        <v>42</v>
      </c>
      <c r="J56" s="8">
        <v>2</v>
      </c>
      <c r="K56" s="8">
        <v>498.01</v>
      </c>
      <c r="L56" s="8">
        <v>600.57000000000005</v>
      </c>
      <c r="M56" s="8">
        <f>Table1[[#This Row],[Quantity Sold]]*Table1[[#This Row],[Unit Price]]</f>
        <v>996.02</v>
      </c>
      <c r="N56" s="8">
        <f>Table1[[#This Row],[Sales Amount]]-Table1[[#This Row],[Cost Amount]]</f>
        <v>395.44999999999993</v>
      </c>
      <c r="O56" s="8" t="str">
        <f>"Q"&amp;ROUNDUP(MONTH(Table1[[#This Row],[Order Date]])/3,0)</f>
        <v>Q2</v>
      </c>
      <c r="P56" s="8" t="str">
        <f t="shared" si="0"/>
        <v>Jun</v>
      </c>
      <c r="Q56" s="8">
        <f t="shared" si="1"/>
        <v>6</v>
      </c>
    </row>
    <row r="57" spans="1:17" x14ac:dyDescent="0.25">
      <c r="A57" s="8" t="s">
        <v>238</v>
      </c>
      <c r="B57" s="9">
        <v>46353</v>
      </c>
      <c r="C57" s="8">
        <v>2026</v>
      </c>
      <c r="D57" s="8" t="s">
        <v>239</v>
      </c>
      <c r="E57" s="8" t="s">
        <v>240</v>
      </c>
      <c r="F57" s="8" t="s">
        <v>241</v>
      </c>
      <c r="G57" s="8" t="s">
        <v>242</v>
      </c>
      <c r="H57" s="8" t="s">
        <v>35</v>
      </c>
      <c r="I57" s="8" t="s">
        <v>29</v>
      </c>
      <c r="J57" s="8">
        <v>11</v>
      </c>
      <c r="K57" s="8">
        <v>489.24</v>
      </c>
      <c r="L57" s="8">
        <v>3208.94</v>
      </c>
      <c r="M57" s="8">
        <f>Table1[[#This Row],[Quantity Sold]]*Table1[[#This Row],[Unit Price]]</f>
        <v>5381.64</v>
      </c>
      <c r="N57" s="8">
        <f>Table1[[#This Row],[Sales Amount]]-Table1[[#This Row],[Cost Amount]]</f>
        <v>2172.7000000000003</v>
      </c>
      <c r="O57" s="8" t="str">
        <f>"Q"&amp;ROUNDUP(MONTH(Table1[[#This Row],[Order Date]])/3,0)</f>
        <v>Q4</v>
      </c>
      <c r="P57" s="8" t="str">
        <f t="shared" si="0"/>
        <v>Nov</v>
      </c>
      <c r="Q57" s="8">
        <f t="shared" si="1"/>
        <v>11</v>
      </c>
    </row>
    <row r="58" spans="1:17" x14ac:dyDescent="0.25">
      <c r="A58" s="8" t="s">
        <v>243</v>
      </c>
      <c r="B58" s="9">
        <v>46125</v>
      </c>
      <c r="C58" s="8">
        <v>2026</v>
      </c>
      <c r="D58" s="8" t="s">
        <v>244</v>
      </c>
      <c r="E58" s="8" t="s">
        <v>245</v>
      </c>
      <c r="F58" s="8" t="s">
        <v>173</v>
      </c>
      <c r="G58" s="8" t="s">
        <v>174</v>
      </c>
      <c r="H58" s="8" t="s">
        <v>22</v>
      </c>
      <c r="I58" s="8" t="s">
        <v>52</v>
      </c>
      <c r="J58" s="8">
        <v>9</v>
      </c>
      <c r="K58" s="8">
        <v>21.89</v>
      </c>
      <c r="L58" s="8">
        <v>121.32</v>
      </c>
      <c r="M58" s="8">
        <f>Table1[[#This Row],[Quantity Sold]]*Table1[[#This Row],[Unit Price]]</f>
        <v>197.01</v>
      </c>
      <c r="N58" s="8">
        <f>Table1[[#This Row],[Sales Amount]]-Table1[[#This Row],[Cost Amount]]</f>
        <v>75.69</v>
      </c>
      <c r="O58" s="8" t="str">
        <f>"Q"&amp;ROUNDUP(MONTH(Table1[[#This Row],[Order Date]])/3,0)</f>
        <v>Q2</v>
      </c>
      <c r="P58" s="8" t="str">
        <f t="shared" si="0"/>
        <v>Apr</v>
      </c>
      <c r="Q58" s="8">
        <f t="shared" si="1"/>
        <v>4</v>
      </c>
    </row>
    <row r="59" spans="1:17" x14ac:dyDescent="0.25">
      <c r="A59" s="8" t="s">
        <v>246</v>
      </c>
      <c r="B59" s="9">
        <v>46382</v>
      </c>
      <c r="C59" s="8">
        <v>2026</v>
      </c>
      <c r="D59" s="8" t="s">
        <v>247</v>
      </c>
      <c r="E59" s="8" t="s">
        <v>248</v>
      </c>
      <c r="F59" s="8" t="s">
        <v>249</v>
      </c>
      <c r="G59" s="8" t="s">
        <v>250</v>
      </c>
      <c r="H59" s="8" t="s">
        <v>51</v>
      </c>
      <c r="I59" s="8" t="s">
        <v>42</v>
      </c>
      <c r="J59" s="8">
        <v>17</v>
      </c>
      <c r="K59" s="8">
        <v>114.21</v>
      </c>
      <c r="L59" s="8">
        <v>1375.29</v>
      </c>
      <c r="M59" s="8">
        <f>Table1[[#This Row],[Quantity Sold]]*Table1[[#This Row],[Unit Price]]</f>
        <v>1941.57</v>
      </c>
      <c r="N59" s="8">
        <f>Table1[[#This Row],[Sales Amount]]-Table1[[#This Row],[Cost Amount]]</f>
        <v>566.28</v>
      </c>
      <c r="O59" s="8" t="str">
        <f>"Q"&amp;ROUNDUP(MONTH(Table1[[#This Row],[Order Date]])/3,0)</f>
        <v>Q4</v>
      </c>
      <c r="P59" s="8" t="str">
        <f t="shared" si="0"/>
        <v>Dec</v>
      </c>
      <c r="Q59" s="8">
        <f t="shared" si="1"/>
        <v>12</v>
      </c>
    </row>
    <row r="60" spans="1:17" x14ac:dyDescent="0.25">
      <c r="A60" s="8" t="s">
        <v>251</v>
      </c>
      <c r="B60" s="9">
        <v>46181</v>
      </c>
      <c r="C60" s="8">
        <v>2026</v>
      </c>
      <c r="D60" s="8" t="s">
        <v>227</v>
      </c>
      <c r="E60" s="8" t="s">
        <v>252</v>
      </c>
      <c r="F60" s="8" t="s">
        <v>139</v>
      </c>
      <c r="G60" s="8" t="s">
        <v>140</v>
      </c>
      <c r="H60" s="8" t="s">
        <v>22</v>
      </c>
      <c r="I60" s="8" t="s">
        <v>23</v>
      </c>
      <c r="J60" s="8">
        <v>6</v>
      </c>
      <c r="K60" s="8">
        <v>244.51</v>
      </c>
      <c r="L60" s="8">
        <v>1125.9000000000001</v>
      </c>
      <c r="M60" s="8">
        <f>Table1[[#This Row],[Quantity Sold]]*Table1[[#This Row],[Unit Price]]</f>
        <v>1467.06</v>
      </c>
      <c r="N60" s="8">
        <f>Table1[[#This Row],[Sales Amount]]-Table1[[#This Row],[Cost Amount]]</f>
        <v>341.15999999999985</v>
      </c>
      <c r="O60" s="8" t="str">
        <f>"Q"&amp;ROUNDUP(MONTH(Table1[[#This Row],[Order Date]])/3,0)</f>
        <v>Q2</v>
      </c>
      <c r="P60" s="8" t="str">
        <f t="shared" si="0"/>
        <v>Jun</v>
      </c>
      <c r="Q60" s="8">
        <f t="shared" si="1"/>
        <v>6</v>
      </c>
    </row>
    <row r="61" spans="1:17" x14ac:dyDescent="0.25">
      <c r="A61" s="8" t="s">
        <v>253</v>
      </c>
      <c r="B61" s="9">
        <v>46058</v>
      </c>
      <c r="C61" s="8">
        <v>2026</v>
      </c>
      <c r="D61" s="8" t="s">
        <v>152</v>
      </c>
      <c r="E61" s="8" t="s">
        <v>201</v>
      </c>
      <c r="F61" s="8" t="s">
        <v>33</v>
      </c>
      <c r="G61" s="8" t="s">
        <v>34</v>
      </c>
      <c r="H61" s="8" t="s">
        <v>35</v>
      </c>
      <c r="I61" s="8" t="s">
        <v>29</v>
      </c>
      <c r="J61" s="8">
        <v>5</v>
      </c>
      <c r="K61" s="8">
        <v>267.2</v>
      </c>
      <c r="L61" s="8">
        <v>807.44</v>
      </c>
      <c r="M61" s="8">
        <f>Table1[[#This Row],[Quantity Sold]]*Table1[[#This Row],[Unit Price]]</f>
        <v>1336</v>
      </c>
      <c r="N61" s="8">
        <f>Table1[[#This Row],[Sales Amount]]-Table1[[#This Row],[Cost Amount]]</f>
        <v>528.55999999999995</v>
      </c>
      <c r="O61" s="8" t="str">
        <f>"Q"&amp;ROUNDUP(MONTH(Table1[[#This Row],[Order Date]])/3,0)</f>
        <v>Q1</v>
      </c>
      <c r="P61" s="8" t="str">
        <f t="shared" si="0"/>
        <v>Feb</v>
      </c>
      <c r="Q61" s="8">
        <f t="shared" si="1"/>
        <v>2</v>
      </c>
    </row>
    <row r="62" spans="1:17" x14ac:dyDescent="0.25">
      <c r="A62" s="8" t="s">
        <v>254</v>
      </c>
      <c r="B62" s="9">
        <v>46186</v>
      </c>
      <c r="C62" s="8">
        <v>2026</v>
      </c>
      <c r="D62" s="8" t="s">
        <v>115</v>
      </c>
      <c r="E62" s="8" t="s">
        <v>255</v>
      </c>
      <c r="F62" s="8" t="s">
        <v>241</v>
      </c>
      <c r="G62" s="8" t="s">
        <v>242</v>
      </c>
      <c r="H62" s="8" t="s">
        <v>35</v>
      </c>
      <c r="I62" s="8" t="s">
        <v>23</v>
      </c>
      <c r="J62" s="8">
        <v>20</v>
      </c>
      <c r="K62" s="8">
        <v>325.04000000000002</v>
      </c>
      <c r="L62" s="8">
        <v>3717.21</v>
      </c>
      <c r="M62" s="8">
        <f>Table1[[#This Row],[Quantity Sold]]*Table1[[#This Row],[Unit Price]]</f>
        <v>6500.8</v>
      </c>
      <c r="N62" s="8">
        <f>Table1[[#This Row],[Sales Amount]]-Table1[[#This Row],[Cost Amount]]</f>
        <v>2783.59</v>
      </c>
      <c r="O62" s="8" t="str">
        <f>"Q"&amp;ROUNDUP(MONTH(Table1[[#This Row],[Order Date]])/3,0)</f>
        <v>Q2</v>
      </c>
      <c r="P62" s="8" t="str">
        <f t="shared" si="0"/>
        <v>Jun</v>
      </c>
      <c r="Q62" s="8">
        <f t="shared" si="1"/>
        <v>6</v>
      </c>
    </row>
    <row r="63" spans="1:17" x14ac:dyDescent="0.25">
      <c r="A63" s="8" t="s">
        <v>256</v>
      </c>
      <c r="B63" s="9">
        <v>46269</v>
      </c>
      <c r="C63" s="8">
        <v>2026</v>
      </c>
      <c r="D63" s="8" t="s">
        <v>257</v>
      </c>
      <c r="E63" s="8" t="s">
        <v>258</v>
      </c>
      <c r="F63" s="8" t="s">
        <v>39</v>
      </c>
      <c r="G63" s="8" t="s">
        <v>40</v>
      </c>
      <c r="H63" s="8" t="s">
        <v>41</v>
      </c>
      <c r="I63" s="8" t="s">
        <v>29</v>
      </c>
      <c r="J63" s="8">
        <v>15</v>
      </c>
      <c r="K63" s="8">
        <v>272.16000000000003</v>
      </c>
      <c r="L63" s="8">
        <v>2496.39</v>
      </c>
      <c r="M63" s="8">
        <f>Table1[[#This Row],[Quantity Sold]]*Table1[[#This Row],[Unit Price]]</f>
        <v>4082.4000000000005</v>
      </c>
      <c r="N63" s="8">
        <f>Table1[[#This Row],[Sales Amount]]-Table1[[#This Row],[Cost Amount]]</f>
        <v>1586.0100000000007</v>
      </c>
      <c r="O63" s="8" t="str">
        <f>"Q"&amp;ROUNDUP(MONTH(Table1[[#This Row],[Order Date]])/3,0)</f>
        <v>Q3</v>
      </c>
      <c r="P63" s="8" t="str">
        <f t="shared" si="0"/>
        <v>Sep</v>
      </c>
      <c r="Q63" s="8">
        <f t="shared" si="1"/>
        <v>9</v>
      </c>
    </row>
    <row r="64" spans="1:17" x14ac:dyDescent="0.25">
      <c r="A64" s="8" t="s">
        <v>259</v>
      </c>
      <c r="B64" s="9">
        <v>46115</v>
      </c>
      <c r="C64" s="8">
        <v>2026</v>
      </c>
      <c r="D64" s="8" t="s">
        <v>260</v>
      </c>
      <c r="E64" s="8" t="s">
        <v>261</v>
      </c>
      <c r="F64" s="8" t="s">
        <v>49</v>
      </c>
      <c r="G64" s="8" t="s">
        <v>50</v>
      </c>
      <c r="H64" s="8" t="s">
        <v>51</v>
      </c>
      <c r="I64" s="8" t="s">
        <v>52</v>
      </c>
      <c r="J64" s="8">
        <v>16</v>
      </c>
      <c r="K64" s="8">
        <v>328.88</v>
      </c>
      <c r="L64" s="8">
        <v>3220.64</v>
      </c>
      <c r="M64" s="8">
        <f>Table1[[#This Row],[Quantity Sold]]*Table1[[#This Row],[Unit Price]]</f>
        <v>5262.08</v>
      </c>
      <c r="N64" s="8">
        <f>Table1[[#This Row],[Sales Amount]]-Table1[[#This Row],[Cost Amount]]</f>
        <v>2041.44</v>
      </c>
      <c r="O64" s="8" t="str">
        <f>"Q"&amp;ROUNDUP(MONTH(Table1[[#This Row],[Order Date]])/3,0)</f>
        <v>Q2</v>
      </c>
      <c r="P64" s="8" t="str">
        <f t="shared" si="0"/>
        <v>Apr</v>
      </c>
      <c r="Q64" s="8">
        <f t="shared" si="1"/>
        <v>4</v>
      </c>
    </row>
    <row r="65" spans="1:17" x14ac:dyDescent="0.25">
      <c r="A65" s="8" t="s">
        <v>262</v>
      </c>
      <c r="B65" s="9">
        <v>46066</v>
      </c>
      <c r="C65" s="8">
        <v>2026</v>
      </c>
      <c r="D65" s="8" t="s">
        <v>263</v>
      </c>
      <c r="E65" s="8" t="s">
        <v>166</v>
      </c>
      <c r="F65" s="8" t="s">
        <v>56</v>
      </c>
      <c r="G65" s="8" t="s">
        <v>57</v>
      </c>
      <c r="H65" s="8" t="s">
        <v>51</v>
      </c>
      <c r="I65" s="8" t="s">
        <v>42</v>
      </c>
      <c r="J65" s="8">
        <v>8</v>
      </c>
      <c r="K65" s="8">
        <v>43.03</v>
      </c>
      <c r="L65" s="8">
        <v>218.34</v>
      </c>
      <c r="M65" s="8">
        <f>Table1[[#This Row],[Quantity Sold]]*Table1[[#This Row],[Unit Price]]</f>
        <v>344.24</v>
      </c>
      <c r="N65" s="8">
        <f>Table1[[#This Row],[Sales Amount]]-Table1[[#This Row],[Cost Amount]]</f>
        <v>125.9</v>
      </c>
      <c r="O65" s="8" t="str">
        <f>"Q"&amp;ROUNDUP(MONTH(Table1[[#This Row],[Order Date]])/3,0)</f>
        <v>Q1</v>
      </c>
      <c r="P65" s="8" t="str">
        <f t="shared" si="0"/>
        <v>Feb</v>
      </c>
      <c r="Q65" s="8">
        <f t="shared" si="1"/>
        <v>2</v>
      </c>
    </row>
    <row r="66" spans="1:17" x14ac:dyDescent="0.25">
      <c r="A66" s="8" t="s">
        <v>264</v>
      </c>
      <c r="B66" s="9">
        <v>46334</v>
      </c>
      <c r="C66" s="8">
        <v>2026</v>
      </c>
      <c r="D66" s="8" t="s">
        <v>265</v>
      </c>
      <c r="E66" s="8" t="s">
        <v>266</v>
      </c>
      <c r="F66" s="8" t="s">
        <v>190</v>
      </c>
      <c r="G66" s="8" t="s">
        <v>191</v>
      </c>
      <c r="H66" s="8" t="s">
        <v>35</v>
      </c>
      <c r="I66" s="8" t="s">
        <v>42</v>
      </c>
      <c r="J66" s="8">
        <v>11</v>
      </c>
      <c r="K66" s="8">
        <v>258.91000000000003</v>
      </c>
      <c r="L66" s="8">
        <v>1655.69</v>
      </c>
      <c r="M66" s="8">
        <f>Table1[[#This Row],[Quantity Sold]]*Table1[[#This Row],[Unit Price]]</f>
        <v>2848.01</v>
      </c>
      <c r="N66" s="8">
        <f>Table1[[#This Row],[Sales Amount]]-Table1[[#This Row],[Cost Amount]]</f>
        <v>1192.3200000000002</v>
      </c>
      <c r="O66" s="8" t="str">
        <f>"Q"&amp;ROUNDUP(MONTH(Table1[[#This Row],[Order Date]])/3,0)</f>
        <v>Q4</v>
      </c>
      <c r="P66" s="8" t="str">
        <f t="shared" si="0"/>
        <v>Nov</v>
      </c>
      <c r="Q66" s="8">
        <f t="shared" si="1"/>
        <v>11</v>
      </c>
    </row>
    <row r="67" spans="1:17" x14ac:dyDescent="0.25">
      <c r="A67" s="8" t="s">
        <v>267</v>
      </c>
      <c r="B67" s="9">
        <v>46044</v>
      </c>
      <c r="C67" s="8">
        <v>2026</v>
      </c>
      <c r="D67" s="8" t="s">
        <v>268</v>
      </c>
      <c r="E67" s="8" t="s">
        <v>269</v>
      </c>
      <c r="F67" s="8" t="s">
        <v>186</v>
      </c>
      <c r="G67" s="8" t="s">
        <v>187</v>
      </c>
      <c r="H67" s="8" t="s">
        <v>97</v>
      </c>
      <c r="I67" s="8" t="s">
        <v>29</v>
      </c>
      <c r="J67" s="8">
        <v>12</v>
      </c>
      <c r="K67" s="8">
        <v>30.01</v>
      </c>
      <c r="L67" s="8">
        <v>224.36</v>
      </c>
      <c r="M67" s="8">
        <f>Table1[[#This Row],[Quantity Sold]]*Table1[[#This Row],[Unit Price]]</f>
        <v>360.12</v>
      </c>
      <c r="N67" s="8">
        <f>Table1[[#This Row],[Sales Amount]]-Table1[[#This Row],[Cost Amount]]</f>
        <v>135.76</v>
      </c>
      <c r="O67" s="8" t="str">
        <f>"Q"&amp;ROUNDUP(MONTH(Table1[[#This Row],[Order Date]])/3,0)</f>
        <v>Q1</v>
      </c>
      <c r="P67" s="8" t="str">
        <f t="shared" si="0"/>
        <v>Jan</v>
      </c>
      <c r="Q67" s="8">
        <f t="shared" si="1"/>
        <v>1</v>
      </c>
    </row>
    <row r="68" spans="1:17" x14ac:dyDescent="0.25">
      <c r="A68" s="8" t="s">
        <v>270</v>
      </c>
      <c r="B68" s="9">
        <v>46199</v>
      </c>
      <c r="C68" s="8">
        <v>2026</v>
      </c>
      <c r="D68" s="8" t="s">
        <v>271</v>
      </c>
      <c r="E68" s="8" t="s">
        <v>223</v>
      </c>
      <c r="F68" s="8" t="s">
        <v>186</v>
      </c>
      <c r="G68" s="8" t="s">
        <v>187</v>
      </c>
      <c r="H68" s="8" t="s">
        <v>97</v>
      </c>
      <c r="I68" s="8" t="s">
        <v>29</v>
      </c>
      <c r="J68" s="8">
        <v>14</v>
      </c>
      <c r="K68" s="8">
        <v>301.13</v>
      </c>
      <c r="L68" s="8">
        <v>2469.3200000000002</v>
      </c>
      <c r="M68" s="8">
        <f>Table1[[#This Row],[Quantity Sold]]*Table1[[#This Row],[Unit Price]]</f>
        <v>4215.82</v>
      </c>
      <c r="N68" s="8">
        <f>Table1[[#This Row],[Sales Amount]]-Table1[[#This Row],[Cost Amount]]</f>
        <v>1746.4999999999995</v>
      </c>
      <c r="O68" s="8" t="str">
        <f>"Q"&amp;ROUNDUP(MONTH(Table1[[#This Row],[Order Date]])/3,0)</f>
        <v>Q2</v>
      </c>
      <c r="P68" s="8" t="str">
        <f t="shared" ref="P68:P131" si="2">TEXT(B:B,"MMM")</f>
        <v>Jun</v>
      </c>
      <c r="Q68" s="8">
        <f t="shared" ref="Q68:Q131" si="3">MONTH(B:B)</f>
        <v>6</v>
      </c>
    </row>
    <row r="69" spans="1:17" x14ac:dyDescent="0.25">
      <c r="A69" s="8" t="s">
        <v>272</v>
      </c>
      <c r="B69" s="9">
        <v>46299</v>
      </c>
      <c r="C69" s="8">
        <v>2026</v>
      </c>
      <c r="D69" s="8" t="s">
        <v>86</v>
      </c>
      <c r="E69" s="8" t="s">
        <v>273</v>
      </c>
      <c r="F69" s="8" t="s">
        <v>49</v>
      </c>
      <c r="G69" s="8" t="s">
        <v>50</v>
      </c>
      <c r="H69" s="8" t="s">
        <v>51</v>
      </c>
      <c r="I69" s="8" t="s">
        <v>42</v>
      </c>
      <c r="J69" s="8">
        <v>4</v>
      </c>
      <c r="K69" s="8">
        <v>187.73</v>
      </c>
      <c r="L69" s="8">
        <v>484.83</v>
      </c>
      <c r="M69" s="8">
        <f>Table1[[#This Row],[Quantity Sold]]*Table1[[#This Row],[Unit Price]]</f>
        <v>750.92</v>
      </c>
      <c r="N69" s="8">
        <f>Table1[[#This Row],[Sales Amount]]-Table1[[#This Row],[Cost Amount]]</f>
        <v>266.08999999999997</v>
      </c>
      <c r="O69" s="8" t="str">
        <f>"Q"&amp;ROUNDUP(MONTH(Table1[[#This Row],[Order Date]])/3,0)</f>
        <v>Q4</v>
      </c>
      <c r="P69" s="8" t="str">
        <f t="shared" si="2"/>
        <v>Oct</v>
      </c>
      <c r="Q69" s="8">
        <f t="shared" si="3"/>
        <v>10</v>
      </c>
    </row>
    <row r="70" spans="1:17" x14ac:dyDescent="0.25">
      <c r="A70" s="8" t="s">
        <v>274</v>
      </c>
      <c r="B70" s="9">
        <v>46217</v>
      </c>
      <c r="C70" s="8">
        <v>2026</v>
      </c>
      <c r="D70" s="8" t="s">
        <v>275</v>
      </c>
      <c r="E70" s="8" t="s">
        <v>273</v>
      </c>
      <c r="F70" s="8" t="s">
        <v>229</v>
      </c>
      <c r="G70" s="8" t="s">
        <v>230</v>
      </c>
      <c r="H70" s="8" t="s">
        <v>35</v>
      </c>
      <c r="I70" s="8" t="s">
        <v>42</v>
      </c>
      <c r="J70" s="8">
        <v>14</v>
      </c>
      <c r="K70" s="8">
        <v>333.08</v>
      </c>
      <c r="L70" s="8">
        <v>3518.84</v>
      </c>
      <c r="M70" s="8">
        <f>Table1[[#This Row],[Quantity Sold]]*Table1[[#This Row],[Unit Price]]</f>
        <v>4663.12</v>
      </c>
      <c r="N70" s="8">
        <f>Table1[[#This Row],[Sales Amount]]-Table1[[#This Row],[Cost Amount]]</f>
        <v>1144.2799999999997</v>
      </c>
      <c r="O70" s="8" t="str">
        <f>"Q"&amp;ROUNDUP(MONTH(Table1[[#This Row],[Order Date]])/3,0)</f>
        <v>Q3</v>
      </c>
      <c r="P70" s="8" t="str">
        <f t="shared" si="2"/>
        <v>Jul</v>
      </c>
      <c r="Q70" s="8">
        <f t="shared" si="3"/>
        <v>7</v>
      </c>
    </row>
    <row r="71" spans="1:17" x14ac:dyDescent="0.25">
      <c r="A71" s="8" t="s">
        <v>276</v>
      </c>
      <c r="B71" s="9">
        <v>46030</v>
      </c>
      <c r="C71" s="8">
        <v>2026</v>
      </c>
      <c r="D71" s="8" t="s">
        <v>70</v>
      </c>
      <c r="E71" s="8" t="s">
        <v>277</v>
      </c>
      <c r="F71" s="8" t="s">
        <v>278</v>
      </c>
      <c r="G71" s="8" t="s">
        <v>279</v>
      </c>
      <c r="H71" s="8" t="s">
        <v>220</v>
      </c>
      <c r="I71" s="8" t="s">
        <v>52</v>
      </c>
      <c r="J71" s="8">
        <v>14</v>
      </c>
      <c r="K71" s="8">
        <v>498.2</v>
      </c>
      <c r="L71" s="8">
        <v>4789.07</v>
      </c>
      <c r="M71" s="8">
        <f>Table1[[#This Row],[Quantity Sold]]*Table1[[#This Row],[Unit Price]]</f>
        <v>6974.8</v>
      </c>
      <c r="N71" s="8">
        <f>Table1[[#This Row],[Sales Amount]]-Table1[[#This Row],[Cost Amount]]</f>
        <v>2185.7300000000005</v>
      </c>
      <c r="O71" s="8" t="str">
        <f>"Q"&amp;ROUNDUP(MONTH(Table1[[#This Row],[Order Date]])/3,0)</f>
        <v>Q1</v>
      </c>
      <c r="P71" s="8" t="str">
        <f t="shared" si="2"/>
        <v>Jan</v>
      </c>
      <c r="Q71" s="8">
        <f t="shared" si="3"/>
        <v>1</v>
      </c>
    </row>
    <row r="72" spans="1:17" x14ac:dyDescent="0.25">
      <c r="A72" s="8" t="s">
        <v>280</v>
      </c>
      <c r="B72" s="9">
        <v>46377</v>
      </c>
      <c r="C72" s="8">
        <v>2026</v>
      </c>
      <c r="D72" s="8" t="s">
        <v>281</v>
      </c>
      <c r="E72" s="8" t="s">
        <v>128</v>
      </c>
      <c r="F72" s="8" t="s">
        <v>66</v>
      </c>
      <c r="G72" s="8" t="s">
        <v>67</v>
      </c>
      <c r="H72" s="8" t="s">
        <v>68</v>
      </c>
      <c r="I72" s="8" t="s">
        <v>29</v>
      </c>
      <c r="J72" s="8">
        <v>14</v>
      </c>
      <c r="K72" s="8">
        <v>118.82</v>
      </c>
      <c r="L72" s="8">
        <v>857.4</v>
      </c>
      <c r="M72" s="8">
        <f>Table1[[#This Row],[Quantity Sold]]*Table1[[#This Row],[Unit Price]]</f>
        <v>1663.48</v>
      </c>
      <c r="N72" s="8">
        <f>Table1[[#This Row],[Sales Amount]]-Table1[[#This Row],[Cost Amount]]</f>
        <v>806.08</v>
      </c>
      <c r="O72" s="8" t="str">
        <f>"Q"&amp;ROUNDUP(MONTH(Table1[[#This Row],[Order Date]])/3,0)</f>
        <v>Q4</v>
      </c>
      <c r="P72" s="8" t="str">
        <f t="shared" si="2"/>
        <v>Dec</v>
      </c>
      <c r="Q72" s="8">
        <f t="shared" si="3"/>
        <v>12</v>
      </c>
    </row>
    <row r="73" spans="1:17" x14ac:dyDescent="0.25">
      <c r="A73" s="8" t="s">
        <v>282</v>
      </c>
      <c r="B73" s="9">
        <v>46209</v>
      </c>
      <c r="C73" s="8">
        <v>2026</v>
      </c>
      <c r="D73" s="8" t="s">
        <v>89</v>
      </c>
      <c r="E73" s="8" t="s">
        <v>168</v>
      </c>
      <c r="F73" s="8" t="s">
        <v>149</v>
      </c>
      <c r="G73" s="8" t="s">
        <v>150</v>
      </c>
      <c r="H73" s="8" t="s">
        <v>22</v>
      </c>
      <c r="I73" s="8" t="s">
        <v>52</v>
      </c>
      <c r="J73" s="8">
        <v>10</v>
      </c>
      <c r="K73" s="8">
        <v>343.27</v>
      </c>
      <c r="L73" s="8">
        <v>2108.08</v>
      </c>
      <c r="M73" s="8">
        <f>Table1[[#This Row],[Quantity Sold]]*Table1[[#This Row],[Unit Price]]</f>
        <v>3432.7</v>
      </c>
      <c r="N73" s="8">
        <f>Table1[[#This Row],[Sales Amount]]-Table1[[#This Row],[Cost Amount]]</f>
        <v>1324.62</v>
      </c>
      <c r="O73" s="8" t="str">
        <f>"Q"&amp;ROUNDUP(MONTH(Table1[[#This Row],[Order Date]])/3,0)</f>
        <v>Q3</v>
      </c>
      <c r="P73" s="8" t="str">
        <f t="shared" si="2"/>
        <v>Jul</v>
      </c>
      <c r="Q73" s="8">
        <f t="shared" si="3"/>
        <v>7</v>
      </c>
    </row>
    <row r="74" spans="1:17" x14ac:dyDescent="0.25">
      <c r="A74" s="8" t="s">
        <v>283</v>
      </c>
      <c r="B74" s="9">
        <v>46084</v>
      </c>
      <c r="C74" s="8">
        <v>2026</v>
      </c>
      <c r="D74" s="8" t="s">
        <v>284</v>
      </c>
      <c r="E74" s="8" t="s">
        <v>285</v>
      </c>
      <c r="F74" s="8" t="s">
        <v>72</v>
      </c>
      <c r="G74" s="8" t="s">
        <v>73</v>
      </c>
      <c r="H74" s="8" t="s">
        <v>41</v>
      </c>
      <c r="I74" s="8" t="s">
        <v>23</v>
      </c>
      <c r="J74" s="8">
        <v>3</v>
      </c>
      <c r="K74" s="8">
        <v>396.35</v>
      </c>
      <c r="L74" s="8">
        <v>768.01</v>
      </c>
      <c r="M74" s="8">
        <f>Table1[[#This Row],[Quantity Sold]]*Table1[[#This Row],[Unit Price]]</f>
        <v>1189.0500000000002</v>
      </c>
      <c r="N74" s="8">
        <f>Table1[[#This Row],[Sales Amount]]-Table1[[#This Row],[Cost Amount]]</f>
        <v>421.04000000000019</v>
      </c>
      <c r="O74" s="8" t="str">
        <f>"Q"&amp;ROUNDUP(MONTH(Table1[[#This Row],[Order Date]])/3,0)</f>
        <v>Q1</v>
      </c>
      <c r="P74" s="8" t="str">
        <f t="shared" si="2"/>
        <v>Mar</v>
      </c>
      <c r="Q74" s="8">
        <f t="shared" si="3"/>
        <v>3</v>
      </c>
    </row>
    <row r="75" spans="1:17" x14ac:dyDescent="0.25">
      <c r="A75" s="8" t="s">
        <v>286</v>
      </c>
      <c r="B75" s="9">
        <v>46291</v>
      </c>
      <c r="C75" s="8">
        <v>2026</v>
      </c>
      <c r="D75" s="8" t="s">
        <v>121</v>
      </c>
      <c r="E75" s="8" t="s">
        <v>65</v>
      </c>
      <c r="F75" s="8" t="s">
        <v>72</v>
      </c>
      <c r="G75" s="8" t="s">
        <v>73</v>
      </c>
      <c r="H75" s="8" t="s">
        <v>41</v>
      </c>
      <c r="I75" s="8" t="s">
        <v>29</v>
      </c>
      <c r="J75" s="8">
        <v>10</v>
      </c>
      <c r="K75" s="8">
        <v>229.1</v>
      </c>
      <c r="L75" s="8">
        <v>1720.56</v>
      </c>
      <c r="M75" s="8">
        <f>Table1[[#This Row],[Quantity Sold]]*Table1[[#This Row],[Unit Price]]</f>
        <v>2291</v>
      </c>
      <c r="N75" s="8">
        <f>Table1[[#This Row],[Sales Amount]]-Table1[[#This Row],[Cost Amount]]</f>
        <v>570.44000000000005</v>
      </c>
      <c r="O75" s="8" t="str">
        <f>"Q"&amp;ROUNDUP(MONTH(Table1[[#This Row],[Order Date]])/3,0)</f>
        <v>Q3</v>
      </c>
      <c r="P75" s="8" t="str">
        <f t="shared" si="2"/>
        <v>Sep</v>
      </c>
      <c r="Q75" s="8">
        <f t="shared" si="3"/>
        <v>9</v>
      </c>
    </row>
    <row r="76" spans="1:17" x14ac:dyDescent="0.25">
      <c r="A76" s="8" t="s">
        <v>287</v>
      </c>
      <c r="B76" s="9">
        <v>46141</v>
      </c>
      <c r="C76" s="8">
        <v>2026</v>
      </c>
      <c r="D76" s="8" t="s">
        <v>288</v>
      </c>
      <c r="E76" s="8" t="s">
        <v>289</v>
      </c>
      <c r="F76" s="8" t="s">
        <v>218</v>
      </c>
      <c r="G76" s="8" t="s">
        <v>219</v>
      </c>
      <c r="H76" s="8" t="s">
        <v>220</v>
      </c>
      <c r="I76" s="8" t="s">
        <v>29</v>
      </c>
      <c r="J76" s="8">
        <v>16</v>
      </c>
      <c r="K76" s="8">
        <v>186.91</v>
      </c>
      <c r="L76" s="8">
        <v>2156.7199999999998</v>
      </c>
      <c r="M76" s="8">
        <f>Table1[[#This Row],[Quantity Sold]]*Table1[[#This Row],[Unit Price]]</f>
        <v>2990.56</v>
      </c>
      <c r="N76" s="8">
        <f>Table1[[#This Row],[Sales Amount]]-Table1[[#This Row],[Cost Amount]]</f>
        <v>833.84000000000015</v>
      </c>
      <c r="O76" s="8" t="str">
        <f>"Q"&amp;ROUNDUP(MONTH(Table1[[#This Row],[Order Date]])/3,0)</f>
        <v>Q2</v>
      </c>
      <c r="P76" s="8" t="str">
        <f t="shared" si="2"/>
        <v>Apr</v>
      </c>
      <c r="Q76" s="8">
        <f t="shared" si="3"/>
        <v>4</v>
      </c>
    </row>
    <row r="77" spans="1:17" x14ac:dyDescent="0.25">
      <c r="A77" s="8" t="s">
        <v>290</v>
      </c>
      <c r="B77" s="9">
        <v>46275</v>
      </c>
      <c r="C77" s="8">
        <v>2026</v>
      </c>
      <c r="D77" s="8" t="s">
        <v>291</v>
      </c>
      <c r="E77" s="8" t="s">
        <v>292</v>
      </c>
      <c r="F77" s="8" t="s">
        <v>293</v>
      </c>
      <c r="G77" s="8" t="s">
        <v>294</v>
      </c>
      <c r="H77" s="8" t="s">
        <v>68</v>
      </c>
      <c r="I77" s="8" t="s">
        <v>52</v>
      </c>
      <c r="J77" s="8">
        <v>15</v>
      </c>
      <c r="K77" s="8">
        <v>52.92</v>
      </c>
      <c r="L77" s="8">
        <v>441.41</v>
      </c>
      <c r="M77" s="8">
        <f>Table1[[#This Row],[Quantity Sold]]*Table1[[#This Row],[Unit Price]]</f>
        <v>793.80000000000007</v>
      </c>
      <c r="N77" s="8">
        <f>Table1[[#This Row],[Sales Amount]]-Table1[[#This Row],[Cost Amount]]</f>
        <v>352.39000000000004</v>
      </c>
      <c r="O77" s="8" t="str">
        <f>"Q"&amp;ROUNDUP(MONTH(Table1[[#This Row],[Order Date]])/3,0)</f>
        <v>Q3</v>
      </c>
      <c r="P77" s="8" t="str">
        <f t="shared" si="2"/>
        <v>Sep</v>
      </c>
      <c r="Q77" s="8">
        <f t="shared" si="3"/>
        <v>9</v>
      </c>
    </row>
    <row r="78" spans="1:17" x14ac:dyDescent="0.25">
      <c r="A78" s="8" t="s">
        <v>295</v>
      </c>
      <c r="B78" s="9">
        <v>46149</v>
      </c>
      <c r="C78" s="8">
        <v>2026</v>
      </c>
      <c r="D78" s="8" t="s">
        <v>296</v>
      </c>
      <c r="E78" s="8" t="s">
        <v>297</v>
      </c>
      <c r="F78" s="8" t="s">
        <v>129</v>
      </c>
      <c r="G78" s="8" t="s">
        <v>130</v>
      </c>
      <c r="H78" s="8" t="s">
        <v>35</v>
      </c>
      <c r="I78" s="8" t="s">
        <v>52</v>
      </c>
      <c r="J78" s="8">
        <v>19</v>
      </c>
      <c r="K78" s="8">
        <v>278.99</v>
      </c>
      <c r="L78" s="8">
        <v>3712.3</v>
      </c>
      <c r="M78" s="8">
        <f>Table1[[#This Row],[Quantity Sold]]*Table1[[#This Row],[Unit Price]]</f>
        <v>5300.81</v>
      </c>
      <c r="N78" s="8">
        <f>Table1[[#This Row],[Sales Amount]]-Table1[[#This Row],[Cost Amount]]</f>
        <v>1588.5100000000002</v>
      </c>
      <c r="O78" s="8" t="str">
        <f>"Q"&amp;ROUNDUP(MONTH(Table1[[#This Row],[Order Date]])/3,0)</f>
        <v>Q2</v>
      </c>
      <c r="P78" s="8" t="str">
        <f t="shared" si="2"/>
        <v>May</v>
      </c>
      <c r="Q78" s="8">
        <f t="shared" si="3"/>
        <v>5</v>
      </c>
    </row>
    <row r="79" spans="1:17" x14ac:dyDescent="0.25">
      <c r="A79" s="8" t="s">
        <v>298</v>
      </c>
      <c r="B79" s="9">
        <v>46178</v>
      </c>
      <c r="C79" s="8">
        <v>2026</v>
      </c>
      <c r="D79" s="8" t="s">
        <v>299</v>
      </c>
      <c r="E79" s="8" t="s">
        <v>300</v>
      </c>
      <c r="F79" s="8" t="s">
        <v>139</v>
      </c>
      <c r="G79" s="8" t="s">
        <v>140</v>
      </c>
      <c r="H79" s="8" t="s">
        <v>22</v>
      </c>
      <c r="I79" s="8" t="s">
        <v>23</v>
      </c>
      <c r="J79" s="8">
        <v>19</v>
      </c>
      <c r="K79" s="8">
        <v>171.6</v>
      </c>
      <c r="L79" s="8">
        <v>2650.42</v>
      </c>
      <c r="M79" s="8">
        <f>Table1[[#This Row],[Quantity Sold]]*Table1[[#This Row],[Unit Price]]</f>
        <v>3260.4</v>
      </c>
      <c r="N79" s="8">
        <f>Table1[[#This Row],[Sales Amount]]-Table1[[#This Row],[Cost Amount]]</f>
        <v>609.98</v>
      </c>
      <c r="O79" s="8" t="str">
        <f>"Q"&amp;ROUNDUP(MONTH(Table1[[#This Row],[Order Date]])/3,0)</f>
        <v>Q2</v>
      </c>
      <c r="P79" s="8" t="str">
        <f t="shared" si="2"/>
        <v>Jun</v>
      </c>
      <c r="Q79" s="8">
        <f t="shared" si="3"/>
        <v>6</v>
      </c>
    </row>
    <row r="80" spans="1:17" x14ac:dyDescent="0.25">
      <c r="A80" s="8" t="s">
        <v>301</v>
      </c>
      <c r="B80" s="9">
        <v>46132</v>
      </c>
      <c r="C80" s="8">
        <v>2026</v>
      </c>
      <c r="D80" s="8" t="s">
        <v>203</v>
      </c>
      <c r="E80" s="8" t="s">
        <v>302</v>
      </c>
      <c r="F80" s="8" t="s">
        <v>27</v>
      </c>
      <c r="G80" s="8" t="s">
        <v>28</v>
      </c>
      <c r="H80" s="8" t="s">
        <v>22</v>
      </c>
      <c r="I80" s="8" t="s">
        <v>42</v>
      </c>
      <c r="J80" s="8">
        <v>2</v>
      </c>
      <c r="K80" s="8">
        <v>346.03</v>
      </c>
      <c r="L80" s="8">
        <v>505.71</v>
      </c>
      <c r="M80" s="8">
        <f>Table1[[#This Row],[Quantity Sold]]*Table1[[#This Row],[Unit Price]]</f>
        <v>692.06</v>
      </c>
      <c r="N80" s="8">
        <f>Table1[[#This Row],[Sales Amount]]-Table1[[#This Row],[Cost Amount]]</f>
        <v>186.34999999999997</v>
      </c>
      <c r="O80" s="8" t="str">
        <f>"Q"&amp;ROUNDUP(MONTH(Table1[[#This Row],[Order Date]])/3,0)</f>
        <v>Q2</v>
      </c>
      <c r="P80" s="8" t="str">
        <f t="shared" si="2"/>
        <v>Apr</v>
      </c>
      <c r="Q80" s="8">
        <f t="shared" si="3"/>
        <v>4</v>
      </c>
    </row>
    <row r="81" spans="1:17" x14ac:dyDescent="0.25">
      <c r="A81" s="8" t="s">
        <v>303</v>
      </c>
      <c r="B81" s="9">
        <v>46074</v>
      </c>
      <c r="C81" s="8">
        <v>2026</v>
      </c>
      <c r="D81" s="8" t="s">
        <v>271</v>
      </c>
      <c r="E81" s="8" t="s">
        <v>304</v>
      </c>
      <c r="F81" s="8" t="s">
        <v>49</v>
      </c>
      <c r="G81" s="8" t="s">
        <v>50</v>
      </c>
      <c r="H81" s="8" t="s">
        <v>51</v>
      </c>
      <c r="I81" s="8" t="s">
        <v>52</v>
      </c>
      <c r="J81" s="8">
        <v>10</v>
      </c>
      <c r="K81" s="8">
        <v>112.32</v>
      </c>
      <c r="L81" s="8">
        <v>712.9</v>
      </c>
      <c r="M81" s="8">
        <f>Table1[[#This Row],[Quantity Sold]]*Table1[[#This Row],[Unit Price]]</f>
        <v>1123.1999999999998</v>
      </c>
      <c r="N81" s="8">
        <f>Table1[[#This Row],[Sales Amount]]-Table1[[#This Row],[Cost Amount]]</f>
        <v>410.29999999999984</v>
      </c>
      <c r="O81" s="8" t="str">
        <f>"Q"&amp;ROUNDUP(MONTH(Table1[[#This Row],[Order Date]])/3,0)</f>
        <v>Q1</v>
      </c>
      <c r="P81" s="8" t="str">
        <f t="shared" si="2"/>
        <v>Feb</v>
      </c>
      <c r="Q81" s="8">
        <f t="shared" si="3"/>
        <v>2</v>
      </c>
    </row>
    <row r="82" spans="1:17" x14ac:dyDescent="0.25">
      <c r="A82" s="8" t="s">
        <v>305</v>
      </c>
      <c r="B82" s="9">
        <v>46030</v>
      </c>
      <c r="C82" s="8">
        <v>2026</v>
      </c>
      <c r="D82" s="8" t="s">
        <v>86</v>
      </c>
      <c r="E82" s="8" t="s">
        <v>60</v>
      </c>
      <c r="F82" s="8" t="s">
        <v>72</v>
      </c>
      <c r="G82" s="8" t="s">
        <v>73</v>
      </c>
      <c r="H82" s="8" t="s">
        <v>41</v>
      </c>
      <c r="I82" s="8" t="s">
        <v>29</v>
      </c>
      <c r="J82" s="8">
        <v>10</v>
      </c>
      <c r="K82" s="8">
        <v>457.33</v>
      </c>
      <c r="L82" s="8">
        <v>3420.38</v>
      </c>
      <c r="M82" s="8">
        <f>Table1[[#This Row],[Quantity Sold]]*Table1[[#This Row],[Unit Price]]</f>
        <v>4573.3</v>
      </c>
      <c r="N82" s="8">
        <f>Table1[[#This Row],[Sales Amount]]-Table1[[#This Row],[Cost Amount]]</f>
        <v>1152.92</v>
      </c>
      <c r="O82" s="8" t="str">
        <f>"Q"&amp;ROUNDUP(MONTH(Table1[[#This Row],[Order Date]])/3,0)</f>
        <v>Q1</v>
      </c>
      <c r="P82" s="8" t="str">
        <f t="shared" si="2"/>
        <v>Jan</v>
      </c>
      <c r="Q82" s="8">
        <f t="shared" si="3"/>
        <v>1</v>
      </c>
    </row>
    <row r="83" spans="1:17" x14ac:dyDescent="0.25">
      <c r="A83" s="8" t="s">
        <v>306</v>
      </c>
      <c r="B83" s="9">
        <v>46101</v>
      </c>
      <c r="C83" s="8">
        <v>2026</v>
      </c>
      <c r="D83" s="8" t="s">
        <v>307</v>
      </c>
      <c r="E83" s="8" t="s">
        <v>308</v>
      </c>
      <c r="F83" s="8" t="s">
        <v>20</v>
      </c>
      <c r="G83" s="8" t="s">
        <v>21</v>
      </c>
      <c r="H83" s="8" t="s">
        <v>22</v>
      </c>
      <c r="I83" s="8" t="s">
        <v>52</v>
      </c>
      <c r="J83" s="8">
        <v>19</v>
      </c>
      <c r="K83" s="8">
        <v>332.94</v>
      </c>
      <c r="L83" s="8">
        <v>4662.28</v>
      </c>
      <c r="M83" s="8">
        <f>Table1[[#This Row],[Quantity Sold]]*Table1[[#This Row],[Unit Price]]</f>
        <v>6325.86</v>
      </c>
      <c r="N83" s="8">
        <f>Table1[[#This Row],[Sales Amount]]-Table1[[#This Row],[Cost Amount]]</f>
        <v>1663.58</v>
      </c>
      <c r="O83" s="8" t="str">
        <f>"Q"&amp;ROUNDUP(MONTH(Table1[[#This Row],[Order Date]])/3,0)</f>
        <v>Q1</v>
      </c>
      <c r="P83" s="8" t="str">
        <f t="shared" si="2"/>
        <v>Mar</v>
      </c>
      <c r="Q83" s="8">
        <f t="shared" si="3"/>
        <v>3</v>
      </c>
    </row>
    <row r="84" spans="1:17" x14ac:dyDescent="0.25">
      <c r="A84" s="8" t="s">
        <v>309</v>
      </c>
      <c r="B84" s="9">
        <v>46239</v>
      </c>
      <c r="C84" s="8">
        <v>2026</v>
      </c>
      <c r="D84" s="8" t="s">
        <v>263</v>
      </c>
      <c r="E84" s="8" t="s">
        <v>310</v>
      </c>
      <c r="F84" s="8" t="s">
        <v>144</v>
      </c>
      <c r="G84" s="8" t="s">
        <v>145</v>
      </c>
      <c r="H84" s="8" t="s">
        <v>97</v>
      </c>
      <c r="I84" s="8" t="s">
        <v>23</v>
      </c>
      <c r="J84" s="8">
        <v>16</v>
      </c>
      <c r="K84" s="8">
        <v>117.48</v>
      </c>
      <c r="L84" s="8">
        <v>1093.48</v>
      </c>
      <c r="M84" s="8">
        <f>Table1[[#This Row],[Quantity Sold]]*Table1[[#This Row],[Unit Price]]</f>
        <v>1879.68</v>
      </c>
      <c r="N84" s="8">
        <f>Table1[[#This Row],[Sales Amount]]-Table1[[#This Row],[Cost Amount]]</f>
        <v>786.2</v>
      </c>
      <c r="O84" s="8" t="str">
        <f>"Q"&amp;ROUNDUP(MONTH(Table1[[#This Row],[Order Date]])/3,0)</f>
        <v>Q3</v>
      </c>
      <c r="P84" s="8" t="str">
        <f t="shared" si="2"/>
        <v>Aug</v>
      </c>
      <c r="Q84" s="8">
        <f t="shared" si="3"/>
        <v>8</v>
      </c>
    </row>
    <row r="85" spans="1:17" x14ac:dyDescent="0.25">
      <c r="A85" s="8" t="s">
        <v>311</v>
      </c>
      <c r="B85" s="9">
        <v>46385</v>
      </c>
      <c r="C85" s="8">
        <v>2026</v>
      </c>
      <c r="D85" s="8" t="s">
        <v>25</v>
      </c>
      <c r="E85" s="8" t="s">
        <v>312</v>
      </c>
      <c r="F85" s="8" t="s">
        <v>313</v>
      </c>
      <c r="G85" s="8" t="s">
        <v>314</v>
      </c>
      <c r="H85" s="8" t="s">
        <v>68</v>
      </c>
      <c r="I85" s="8" t="s">
        <v>29</v>
      </c>
      <c r="J85" s="8">
        <v>1</v>
      </c>
      <c r="K85" s="8">
        <v>295.5</v>
      </c>
      <c r="L85" s="8">
        <v>208.4</v>
      </c>
      <c r="M85" s="8">
        <f>Table1[[#This Row],[Quantity Sold]]*Table1[[#This Row],[Unit Price]]</f>
        <v>295.5</v>
      </c>
      <c r="N85" s="8">
        <f>Table1[[#This Row],[Sales Amount]]-Table1[[#This Row],[Cost Amount]]</f>
        <v>87.1</v>
      </c>
      <c r="O85" s="8" t="str">
        <f>"Q"&amp;ROUNDUP(MONTH(Table1[[#This Row],[Order Date]])/3,0)</f>
        <v>Q4</v>
      </c>
      <c r="P85" s="8" t="str">
        <f t="shared" si="2"/>
        <v>Dec</v>
      </c>
      <c r="Q85" s="8">
        <f t="shared" si="3"/>
        <v>12</v>
      </c>
    </row>
    <row r="86" spans="1:17" x14ac:dyDescent="0.25">
      <c r="A86" s="8" t="s">
        <v>315</v>
      </c>
      <c r="B86" s="9">
        <v>46344</v>
      </c>
      <c r="C86" s="8">
        <v>2026</v>
      </c>
      <c r="D86" s="8" t="s">
        <v>316</v>
      </c>
      <c r="E86" s="8" t="s">
        <v>237</v>
      </c>
      <c r="F86" s="8" t="s">
        <v>317</v>
      </c>
      <c r="G86" s="8" t="s">
        <v>318</v>
      </c>
      <c r="H86" s="8" t="s">
        <v>22</v>
      </c>
      <c r="I86" s="8" t="s">
        <v>52</v>
      </c>
      <c r="J86" s="8">
        <v>18</v>
      </c>
      <c r="K86" s="8">
        <v>37.06</v>
      </c>
      <c r="L86" s="8">
        <v>361.59</v>
      </c>
      <c r="M86" s="8">
        <f>Table1[[#This Row],[Quantity Sold]]*Table1[[#This Row],[Unit Price]]</f>
        <v>667.08</v>
      </c>
      <c r="N86" s="8">
        <f>Table1[[#This Row],[Sales Amount]]-Table1[[#This Row],[Cost Amount]]</f>
        <v>305.49000000000007</v>
      </c>
      <c r="O86" s="8" t="str">
        <f>"Q"&amp;ROUNDUP(MONTH(Table1[[#This Row],[Order Date]])/3,0)</f>
        <v>Q4</v>
      </c>
      <c r="P86" s="8" t="str">
        <f t="shared" si="2"/>
        <v>Nov</v>
      </c>
      <c r="Q86" s="8">
        <f t="shared" si="3"/>
        <v>11</v>
      </c>
    </row>
    <row r="87" spans="1:17" x14ac:dyDescent="0.25">
      <c r="A87" s="8" t="s">
        <v>319</v>
      </c>
      <c r="B87" s="9">
        <v>46095</v>
      </c>
      <c r="C87" s="8">
        <v>2026</v>
      </c>
      <c r="D87" s="8" t="s">
        <v>54</v>
      </c>
      <c r="E87" s="8" t="s">
        <v>94</v>
      </c>
      <c r="F87" s="8" t="s">
        <v>215</v>
      </c>
      <c r="G87" s="8" t="s">
        <v>216</v>
      </c>
      <c r="H87" s="8" t="s">
        <v>51</v>
      </c>
      <c r="I87" s="8" t="s">
        <v>52</v>
      </c>
      <c r="J87" s="8">
        <v>6</v>
      </c>
      <c r="K87" s="8">
        <v>335.71</v>
      </c>
      <c r="L87" s="8">
        <v>1168.0899999999999</v>
      </c>
      <c r="M87" s="8">
        <f>Table1[[#This Row],[Quantity Sold]]*Table1[[#This Row],[Unit Price]]</f>
        <v>2014.2599999999998</v>
      </c>
      <c r="N87" s="8">
        <f>Table1[[#This Row],[Sales Amount]]-Table1[[#This Row],[Cost Amount]]</f>
        <v>846.16999999999985</v>
      </c>
      <c r="O87" s="8" t="str">
        <f>"Q"&amp;ROUNDUP(MONTH(Table1[[#This Row],[Order Date]])/3,0)</f>
        <v>Q1</v>
      </c>
      <c r="P87" s="8" t="str">
        <f t="shared" si="2"/>
        <v>Mar</v>
      </c>
      <c r="Q87" s="8">
        <f t="shared" si="3"/>
        <v>3</v>
      </c>
    </row>
    <row r="88" spans="1:17" x14ac:dyDescent="0.25">
      <c r="A88" s="8" t="s">
        <v>320</v>
      </c>
      <c r="B88" s="9">
        <v>46247</v>
      </c>
      <c r="C88" s="8">
        <v>2026</v>
      </c>
      <c r="D88" s="8" t="s">
        <v>64</v>
      </c>
      <c r="E88" s="8" t="s">
        <v>32</v>
      </c>
      <c r="F88" s="8" t="s">
        <v>181</v>
      </c>
      <c r="G88" s="8" t="s">
        <v>182</v>
      </c>
      <c r="H88" s="8" t="s">
        <v>51</v>
      </c>
      <c r="I88" s="8" t="s">
        <v>42</v>
      </c>
      <c r="J88" s="8">
        <v>14</v>
      </c>
      <c r="K88" s="8">
        <v>438.42</v>
      </c>
      <c r="L88" s="8">
        <v>3866.28</v>
      </c>
      <c r="M88" s="8">
        <f>Table1[[#This Row],[Quantity Sold]]*Table1[[#This Row],[Unit Price]]</f>
        <v>6137.88</v>
      </c>
      <c r="N88" s="8">
        <f>Table1[[#This Row],[Sales Amount]]-Table1[[#This Row],[Cost Amount]]</f>
        <v>2271.6</v>
      </c>
      <c r="O88" s="8" t="str">
        <f>"Q"&amp;ROUNDUP(MONTH(Table1[[#This Row],[Order Date]])/3,0)</f>
        <v>Q3</v>
      </c>
      <c r="P88" s="8" t="str">
        <f t="shared" si="2"/>
        <v>Aug</v>
      </c>
      <c r="Q88" s="8">
        <f t="shared" si="3"/>
        <v>8</v>
      </c>
    </row>
    <row r="89" spans="1:17" x14ac:dyDescent="0.25">
      <c r="A89" s="8" t="s">
        <v>321</v>
      </c>
      <c r="B89" s="9">
        <v>46364</v>
      </c>
      <c r="C89" s="8">
        <v>2026</v>
      </c>
      <c r="D89" s="8" t="s">
        <v>152</v>
      </c>
      <c r="E89" s="8" t="s">
        <v>322</v>
      </c>
      <c r="F89" s="8" t="s">
        <v>323</v>
      </c>
      <c r="G89" s="8" t="s">
        <v>324</v>
      </c>
      <c r="H89" s="8" t="s">
        <v>68</v>
      </c>
      <c r="I89" s="8" t="s">
        <v>52</v>
      </c>
      <c r="J89" s="8">
        <v>1</v>
      </c>
      <c r="K89" s="8">
        <v>451.39</v>
      </c>
      <c r="L89" s="8">
        <v>312.98</v>
      </c>
      <c r="M89" s="8">
        <f>Table1[[#This Row],[Quantity Sold]]*Table1[[#This Row],[Unit Price]]</f>
        <v>451.39</v>
      </c>
      <c r="N89" s="8">
        <f>Table1[[#This Row],[Sales Amount]]-Table1[[#This Row],[Cost Amount]]</f>
        <v>138.40999999999997</v>
      </c>
      <c r="O89" s="8" t="str">
        <f>"Q"&amp;ROUNDUP(MONTH(Table1[[#This Row],[Order Date]])/3,0)</f>
        <v>Q4</v>
      </c>
      <c r="P89" s="8" t="str">
        <f t="shared" si="2"/>
        <v>Dec</v>
      </c>
      <c r="Q89" s="8">
        <f t="shared" si="3"/>
        <v>12</v>
      </c>
    </row>
    <row r="90" spans="1:17" x14ac:dyDescent="0.25">
      <c r="A90" s="8" t="s">
        <v>325</v>
      </c>
      <c r="B90" s="9">
        <v>46277</v>
      </c>
      <c r="C90" s="8">
        <v>2026</v>
      </c>
      <c r="D90" s="8" t="s">
        <v>239</v>
      </c>
      <c r="E90" s="8" t="s">
        <v>302</v>
      </c>
      <c r="F90" s="8" t="s">
        <v>72</v>
      </c>
      <c r="G90" s="8" t="s">
        <v>73</v>
      </c>
      <c r="H90" s="8" t="s">
        <v>41</v>
      </c>
      <c r="I90" s="8" t="s">
        <v>42</v>
      </c>
      <c r="J90" s="8">
        <v>11</v>
      </c>
      <c r="K90" s="8">
        <v>373.71</v>
      </c>
      <c r="L90" s="8">
        <v>2576.09</v>
      </c>
      <c r="M90" s="8">
        <f>Table1[[#This Row],[Quantity Sold]]*Table1[[#This Row],[Unit Price]]</f>
        <v>4110.8099999999995</v>
      </c>
      <c r="N90" s="8">
        <f>Table1[[#This Row],[Sales Amount]]-Table1[[#This Row],[Cost Amount]]</f>
        <v>1534.7199999999993</v>
      </c>
      <c r="O90" s="8" t="str">
        <f>"Q"&amp;ROUNDUP(MONTH(Table1[[#This Row],[Order Date]])/3,0)</f>
        <v>Q3</v>
      </c>
      <c r="P90" s="8" t="str">
        <f t="shared" si="2"/>
        <v>Sep</v>
      </c>
      <c r="Q90" s="8">
        <f t="shared" si="3"/>
        <v>9</v>
      </c>
    </row>
    <row r="91" spans="1:17" x14ac:dyDescent="0.25">
      <c r="A91" s="8" t="s">
        <v>326</v>
      </c>
      <c r="B91" s="9">
        <v>46285</v>
      </c>
      <c r="C91" s="8">
        <v>2026</v>
      </c>
      <c r="D91" s="8" t="s">
        <v>99</v>
      </c>
      <c r="E91" s="8" t="s">
        <v>327</v>
      </c>
      <c r="F91" s="8" t="s">
        <v>61</v>
      </c>
      <c r="G91" s="8" t="s">
        <v>62</v>
      </c>
      <c r="H91" s="8" t="s">
        <v>22</v>
      </c>
      <c r="I91" s="8" t="s">
        <v>23</v>
      </c>
      <c r="J91" s="8">
        <v>18</v>
      </c>
      <c r="K91" s="8">
        <v>234.05</v>
      </c>
      <c r="L91" s="8">
        <v>2297.8000000000002</v>
      </c>
      <c r="M91" s="8">
        <f>Table1[[#This Row],[Quantity Sold]]*Table1[[#This Row],[Unit Price]]</f>
        <v>4212.9000000000005</v>
      </c>
      <c r="N91" s="8">
        <f>Table1[[#This Row],[Sales Amount]]-Table1[[#This Row],[Cost Amount]]</f>
        <v>1915.1000000000004</v>
      </c>
      <c r="O91" s="8" t="str">
        <f>"Q"&amp;ROUNDUP(MONTH(Table1[[#This Row],[Order Date]])/3,0)</f>
        <v>Q3</v>
      </c>
      <c r="P91" s="8" t="str">
        <f t="shared" si="2"/>
        <v>Sep</v>
      </c>
      <c r="Q91" s="8">
        <f t="shared" si="3"/>
        <v>9</v>
      </c>
    </row>
    <row r="92" spans="1:17" x14ac:dyDescent="0.25">
      <c r="A92" s="8" t="s">
        <v>328</v>
      </c>
      <c r="B92" s="9">
        <v>46121</v>
      </c>
      <c r="C92" s="8">
        <v>2026</v>
      </c>
      <c r="D92" s="8" t="s">
        <v>64</v>
      </c>
      <c r="E92" s="8" t="s">
        <v>329</v>
      </c>
      <c r="F92" s="8" t="s">
        <v>215</v>
      </c>
      <c r="G92" s="8" t="s">
        <v>216</v>
      </c>
      <c r="H92" s="8" t="s">
        <v>51</v>
      </c>
      <c r="I92" s="8" t="s">
        <v>52</v>
      </c>
      <c r="J92" s="8">
        <v>14</v>
      </c>
      <c r="K92" s="8">
        <v>461</v>
      </c>
      <c r="L92" s="8">
        <v>4282.99</v>
      </c>
      <c r="M92" s="8">
        <f>Table1[[#This Row],[Quantity Sold]]*Table1[[#This Row],[Unit Price]]</f>
        <v>6454</v>
      </c>
      <c r="N92" s="8">
        <f>Table1[[#This Row],[Sales Amount]]-Table1[[#This Row],[Cost Amount]]</f>
        <v>2171.0100000000002</v>
      </c>
      <c r="O92" s="8" t="str">
        <f>"Q"&amp;ROUNDUP(MONTH(Table1[[#This Row],[Order Date]])/3,0)</f>
        <v>Q2</v>
      </c>
      <c r="P92" s="8" t="str">
        <f t="shared" si="2"/>
        <v>Apr</v>
      </c>
      <c r="Q92" s="8">
        <f t="shared" si="3"/>
        <v>4</v>
      </c>
    </row>
    <row r="93" spans="1:17" x14ac:dyDescent="0.25">
      <c r="A93" s="8" t="s">
        <v>330</v>
      </c>
      <c r="B93" s="9">
        <v>46317</v>
      </c>
      <c r="C93" s="8">
        <v>2026</v>
      </c>
      <c r="D93" s="8" t="s">
        <v>142</v>
      </c>
      <c r="E93" s="8" t="s">
        <v>331</v>
      </c>
      <c r="F93" s="8" t="s">
        <v>27</v>
      </c>
      <c r="G93" s="8" t="s">
        <v>28</v>
      </c>
      <c r="H93" s="8" t="s">
        <v>22</v>
      </c>
      <c r="I93" s="8" t="s">
        <v>52</v>
      </c>
      <c r="J93" s="8">
        <v>14</v>
      </c>
      <c r="K93" s="8">
        <v>463.66</v>
      </c>
      <c r="L93" s="8">
        <v>4907.8</v>
      </c>
      <c r="M93" s="8">
        <f>Table1[[#This Row],[Quantity Sold]]*Table1[[#This Row],[Unit Price]]</f>
        <v>6491.2400000000007</v>
      </c>
      <c r="N93" s="8">
        <f>Table1[[#This Row],[Sales Amount]]-Table1[[#This Row],[Cost Amount]]</f>
        <v>1583.4400000000005</v>
      </c>
      <c r="O93" s="8" t="str">
        <f>"Q"&amp;ROUNDUP(MONTH(Table1[[#This Row],[Order Date]])/3,0)</f>
        <v>Q4</v>
      </c>
      <c r="P93" s="8" t="str">
        <f t="shared" si="2"/>
        <v>Oct</v>
      </c>
      <c r="Q93" s="8">
        <f t="shared" si="3"/>
        <v>10</v>
      </c>
    </row>
    <row r="94" spans="1:17" x14ac:dyDescent="0.25">
      <c r="A94" s="8" t="s">
        <v>332</v>
      </c>
      <c r="B94" s="9">
        <v>46248</v>
      </c>
      <c r="C94" s="8">
        <v>2026</v>
      </c>
      <c r="D94" s="8" t="s">
        <v>333</v>
      </c>
      <c r="E94" s="8" t="s">
        <v>65</v>
      </c>
      <c r="F94" s="8" t="s">
        <v>163</v>
      </c>
      <c r="G94" s="8" t="s">
        <v>164</v>
      </c>
      <c r="H94" s="8" t="s">
        <v>68</v>
      </c>
      <c r="I94" s="8" t="s">
        <v>23</v>
      </c>
      <c r="J94" s="8">
        <v>9</v>
      </c>
      <c r="K94" s="8">
        <v>449.64</v>
      </c>
      <c r="L94" s="8">
        <v>2589.48</v>
      </c>
      <c r="M94" s="8">
        <f>Table1[[#This Row],[Quantity Sold]]*Table1[[#This Row],[Unit Price]]</f>
        <v>4046.7599999999998</v>
      </c>
      <c r="N94" s="8">
        <f>Table1[[#This Row],[Sales Amount]]-Table1[[#This Row],[Cost Amount]]</f>
        <v>1457.2799999999997</v>
      </c>
      <c r="O94" s="8" t="str">
        <f>"Q"&amp;ROUNDUP(MONTH(Table1[[#This Row],[Order Date]])/3,0)</f>
        <v>Q3</v>
      </c>
      <c r="P94" s="8" t="str">
        <f t="shared" si="2"/>
        <v>Aug</v>
      </c>
      <c r="Q94" s="8">
        <f t="shared" si="3"/>
        <v>8</v>
      </c>
    </row>
    <row r="95" spans="1:17" x14ac:dyDescent="0.25">
      <c r="A95" s="8" t="s">
        <v>334</v>
      </c>
      <c r="B95" s="9">
        <v>46260</v>
      </c>
      <c r="C95" s="8">
        <v>2026</v>
      </c>
      <c r="D95" s="8" t="s">
        <v>265</v>
      </c>
      <c r="E95" s="8" t="s">
        <v>335</v>
      </c>
      <c r="F95" s="8" t="s">
        <v>313</v>
      </c>
      <c r="G95" s="8" t="s">
        <v>314</v>
      </c>
      <c r="H95" s="8" t="s">
        <v>68</v>
      </c>
      <c r="I95" s="8" t="s">
        <v>52</v>
      </c>
      <c r="J95" s="8">
        <v>13</v>
      </c>
      <c r="K95" s="8">
        <v>56.03</v>
      </c>
      <c r="L95" s="8">
        <v>551.46</v>
      </c>
      <c r="M95" s="8">
        <f>Table1[[#This Row],[Quantity Sold]]*Table1[[#This Row],[Unit Price]]</f>
        <v>728.39</v>
      </c>
      <c r="N95" s="8">
        <f>Table1[[#This Row],[Sales Amount]]-Table1[[#This Row],[Cost Amount]]</f>
        <v>176.92999999999995</v>
      </c>
      <c r="O95" s="8" t="str">
        <f>"Q"&amp;ROUNDUP(MONTH(Table1[[#This Row],[Order Date]])/3,0)</f>
        <v>Q3</v>
      </c>
      <c r="P95" s="8" t="str">
        <f t="shared" si="2"/>
        <v>Aug</v>
      </c>
      <c r="Q95" s="8">
        <f t="shared" si="3"/>
        <v>8</v>
      </c>
    </row>
    <row r="96" spans="1:17" x14ac:dyDescent="0.25">
      <c r="A96" s="8" t="s">
        <v>336</v>
      </c>
      <c r="B96" s="9">
        <v>46085</v>
      </c>
      <c r="C96" s="8">
        <v>2026</v>
      </c>
      <c r="D96" s="8" t="s">
        <v>337</v>
      </c>
      <c r="E96" s="8" t="s">
        <v>338</v>
      </c>
      <c r="F96" s="8" t="s">
        <v>27</v>
      </c>
      <c r="G96" s="8" t="s">
        <v>28</v>
      </c>
      <c r="H96" s="8" t="s">
        <v>22</v>
      </c>
      <c r="I96" s="8" t="s">
        <v>29</v>
      </c>
      <c r="J96" s="8">
        <v>2</v>
      </c>
      <c r="K96" s="8">
        <v>45.83</v>
      </c>
      <c r="L96" s="8">
        <v>72.14</v>
      </c>
      <c r="M96" s="8">
        <f>Table1[[#This Row],[Quantity Sold]]*Table1[[#This Row],[Unit Price]]</f>
        <v>91.66</v>
      </c>
      <c r="N96" s="8">
        <f>Table1[[#This Row],[Sales Amount]]-Table1[[#This Row],[Cost Amount]]</f>
        <v>19.519999999999996</v>
      </c>
      <c r="O96" s="8" t="str">
        <f>"Q"&amp;ROUNDUP(MONTH(Table1[[#This Row],[Order Date]])/3,0)</f>
        <v>Q1</v>
      </c>
      <c r="P96" s="8" t="str">
        <f t="shared" si="2"/>
        <v>Mar</v>
      </c>
      <c r="Q96" s="8">
        <f t="shared" si="3"/>
        <v>3</v>
      </c>
    </row>
    <row r="97" spans="1:17" x14ac:dyDescent="0.25">
      <c r="A97" s="8" t="s">
        <v>339</v>
      </c>
      <c r="B97" s="9">
        <v>46352</v>
      </c>
      <c r="C97" s="8">
        <v>2026</v>
      </c>
      <c r="D97" s="8" t="s">
        <v>25</v>
      </c>
      <c r="E97" s="8" t="s">
        <v>277</v>
      </c>
      <c r="F97" s="8" t="s">
        <v>186</v>
      </c>
      <c r="G97" s="8" t="s">
        <v>187</v>
      </c>
      <c r="H97" s="8" t="s">
        <v>97</v>
      </c>
      <c r="I97" s="8" t="s">
        <v>52</v>
      </c>
      <c r="J97" s="8">
        <v>19</v>
      </c>
      <c r="K97" s="8">
        <v>86.37</v>
      </c>
      <c r="L97" s="8">
        <v>1040.1099999999999</v>
      </c>
      <c r="M97" s="8">
        <f>Table1[[#This Row],[Quantity Sold]]*Table1[[#This Row],[Unit Price]]</f>
        <v>1641.0300000000002</v>
      </c>
      <c r="N97" s="8">
        <f>Table1[[#This Row],[Sales Amount]]-Table1[[#This Row],[Cost Amount]]</f>
        <v>600.9200000000003</v>
      </c>
      <c r="O97" s="8" t="str">
        <f>"Q"&amp;ROUNDUP(MONTH(Table1[[#This Row],[Order Date]])/3,0)</f>
        <v>Q4</v>
      </c>
      <c r="P97" s="8" t="str">
        <f t="shared" si="2"/>
        <v>Nov</v>
      </c>
      <c r="Q97" s="8">
        <f t="shared" si="3"/>
        <v>11</v>
      </c>
    </row>
    <row r="98" spans="1:17" x14ac:dyDescent="0.25">
      <c r="A98" s="8" t="s">
        <v>340</v>
      </c>
      <c r="B98" s="9">
        <v>46094</v>
      </c>
      <c r="C98" s="8">
        <v>2026</v>
      </c>
      <c r="D98" s="8" t="s">
        <v>109</v>
      </c>
      <c r="E98" s="8" t="s">
        <v>327</v>
      </c>
      <c r="F98" s="8" t="s">
        <v>129</v>
      </c>
      <c r="G98" s="8" t="s">
        <v>130</v>
      </c>
      <c r="H98" s="8" t="s">
        <v>35</v>
      </c>
      <c r="I98" s="8" t="s">
        <v>23</v>
      </c>
      <c r="J98" s="8">
        <v>18</v>
      </c>
      <c r="K98" s="8">
        <v>309.36</v>
      </c>
      <c r="L98" s="8">
        <v>4132.3500000000004</v>
      </c>
      <c r="M98" s="8">
        <f>Table1[[#This Row],[Quantity Sold]]*Table1[[#This Row],[Unit Price]]</f>
        <v>5568.4800000000005</v>
      </c>
      <c r="N98" s="8">
        <f>Table1[[#This Row],[Sales Amount]]-Table1[[#This Row],[Cost Amount]]</f>
        <v>1436.13</v>
      </c>
      <c r="O98" s="8" t="str">
        <f>"Q"&amp;ROUNDUP(MONTH(Table1[[#This Row],[Order Date]])/3,0)</f>
        <v>Q1</v>
      </c>
      <c r="P98" s="8" t="str">
        <f t="shared" si="2"/>
        <v>Mar</v>
      </c>
      <c r="Q98" s="8">
        <f t="shared" si="3"/>
        <v>3</v>
      </c>
    </row>
    <row r="99" spans="1:17" x14ac:dyDescent="0.25">
      <c r="A99" s="8" t="s">
        <v>341</v>
      </c>
      <c r="B99" s="9">
        <v>46263</v>
      </c>
      <c r="C99" s="8">
        <v>2026</v>
      </c>
      <c r="D99" s="8" t="s">
        <v>47</v>
      </c>
      <c r="E99" s="8" t="s">
        <v>342</v>
      </c>
      <c r="F99" s="8" t="s">
        <v>313</v>
      </c>
      <c r="G99" s="8" t="s">
        <v>314</v>
      </c>
      <c r="H99" s="8" t="s">
        <v>68</v>
      </c>
      <c r="I99" s="8" t="s">
        <v>42</v>
      </c>
      <c r="J99" s="8">
        <v>15</v>
      </c>
      <c r="K99" s="8">
        <v>236.93</v>
      </c>
      <c r="L99" s="8">
        <v>2668.48</v>
      </c>
      <c r="M99" s="8">
        <f>Table1[[#This Row],[Quantity Sold]]*Table1[[#This Row],[Unit Price]]</f>
        <v>3553.9500000000003</v>
      </c>
      <c r="N99" s="8">
        <f>Table1[[#This Row],[Sales Amount]]-Table1[[#This Row],[Cost Amount]]</f>
        <v>885.47000000000025</v>
      </c>
      <c r="O99" s="8" t="str">
        <f>"Q"&amp;ROUNDUP(MONTH(Table1[[#This Row],[Order Date]])/3,0)</f>
        <v>Q3</v>
      </c>
      <c r="P99" s="8" t="str">
        <f t="shared" si="2"/>
        <v>Aug</v>
      </c>
      <c r="Q99" s="8">
        <f t="shared" si="3"/>
        <v>8</v>
      </c>
    </row>
    <row r="100" spans="1:17" x14ac:dyDescent="0.25">
      <c r="A100" s="8" t="s">
        <v>343</v>
      </c>
      <c r="B100" s="9">
        <v>46377</v>
      </c>
      <c r="C100" s="8">
        <v>2026</v>
      </c>
      <c r="D100" s="8" t="s">
        <v>86</v>
      </c>
      <c r="E100" s="8" t="s">
        <v>344</v>
      </c>
      <c r="F100" s="8" t="s">
        <v>190</v>
      </c>
      <c r="G100" s="8" t="s">
        <v>191</v>
      </c>
      <c r="H100" s="8" t="s">
        <v>35</v>
      </c>
      <c r="I100" s="8" t="s">
        <v>52</v>
      </c>
      <c r="J100" s="8">
        <v>1</v>
      </c>
      <c r="K100" s="8">
        <v>128.09</v>
      </c>
      <c r="L100" s="8">
        <v>79.77</v>
      </c>
      <c r="M100" s="8">
        <f>Table1[[#This Row],[Quantity Sold]]*Table1[[#This Row],[Unit Price]]</f>
        <v>128.09</v>
      </c>
      <c r="N100" s="8">
        <f>Table1[[#This Row],[Sales Amount]]-Table1[[#This Row],[Cost Amount]]</f>
        <v>48.320000000000007</v>
      </c>
      <c r="O100" s="8" t="str">
        <f>"Q"&amp;ROUNDUP(MONTH(Table1[[#This Row],[Order Date]])/3,0)</f>
        <v>Q4</v>
      </c>
      <c r="P100" s="8" t="str">
        <f t="shared" si="2"/>
        <v>Dec</v>
      </c>
      <c r="Q100" s="8">
        <f t="shared" si="3"/>
        <v>12</v>
      </c>
    </row>
    <row r="101" spans="1:17" x14ac:dyDescent="0.25">
      <c r="A101" s="8" t="s">
        <v>345</v>
      </c>
      <c r="B101" s="9">
        <v>46196</v>
      </c>
      <c r="C101" s="8">
        <v>2026</v>
      </c>
      <c r="D101" s="8" t="s">
        <v>346</v>
      </c>
      <c r="E101" s="8" t="s">
        <v>245</v>
      </c>
      <c r="F101" s="8" t="s">
        <v>347</v>
      </c>
      <c r="G101" s="8" t="s">
        <v>348</v>
      </c>
      <c r="H101" s="8" t="s">
        <v>68</v>
      </c>
      <c r="I101" s="8" t="s">
        <v>23</v>
      </c>
      <c r="J101" s="8">
        <v>6</v>
      </c>
      <c r="K101" s="8">
        <v>322.10000000000002</v>
      </c>
      <c r="L101" s="8">
        <v>1229.6600000000001</v>
      </c>
      <c r="M101" s="8">
        <f>Table1[[#This Row],[Quantity Sold]]*Table1[[#This Row],[Unit Price]]</f>
        <v>1932.6000000000001</v>
      </c>
      <c r="N101" s="8">
        <f>Table1[[#This Row],[Sales Amount]]-Table1[[#This Row],[Cost Amount]]</f>
        <v>702.94</v>
      </c>
      <c r="O101" s="8" t="str">
        <f>"Q"&amp;ROUNDUP(MONTH(Table1[[#This Row],[Order Date]])/3,0)</f>
        <v>Q2</v>
      </c>
      <c r="P101" s="8" t="str">
        <f t="shared" si="2"/>
        <v>Jun</v>
      </c>
      <c r="Q101" s="8">
        <f t="shared" si="3"/>
        <v>6</v>
      </c>
    </row>
    <row r="102" spans="1:17" x14ac:dyDescent="0.25">
      <c r="A102" s="8" t="s">
        <v>349</v>
      </c>
      <c r="B102" s="9">
        <v>46153</v>
      </c>
      <c r="C102" s="8">
        <v>2026</v>
      </c>
      <c r="D102" s="8" t="s">
        <v>115</v>
      </c>
      <c r="E102" s="8" t="s">
        <v>350</v>
      </c>
      <c r="F102" s="8" t="s">
        <v>163</v>
      </c>
      <c r="G102" s="8" t="s">
        <v>164</v>
      </c>
      <c r="H102" s="8" t="s">
        <v>68</v>
      </c>
      <c r="I102" s="8" t="s">
        <v>42</v>
      </c>
      <c r="J102" s="8">
        <v>4</v>
      </c>
      <c r="K102" s="8">
        <v>197.72</v>
      </c>
      <c r="L102" s="8">
        <v>478.36</v>
      </c>
      <c r="M102" s="8">
        <f>Table1[[#This Row],[Quantity Sold]]*Table1[[#This Row],[Unit Price]]</f>
        <v>790.88</v>
      </c>
      <c r="N102" s="8">
        <f>Table1[[#This Row],[Sales Amount]]-Table1[[#This Row],[Cost Amount]]</f>
        <v>312.52</v>
      </c>
      <c r="O102" s="8" t="str">
        <f>"Q"&amp;ROUNDUP(MONTH(Table1[[#This Row],[Order Date]])/3,0)</f>
        <v>Q2</v>
      </c>
      <c r="P102" s="8" t="str">
        <f t="shared" si="2"/>
        <v>May</v>
      </c>
      <c r="Q102" s="8">
        <f t="shared" si="3"/>
        <v>5</v>
      </c>
    </row>
    <row r="103" spans="1:17" x14ac:dyDescent="0.25">
      <c r="A103" s="8" t="s">
        <v>351</v>
      </c>
      <c r="B103" s="9">
        <v>46041</v>
      </c>
      <c r="C103" s="8">
        <v>2026</v>
      </c>
      <c r="D103" s="8" t="s">
        <v>352</v>
      </c>
      <c r="E103" s="8" t="s">
        <v>353</v>
      </c>
      <c r="F103" s="8" t="s">
        <v>101</v>
      </c>
      <c r="G103" s="8" t="s">
        <v>102</v>
      </c>
      <c r="H103" s="8" t="s">
        <v>22</v>
      </c>
      <c r="I103" s="8" t="s">
        <v>52</v>
      </c>
      <c r="J103" s="8">
        <v>15</v>
      </c>
      <c r="K103" s="8">
        <v>132.94999999999999</v>
      </c>
      <c r="L103" s="8">
        <v>1248.17</v>
      </c>
      <c r="M103" s="8">
        <f>Table1[[#This Row],[Quantity Sold]]*Table1[[#This Row],[Unit Price]]</f>
        <v>1994.2499999999998</v>
      </c>
      <c r="N103" s="8">
        <f>Table1[[#This Row],[Sales Amount]]-Table1[[#This Row],[Cost Amount]]</f>
        <v>746.0799999999997</v>
      </c>
      <c r="O103" s="8" t="str">
        <f>"Q"&amp;ROUNDUP(MONTH(Table1[[#This Row],[Order Date]])/3,0)</f>
        <v>Q1</v>
      </c>
      <c r="P103" s="8" t="str">
        <f t="shared" si="2"/>
        <v>Jan</v>
      </c>
      <c r="Q103" s="8">
        <f t="shared" si="3"/>
        <v>1</v>
      </c>
    </row>
    <row r="104" spans="1:17" x14ac:dyDescent="0.25">
      <c r="A104" s="8" t="s">
        <v>354</v>
      </c>
      <c r="B104" s="9">
        <v>46265</v>
      </c>
      <c r="C104" s="8">
        <v>2026</v>
      </c>
      <c r="D104" s="8" t="s">
        <v>109</v>
      </c>
      <c r="E104" s="8" t="s">
        <v>355</v>
      </c>
      <c r="F104" s="8" t="s">
        <v>159</v>
      </c>
      <c r="G104" s="8" t="s">
        <v>160</v>
      </c>
      <c r="H104" s="8" t="s">
        <v>51</v>
      </c>
      <c r="I104" s="8" t="s">
        <v>23</v>
      </c>
      <c r="J104" s="8">
        <v>17</v>
      </c>
      <c r="K104" s="8">
        <v>481.04</v>
      </c>
      <c r="L104" s="8">
        <v>5518.53</v>
      </c>
      <c r="M104" s="8">
        <f>Table1[[#This Row],[Quantity Sold]]*Table1[[#This Row],[Unit Price]]</f>
        <v>8177.68</v>
      </c>
      <c r="N104" s="8">
        <f>Table1[[#This Row],[Sales Amount]]-Table1[[#This Row],[Cost Amount]]</f>
        <v>2659.1500000000005</v>
      </c>
      <c r="O104" s="8" t="str">
        <f>"Q"&amp;ROUNDUP(MONTH(Table1[[#This Row],[Order Date]])/3,0)</f>
        <v>Q3</v>
      </c>
      <c r="P104" s="8" t="str">
        <f t="shared" si="2"/>
        <v>Aug</v>
      </c>
      <c r="Q104" s="8">
        <f t="shared" si="3"/>
        <v>8</v>
      </c>
    </row>
    <row r="105" spans="1:17" x14ac:dyDescent="0.25">
      <c r="A105" s="8" t="s">
        <v>356</v>
      </c>
      <c r="B105" s="9">
        <v>46136</v>
      </c>
      <c r="C105" s="8">
        <v>2026</v>
      </c>
      <c r="D105" s="8" t="s">
        <v>357</v>
      </c>
      <c r="E105" s="8" t="s">
        <v>358</v>
      </c>
      <c r="F105" s="8" t="s">
        <v>134</v>
      </c>
      <c r="G105" s="8" t="s">
        <v>135</v>
      </c>
      <c r="H105" s="8" t="s">
        <v>22</v>
      </c>
      <c r="I105" s="8" t="s">
        <v>42</v>
      </c>
      <c r="J105" s="8">
        <v>4</v>
      </c>
      <c r="K105" s="8">
        <v>404.46</v>
      </c>
      <c r="L105" s="8">
        <v>998</v>
      </c>
      <c r="M105" s="8">
        <f>Table1[[#This Row],[Quantity Sold]]*Table1[[#This Row],[Unit Price]]</f>
        <v>1617.84</v>
      </c>
      <c r="N105" s="8">
        <f>Table1[[#This Row],[Sales Amount]]-Table1[[#This Row],[Cost Amount]]</f>
        <v>619.83999999999992</v>
      </c>
      <c r="O105" s="8" t="str">
        <f>"Q"&amp;ROUNDUP(MONTH(Table1[[#This Row],[Order Date]])/3,0)</f>
        <v>Q2</v>
      </c>
      <c r="P105" s="8" t="str">
        <f t="shared" si="2"/>
        <v>Apr</v>
      </c>
      <c r="Q105" s="8">
        <f t="shared" si="3"/>
        <v>4</v>
      </c>
    </row>
    <row r="106" spans="1:17" x14ac:dyDescent="0.25">
      <c r="A106" s="8" t="s">
        <v>359</v>
      </c>
      <c r="B106" s="9">
        <v>46109</v>
      </c>
      <c r="C106" s="8">
        <v>2026</v>
      </c>
      <c r="D106" s="8" t="s">
        <v>147</v>
      </c>
      <c r="E106" s="8" t="s">
        <v>360</v>
      </c>
      <c r="F106" s="8" t="s">
        <v>163</v>
      </c>
      <c r="G106" s="8" t="s">
        <v>164</v>
      </c>
      <c r="H106" s="8" t="s">
        <v>68</v>
      </c>
      <c r="I106" s="8" t="s">
        <v>52</v>
      </c>
      <c r="J106" s="8">
        <v>3</v>
      </c>
      <c r="K106" s="8">
        <v>65.13</v>
      </c>
      <c r="L106" s="8">
        <v>153.35</v>
      </c>
      <c r="M106" s="8">
        <f>Table1[[#This Row],[Quantity Sold]]*Table1[[#This Row],[Unit Price]]</f>
        <v>195.39</v>
      </c>
      <c r="N106" s="8">
        <f>Table1[[#This Row],[Sales Amount]]-Table1[[#This Row],[Cost Amount]]</f>
        <v>42.039999999999992</v>
      </c>
      <c r="O106" s="8" t="str">
        <f>"Q"&amp;ROUNDUP(MONTH(Table1[[#This Row],[Order Date]])/3,0)</f>
        <v>Q1</v>
      </c>
      <c r="P106" s="8" t="str">
        <f t="shared" si="2"/>
        <v>Mar</v>
      </c>
      <c r="Q106" s="8">
        <f t="shared" si="3"/>
        <v>3</v>
      </c>
    </row>
    <row r="107" spans="1:17" x14ac:dyDescent="0.25">
      <c r="A107" s="8" t="s">
        <v>361</v>
      </c>
      <c r="B107" s="9">
        <v>46371</v>
      </c>
      <c r="C107" s="8">
        <v>2026</v>
      </c>
      <c r="D107" s="8" t="s">
        <v>362</v>
      </c>
      <c r="E107" s="8" t="s">
        <v>363</v>
      </c>
      <c r="F107" s="8" t="s">
        <v>347</v>
      </c>
      <c r="G107" s="8" t="s">
        <v>348</v>
      </c>
      <c r="H107" s="8" t="s">
        <v>68</v>
      </c>
      <c r="I107" s="8" t="s">
        <v>29</v>
      </c>
      <c r="J107" s="8">
        <v>3</v>
      </c>
      <c r="K107" s="8">
        <v>102.24</v>
      </c>
      <c r="L107" s="8">
        <v>177.14</v>
      </c>
      <c r="M107" s="8">
        <f>Table1[[#This Row],[Quantity Sold]]*Table1[[#This Row],[Unit Price]]</f>
        <v>306.71999999999997</v>
      </c>
      <c r="N107" s="8">
        <f>Table1[[#This Row],[Sales Amount]]-Table1[[#This Row],[Cost Amount]]</f>
        <v>129.57999999999998</v>
      </c>
      <c r="O107" s="8" t="str">
        <f>"Q"&amp;ROUNDUP(MONTH(Table1[[#This Row],[Order Date]])/3,0)</f>
        <v>Q4</v>
      </c>
      <c r="P107" s="8" t="str">
        <f t="shared" si="2"/>
        <v>Dec</v>
      </c>
      <c r="Q107" s="8">
        <f t="shared" si="3"/>
        <v>12</v>
      </c>
    </row>
    <row r="108" spans="1:17" x14ac:dyDescent="0.25">
      <c r="A108" s="8" t="s">
        <v>364</v>
      </c>
      <c r="B108" s="9">
        <v>46288</v>
      </c>
      <c r="C108" s="8">
        <v>2026</v>
      </c>
      <c r="D108" s="8" t="s">
        <v>365</v>
      </c>
      <c r="E108" s="8" t="s">
        <v>366</v>
      </c>
      <c r="F108" s="8" t="s">
        <v>215</v>
      </c>
      <c r="G108" s="8" t="s">
        <v>216</v>
      </c>
      <c r="H108" s="8" t="s">
        <v>51</v>
      </c>
      <c r="I108" s="8" t="s">
        <v>23</v>
      </c>
      <c r="J108" s="8">
        <v>10</v>
      </c>
      <c r="K108" s="8">
        <v>376.59</v>
      </c>
      <c r="L108" s="8">
        <v>3051.03</v>
      </c>
      <c r="M108" s="8">
        <f>Table1[[#This Row],[Quantity Sold]]*Table1[[#This Row],[Unit Price]]</f>
        <v>3765.8999999999996</v>
      </c>
      <c r="N108" s="8">
        <f>Table1[[#This Row],[Sales Amount]]-Table1[[#This Row],[Cost Amount]]</f>
        <v>714.86999999999944</v>
      </c>
      <c r="O108" s="8" t="str">
        <f>"Q"&amp;ROUNDUP(MONTH(Table1[[#This Row],[Order Date]])/3,0)</f>
        <v>Q3</v>
      </c>
      <c r="P108" s="8" t="str">
        <f t="shared" si="2"/>
        <v>Sep</v>
      </c>
      <c r="Q108" s="8">
        <f t="shared" si="3"/>
        <v>9</v>
      </c>
    </row>
    <row r="109" spans="1:17" x14ac:dyDescent="0.25">
      <c r="A109" s="8" t="s">
        <v>367</v>
      </c>
      <c r="B109" s="9">
        <v>46048</v>
      </c>
      <c r="C109" s="8">
        <v>2026</v>
      </c>
      <c r="D109" s="8" t="s">
        <v>239</v>
      </c>
      <c r="E109" s="8" t="s">
        <v>368</v>
      </c>
      <c r="F109" s="8" t="s">
        <v>72</v>
      </c>
      <c r="G109" s="8" t="s">
        <v>73</v>
      </c>
      <c r="H109" s="8" t="s">
        <v>41</v>
      </c>
      <c r="I109" s="8" t="s">
        <v>42</v>
      </c>
      <c r="J109" s="8">
        <v>9</v>
      </c>
      <c r="K109" s="8">
        <v>261.70999999999998</v>
      </c>
      <c r="L109" s="8">
        <v>1643.71</v>
      </c>
      <c r="M109" s="8">
        <f>Table1[[#This Row],[Quantity Sold]]*Table1[[#This Row],[Unit Price]]</f>
        <v>2355.39</v>
      </c>
      <c r="N109" s="8">
        <f>Table1[[#This Row],[Sales Amount]]-Table1[[#This Row],[Cost Amount]]</f>
        <v>711.67999999999984</v>
      </c>
      <c r="O109" s="8" t="str">
        <f>"Q"&amp;ROUNDUP(MONTH(Table1[[#This Row],[Order Date]])/3,0)</f>
        <v>Q1</v>
      </c>
      <c r="P109" s="8" t="str">
        <f t="shared" si="2"/>
        <v>Jan</v>
      </c>
      <c r="Q109" s="8">
        <f t="shared" si="3"/>
        <v>1</v>
      </c>
    </row>
    <row r="110" spans="1:17" x14ac:dyDescent="0.25">
      <c r="A110" s="8" t="s">
        <v>369</v>
      </c>
      <c r="B110" s="9">
        <v>46293</v>
      </c>
      <c r="C110" s="8">
        <v>2026</v>
      </c>
      <c r="D110" s="8" t="s">
        <v>157</v>
      </c>
      <c r="E110" s="8" t="s">
        <v>370</v>
      </c>
      <c r="F110" s="8" t="s">
        <v>159</v>
      </c>
      <c r="G110" s="8" t="s">
        <v>160</v>
      </c>
      <c r="H110" s="8" t="s">
        <v>51</v>
      </c>
      <c r="I110" s="8" t="s">
        <v>29</v>
      </c>
      <c r="J110" s="8">
        <v>4</v>
      </c>
      <c r="K110" s="8">
        <v>273.18</v>
      </c>
      <c r="L110" s="8">
        <v>660.65</v>
      </c>
      <c r="M110" s="8">
        <f>Table1[[#This Row],[Quantity Sold]]*Table1[[#This Row],[Unit Price]]</f>
        <v>1092.72</v>
      </c>
      <c r="N110" s="8">
        <f>Table1[[#This Row],[Sales Amount]]-Table1[[#This Row],[Cost Amount]]</f>
        <v>432.07000000000005</v>
      </c>
      <c r="O110" s="8" t="str">
        <f>"Q"&amp;ROUNDUP(MONTH(Table1[[#This Row],[Order Date]])/3,0)</f>
        <v>Q3</v>
      </c>
      <c r="P110" s="8" t="str">
        <f t="shared" si="2"/>
        <v>Sep</v>
      </c>
      <c r="Q110" s="8">
        <f t="shared" si="3"/>
        <v>9</v>
      </c>
    </row>
    <row r="111" spans="1:17" x14ac:dyDescent="0.25">
      <c r="A111" s="8" t="s">
        <v>371</v>
      </c>
      <c r="B111" s="9">
        <v>46073</v>
      </c>
      <c r="C111" s="8">
        <v>2026</v>
      </c>
      <c r="D111" s="8" t="s">
        <v>227</v>
      </c>
      <c r="E111" s="8" t="s">
        <v>212</v>
      </c>
      <c r="F111" s="8" t="s">
        <v>169</v>
      </c>
      <c r="G111" s="8" t="s">
        <v>170</v>
      </c>
      <c r="H111" s="8" t="s">
        <v>22</v>
      </c>
      <c r="I111" s="8" t="s">
        <v>52</v>
      </c>
      <c r="J111" s="8">
        <v>13</v>
      </c>
      <c r="K111" s="8">
        <v>284.56</v>
      </c>
      <c r="L111" s="8">
        <v>2324</v>
      </c>
      <c r="M111" s="8">
        <f>Table1[[#This Row],[Quantity Sold]]*Table1[[#This Row],[Unit Price]]</f>
        <v>3699.28</v>
      </c>
      <c r="N111" s="8">
        <f>Table1[[#This Row],[Sales Amount]]-Table1[[#This Row],[Cost Amount]]</f>
        <v>1375.2800000000002</v>
      </c>
      <c r="O111" s="8" t="str">
        <f>"Q"&amp;ROUNDUP(MONTH(Table1[[#This Row],[Order Date]])/3,0)</f>
        <v>Q1</v>
      </c>
      <c r="P111" s="8" t="str">
        <f t="shared" si="2"/>
        <v>Feb</v>
      </c>
      <c r="Q111" s="8">
        <f t="shared" si="3"/>
        <v>2</v>
      </c>
    </row>
    <row r="112" spans="1:17" x14ac:dyDescent="0.25">
      <c r="A112" s="8" t="s">
        <v>372</v>
      </c>
      <c r="B112" s="9">
        <v>46116</v>
      </c>
      <c r="C112" s="8">
        <v>2026</v>
      </c>
      <c r="D112" s="8" t="s">
        <v>64</v>
      </c>
      <c r="E112" s="8" t="s">
        <v>373</v>
      </c>
      <c r="F112" s="8" t="s">
        <v>149</v>
      </c>
      <c r="G112" s="8" t="s">
        <v>150</v>
      </c>
      <c r="H112" s="8" t="s">
        <v>22</v>
      </c>
      <c r="I112" s="8" t="s">
        <v>42</v>
      </c>
      <c r="J112" s="8">
        <v>5</v>
      </c>
      <c r="K112" s="8">
        <v>443.57</v>
      </c>
      <c r="L112" s="8">
        <v>1580.24</v>
      </c>
      <c r="M112" s="8">
        <f>Table1[[#This Row],[Quantity Sold]]*Table1[[#This Row],[Unit Price]]</f>
        <v>2217.85</v>
      </c>
      <c r="N112" s="8">
        <f>Table1[[#This Row],[Sales Amount]]-Table1[[#This Row],[Cost Amount]]</f>
        <v>637.6099999999999</v>
      </c>
      <c r="O112" s="8" t="str">
        <f>"Q"&amp;ROUNDUP(MONTH(Table1[[#This Row],[Order Date]])/3,0)</f>
        <v>Q2</v>
      </c>
      <c r="P112" s="8" t="str">
        <f t="shared" si="2"/>
        <v>Apr</v>
      </c>
      <c r="Q112" s="8">
        <f t="shared" si="3"/>
        <v>4</v>
      </c>
    </row>
    <row r="113" spans="1:17" x14ac:dyDescent="0.25">
      <c r="A113" s="8" t="s">
        <v>374</v>
      </c>
      <c r="B113" s="9">
        <v>46347</v>
      </c>
      <c r="C113" s="8">
        <v>2026</v>
      </c>
      <c r="D113" s="8" t="s">
        <v>209</v>
      </c>
      <c r="E113" s="8" t="s">
        <v>375</v>
      </c>
      <c r="F113" s="8" t="s">
        <v>72</v>
      </c>
      <c r="G113" s="8" t="s">
        <v>73</v>
      </c>
      <c r="H113" s="8" t="s">
        <v>41</v>
      </c>
      <c r="I113" s="8" t="s">
        <v>42</v>
      </c>
      <c r="J113" s="8">
        <v>17</v>
      </c>
      <c r="K113" s="8">
        <v>448.85</v>
      </c>
      <c r="L113" s="8">
        <v>4859.8</v>
      </c>
      <c r="M113" s="8">
        <f>Table1[[#This Row],[Quantity Sold]]*Table1[[#This Row],[Unit Price]]</f>
        <v>7630.4500000000007</v>
      </c>
      <c r="N113" s="8">
        <f>Table1[[#This Row],[Sales Amount]]-Table1[[#This Row],[Cost Amount]]</f>
        <v>2770.6500000000005</v>
      </c>
      <c r="O113" s="8" t="str">
        <f>"Q"&amp;ROUNDUP(MONTH(Table1[[#This Row],[Order Date]])/3,0)</f>
        <v>Q4</v>
      </c>
      <c r="P113" s="8" t="str">
        <f t="shared" si="2"/>
        <v>Nov</v>
      </c>
      <c r="Q113" s="8">
        <f t="shared" si="3"/>
        <v>11</v>
      </c>
    </row>
    <row r="114" spans="1:17" x14ac:dyDescent="0.25">
      <c r="A114" s="8" t="s">
        <v>376</v>
      </c>
      <c r="B114" s="9">
        <v>46043</v>
      </c>
      <c r="C114" s="8">
        <v>2026</v>
      </c>
      <c r="D114" s="8" t="s">
        <v>377</v>
      </c>
      <c r="E114" s="8" t="s">
        <v>289</v>
      </c>
      <c r="F114" s="8" t="s">
        <v>144</v>
      </c>
      <c r="G114" s="8" t="s">
        <v>145</v>
      </c>
      <c r="H114" s="8" t="s">
        <v>97</v>
      </c>
      <c r="I114" s="8" t="s">
        <v>29</v>
      </c>
      <c r="J114" s="8">
        <v>12</v>
      </c>
      <c r="K114" s="8">
        <v>442.08</v>
      </c>
      <c r="L114" s="8">
        <v>4086.43</v>
      </c>
      <c r="M114" s="8">
        <f>Table1[[#This Row],[Quantity Sold]]*Table1[[#This Row],[Unit Price]]</f>
        <v>5304.96</v>
      </c>
      <c r="N114" s="8">
        <f>Table1[[#This Row],[Sales Amount]]-Table1[[#This Row],[Cost Amount]]</f>
        <v>1218.5300000000002</v>
      </c>
      <c r="O114" s="8" t="str">
        <f>"Q"&amp;ROUNDUP(MONTH(Table1[[#This Row],[Order Date]])/3,0)</f>
        <v>Q1</v>
      </c>
      <c r="P114" s="8" t="str">
        <f t="shared" si="2"/>
        <v>Jan</v>
      </c>
      <c r="Q114" s="8">
        <f t="shared" si="3"/>
        <v>1</v>
      </c>
    </row>
    <row r="115" spans="1:17" x14ac:dyDescent="0.25">
      <c r="A115" s="8" t="s">
        <v>378</v>
      </c>
      <c r="B115" s="9">
        <v>46158</v>
      </c>
      <c r="C115" s="8">
        <v>2026</v>
      </c>
      <c r="D115" s="8" t="s">
        <v>379</v>
      </c>
      <c r="E115" s="8" t="s">
        <v>380</v>
      </c>
      <c r="F115" s="8" t="s">
        <v>72</v>
      </c>
      <c r="G115" s="8" t="s">
        <v>73</v>
      </c>
      <c r="H115" s="8" t="s">
        <v>41</v>
      </c>
      <c r="I115" s="8" t="s">
        <v>42</v>
      </c>
      <c r="J115" s="8">
        <v>6</v>
      </c>
      <c r="K115" s="8">
        <v>435.98</v>
      </c>
      <c r="L115" s="8">
        <v>2027.93</v>
      </c>
      <c r="M115" s="8">
        <f>Table1[[#This Row],[Quantity Sold]]*Table1[[#This Row],[Unit Price]]</f>
        <v>2615.88</v>
      </c>
      <c r="N115" s="8">
        <f>Table1[[#This Row],[Sales Amount]]-Table1[[#This Row],[Cost Amount]]</f>
        <v>587.95000000000005</v>
      </c>
      <c r="O115" s="8" t="str">
        <f>"Q"&amp;ROUNDUP(MONTH(Table1[[#This Row],[Order Date]])/3,0)</f>
        <v>Q2</v>
      </c>
      <c r="P115" s="8" t="str">
        <f t="shared" si="2"/>
        <v>May</v>
      </c>
      <c r="Q115" s="8">
        <f t="shared" si="3"/>
        <v>5</v>
      </c>
    </row>
    <row r="116" spans="1:17" x14ac:dyDescent="0.25">
      <c r="A116" s="8" t="s">
        <v>381</v>
      </c>
      <c r="B116" s="9">
        <v>46138</v>
      </c>
      <c r="C116" s="8">
        <v>2026</v>
      </c>
      <c r="D116" s="8" t="s">
        <v>288</v>
      </c>
      <c r="E116" s="8" t="s">
        <v>382</v>
      </c>
      <c r="F116" s="8" t="s">
        <v>383</v>
      </c>
      <c r="G116" s="8" t="s">
        <v>384</v>
      </c>
      <c r="H116" s="8" t="s">
        <v>220</v>
      </c>
      <c r="I116" s="8" t="s">
        <v>42</v>
      </c>
      <c r="J116" s="8">
        <v>14</v>
      </c>
      <c r="K116" s="8">
        <v>220.19</v>
      </c>
      <c r="L116" s="8">
        <v>1946.38</v>
      </c>
      <c r="M116" s="8">
        <f>Table1[[#This Row],[Quantity Sold]]*Table1[[#This Row],[Unit Price]]</f>
        <v>3082.66</v>
      </c>
      <c r="N116" s="8">
        <f>Table1[[#This Row],[Sales Amount]]-Table1[[#This Row],[Cost Amount]]</f>
        <v>1136.2799999999997</v>
      </c>
      <c r="O116" s="8" t="str">
        <f>"Q"&amp;ROUNDUP(MONTH(Table1[[#This Row],[Order Date]])/3,0)</f>
        <v>Q2</v>
      </c>
      <c r="P116" s="8" t="str">
        <f t="shared" si="2"/>
        <v>Apr</v>
      </c>
      <c r="Q116" s="8">
        <f t="shared" si="3"/>
        <v>4</v>
      </c>
    </row>
    <row r="117" spans="1:17" x14ac:dyDescent="0.25">
      <c r="A117" s="8" t="s">
        <v>385</v>
      </c>
      <c r="B117" s="9">
        <v>46313</v>
      </c>
      <c r="C117" s="8">
        <v>2026</v>
      </c>
      <c r="D117" s="8" t="s">
        <v>200</v>
      </c>
      <c r="E117" s="8" t="s">
        <v>386</v>
      </c>
      <c r="F117" s="8" t="s">
        <v>72</v>
      </c>
      <c r="G117" s="8" t="s">
        <v>73</v>
      </c>
      <c r="H117" s="8" t="s">
        <v>41</v>
      </c>
      <c r="I117" s="8" t="s">
        <v>42</v>
      </c>
      <c r="J117" s="8">
        <v>12</v>
      </c>
      <c r="K117" s="8">
        <v>229.95</v>
      </c>
      <c r="L117" s="8">
        <v>1782.04</v>
      </c>
      <c r="M117" s="8">
        <f>Table1[[#This Row],[Quantity Sold]]*Table1[[#This Row],[Unit Price]]</f>
        <v>2759.3999999999996</v>
      </c>
      <c r="N117" s="8">
        <f>Table1[[#This Row],[Sales Amount]]-Table1[[#This Row],[Cost Amount]]</f>
        <v>977.35999999999967</v>
      </c>
      <c r="O117" s="8" t="str">
        <f>"Q"&amp;ROUNDUP(MONTH(Table1[[#This Row],[Order Date]])/3,0)</f>
        <v>Q4</v>
      </c>
      <c r="P117" s="8" t="str">
        <f t="shared" si="2"/>
        <v>Oct</v>
      </c>
      <c r="Q117" s="8">
        <f t="shared" si="3"/>
        <v>10</v>
      </c>
    </row>
    <row r="118" spans="1:17" x14ac:dyDescent="0.25">
      <c r="A118" s="8" t="s">
        <v>387</v>
      </c>
      <c r="B118" s="9">
        <v>46040</v>
      </c>
      <c r="C118" s="8">
        <v>2026</v>
      </c>
      <c r="D118" s="8" t="s">
        <v>180</v>
      </c>
      <c r="E118" s="8" t="s">
        <v>388</v>
      </c>
      <c r="F118" s="8" t="s">
        <v>154</v>
      </c>
      <c r="G118" s="8" t="s">
        <v>155</v>
      </c>
      <c r="H118" s="8" t="s">
        <v>68</v>
      </c>
      <c r="I118" s="8" t="s">
        <v>23</v>
      </c>
      <c r="J118" s="8">
        <v>15</v>
      </c>
      <c r="K118" s="8">
        <v>224.53</v>
      </c>
      <c r="L118" s="8">
        <v>2022.54</v>
      </c>
      <c r="M118" s="8">
        <f>Table1[[#This Row],[Quantity Sold]]*Table1[[#This Row],[Unit Price]]</f>
        <v>3367.95</v>
      </c>
      <c r="N118" s="8">
        <f>Table1[[#This Row],[Sales Amount]]-Table1[[#This Row],[Cost Amount]]</f>
        <v>1345.4099999999999</v>
      </c>
      <c r="O118" s="8" t="str">
        <f>"Q"&amp;ROUNDUP(MONTH(Table1[[#This Row],[Order Date]])/3,0)</f>
        <v>Q1</v>
      </c>
      <c r="P118" s="8" t="str">
        <f t="shared" si="2"/>
        <v>Jan</v>
      </c>
      <c r="Q118" s="8">
        <f t="shared" si="3"/>
        <v>1</v>
      </c>
    </row>
    <row r="119" spans="1:17" x14ac:dyDescent="0.25">
      <c r="A119" s="8" t="s">
        <v>389</v>
      </c>
      <c r="B119" s="9">
        <v>46138</v>
      </c>
      <c r="C119" s="8">
        <v>2026</v>
      </c>
      <c r="D119" s="8" t="s">
        <v>365</v>
      </c>
      <c r="E119" s="8" t="s">
        <v>390</v>
      </c>
      <c r="F119" s="8" t="s">
        <v>91</v>
      </c>
      <c r="G119" s="8" t="s">
        <v>92</v>
      </c>
      <c r="H119" s="8" t="s">
        <v>68</v>
      </c>
      <c r="I119" s="8" t="s">
        <v>52</v>
      </c>
      <c r="J119" s="8">
        <v>9</v>
      </c>
      <c r="K119" s="8">
        <v>305.23</v>
      </c>
      <c r="L119" s="8">
        <v>1991.26</v>
      </c>
      <c r="M119" s="8">
        <f>Table1[[#This Row],[Quantity Sold]]*Table1[[#This Row],[Unit Price]]</f>
        <v>2747.07</v>
      </c>
      <c r="N119" s="8">
        <f>Table1[[#This Row],[Sales Amount]]-Table1[[#This Row],[Cost Amount]]</f>
        <v>755.81000000000017</v>
      </c>
      <c r="O119" s="8" t="str">
        <f>"Q"&amp;ROUNDUP(MONTH(Table1[[#This Row],[Order Date]])/3,0)</f>
        <v>Q2</v>
      </c>
      <c r="P119" s="8" t="str">
        <f t="shared" si="2"/>
        <v>Apr</v>
      </c>
      <c r="Q119" s="8">
        <f t="shared" si="3"/>
        <v>4</v>
      </c>
    </row>
    <row r="120" spans="1:17" x14ac:dyDescent="0.25">
      <c r="A120" s="8" t="s">
        <v>391</v>
      </c>
      <c r="B120" s="9">
        <v>46256</v>
      </c>
      <c r="C120" s="8">
        <v>2026</v>
      </c>
      <c r="D120" s="8" t="s">
        <v>392</v>
      </c>
      <c r="E120" s="8" t="s">
        <v>393</v>
      </c>
      <c r="F120" s="8" t="s">
        <v>394</v>
      </c>
      <c r="G120" s="8" t="s">
        <v>395</v>
      </c>
      <c r="H120" s="8" t="s">
        <v>68</v>
      </c>
      <c r="I120" s="8" t="s">
        <v>42</v>
      </c>
      <c r="J120" s="8">
        <v>18</v>
      </c>
      <c r="K120" s="8">
        <v>90.62</v>
      </c>
      <c r="L120" s="8">
        <v>1105.8800000000001</v>
      </c>
      <c r="M120" s="8">
        <f>Table1[[#This Row],[Quantity Sold]]*Table1[[#This Row],[Unit Price]]</f>
        <v>1631.16</v>
      </c>
      <c r="N120" s="8">
        <f>Table1[[#This Row],[Sales Amount]]-Table1[[#This Row],[Cost Amount]]</f>
        <v>525.28</v>
      </c>
      <c r="O120" s="8" t="str">
        <f>"Q"&amp;ROUNDUP(MONTH(Table1[[#This Row],[Order Date]])/3,0)</f>
        <v>Q3</v>
      </c>
      <c r="P120" s="8" t="str">
        <f t="shared" si="2"/>
        <v>Aug</v>
      </c>
      <c r="Q120" s="8">
        <f t="shared" si="3"/>
        <v>8</v>
      </c>
    </row>
    <row r="121" spans="1:17" x14ac:dyDescent="0.25">
      <c r="A121" s="8" t="s">
        <v>396</v>
      </c>
      <c r="B121" s="9">
        <v>46360</v>
      </c>
      <c r="C121" s="8">
        <v>2026</v>
      </c>
      <c r="D121" s="8" t="s">
        <v>284</v>
      </c>
      <c r="E121" s="8" t="s">
        <v>353</v>
      </c>
      <c r="F121" s="8" t="s">
        <v>195</v>
      </c>
      <c r="G121" s="8" t="s">
        <v>196</v>
      </c>
      <c r="H121" s="8" t="s">
        <v>35</v>
      </c>
      <c r="I121" s="8" t="s">
        <v>23</v>
      </c>
      <c r="J121" s="8">
        <v>20</v>
      </c>
      <c r="K121" s="8">
        <v>69.680000000000007</v>
      </c>
      <c r="L121" s="8">
        <v>769.57</v>
      </c>
      <c r="M121" s="8">
        <f>Table1[[#This Row],[Quantity Sold]]*Table1[[#This Row],[Unit Price]]</f>
        <v>1393.6000000000001</v>
      </c>
      <c r="N121" s="8">
        <f>Table1[[#This Row],[Sales Amount]]-Table1[[#This Row],[Cost Amount]]</f>
        <v>624.03000000000009</v>
      </c>
      <c r="O121" s="8" t="str">
        <f>"Q"&amp;ROUNDUP(MONTH(Table1[[#This Row],[Order Date]])/3,0)</f>
        <v>Q4</v>
      </c>
      <c r="P121" s="8" t="str">
        <f t="shared" si="2"/>
        <v>Dec</v>
      </c>
      <c r="Q121" s="8">
        <f t="shared" si="3"/>
        <v>12</v>
      </c>
    </row>
    <row r="122" spans="1:17" x14ac:dyDescent="0.25">
      <c r="A122" s="8" t="s">
        <v>397</v>
      </c>
      <c r="B122" s="9">
        <v>46317</v>
      </c>
      <c r="C122" s="8">
        <v>2026</v>
      </c>
      <c r="D122" s="8" t="s">
        <v>398</v>
      </c>
      <c r="E122" s="8" t="s">
        <v>65</v>
      </c>
      <c r="F122" s="8" t="s">
        <v>399</v>
      </c>
      <c r="G122" s="8" t="s">
        <v>400</v>
      </c>
      <c r="H122" s="8" t="s">
        <v>22</v>
      </c>
      <c r="I122" s="8" t="s">
        <v>29</v>
      </c>
      <c r="J122" s="8">
        <v>12</v>
      </c>
      <c r="K122" s="8">
        <v>215.9</v>
      </c>
      <c r="L122" s="8">
        <v>1696.77</v>
      </c>
      <c r="M122" s="8">
        <f>Table1[[#This Row],[Quantity Sold]]*Table1[[#This Row],[Unit Price]]</f>
        <v>2590.8000000000002</v>
      </c>
      <c r="N122" s="8">
        <f>Table1[[#This Row],[Sales Amount]]-Table1[[#This Row],[Cost Amount]]</f>
        <v>894.0300000000002</v>
      </c>
      <c r="O122" s="8" t="str">
        <f>"Q"&amp;ROUNDUP(MONTH(Table1[[#This Row],[Order Date]])/3,0)</f>
        <v>Q4</v>
      </c>
      <c r="P122" s="8" t="str">
        <f t="shared" si="2"/>
        <v>Oct</v>
      </c>
      <c r="Q122" s="8">
        <f t="shared" si="3"/>
        <v>10</v>
      </c>
    </row>
    <row r="123" spans="1:17" x14ac:dyDescent="0.25">
      <c r="A123" s="8" t="s">
        <v>401</v>
      </c>
      <c r="B123" s="9">
        <v>46141</v>
      </c>
      <c r="C123" s="8">
        <v>2026</v>
      </c>
      <c r="D123" s="8" t="s">
        <v>263</v>
      </c>
      <c r="E123" s="8" t="s">
        <v>402</v>
      </c>
      <c r="F123" s="8" t="s">
        <v>129</v>
      </c>
      <c r="G123" s="8" t="s">
        <v>130</v>
      </c>
      <c r="H123" s="8" t="s">
        <v>35</v>
      </c>
      <c r="I123" s="8" t="s">
        <v>29</v>
      </c>
      <c r="J123" s="8">
        <v>1</v>
      </c>
      <c r="K123" s="8">
        <v>72.3</v>
      </c>
      <c r="L123" s="8">
        <v>51.57</v>
      </c>
      <c r="M123" s="8">
        <f>Table1[[#This Row],[Quantity Sold]]*Table1[[#This Row],[Unit Price]]</f>
        <v>72.3</v>
      </c>
      <c r="N123" s="8">
        <f>Table1[[#This Row],[Sales Amount]]-Table1[[#This Row],[Cost Amount]]</f>
        <v>20.729999999999997</v>
      </c>
      <c r="O123" s="8" t="str">
        <f>"Q"&amp;ROUNDUP(MONTH(Table1[[#This Row],[Order Date]])/3,0)</f>
        <v>Q2</v>
      </c>
      <c r="P123" s="8" t="str">
        <f t="shared" si="2"/>
        <v>Apr</v>
      </c>
      <c r="Q123" s="8">
        <f t="shared" si="3"/>
        <v>4</v>
      </c>
    </row>
    <row r="124" spans="1:17" x14ac:dyDescent="0.25">
      <c r="A124" s="8" t="s">
        <v>403</v>
      </c>
      <c r="B124" s="9">
        <v>46121</v>
      </c>
      <c r="C124" s="8">
        <v>2026</v>
      </c>
      <c r="D124" s="8" t="s">
        <v>404</v>
      </c>
      <c r="E124" s="8" t="s">
        <v>405</v>
      </c>
      <c r="F124" s="8" t="s">
        <v>173</v>
      </c>
      <c r="G124" s="8" t="s">
        <v>174</v>
      </c>
      <c r="H124" s="8" t="s">
        <v>22</v>
      </c>
      <c r="I124" s="8" t="s">
        <v>42</v>
      </c>
      <c r="J124" s="8">
        <v>11</v>
      </c>
      <c r="K124" s="8">
        <v>292.58999999999997</v>
      </c>
      <c r="L124" s="8">
        <v>2444.7399999999998</v>
      </c>
      <c r="M124" s="8">
        <f>Table1[[#This Row],[Quantity Sold]]*Table1[[#This Row],[Unit Price]]</f>
        <v>3218.49</v>
      </c>
      <c r="N124" s="8">
        <f>Table1[[#This Row],[Sales Amount]]-Table1[[#This Row],[Cost Amount]]</f>
        <v>773.75</v>
      </c>
      <c r="O124" s="8" t="str">
        <f>"Q"&amp;ROUNDUP(MONTH(Table1[[#This Row],[Order Date]])/3,0)</f>
        <v>Q2</v>
      </c>
      <c r="P124" s="8" t="str">
        <f t="shared" si="2"/>
        <v>Apr</v>
      </c>
      <c r="Q124" s="8">
        <f t="shared" si="3"/>
        <v>4</v>
      </c>
    </row>
    <row r="125" spans="1:17" x14ac:dyDescent="0.25">
      <c r="A125" s="8" t="s">
        <v>406</v>
      </c>
      <c r="B125" s="9">
        <v>46224</v>
      </c>
      <c r="C125" s="8">
        <v>2026</v>
      </c>
      <c r="D125" s="8" t="s">
        <v>47</v>
      </c>
      <c r="E125" s="8" t="s">
        <v>338</v>
      </c>
      <c r="F125" s="8" t="s">
        <v>169</v>
      </c>
      <c r="G125" s="8" t="s">
        <v>170</v>
      </c>
      <c r="H125" s="8" t="s">
        <v>22</v>
      </c>
      <c r="I125" s="8" t="s">
        <v>23</v>
      </c>
      <c r="J125" s="8">
        <v>19</v>
      </c>
      <c r="K125" s="8">
        <v>399.51</v>
      </c>
      <c r="L125" s="8">
        <v>5336.15</v>
      </c>
      <c r="M125" s="8">
        <f>Table1[[#This Row],[Quantity Sold]]*Table1[[#This Row],[Unit Price]]</f>
        <v>7590.69</v>
      </c>
      <c r="N125" s="8">
        <f>Table1[[#This Row],[Sales Amount]]-Table1[[#This Row],[Cost Amount]]</f>
        <v>2254.54</v>
      </c>
      <c r="O125" s="8" t="str">
        <f>"Q"&amp;ROUNDUP(MONTH(Table1[[#This Row],[Order Date]])/3,0)</f>
        <v>Q3</v>
      </c>
      <c r="P125" s="8" t="str">
        <f t="shared" si="2"/>
        <v>Jul</v>
      </c>
      <c r="Q125" s="8">
        <f t="shared" si="3"/>
        <v>7</v>
      </c>
    </row>
    <row r="126" spans="1:17" x14ac:dyDescent="0.25">
      <c r="A126" s="8" t="s">
        <v>407</v>
      </c>
      <c r="B126" s="9">
        <v>46371</v>
      </c>
      <c r="C126" s="8">
        <v>2026</v>
      </c>
      <c r="D126" s="8" t="s">
        <v>44</v>
      </c>
      <c r="E126" s="8" t="s">
        <v>408</v>
      </c>
      <c r="F126" s="8" t="s">
        <v>313</v>
      </c>
      <c r="G126" s="8" t="s">
        <v>314</v>
      </c>
      <c r="H126" s="8" t="s">
        <v>68</v>
      </c>
      <c r="I126" s="8" t="s">
        <v>23</v>
      </c>
      <c r="J126" s="8">
        <v>8</v>
      </c>
      <c r="K126" s="8">
        <v>234.79</v>
      </c>
      <c r="L126" s="8">
        <v>1202.3399999999999</v>
      </c>
      <c r="M126" s="8">
        <f>Table1[[#This Row],[Quantity Sold]]*Table1[[#This Row],[Unit Price]]</f>
        <v>1878.32</v>
      </c>
      <c r="N126" s="8">
        <f>Table1[[#This Row],[Sales Amount]]-Table1[[#This Row],[Cost Amount]]</f>
        <v>675.98</v>
      </c>
      <c r="O126" s="8" t="str">
        <f>"Q"&amp;ROUNDUP(MONTH(Table1[[#This Row],[Order Date]])/3,0)</f>
        <v>Q4</v>
      </c>
      <c r="P126" s="8" t="str">
        <f t="shared" si="2"/>
        <v>Dec</v>
      </c>
      <c r="Q126" s="8">
        <f t="shared" si="3"/>
        <v>12</v>
      </c>
    </row>
    <row r="127" spans="1:17" x14ac:dyDescent="0.25">
      <c r="A127" s="8" t="s">
        <v>409</v>
      </c>
      <c r="B127" s="9">
        <v>46164</v>
      </c>
      <c r="C127" s="8">
        <v>2026</v>
      </c>
      <c r="D127" s="8" t="s">
        <v>64</v>
      </c>
      <c r="E127" s="8" t="s">
        <v>176</v>
      </c>
      <c r="F127" s="8" t="s">
        <v>20</v>
      </c>
      <c r="G127" s="8" t="s">
        <v>21</v>
      </c>
      <c r="H127" s="8" t="s">
        <v>22</v>
      </c>
      <c r="I127" s="8" t="s">
        <v>23</v>
      </c>
      <c r="J127" s="8">
        <v>15</v>
      </c>
      <c r="K127" s="8">
        <v>362.23</v>
      </c>
      <c r="L127" s="8">
        <v>4589.1499999999996</v>
      </c>
      <c r="M127" s="8">
        <f>Table1[[#This Row],[Quantity Sold]]*Table1[[#This Row],[Unit Price]]</f>
        <v>5433.4500000000007</v>
      </c>
      <c r="N127" s="8">
        <f>Table1[[#This Row],[Sales Amount]]-Table1[[#This Row],[Cost Amount]]</f>
        <v>844.30000000000109</v>
      </c>
      <c r="O127" s="8" t="str">
        <f>"Q"&amp;ROUNDUP(MONTH(Table1[[#This Row],[Order Date]])/3,0)</f>
        <v>Q2</v>
      </c>
      <c r="P127" s="8" t="str">
        <f t="shared" si="2"/>
        <v>May</v>
      </c>
      <c r="Q127" s="8">
        <f t="shared" si="3"/>
        <v>5</v>
      </c>
    </row>
    <row r="128" spans="1:17" x14ac:dyDescent="0.25">
      <c r="A128" s="8" t="s">
        <v>410</v>
      </c>
      <c r="B128" s="9">
        <v>46181</v>
      </c>
      <c r="C128" s="8">
        <v>2026</v>
      </c>
      <c r="D128" s="8" t="s">
        <v>115</v>
      </c>
      <c r="E128" s="8" t="s">
        <v>411</v>
      </c>
      <c r="F128" s="8" t="s">
        <v>95</v>
      </c>
      <c r="G128" s="8" t="s">
        <v>96</v>
      </c>
      <c r="H128" s="8" t="s">
        <v>97</v>
      </c>
      <c r="I128" s="8" t="s">
        <v>23</v>
      </c>
      <c r="J128" s="8">
        <v>14</v>
      </c>
      <c r="K128" s="8">
        <v>50.4</v>
      </c>
      <c r="L128" s="8">
        <v>530.99</v>
      </c>
      <c r="M128" s="8">
        <f>Table1[[#This Row],[Quantity Sold]]*Table1[[#This Row],[Unit Price]]</f>
        <v>705.6</v>
      </c>
      <c r="N128" s="8">
        <f>Table1[[#This Row],[Sales Amount]]-Table1[[#This Row],[Cost Amount]]</f>
        <v>174.61</v>
      </c>
      <c r="O128" s="8" t="str">
        <f>"Q"&amp;ROUNDUP(MONTH(Table1[[#This Row],[Order Date]])/3,0)</f>
        <v>Q2</v>
      </c>
      <c r="P128" s="8" t="str">
        <f t="shared" si="2"/>
        <v>Jun</v>
      </c>
      <c r="Q128" s="8">
        <f t="shared" si="3"/>
        <v>6</v>
      </c>
    </row>
    <row r="129" spans="1:17" x14ac:dyDescent="0.25">
      <c r="A129" s="8" t="s">
        <v>412</v>
      </c>
      <c r="B129" s="9">
        <v>46220</v>
      </c>
      <c r="C129" s="8">
        <v>2026</v>
      </c>
      <c r="D129" s="8" t="s">
        <v>222</v>
      </c>
      <c r="E129" s="8" t="s">
        <v>413</v>
      </c>
      <c r="F129" s="8" t="s">
        <v>186</v>
      </c>
      <c r="G129" s="8" t="s">
        <v>187</v>
      </c>
      <c r="H129" s="8" t="s">
        <v>97</v>
      </c>
      <c r="I129" s="8" t="s">
        <v>23</v>
      </c>
      <c r="J129" s="8">
        <v>17</v>
      </c>
      <c r="K129" s="8">
        <v>45.58</v>
      </c>
      <c r="L129" s="8">
        <v>430.41</v>
      </c>
      <c r="M129" s="8">
        <f>Table1[[#This Row],[Quantity Sold]]*Table1[[#This Row],[Unit Price]]</f>
        <v>774.86</v>
      </c>
      <c r="N129" s="8">
        <f>Table1[[#This Row],[Sales Amount]]-Table1[[#This Row],[Cost Amount]]</f>
        <v>344.45</v>
      </c>
      <c r="O129" s="8" t="str">
        <f>"Q"&amp;ROUNDUP(MONTH(Table1[[#This Row],[Order Date]])/3,0)</f>
        <v>Q3</v>
      </c>
      <c r="P129" s="8" t="str">
        <f t="shared" si="2"/>
        <v>Jul</v>
      </c>
      <c r="Q129" s="8">
        <f t="shared" si="3"/>
        <v>7</v>
      </c>
    </row>
    <row r="130" spans="1:17" x14ac:dyDescent="0.25">
      <c r="A130" s="8" t="s">
        <v>414</v>
      </c>
      <c r="B130" s="9">
        <v>46290</v>
      </c>
      <c r="C130" s="8">
        <v>2026</v>
      </c>
      <c r="D130" s="8" t="s">
        <v>415</v>
      </c>
      <c r="E130" s="8" t="s">
        <v>82</v>
      </c>
      <c r="F130" s="8" t="s">
        <v>278</v>
      </c>
      <c r="G130" s="8" t="s">
        <v>279</v>
      </c>
      <c r="H130" s="8" t="s">
        <v>220</v>
      </c>
      <c r="I130" s="8" t="s">
        <v>29</v>
      </c>
      <c r="J130" s="8">
        <v>18</v>
      </c>
      <c r="K130" s="8">
        <v>441.59</v>
      </c>
      <c r="L130" s="8">
        <v>5579.1</v>
      </c>
      <c r="M130" s="8">
        <f>Table1[[#This Row],[Quantity Sold]]*Table1[[#This Row],[Unit Price]]</f>
        <v>7948.62</v>
      </c>
      <c r="N130" s="8">
        <f>Table1[[#This Row],[Sales Amount]]-Table1[[#This Row],[Cost Amount]]</f>
        <v>2369.5199999999995</v>
      </c>
      <c r="O130" s="8" t="str">
        <f>"Q"&amp;ROUNDUP(MONTH(Table1[[#This Row],[Order Date]])/3,0)</f>
        <v>Q3</v>
      </c>
      <c r="P130" s="8" t="str">
        <f t="shared" si="2"/>
        <v>Sep</v>
      </c>
      <c r="Q130" s="8">
        <f t="shared" si="3"/>
        <v>9</v>
      </c>
    </row>
    <row r="131" spans="1:17" x14ac:dyDescent="0.25">
      <c r="A131" s="8" t="s">
        <v>416</v>
      </c>
      <c r="B131" s="9">
        <v>46305</v>
      </c>
      <c r="C131" s="8">
        <v>2026</v>
      </c>
      <c r="D131" s="8" t="s">
        <v>417</v>
      </c>
      <c r="E131" s="8" t="s">
        <v>338</v>
      </c>
      <c r="F131" s="8" t="s">
        <v>229</v>
      </c>
      <c r="G131" s="8" t="s">
        <v>230</v>
      </c>
      <c r="H131" s="8" t="s">
        <v>35</v>
      </c>
      <c r="I131" s="8" t="s">
        <v>52</v>
      </c>
      <c r="J131" s="8">
        <v>17</v>
      </c>
      <c r="K131" s="8">
        <v>491.61</v>
      </c>
      <c r="L131" s="8">
        <v>5547.84</v>
      </c>
      <c r="M131" s="8">
        <f>Table1[[#This Row],[Quantity Sold]]*Table1[[#This Row],[Unit Price]]</f>
        <v>8357.3700000000008</v>
      </c>
      <c r="N131" s="8">
        <f>Table1[[#This Row],[Sales Amount]]-Table1[[#This Row],[Cost Amount]]</f>
        <v>2809.5300000000007</v>
      </c>
      <c r="O131" s="8" t="str">
        <f>"Q"&amp;ROUNDUP(MONTH(Table1[[#This Row],[Order Date]])/3,0)</f>
        <v>Q4</v>
      </c>
      <c r="P131" s="8" t="str">
        <f t="shared" si="2"/>
        <v>Oct</v>
      </c>
      <c r="Q131" s="8">
        <f t="shared" si="3"/>
        <v>10</v>
      </c>
    </row>
    <row r="132" spans="1:17" x14ac:dyDescent="0.25">
      <c r="A132" s="8" t="s">
        <v>418</v>
      </c>
      <c r="B132" s="9">
        <v>46286</v>
      </c>
      <c r="C132" s="8">
        <v>2026</v>
      </c>
      <c r="D132" s="8" t="s">
        <v>352</v>
      </c>
      <c r="E132" s="8" t="s">
        <v>419</v>
      </c>
      <c r="F132" s="8" t="s">
        <v>249</v>
      </c>
      <c r="G132" s="8" t="s">
        <v>250</v>
      </c>
      <c r="H132" s="8" t="s">
        <v>51</v>
      </c>
      <c r="I132" s="8" t="s">
        <v>42</v>
      </c>
      <c r="J132" s="8">
        <v>14</v>
      </c>
      <c r="K132" s="8">
        <v>153.19999999999999</v>
      </c>
      <c r="L132" s="8">
        <v>1452.04</v>
      </c>
      <c r="M132" s="8">
        <f>Table1[[#This Row],[Quantity Sold]]*Table1[[#This Row],[Unit Price]]</f>
        <v>2144.7999999999997</v>
      </c>
      <c r="N132" s="8">
        <f>Table1[[#This Row],[Sales Amount]]-Table1[[#This Row],[Cost Amount]]</f>
        <v>692.75999999999976</v>
      </c>
      <c r="O132" s="8" t="str">
        <f>"Q"&amp;ROUNDUP(MONTH(Table1[[#This Row],[Order Date]])/3,0)</f>
        <v>Q3</v>
      </c>
      <c r="P132" s="8" t="str">
        <f t="shared" ref="P132:P195" si="4">TEXT(B:B,"MMM")</f>
        <v>Sep</v>
      </c>
      <c r="Q132" s="8">
        <f t="shared" ref="Q132:Q195" si="5">MONTH(B:B)</f>
        <v>9</v>
      </c>
    </row>
    <row r="133" spans="1:17" x14ac:dyDescent="0.25">
      <c r="A133" s="8" t="s">
        <v>420</v>
      </c>
      <c r="B133" s="9">
        <v>46116</v>
      </c>
      <c r="C133" s="8">
        <v>2026</v>
      </c>
      <c r="D133" s="8" t="s">
        <v>421</v>
      </c>
      <c r="E133" s="8" t="s">
        <v>189</v>
      </c>
      <c r="F133" s="8" t="s">
        <v>129</v>
      </c>
      <c r="G133" s="8" t="s">
        <v>130</v>
      </c>
      <c r="H133" s="8" t="s">
        <v>35</v>
      </c>
      <c r="I133" s="8" t="s">
        <v>23</v>
      </c>
      <c r="J133" s="8">
        <v>20</v>
      </c>
      <c r="K133" s="8">
        <v>206.76</v>
      </c>
      <c r="L133" s="8">
        <v>2942.81</v>
      </c>
      <c r="M133" s="8">
        <f>Table1[[#This Row],[Quantity Sold]]*Table1[[#This Row],[Unit Price]]</f>
        <v>4135.2</v>
      </c>
      <c r="N133" s="8">
        <f>Table1[[#This Row],[Sales Amount]]-Table1[[#This Row],[Cost Amount]]</f>
        <v>1192.3899999999999</v>
      </c>
      <c r="O133" s="8" t="str">
        <f>"Q"&amp;ROUNDUP(MONTH(Table1[[#This Row],[Order Date]])/3,0)</f>
        <v>Q2</v>
      </c>
      <c r="P133" s="8" t="str">
        <f t="shared" si="4"/>
        <v>Apr</v>
      </c>
      <c r="Q133" s="8">
        <f t="shared" si="5"/>
        <v>4</v>
      </c>
    </row>
    <row r="134" spans="1:17" x14ac:dyDescent="0.25">
      <c r="A134" s="8" t="s">
        <v>422</v>
      </c>
      <c r="B134" s="9">
        <v>46183</v>
      </c>
      <c r="C134" s="8">
        <v>2026</v>
      </c>
      <c r="D134" s="8" t="s">
        <v>54</v>
      </c>
      <c r="E134" s="8" t="s">
        <v>423</v>
      </c>
      <c r="F134" s="8" t="s">
        <v>424</v>
      </c>
      <c r="G134" s="8" t="s">
        <v>425</v>
      </c>
      <c r="H134" s="8" t="s">
        <v>41</v>
      </c>
      <c r="I134" s="8" t="s">
        <v>42</v>
      </c>
      <c r="J134" s="8">
        <v>10</v>
      </c>
      <c r="K134" s="8">
        <v>322.77</v>
      </c>
      <c r="L134" s="8">
        <v>2632.17</v>
      </c>
      <c r="M134" s="8">
        <f>Table1[[#This Row],[Quantity Sold]]*Table1[[#This Row],[Unit Price]]</f>
        <v>3227.7</v>
      </c>
      <c r="N134" s="8">
        <f>Table1[[#This Row],[Sales Amount]]-Table1[[#This Row],[Cost Amount]]</f>
        <v>595.52999999999975</v>
      </c>
      <c r="O134" s="8" t="str">
        <f>"Q"&amp;ROUNDUP(MONTH(Table1[[#This Row],[Order Date]])/3,0)</f>
        <v>Q2</v>
      </c>
      <c r="P134" s="8" t="str">
        <f t="shared" si="4"/>
        <v>Jun</v>
      </c>
      <c r="Q134" s="8">
        <f t="shared" si="5"/>
        <v>6</v>
      </c>
    </row>
    <row r="135" spans="1:17" x14ac:dyDescent="0.25">
      <c r="A135" s="8" t="s">
        <v>426</v>
      </c>
      <c r="B135" s="9">
        <v>46142</v>
      </c>
      <c r="C135" s="8">
        <v>2026</v>
      </c>
      <c r="D135" s="8" t="s">
        <v>427</v>
      </c>
      <c r="E135" s="8" t="s">
        <v>228</v>
      </c>
      <c r="F135" s="8" t="s">
        <v>134</v>
      </c>
      <c r="G135" s="8" t="s">
        <v>135</v>
      </c>
      <c r="H135" s="8" t="s">
        <v>22</v>
      </c>
      <c r="I135" s="8" t="s">
        <v>42</v>
      </c>
      <c r="J135" s="8">
        <v>9</v>
      </c>
      <c r="K135" s="8">
        <v>133.11000000000001</v>
      </c>
      <c r="L135" s="8">
        <v>755.77</v>
      </c>
      <c r="M135" s="8">
        <f>Table1[[#This Row],[Quantity Sold]]*Table1[[#This Row],[Unit Price]]</f>
        <v>1197.9900000000002</v>
      </c>
      <c r="N135" s="8">
        <f>Table1[[#This Row],[Sales Amount]]-Table1[[#This Row],[Cost Amount]]</f>
        <v>442.22000000000025</v>
      </c>
      <c r="O135" s="8" t="str">
        <f>"Q"&amp;ROUNDUP(MONTH(Table1[[#This Row],[Order Date]])/3,0)</f>
        <v>Q2</v>
      </c>
      <c r="P135" s="8" t="str">
        <f t="shared" si="4"/>
        <v>Apr</v>
      </c>
      <c r="Q135" s="8">
        <f t="shared" si="5"/>
        <v>4</v>
      </c>
    </row>
    <row r="136" spans="1:17" x14ac:dyDescent="0.25">
      <c r="A136" s="8" t="s">
        <v>428</v>
      </c>
      <c r="B136" s="9">
        <v>46260</v>
      </c>
      <c r="C136" s="8">
        <v>2026</v>
      </c>
      <c r="D136" s="8" t="s">
        <v>44</v>
      </c>
      <c r="E136" s="8" t="s">
        <v>223</v>
      </c>
      <c r="F136" s="8" t="s">
        <v>163</v>
      </c>
      <c r="G136" s="8" t="s">
        <v>164</v>
      </c>
      <c r="H136" s="8" t="s">
        <v>68</v>
      </c>
      <c r="I136" s="8" t="s">
        <v>42</v>
      </c>
      <c r="J136" s="8">
        <v>1</v>
      </c>
      <c r="K136" s="8">
        <v>191.69</v>
      </c>
      <c r="L136" s="8">
        <v>114.37</v>
      </c>
      <c r="M136" s="8">
        <f>Table1[[#This Row],[Quantity Sold]]*Table1[[#This Row],[Unit Price]]</f>
        <v>191.69</v>
      </c>
      <c r="N136" s="8">
        <f>Table1[[#This Row],[Sales Amount]]-Table1[[#This Row],[Cost Amount]]</f>
        <v>77.319999999999993</v>
      </c>
      <c r="O136" s="8" t="str">
        <f>"Q"&amp;ROUNDUP(MONTH(Table1[[#This Row],[Order Date]])/3,0)</f>
        <v>Q3</v>
      </c>
      <c r="P136" s="8" t="str">
        <f t="shared" si="4"/>
        <v>Aug</v>
      </c>
      <c r="Q136" s="8">
        <f t="shared" si="5"/>
        <v>8</v>
      </c>
    </row>
    <row r="137" spans="1:17" x14ac:dyDescent="0.25">
      <c r="A137" s="8" t="s">
        <v>429</v>
      </c>
      <c r="B137" s="9">
        <v>46373</v>
      </c>
      <c r="C137" s="8">
        <v>2026</v>
      </c>
      <c r="D137" s="8" t="s">
        <v>333</v>
      </c>
      <c r="E137" s="8" t="s">
        <v>335</v>
      </c>
      <c r="F137" s="8" t="s">
        <v>72</v>
      </c>
      <c r="G137" s="8" t="s">
        <v>73</v>
      </c>
      <c r="H137" s="8" t="s">
        <v>41</v>
      </c>
      <c r="I137" s="8" t="s">
        <v>52</v>
      </c>
      <c r="J137" s="8">
        <v>4</v>
      </c>
      <c r="K137" s="8">
        <v>278.69</v>
      </c>
      <c r="L137" s="8">
        <v>585.94000000000005</v>
      </c>
      <c r="M137" s="8">
        <f>Table1[[#This Row],[Quantity Sold]]*Table1[[#This Row],[Unit Price]]</f>
        <v>1114.76</v>
      </c>
      <c r="N137" s="8">
        <f>Table1[[#This Row],[Sales Amount]]-Table1[[#This Row],[Cost Amount]]</f>
        <v>528.81999999999994</v>
      </c>
      <c r="O137" s="8" t="str">
        <f>"Q"&amp;ROUNDUP(MONTH(Table1[[#This Row],[Order Date]])/3,0)</f>
        <v>Q4</v>
      </c>
      <c r="P137" s="8" t="str">
        <f t="shared" si="4"/>
        <v>Dec</v>
      </c>
      <c r="Q137" s="8">
        <f t="shared" si="5"/>
        <v>12</v>
      </c>
    </row>
    <row r="138" spans="1:17" x14ac:dyDescent="0.25">
      <c r="A138" s="8" t="s">
        <v>430</v>
      </c>
      <c r="B138" s="9">
        <v>46311</v>
      </c>
      <c r="C138" s="8">
        <v>2026</v>
      </c>
      <c r="D138" s="8" t="s">
        <v>232</v>
      </c>
      <c r="E138" s="8" t="s">
        <v>223</v>
      </c>
      <c r="F138" s="8" t="s">
        <v>159</v>
      </c>
      <c r="G138" s="8" t="s">
        <v>160</v>
      </c>
      <c r="H138" s="8" t="s">
        <v>51</v>
      </c>
      <c r="I138" s="8" t="s">
        <v>42</v>
      </c>
      <c r="J138" s="8">
        <v>18</v>
      </c>
      <c r="K138" s="8">
        <v>361.23</v>
      </c>
      <c r="L138" s="8">
        <v>4393.2</v>
      </c>
      <c r="M138" s="8">
        <f>Table1[[#This Row],[Quantity Sold]]*Table1[[#This Row],[Unit Price]]</f>
        <v>6502.14</v>
      </c>
      <c r="N138" s="8">
        <f>Table1[[#This Row],[Sales Amount]]-Table1[[#This Row],[Cost Amount]]</f>
        <v>2108.9400000000005</v>
      </c>
      <c r="O138" s="8" t="str">
        <f>"Q"&amp;ROUNDUP(MONTH(Table1[[#This Row],[Order Date]])/3,0)</f>
        <v>Q4</v>
      </c>
      <c r="P138" s="8" t="str">
        <f t="shared" si="4"/>
        <v>Oct</v>
      </c>
      <c r="Q138" s="8">
        <f t="shared" si="5"/>
        <v>10</v>
      </c>
    </row>
    <row r="139" spans="1:17" x14ac:dyDescent="0.25">
      <c r="A139" s="8" t="s">
        <v>431</v>
      </c>
      <c r="B139" s="9">
        <v>46180</v>
      </c>
      <c r="C139" s="8">
        <v>2026</v>
      </c>
      <c r="D139" s="8" t="s">
        <v>37</v>
      </c>
      <c r="E139" s="8" t="s">
        <v>432</v>
      </c>
      <c r="F139" s="8" t="s">
        <v>195</v>
      </c>
      <c r="G139" s="8" t="s">
        <v>196</v>
      </c>
      <c r="H139" s="8" t="s">
        <v>35</v>
      </c>
      <c r="I139" s="8" t="s">
        <v>29</v>
      </c>
      <c r="J139" s="8">
        <v>3</v>
      </c>
      <c r="K139" s="8">
        <v>453.53</v>
      </c>
      <c r="L139" s="8">
        <v>1103.23</v>
      </c>
      <c r="M139" s="8">
        <f>Table1[[#This Row],[Quantity Sold]]*Table1[[#This Row],[Unit Price]]</f>
        <v>1360.59</v>
      </c>
      <c r="N139" s="8">
        <f>Table1[[#This Row],[Sales Amount]]-Table1[[#This Row],[Cost Amount]]</f>
        <v>257.3599999999999</v>
      </c>
      <c r="O139" s="8" t="str">
        <f>"Q"&amp;ROUNDUP(MONTH(Table1[[#This Row],[Order Date]])/3,0)</f>
        <v>Q2</v>
      </c>
      <c r="P139" s="8" t="str">
        <f t="shared" si="4"/>
        <v>Jun</v>
      </c>
      <c r="Q139" s="8">
        <f t="shared" si="5"/>
        <v>6</v>
      </c>
    </row>
    <row r="140" spans="1:17" x14ac:dyDescent="0.25">
      <c r="A140" s="8" t="s">
        <v>433</v>
      </c>
      <c r="B140" s="9">
        <v>46338</v>
      </c>
      <c r="C140" s="8">
        <v>2026</v>
      </c>
      <c r="D140" s="8" t="s">
        <v>434</v>
      </c>
      <c r="E140" s="8" t="s">
        <v>435</v>
      </c>
      <c r="F140" s="8" t="s">
        <v>394</v>
      </c>
      <c r="G140" s="8" t="s">
        <v>395</v>
      </c>
      <c r="H140" s="8" t="s">
        <v>68</v>
      </c>
      <c r="I140" s="8" t="s">
        <v>52</v>
      </c>
      <c r="J140" s="8">
        <v>8</v>
      </c>
      <c r="K140" s="8">
        <v>412.87</v>
      </c>
      <c r="L140" s="8">
        <v>2797.84</v>
      </c>
      <c r="M140" s="8">
        <f>Table1[[#This Row],[Quantity Sold]]*Table1[[#This Row],[Unit Price]]</f>
        <v>3302.96</v>
      </c>
      <c r="N140" s="8">
        <f>Table1[[#This Row],[Sales Amount]]-Table1[[#This Row],[Cost Amount]]</f>
        <v>505.11999999999989</v>
      </c>
      <c r="O140" s="8" t="str">
        <f>"Q"&amp;ROUNDUP(MONTH(Table1[[#This Row],[Order Date]])/3,0)</f>
        <v>Q4</v>
      </c>
      <c r="P140" s="8" t="str">
        <f t="shared" si="4"/>
        <v>Nov</v>
      </c>
      <c r="Q140" s="8">
        <f t="shared" si="5"/>
        <v>11</v>
      </c>
    </row>
    <row r="141" spans="1:17" x14ac:dyDescent="0.25">
      <c r="A141" s="8" t="s">
        <v>436</v>
      </c>
      <c r="B141" s="9">
        <v>46173</v>
      </c>
      <c r="C141" s="8">
        <v>2026</v>
      </c>
      <c r="D141" s="8" t="s">
        <v>377</v>
      </c>
      <c r="E141" s="8" t="s">
        <v>437</v>
      </c>
      <c r="F141" s="8" t="s">
        <v>154</v>
      </c>
      <c r="G141" s="8" t="s">
        <v>155</v>
      </c>
      <c r="H141" s="8" t="s">
        <v>68</v>
      </c>
      <c r="I141" s="8" t="s">
        <v>29</v>
      </c>
      <c r="J141" s="8">
        <v>1</v>
      </c>
      <c r="K141" s="8">
        <v>89.08</v>
      </c>
      <c r="L141" s="8">
        <v>54.93</v>
      </c>
      <c r="M141" s="8">
        <f>Table1[[#This Row],[Quantity Sold]]*Table1[[#This Row],[Unit Price]]</f>
        <v>89.08</v>
      </c>
      <c r="N141" s="8">
        <f>Table1[[#This Row],[Sales Amount]]-Table1[[#This Row],[Cost Amount]]</f>
        <v>34.15</v>
      </c>
      <c r="O141" s="8" t="str">
        <f>"Q"&amp;ROUNDUP(MONTH(Table1[[#This Row],[Order Date]])/3,0)</f>
        <v>Q2</v>
      </c>
      <c r="P141" s="8" t="str">
        <f t="shared" si="4"/>
        <v>May</v>
      </c>
      <c r="Q141" s="8">
        <f t="shared" si="5"/>
        <v>5</v>
      </c>
    </row>
    <row r="142" spans="1:17" x14ac:dyDescent="0.25">
      <c r="A142" s="8" t="s">
        <v>438</v>
      </c>
      <c r="B142" s="9">
        <v>46326</v>
      </c>
      <c r="C142" s="8">
        <v>2026</v>
      </c>
      <c r="D142" s="8" t="s">
        <v>337</v>
      </c>
      <c r="E142" s="8" t="s">
        <v>439</v>
      </c>
      <c r="F142" s="8" t="s">
        <v>440</v>
      </c>
      <c r="G142" s="8" t="s">
        <v>441</v>
      </c>
      <c r="H142" s="8" t="s">
        <v>97</v>
      </c>
      <c r="I142" s="8" t="s">
        <v>23</v>
      </c>
      <c r="J142" s="8">
        <v>16</v>
      </c>
      <c r="K142" s="8">
        <v>165.49</v>
      </c>
      <c r="L142" s="8">
        <v>1652.02</v>
      </c>
      <c r="M142" s="8">
        <f>Table1[[#This Row],[Quantity Sold]]*Table1[[#This Row],[Unit Price]]</f>
        <v>2647.84</v>
      </c>
      <c r="N142" s="8">
        <f>Table1[[#This Row],[Sales Amount]]-Table1[[#This Row],[Cost Amount]]</f>
        <v>995.82000000000016</v>
      </c>
      <c r="O142" s="8" t="str">
        <f>"Q"&amp;ROUNDUP(MONTH(Table1[[#This Row],[Order Date]])/3,0)</f>
        <v>Q4</v>
      </c>
      <c r="P142" s="8" t="str">
        <f t="shared" si="4"/>
        <v>Oct</v>
      </c>
      <c r="Q142" s="8">
        <f t="shared" si="5"/>
        <v>10</v>
      </c>
    </row>
    <row r="143" spans="1:17" x14ac:dyDescent="0.25">
      <c r="A143" s="8" t="s">
        <v>442</v>
      </c>
      <c r="B143" s="9">
        <v>46253</v>
      </c>
      <c r="C143" s="8">
        <v>2026</v>
      </c>
      <c r="D143" s="8" t="s">
        <v>398</v>
      </c>
      <c r="E143" s="8" t="s">
        <v>32</v>
      </c>
      <c r="F143" s="8" t="s">
        <v>323</v>
      </c>
      <c r="G143" s="8" t="s">
        <v>324</v>
      </c>
      <c r="H143" s="8" t="s">
        <v>68</v>
      </c>
      <c r="I143" s="8" t="s">
        <v>42</v>
      </c>
      <c r="J143" s="8">
        <v>16</v>
      </c>
      <c r="K143" s="8">
        <v>184.64</v>
      </c>
      <c r="L143" s="8">
        <v>1732.49</v>
      </c>
      <c r="M143" s="8">
        <f>Table1[[#This Row],[Quantity Sold]]*Table1[[#This Row],[Unit Price]]</f>
        <v>2954.24</v>
      </c>
      <c r="N143" s="8">
        <f>Table1[[#This Row],[Sales Amount]]-Table1[[#This Row],[Cost Amount]]</f>
        <v>1221.7499999999998</v>
      </c>
      <c r="O143" s="8" t="str">
        <f>"Q"&amp;ROUNDUP(MONTH(Table1[[#This Row],[Order Date]])/3,0)</f>
        <v>Q3</v>
      </c>
      <c r="P143" s="8" t="str">
        <f t="shared" si="4"/>
        <v>Aug</v>
      </c>
      <c r="Q143" s="8">
        <f t="shared" si="5"/>
        <v>8</v>
      </c>
    </row>
    <row r="144" spans="1:17" x14ac:dyDescent="0.25">
      <c r="A144" s="8" t="s">
        <v>443</v>
      </c>
      <c r="B144" s="9">
        <v>46080</v>
      </c>
      <c r="C144" s="8">
        <v>2026</v>
      </c>
      <c r="D144" s="8" t="s">
        <v>31</v>
      </c>
      <c r="E144" s="8" t="s">
        <v>204</v>
      </c>
      <c r="F144" s="8" t="s">
        <v>149</v>
      </c>
      <c r="G144" s="8" t="s">
        <v>150</v>
      </c>
      <c r="H144" s="8" t="s">
        <v>22</v>
      </c>
      <c r="I144" s="8" t="s">
        <v>52</v>
      </c>
      <c r="J144" s="8">
        <v>8</v>
      </c>
      <c r="K144" s="8">
        <v>37.770000000000003</v>
      </c>
      <c r="L144" s="8">
        <v>204.44</v>
      </c>
      <c r="M144" s="8">
        <f>Table1[[#This Row],[Quantity Sold]]*Table1[[#This Row],[Unit Price]]</f>
        <v>302.16000000000003</v>
      </c>
      <c r="N144" s="8">
        <f>Table1[[#This Row],[Sales Amount]]-Table1[[#This Row],[Cost Amount]]</f>
        <v>97.720000000000027</v>
      </c>
      <c r="O144" s="8" t="str">
        <f>"Q"&amp;ROUNDUP(MONTH(Table1[[#This Row],[Order Date]])/3,0)</f>
        <v>Q1</v>
      </c>
      <c r="P144" s="8" t="str">
        <f t="shared" si="4"/>
        <v>Feb</v>
      </c>
      <c r="Q144" s="8">
        <f t="shared" si="5"/>
        <v>2</v>
      </c>
    </row>
    <row r="145" spans="1:17" x14ac:dyDescent="0.25">
      <c r="A145" s="8" t="s">
        <v>444</v>
      </c>
      <c r="B145" s="9">
        <v>46053</v>
      </c>
      <c r="C145" s="8">
        <v>2026</v>
      </c>
      <c r="D145" s="8" t="s">
        <v>357</v>
      </c>
      <c r="E145" s="8" t="s">
        <v>87</v>
      </c>
      <c r="F145" s="8" t="s">
        <v>190</v>
      </c>
      <c r="G145" s="8" t="s">
        <v>191</v>
      </c>
      <c r="H145" s="8" t="s">
        <v>35</v>
      </c>
      <c r="I145" s="8" t="s">
        <v>52</v>
      </c>
      <c r="J145" s="8">
        <v>14</v>
      </c>
      <c r="K145" s="8">
        <v>68.94</v>
      </c>
      <c r="L145" s="8">
        <v>513.74</v>
      </c>
      <c r="M145" s="8">
        <f>Table1[[#This Row],[Quantity Sold]]*Table1[[#This Row],[Unit Price]]</f>
        <v>965.16</v>
      </c>
      <c r="N145" s="8">
        <f>Table1[[#This Row],[Sales Amount]]-Table1[[#This Row],[Cost Amount]]</f>
        <v>451.41999999999996</v>
      </c>
      <c r="O145" s="8" t="str">
        <f>"Q"&amp;ROUNDUP(MONTH(Table1[[#This Row],[Order Date]])/3,0)</f>
        <v>Q1</v>
      </c>
      <c r="P145" s="8" t="str">
        <f t="shared" si="4"/>
        <v>Jan</v>
      </c>
      <c r="Q145" s="8">
        <f t="shared" si="5"/>
        <v>1</v>
      </c>
    </row>
    <row r="146" spans="1:17" x14ac:dyDescent="0.25">
      <c r="A146" s="8" t="s">
        <v>445</v>
      </c>
      <c r="B146" s="9">
        <v>46272</v>
      </c>
      <c r="C146" s="8">
        <v>2026</v>
      </c>
      <c r="D146" s="8" t="s">
        <v>446</v>
      </c>
      <c r="E146" s="8" t="s">
        <v>447</v>
      </c>
      <c r="F146" s="8" t="s">
        <v>129</v>
      </c>
      <c r="G146" s="8" t="s">
        <v>130</v>
      </c>
      <c r="H146" s="8" t="s">
        <v>35</v>
      </c>
      <c r="I146" s="8" t="s">
        <v>29</v>
      </c>
      <c r="J146" s="8">
        <v>19</v>
      </c>
      <c r="K146" s="8">
        <v>429.73</v>
      </c>
      <c r="L146" s="8">
        <v>5873.13</v>
      </c>
      <c r="M146" s="8">
        <f>Table1[[#This Row],[Quantity Sold]]*Table1[[#This Row],[Unit Price]]</f>
        <v>8164.8700000000008</v>
      </c>
      <c r="N146" s="8">
        <f>Table1[[#This Row],[Sales Amount]]-Table1[[#This Row],[Cost Amount]]</f>
        <v>2291.7400000000007</v>
      </c>
      <c r="O146" s="8" t="str">
        <f>"Q"&amp;ROUNDUP(MONTH(Table1[[#This Row],[Order Date]])/3,0)</f>
        <v>Q3</v>
      </c>
      <c r="P146" s="8" t="str">
        <f t="shared" si="4"/>
        <v>Sep</v>
      </c>
      <c r="Q146" s="8">
        <f t="shared" si="5"/>
        <v>9</v>
      </c>
    </row>
    <row r="147" spans="1:17" x14ac:dyDescent="0.25">
      <c r="A147" s="8" t="s">
        <v>448</v>
      </c>
      <c r="B147" s="9">
        <v>46123</v>
      </c>
      <c r="C147" s="8">
        <v>2026</v>
      </c>
      <c r="D147" s="8" t="s">
        <v>421</v>
      </c>
      <c r="E147" s="8" t="s">
        <v>255</v>
      </c>
      <c r="F147" s="8" t="s">
        <v>313</v>
      </c>
      <c r="G147" s="8" t="s">
        <v>314</v>
      </c>
      <c r="H147" s="8" t="s">
        <v>68</v>
      </c>
      <c r="I147" s="8" t="s">
        <v>29</v>
      </c>
      <c r="J147" s="8">
        <v>6</v>
      </c>
      <c r="K147" s="8">
        <v>98.15</v>
      </c>
      <c r="L147" s="8">
        <v>365.28</v>
      </c>
      <c r="M147" s="8">
        <f>Table1[[#This Row],[Quantity Sold]]*Table1[[#This Row],[Unit Price]]</f>
        <v>588.90000000000009</v>
      </c>
      <c r="N147" s="8">
        <f>Table1[[#This Row],[Sales Amount]]-Table1[[#This Row],[Cost Amount]]</f>
        <v>223.62000000000012</v>
      </c>
      <c r="O147" s="8" t="str">
        <f>"Q"&amp;ROUNDUP(MONTH(Table1[[#This Row],[Order Date]])/3,0)</f>
        <v>Q2</v>
      </c>
      <c r="P147" s="8" t="str">
        <f t="shared" si="4"/>
        <v>Apr</v>
      </c>
      <c r="Q147" s="8">
        <f t="shared" si="5"/>
        <v>4</v>
      </c>
    </row>
    <row r="148" spans="1:17" x14ac:dyDescent="0.25">
      <c r="A148" s="8" t="s">
        <v>449</v>
      </c>
      <c r="B148" s="9">
        <v>46062</v>
      </c>
      <c r="C148" s="8">
        <v>2026</v>
      </c>
      <c r="D148" s="8" t="s">
        <v>352</v>
      </c>
      <c r="E148" s="8" t="s">
        <v>48</v>
      </c>
      <c r="F148" s="8" t="s">
        <v>139</v>
      </c>
      <c r="G148" s="8" t="s">
        <v>140</v>
      </c>
      <c r="H148" s="8" t="s">
        <v>22</v>
      </c>
      <c r="I148" s="8" t="s">
        <v>52</v>
      </c>
      <c r="J148" s="8">
        <v>7</v>
      </c>
      <c r="K148" s="8">
        <v>48.73</v>
      </c>
      <c r="L148" s="8">
        <v>182.38</v>
      </c>
      <c r="M148" s="8">
        <f>Table1[[#This Row],[Quantity Sold]]*Table1[[#This Row],[Unit Price]]</f>
        <v>341.10999999999996</v>
      </c>
      <c r="N148" s="8">
        <f>Table1[[#This Row],[Sales Amount]]-Table1[[#This Row],[Cost Amount]]</f>
        <v>158.72999999999996</v>
      </c>
      <c r="O148" s="8" t="str">
        <f>"Q"&amp;ROUNDUP(MONTH(Table1[[#This Row],[Order Date]])/3,0)</f>
        <v>Q1</v>
      </c>
      <c r="P148" s="8" t="str">
        <f t="shared" si="4"/>
        <v>Feb</v>
      </c>
      <c r="Q148" s="8">
        <f t="shared" si="5"/>
        <v>2</v>
      </c>
    </row>
    <row r="149" spans="1:17" x14ac:dyDescent="0.25">
      <c r="A149" s="8" t="s">
        <v>450</v>
      </c>
      <c r="B149" s="9">
        <v>46050</v>
      </c>
      <c r="C149" s="8">
        <v>2026</v>
      </c>
      <c r="D149" s="8" t="s">
        <v>288</v>
      </c>
      <c r="E149" s="8" t="s">
        <v>451</v>
      </c>
      <c r="F149" s="8" t="s">
        <v>313</v>
      </c>
      <c r="G149" s="8" t="s">
        <v>314</v>
      </c>
      <c r="H149" s="8" t="s">
        <v>68</v>
      </c>
      <c r="I149" s="8" t="s">
        <v>52</v>
      </c>
      <c r="J149" s="8">
        <v>1</v>
      </c>
      <c r="K149" s="8">
        <v>258.31</v>
      </c>
      <c r="L149" s="8">
        <v>196.61</v>
      </c>
      <c r="M149" s="8">
        <f>Table1[[#This Row],[Quantity Sold]]*Table1[[#This Row],[Unit Price]]</f>
        <v>258.31</v>
      </c>
      <c r="N149" s="8">
        <f>Table1[[#This Row],[Sales Amount]]-Table1[[#This Row],[Cost Amount]]</f>
        <v>61.699999999999989</v>
      </c>
      <c r="O149" s="8" t="str">
        <f>"Q"&amp;ROUNDUP(MONTH(Table1[[#This Row],[Order Date]])/3,0)</f>
        <v>Q1</v>
      </c>
      <c r="P149" s="8" t="str">
        <f t="shared" si="4"/>
        <v>Jan</v>
      </c>
      <c r="Q149" s="8">
        <f t="shared" si="5"/>
        <v>1</v>
      </c>
    </row>
    <row r="150" spans="1:17" x14ac:dyDescent="0.25">
      <c r="A150" s="8" t="s">
        <v>452</v>
      </c>
      <c r="B150" s="9">
        <v>46069</v>
      </c>
      <c r="C150" s="8">
        <v>2026</v>
      </c>
      <c r="D150" s="8" t="s">
        <v>239</v>
      </c>
      <c r="E150" s="8" t="s">
        <v>453</v>
      </c>
      <c r="F150" s="8" t="s">
        <v>440</v>
      </c>
      <c r="G150" s="8" t="s">
        <v>441</v>
      </c>
      <c r="H150" s="8" t="s">
        <v>97</v>
      </c>
      <c r="I150" s="8" t="s">
        <v>23</v>
      </c>
      <c r="J150" s="8">
        <v>5</v>
      </c>
      <c r="K150" s="8">
        <v>301.70999999999998</v>
      </c>
      <c r="L150" s="8">
        <v>946.8</v>
      </c>
      <c r="M150" s="8">
        <f>Table1[[#This Row],[Quantity Sold]]*Table1[[#This Row],[Unit Price]]</f>
        <v>1508.55</v>
      </c>
      <c r="N150" s="8">
        <f>Table1[[#This Row],[Sales Amount]]-Table1[[#This Row],[Cost Amount]]</f>
        <v>561.75</v>
      </c>
      <c r="O150" s="8" t="str">
        <f>"Q"&amp;ROUNDUP(MONTH(Table1[[#This Row],[Order Date]])/3,0)</f>
        <v>Q1</v>
      </c>
      <c r="P150" s="8" t="str">
        <f t="shared" si="4"/>
        <v>Feb</v>
      </c>
      <c r="Q150" s="8">
        <f t="shared" si="5"/>
        <v>2</v>
      </c>
    </row>
    <row r="151" spans="1:17" x14ac:dyDescent="0.25">
      <c r="A151" s="8" t="s">
        <v>454</v>
      </c>
      <c r="B151" s="9">
        <v>46378</v>
      </c>
      <c r="C151" s="8">
        <v>2026</v>
      </c>
      <c r="D151" s="8" t="s">
        <v>86</v>
      </c>
      <c r="E151" s="8" t="s">
        <v>455</v>
      </c>
      <c r="F151" s="8" t="s">
        <v>424</v>
      </c>
      <c r="G151" s="8" t="s">
        <v>425</v>
      </c>
      <c r="H151" s="8" t="s">
        <v>41</v>
      </c>
      <c r="I151" s="8" t="s">
        <v>29</v>
      </c>
      <c r="J151" s="8">
        <v>11</v>
      </c>
      <c r="K151" s="8">
        <v>466.27</v>
      </c>
      <c r="L151" s="8">
        <v>4135.12</v>
      </c>
      <c r="M151" s="8">
        <f>Table1[[#This Row],[Quantity Sold]]*Table1[[#This Row],[Unit Price]]</f>
        <v>5128.9699999999993</v>
      </c>
      <c r="N151" s="8">
        <f>Table1[[#This Row],[Sales Amount]]-Table1[[#This Row],[Cost Amount]]</f>
        <v>993.84999999999945</v>
      </c>
      <c r="O151" s="8" t="str">
        <f>"Q"&amp;ROUNDUP(MONTH(Table1[[#This Row],[Order Date]])/3,0)</f>
        <v>Q4</v>
      </c>
      <c r="P151" s="8" t="str">
        <f t="shared" si="4"/>
        <v>Dec</v>
      </c>
      <c r="Q151" s="8">
        <f t="shared" si="5"/>
        <v>12</v>
      </c>
    </row>
    <row r="152" spans="1:17" x14ac:dyDescent="0.25">
      <c r="A152" s="8" t="s">
        <v>456</v>
      </c>
      <c r="B152" s="9">
        <v>46130</v>
      </c>
      <c r="C152" s="8">
        <v>2026</v>
      </c>
      <c r="D152" s="8" t="s">
        <v>118</v>
      </c>
      <c r="E152" s="8" t="s">
        <v>457</v>
      </c>
      <c r="F152" s="8" t="s">
        <v>56</v>
      </c>
      <c r="G152" s="8" t="s">
        <v>57</v>
      </c>
      <c r="H152" s="8" t="s">
        <v>51</v>
      </c>
      <c r="I152" s="8" t="s">
        <v>52</v>
      </c>
      <c r="J152" s="8">
        <v>7</v>
      </c>
      <c r="K152" s="8">
        <v>219.37</v>
      </c>
      <c r="L152" s="8">
        <v>1121.56</v>
      </c>
      <c r="M152" s="8">
        <f>Table1[[#This Row],[Quantity Sold]]*Table1[[#This Row],[Unit Price]]</f>
        <v>1535.5900000000001</v>
      </c>
      <c r="N152" s="8">
        <f>Table1[[#This Row],[Sales Amount]]-Table1[[#This Row],[Cost Amount]]</f>
        <v>414.0300000000002</v>
      </c>
      <c r="O152" s="8" t="str">
        <f>"Q"&amp;ROUNDUP(MONTH(Table1[[#This Row],[Order Date]])/3,0)</f>
        <v>Q2</v>
      </c>
      <c r="P152" s="8" t="str">
        <f t="shared" si="4"/>
        <v>Apr</v>
      </c>
      <c r="Q152" s="8">
        <f t="shared" si="5"/>
        <v>4</v>
      </c>
    </row>
    <row r="153" spans="1:17" x14ac:dyDescent="0.25">
      <c r="A153" s="8" t="s">
        <v>458</v>
      </c>
      <c r="B153" s="9">
        <v>46327</v>
      </c>
      <c r="C153" s="8">
        <v>2026</v>
      </c>
      <c r="D153" s="8" t="s">
        <v>459</v>
      </c>
      <c r="E153" s="8" t="s">
        <v>87</v>
      </c>
      <c r="F153" s="8" t="s">
        <v>27</v>
      </c>
      <c r="G153" s="8" t="s">
        <v>28</v>
      </c>
      <c r="H153" s="8" t="s">
        <v>22</v>
      </c>
      <c r="I153" s="8" t="s">
        <v>42</v>
      </c>
      <c r="J153" s="8">
        <v>3</v>
      </c>
      <c r="K153" s="8">
        <v>355.71</v>
      </c>
      <c r="L153" s="8">
        <v>555.44000000000005</v>
      </c>
      <c r="M153" s="8">
        <f>Table1[[#This Row],[Quantity Sold]]*Table1[[#This Row],[Unit Price]]</f>
        <v>1067.1299999999999</v>
      </c>
      <c r="N153" s="8">
        <f>Table1[[#This Row],[Sales Amount]]-Table1[[#This Row],[Cost Amount]]</f>
        <v>511.68999999999983</v>
      </c>
      <c r="O153" s="8" t="str">
        <f>"Q"&amp;ROUNDUP(MONTH(Table1[[#This Row],[Order Date]])/3,0)</f>
        <v>Q4</v>
      </c>
      <c r="P153" s="8" t="str">
        <f t="shared" si="4"/>
        <v>Nov</v>
      </c>
      <c r="Q153" s="8">
        <f t="shared" si="5"/>
        <v>11</v>
      </c>
    </row>
    <row r="154" spans="1:17" x14ac:dyDescent="0.25">
      <c r="A154" s="8" t="s">
        <v>460</v>
      </c>
      <c r="B154" s="9">
        <v>46089</v>
      </c>
      <c r="C154" s="8">
        <v>2026</v>
      </c>
      <c r="D154" s="8" t="s">
        <v>257</v>
      </c>
      <c r="E154" s="8" t="s">
        <v>461</v>
      </c>
      <c r="F154" s="8" t="s">
        <v>66</v>
      </c>
      <c r="G154" s="8" t="s">
        <v>67</v>
      </c>
      <c r="H154" s="8" t="s">
        <v>68</v>
      </c>
      <c r="I154" s="8" t="s">
        <v>29</v>
      </c>
      <c r="J154" s="8">
        <v>6</v>
      </c>
      <c r="K154" s="8">
        <v>472.14</v>
      </c>
      <c r="L154" s="8">
        <v>2250.62</v>
      </c>
      <c r="M154" s="8">
        <f>Table1[[#This Row],[Quantity Sold]]*Table1[[#This Row],[Unit Price]]</f>
        <v>2832.84</v>
      </c>
      <c r="N154" s="8">
        <f>Table1[[#This Row],[Sales Amount]]-Table1[[#This Row],[Cost Amount]]</f>
        <v>582.22000000000025</v>
      </c>
      <c r="O154" s="8" t="str">
        <f>"Q"&amp;ROUNDUP(MONTH(Table1[[#This Row],[Order Date]])/3,0)</f>
        <v>Q1</v>
      </c>
      <c r="P154" s="8" t="str">
        <f t="shared" si="4"/>
        <v>Mar</v>
      </c>
      <c r="Q154" s="8">
        <f t="shared" si="5"/>
        <v>3</v>
      </c>
    </row>
    <row r="155" spans="1:17" x14ac:dyDescent="0.25">
      <c r="A155" s="8" t="s">
        <v>462</v>
      </c>
      <c r="B155" s="9">
        <v>46231</v>
      </c>
      <c r="C155" s="8">
        <v>2026</v>
      </c>
      <c r="D155" s="8" t="s">
        <v>463</v>
      </c>
      <c r="E155" s="8" t="s">
        <v>113</v>
      </c>
      <c r="F155" s="8" t="s">
        <v>91</v>
      </c>
      <c r="G155" s="8" t="s">
        <v>92</v>
      </c>
      <c r="H155" s="8" t="s">
        <v>68</v>
      </c>
      <c r="I155" s="8" t="s">
        <v>23</v>
      </c>
      <c r="J155" s="8">
        <v>11</v>
      </c>
      <c r="K155" s="8">
        <v>216.74</v>
      </c>
      <c r="L155" s="8">
        <v>1646.84</v>
      </c>
      <c r="M155" s="8">
        <f>Table1[[#This Row],[Quantity Sold]]*Table1[[#This Row],[Unit Price]]</f>
        <v>2384.1400000000003</v>
      </c>
      <c r="N155" s="8">
        <f>Table1[[#This Row],[Sales Amount]]-Table1[[#This Row],[Cost Amount]]</f>
        <v>737.30000000000041</v>
      </c>
      <c r="O155" s="8" t="str">
        <f>"Q"&amp;ROUNDUP(MONTH(Table1[[#This Row],[Order Date]])/3,0)</f>
        <v>Q3</v>
      </c>
      <c r="P155" s="8" t="str">
        <f t="shared" si="4"/>
        <v>Jul</v>
      </c>
      <c r="Q155" s="8">
        <f t="shared" si="5"/>
        <v>7</v>
      </c>
    </row>
    <row r="156" spans="1:17" x14ac:dyDescent="0.25">
      <c r="A156" s="8" t="s">
        <v>464</v>
      </c>
      <c r="B156" s="9">
        <v>46288</v>
      </c>
      <c r="C156" s="8">
        <v>2026</v>
      </c>
      <c r="D156" s="8" t="s">
        <v>263</v>
      </c>
      <c r="E156" s="8" t="s">
        <v>465</v>
      </c>
      <c r="F156" s="8" t="s">
        <v>33</v>
      </c>
      <c r="G156" s="8" t="s">
        <v>34</v>
      </c>
      <c r="H156" s="8" t="s">
        <v>35</v>
      </c>
      <c r="I156" s="8" t="s">
        <v>52</v>
      </c>
      <c r="J156" s="8">
        <v>12</v>
      </c>
      <c r="K156" s="8">
        <v>131.26</v>
      </c>
      <c r="L156" s="8">
        <v>1100.57</v>
      </c>
      <c r="M156" s="8">
        <f>Table1[[#This Row],[Quantity Sold]]*Table1[[#This Row],[Unit Price]]</f>
        <v>1575.12</v>
      </c>
      <c r="N156" s="8">
        <f>Table1[[#This Row],[Sales Amount]]-Table1[[#This Row],[Cost Amount]]</f>
        <v>474.54999999999995</v>
      </c>
      <c r="O156" s="8" t="str">
        <f>"Q"&amp;ROUNDUP(MONTH(Table1[[#This Row],[Order Date]])/3,0)</f>
        <v>Q3</v>
      </c>
      <c r="P156" s="8" t="str">
        <f t="shared" si="4"/>
        <v>Sep</v>
      </c>
      <c r="Q156" s="8">
        <f t="shared" si="5"/>
        <v>9</v>
      </c>
    </row>
    <row r="157" spans="1:17" x14ac:dyDescent="0.25">
      <c r="A157" s="8" t="s">
        <v>466</v>
      </c>
      <c r="B157" s="9">
        <v>46211</v>
      </c>
      <c r="C157" s="8">
        <v>2026</v>
      </c>
      <c r="D157" s="8" t="s">
        <v>467</v>
      </c>
      <c r="E157" s="8" t="s">
        <v>468</v>
      </c>
      <c r="F157" s="8" t="s">
        <v>91</v>
      </c>
      <c r="G157" s="8" t="s">
        <v>92</v>
      </c>
      <c r="H157" s="8" t="s">
        <v>68</v>
      </c>
      <c r="I157" s="8" t="s">
        <v>29</v>
      </c>
      <c r="J157" s="8">
        <v>1</v>
      </c>
      <c r="K157" s="8">
        <v>243.83</v>
      </c>
      <c r="L157" s="8">
        <v>177.91</v>
      </c>
      <c r="M157" s="8">
        <f>Table1[[#This Row],[Quantity Sold]]*Table1[[#This Row],[Unit Price]]</f>
        <v>243.83</v>
      </c>
      <c r="N157" s="8">
        <f>Table1[[#This Row],[Sales Amount]]-Table1[[#This Row],[Cost Amount]]</f>
        <v>65.920000000000016</v>
      </c>
      <c r="O157" s="8" t="str">
        <f>"Q"&amp;ROUNDUP(MONTH(Table1[[#This Row],[Order Date]])/3,0)</f>
        <v>Q3</v>
      </c>
      <c r="P157" s="8" t="str">
        <f t="shared" si="4"/>
        <v>Jul</v>
      </c>
      <c r="Q157" s="8">
        <f t="shared" si="5"/>
        <v>7</v>
      </c>
    </row>
    <row r="158" spans="1:17" x14ac:dyDescent="0.25">
      <c r="A158" s="8" t="s">
        <v>469</v>
      </c>
      <c r="B158" s="9">
        <v>46137</v>
      </c>
      <c r="C158" s="8">
        <v>2026</v>
      </c>
      <c r="D158" s="8" t="s">
        <v>470</v>
      </c>
      <c r="E158" s="8" t="s">
        <v>413</v>
      </c>
      <c r="F158" s="8" t="s">
        <v>169</v>
      </c>
      <c r="G158" s="8" t="s">
        <v>170</v>
      </c>
      <c r="H158" s="8" t="s">
        <v>22</v>
      </c>
      <c r="I158" s="8" t="s">
        <v>23</v>
      </c>
      <c r="J158" s="8">
        <v>3</v>
      </c>
      <c r="K158" s="8">
        <v>87.42</v>
      </c>
      <c r="L158" s="8">
        <v>197.17</v>
      </c>
      <c r="M158" s="8">
        <f>Table1[[#This Row],[Quantity Sold]]*Table1[[#This Row],[Unit Price]]</f>
        <v>262.26</v>
      </c>
      <c r="N158" s="8">
        <f>Table1[[#This Row],[Sales Amount]]-Table1[[#This Row],[Cost Amount]]</f>
        <v>65.09</v>
      </c>
      <c r="O158" s="8" t="str">
        <f>"Q"&amp;ROUNDUP(MONTH(Table1[[#This Row],[Order Date]])/3,0)</f>
        <v>Q2</v>
      </c>
      <c r="P158" s="8" t="str">
        <f t="shared" si="4"/>
        <v>Apr</v>
      </c>
      <c r="Q158" s="8">
        <f t="shared" si="5"/>
        <v>4</v>
      </c>
    </row>
    <row r="159" spans="1:17" x14ac:dyDescent="0.25">
      <c r="A159" s="8" t="s">
        <v>471</v>
      </c>
      <c r="B159" s="9">
        <v>46169</v>
      </c>
      <c r="C159" s="8">
        <v>2026</v>
      </c>
      <c r="D159" s="8" t="s">
        <v>472</v>
      </c>
      <c r="E159" s="8" t="s">
        <v>473</v>
      </c>
      <c r="F159" s="8" t="s">
        <v>169</v>
      </c>
      <c r="G159" s="8" t="s">
        <v>170</v>
      </c>
      <c r="H159" s="8" t="s">
        <v>22</v>
      </c>
      <c r="I159" s="8" t="s">
        <v>23</v>
      </c>
      <c r="J159" s="8">
        <v>5</v>
      </c>
      <c r="K159" s="8">
        <v>384.53</v>
      </c>
      <c r="L159" s="8">
        <v>1557.04</v>
      </c>
      <c r="M159" s="8">
        <f>Table1[[#This Row],[Quantity Sold]]*Table1[[#This Row],[Unit Price]]</f>
        <v>1922.6499999999999</v>
      </c>
      <c r="N159" s="8">
        <f>Table1[[#This Row],[Sales Amount]]-Table1[[#This Row],[Cost Amount]]</f>
        <v>365.6099999999999</v>
      </c>
      <c r="O159" s="8" t="str">
        <f>"Q"&amp;ROUNDUP(MONTH(Table1[[#This Row],[Order Date]])/3,0)</f>
        <v>Q2</v>
      </c>
      <c r="P159" s="8" t="str">
        <f t="shared" si="4"/>
        <v>May</v>
      </c>
      <c r="Q159" s="8">
        <f t="shared" si="5"/>
        <v>5</v>
      </c>
    </row>
    <row r="160" spans="1:17" x14ac:dyDescent="0.25">
      <c r="A160" s="8" t="s">
        <v>474</v>
      </c>
      <c r="B160" s="9">
        <v>46260</v>
      </c>
      <c r="C160" s="8">
        <v>2026</v>
      </c>
      <c r="D160" s="8" t="s">
        <v>316</v>
      </c>
      <c r="E160" s="8" t="s">
        <v>411</v>
      </c>
      <c r="F160" s="8" t="s">
        <v>20</v>
      </c>
      <c r="G160" s="8" t="s">
        <v>21</v>
      </c>
      <c r="H160" s="8" t="s">
        <v>22</v>
      </c>
      <c r="I160" s="8" t="s">
        <v>52</v>
      </c>
      <c r="J160" s="8">
        <v>5</v>
      </c>
      <c r="K160" s="8">
        <v>489.97</v>
      </c>
      <c r="L160" s="8">
        <v>1667.25</v>
      </c>
      <c r="M160" s="8">
        <f>Table1[[#This Row],[Quantity Sold]]*Table1[[#This Row],[Unit Price]]</f>
        <v>2449.8500000000004</v>
      </c>
      <c r="N160" s="8">
        <f>Table1[[#This Row],[Sales Amount]]-Table1[[#This Row],[Cost Amount]]</f>
        <v>782.60000000000036</v>
      </c>
      <c r="O160" s="8" t="str">
        <f>"Q"&amp;ROUNDUP(MONTH(Table1[[#This Row],[Order Date]])/3,0)</f>
        <v>Q3</v>
      </c>
      <c r="P160" s="8" t="str">
        <f t="shared" si="4"/>
        <v>Aug</v>
      </c>
      <c r="Q160" s="8">
        <f t="shared" si="5"/>
        <v>8</v>
      </c>
    </row>
    <row r="161" spans="1:17" x14ac:dyDescent="0.25">
      <c r="A161" s="8" t="s">
        <v>475</v>
      </c>
      <c r="B161" s="9">
        <v>46290</v>
      </c>
      <c r="C161" s="8">
        <v>2026</v>
      </c>
      <c r="D161" s="8" t="s">
        <v>247</v>
      </c>
      <c r="E161" s="8" t="s">
        <v>327</v>
      </c>
      <c r="F161" s="8" t="s">
        <v>347</v>
      </c>
      <c r="G161" s="8" t="s">
        <v>348</v>
      </c>
      <c r="H161" s="8" t="s">
        <v>68</v>
      </c>
      <c r="I161" s="8" t="s">
        <v>23</v>
      </c>
      <c r="J161" s="8">
        <v>1</v>
      </c>
      <c r="K161" s="8">
        <v>290.45999999999998</v>
      </c>
      <c r="L161" s="8">
        <v>187.13</v>
      </c>
      <c r="M161" s="8">
        <f>Table1[[#This Row],[Quantity Sold]]*Table1[[#This Row],[Unit Price]]</f>
        <v>290.45999999999998</v>
      </c>
      <c r="N161" s="8">
        <f>Table1[[#This Row],[Sales Amount]]-Table1[[#This Row],[Cost Amount]]</f>
        <v>103.32999999999998</v>
      </c>
      <c r="O161" s="8" t="str">
        <f>"Q"&amp;ROUNDUP(MONTH(Table1[[#This Row],[Order Date]])/3,0)</f>
        <v>Q3</v>
      </c>
      <c r="P161" s="8" t="str">
        <f t="shared" si="4"/>
        <v>Sep</v>
      </c>
      <c r="Q161" s="8">
        <f t="shared" si="5"/>
        <v>9</v>
      </c>
    </row>
    <row r="162" spans="1:17" x14ac:dyDescent="0.25">
      <c r="A162" s="8" t="s">
        <v>476</v>
      </c>
      <c r="B162" s="9">
        <v>46167</v>
      </c>
      <c r="C162" s="8">
        <v>2026</v>
      </c>
      <c r="D162" s="8" t="s">
        <v>239</v>
      </c>
      <c r="E162" s="8" t="s">
        <v>477</v>
      </c>
      <c r="F162" s="8" t="s">
        <v>323</v>
      </c>
      <c r="G162" s="8" t="s">
        <v>324</v>
      </c>
      <c r="H162" s="8" t="s">
        <v>68</v>
      </c>
      <c r="I162" s="8" t="s">
        <v>42</v>
      </c>
      <c r="J162" s="8">
        <v>18</v>
      </c>
      <c r="K162" s="8">
        <v>301.37</v>
      </c>
      <c r="L162" s="8">
        <v>3013.05</v>
      </c>
      <c r="M162" s="8">
        <f>Table1[[#This Row],[Quantity Sold]]*Table1[[#This Row],[Unit Price]]</f>
        <v>5424.66</v>
      </c>
      <c r="N162" s="8">
        <f>Table1[[#This Row],[Sales Amount]]-Table1[[#This Row],[Cost Amount]]</f>
        <v>2411.6099999999997</v>
      </c>
      <c r="O162" s="8" t="str">
        <f>"Q"&amp;ROUNDUP(MONTH(Table1[[#This Row],[Order Date]])/3,0)</f>
        <v>Q2</v>
      </c>
      <c r="P162" s="8" t="str">
        <f t="shared" si="4"/>
        <v>May</v>
      </c>
      <c r="Q162" s="8">
        <f t="shared" si="5"/>
        <v>5</v>
      </c>
    </row>
    <row r="163" spans="1:17" x14ac:dyDescent="0.25">
      <c r="A163" s="8" t="s">
        <v>478</v>
      </c>
      <c r="B163" s="9">
        <v>46032</v>
      </c>
      <c r="C163" s="8">
        <v>2026</v>
      </c>
      <c r="D163" s="8" t="s">
        <v>479</v>
      </c>
      <c r="E163" s="8" t="s">
        <v>289</v>
      </c>
      <c r="F163" s="8" t="s">
        <v>20</v>
      </c>
      <c r="G163" s="8" t="s">
        <v>21</v>
      </c>
      <c r="H163" s="8" t="s">
        <v>22</v>
      </c>
      <c r="I163" s="8" t="s">
        <v>23</v>
      </c>
      <c r="J163" s="8">
        <v>4</v>
      </c>
      <c r="K163" s="8">
        <v>303.33999999999997</v>
      </c>
      <c r="L163" s="8">
        <v>865.96</v>
      </c>
      <c r="M163" s="8">
        <f>Table1[[#This Row],[Quantity Sold]]*Table1[[#This Row],[Unit Price]]</f>
        <v>1213.3599999999999</v>
      </c>
      <c r="N163" s="8">
        <f>Table1[[#This Row],[Sales Amount]]-Table1[[#This Row],[Cost Amount]]</f>
        <v>347.39999999999986</v>
      </c>
      <c r="O163" s="8" t="str">
        <f>"Q"&amp;ROUNDUP(MONTH(Table1[[#This Row],[Order Date]])/3,0)</f>
        <v>Q1</v>
      </c>
      <c r="P163" s="8" t="str">
        <f t="shared" si="4"/>
        <v>Jan</v>
      </c>
      <c r="Q163" s="8">
        <f t="shared" si="5"/>
        <v>1</v>
      </c>
    </row>
    <row r="164" spans="1:17" x14ac:dyDescent="0.25">
      <c r="A164" s="8" t="s">
        <v>480</v>
      </c>
      <c r="B164" s="9">
        <v>46211</v>
      </c>
      <c r="C164" s="8">
        <v>2026</v>
      </c>
      <c r="D164" s="8" t="s">
        <v>132</v>
      </c>
      <c r="E164" s="8" t="s">
        <v>465</v>
      </c>
      <c r="F164" s="8" t="s">
        <v>27</v>
      </c>
      <c r="G164" s="8" t="s">
        <v>28</v>
      </c>
      <c r="H164" s="8" t="s">
        <v>22</v>
      </c>
      <c r="I164" s="8" t="s">
        <v>29</v>
      </c>
      <c r="J164" s="8">
        <v>12</v>
      </c>
      <c r="K164" s="8">
        <v>378.71</v>
      </c>
      <c r="L164" s="8">
        <v>3183.38</v>
      </c>
      <c r="M164" s="8">
        <f>Table1[[#This Row],[Quantity Sold]]*Table1[[#This Row],[Unit Price]]</f>
        <v>4544.5199999999995</v>
      </c>
      <c r="N164" s="8">
        <f>Table1[[#This Row],[Sales Amount]]-Table1[[#This Row],[Cost Amount]]</f>
        <v>1361.1399999999994</v>
      </c>
      <c r="O164" s="8" t="str">
        <f>"Q"&amp;ROUNDUP(MONTH(Table1[[#This Row],[Order Date]])/3,0)</f>
        <v>Q3</v>
      </c>
      <c r="P164" s="8" t="str">
        <f t="shared" si="4"/>
        <v>Jul</v>
      </c>
      <c r="Q164" s="8">
        <f t="shared" si="5"/>
        <v>7</v>
      </c>
    </row>
    <row r="165" spans="1:17" x14ac:dyDescent="0.25">
      <c r="A165" s="8" t="s">
        <v>481</v>
      </c>
      <c r="B165" s="9">
        <v>46133</v>
      </c>
      <c r="C165" s="8">
        <v>2026</v>
      </c>
      <c r="D165" s="8" t="s">
        <v>307</v>
      </c>
      <c r="E165" s="8" t="s">
        <v>128</v>
      </c>
      <c r="F165" s="8" t="s">
        <v>440</v>
      </c>
      <c r="G165" s="8" t="s">
        <v>441</v>
      </c>
      <c r="H165" s="8" t="s">
        <v>97</v>
      </c>
      <c r="I165" s="8" t="s">
        <v>52</v>
      </c>
      <c r="J165" s="8">
        <v>12</v>
      </c>
      <c r="K165" s="8">
        <v>383.57</v>
      </c>
      <c r="L165" s="8">
        <v>2451.6</v>
      </c>
      <c r="M165" s="8">
        <f>Table1[[#This Row],[Quantity Sold]]*Table1[[#This Row],[Unit Price]]</f>
        <v>4602.84</v>
      </c>
      <c r="N165" s="8">
        <f>Table1[[#This Row],[Sales Amount]]-Table1[[#This Row],[Cost Amount]]</f>
        <v>2151.2400000000002</v>
      </c>
      <c r="O165" s="8" t="str">
        <f>"Q"&amp;ROUNDUP(MONTH(Table1[[#This Row],[Order Date]])/3,0)</f>
        <v>Q2</v>
      </c>
      <c r="P165" s="8" t="str">
        <f t="shared" si="4"/>
        <v>Apr</v>
      </c>
      <c r="Q165" s="8">
        <f t="shared" si="5"/>
        <v>4</v>
      </c>
    </row>
    <row r="166" spans="1:17" x14ac:dyDescent="0.25">
      <c r="A166" s="8" t="s">
        <v>482</v>
      </c>
      <c r="B166" s="9">
        <v>46203</v>
      </c>
      <c r="C166" s="8">
        <v>2026</v>
      </c>
      <c r="D166" s="8" t="s">
        <v>118</v>
      </c>
      <c r="E166" s="8" t="s">
        <v>483</v>
      </c>
      <c r="F166" s="8" t="s">
        <v>484</v>
      </c>
      <c r="G166" s="8" t="s">
        <v>485</v>
      </c>
      <c r="H166" s="8" t="s">
        <v>97</v>
      </c>
      <c r="I166" s="8" t="s">
        <v>42</v>
      </c>
      <c r="J166" s="8">
        <v>10</v>
      </c>
      <c r="K166" s="8">
        <v>361.07</v>
      </c>
      <c r="L166" s="8">
        <v>2280.79</v>
      </c>
      <c r="M166" s="8">
        <f>Table1[[#This Row],[Quantity Sold]]*Table1[[#This Row],[Unit Price]]</f>
        <v>3610.7</v>
      </c>
      <c r="N166" s="8">
        <f>Table1[[#This Row],[Sales Amount]]-Table1[[#This Row],[Cost Amount]]</f>
        <v>1329.9099999999999</v>
      </c>
      <c r="O166" s="8" t="str">
        <f>"Q"&amp;ROUNDUP(MONTH(Table1[[#This Row],[Order Date]])/3,0)</f>
        <v>Q2</v>
      </c>
      <c r="P166" s="8" t="str">
        <f t="shared" si="4"/>
        <v>Jun</v>
      </c>
      <c r="Q166" s="8">
        <f t="shared" si="5"/>
        <v>6</v>
      </c>
    </row>
    <row r="167" spans="1:17" x14ac:dyDescent="0.25">
      <c r="A167" s="8" t="s">
        <v>486</v>
      </c>
      <c r="B167" s="9">
        <v>46382</v>
      </c>
      <c r="C167" s="8">
        <v>2026</v>
      </c>
      <c r="D167" s="8" t="s">
        <v>307</v>
      </c>
      <c r="E167" s="8" t="s">
        <v>335</v>
      </c>
      <c r="F167" s="8" t="s">
        <v>186</v>
      </c>
      <c r="G167" s="8" t="s">
        <v>187</v>
      </c>
      <c r="H167" s="8" t="s">
        <v>97</v>
      </c>
      <c r="I167" s="8" t="s">
        <v>23</v>
      </c>
      <c r="J167" s="8">
        <v>12</v>
      </c>
      <c r="K167" s="8">
        <v>438.89</v>
      </c>
      <c r="L167" s="8">
        <v>3718.14</v>
      </c>
      <c r="M167" s="8">
        <f>Table1[[#This Row],[Quantity Sold]]*Table1[[#This Row],[Unit Price]]</f>
        <v>5266.68</v>
      </c>
      <c r="N167" s="8">
        <f>Table1[[#This Row],[Sales Amount]]-Table1[[#This Row],[Cost Amount]]</f>
        <v>1548.5400000000004</v>
      </c>
      <c r="O167" s="8" t="str">
        <f>"Q"&amp;ROUNDUP(MONTH(Table1[[#This Row],[Order Date]])/3,0)</f>
        <v>Q4</v>
      </c>
      <c r="P167" s="8" t="str">
        <f t="shared" si="4"/>
        <v>Dec</v>
      </c>
      <c r="Q167" s="8">
        <f t="shared" si="5"/>
        <v>12</v>
      </c>
    </row>
    <row r="168" spans="1:17" x14ac:dyDescent="0.25">
      <c r="A168" s="8" t="s">
        <v>487</v>
      </c>
      <c r="B168" s="9">
        <v>46101</v>
      </c>
      <c r="C168" s="8">
        <v>2026</v>
      </c>
      <c r="D168" s="8" t="s">
        <v>307</v>
      </c>
      <c r="E168" s="8" t="s">
        <v>488</v>
      </c>
      <c r="F168" s="8" t="s">
        <v>154</v>
      </c>
      <c r="G168" s="8" t="s">
        <v>155</v>
      </c>
      <c r="H168" s="8" t="s">
        <v>68</v>
      </c>
      <c r="I168" s="8" t="s">
        <v>42</v>
      </c>
      <c r="J168" s="8">
        <v>10</v>
      </c>
      <c r="K168" s="8">
        <v>364.69</v>
      </c>
      <c r="L168" s="8">
        <v>2425.81</v>
      </c>
      <c r="M168" s="8">
        <f>Table1[[#This Row],[Quantity Sold]]*Table1[[#This Row],[Unit Price]]</f>
        <v>3646.9</v>
      </c>
      <c r="N168" s="8">
        <f>Table1[[#This Row],[Sales Amount]]-Table1[[#This Row],[Cost Amount]]</f>
        <v>1221.0900000000001</v>
      </c>
      <c r="O168" s="8" t="str">
        <f>"Q"&amp;ROUNDUP(MONTH(Table1[[#This Row],[Order Date]])/3,0)</f>
        <v>Q1</v>
      </c>
      <c r="P168" s="8" t="str">
        <f t="shared" si="4"/>
        <v>Mar</v>
      </c>
      <c r="Q168" s="8">
        <f t="shared" si="5"/>
        <v>3</v>
      </c>
    </row>
    <row r="169" spans="1:17" x14ac:dyDescent="0.25">
      <c r="A169" s="8" t="s">
        <v>489</v>
      </c>
      <c r="B169" s="9">
        <v>46365</v>
      </c>
      <c r="C169" s="8">
        <v>2026</v>
      </c>
      <c r="D169" s="8" t="s">
        <v>459</v>
      </c>
      <c r="E169" s="8" t="s">
        <v>455</v>
      </c>
      <c r="F169" s="8" t="s">
        <v>66</v>
      </c>
      <c r="G169" s="8" t="s">
        <v>67</v>
      </c>
      <c r="H169" s="8" t="s">
        <v>68</v>
      </c>
      <c r="I169" s="8" t="s">
        <v>29</v>
      </c>
      <c r="J169" s="8">
        <v>5</v>
      </c>
      <c r="K169" s="8">
        <v>283.66000000000003</v>
      </c>
      <c r="L169" s="8">
        <v>1093.54</v>
      </c>
      <c r="M169" s="8">
        <f>Table1[[#This Row],[Quantity Sold]]*Table1[[#This Row],[Unit Price]]</f>
        <v>1418.3000000000002</v>
      </c>
      <c r="N169" s="8">
        <f>Table1[[#This Row],[Sales Amount]]-Table1[[#This Row],[Cost Amount]]</f>
        <v>324.76000000000022</v>
      </c>
      <c r="O169" s="8" t="str">
        <f>"Q"&amp;ROUNDUP(MONTH(Table1[[#This Row],[Order Date]])/3,0)</f>
        <v>Q4</v>
      </c>
      <c r="P169" s="8" t="str">
        <f t="shared" si="4"/>
        <v>Dec</v>
      </c>
      <c r="Q169" s="8">
        <f t="shared" si="5"/>
        <v>12</v>
      </c>
    </row>
    <row r="170" spans="1:17" x14ac:dyDescent="0.25">
      <c r="A170" s="8" t="s">
        <v>490</v>
      </c>
      <c r="B170" s="9">
        <v>46380</v>
      </c>
      <c r="C170" s="8">
        <v>2026</v>
      </c>
      <c r="D170" s="8" t="s">
        <v>180</v>
      </c>
      <c r="E170" s="8" t="s">
        <v>491</v>
      </c>
      <c r="F170" s="8" t="s">
        <v>173</v>
      </c>
      <c r="G170" s="8" t="s">
        <v>174</v>
      </c>
      <c r="H170" s="8" t="s">
        <v>22</v>
      </c>
      <c r="I170" s="8" t="s">
        <v>29</v>
      </c>
      <c r="J170" s="8">
        <v>14</v>
      </c>
      <c r="K170" s="8">
        <v>258.05</v>
      </c>
      <c r="L170" s="8">
        <v>2375.75</v>
      </c>
      <c r="M170" s="8">
        <f>Table1[[#This Row],[Quantity Sold]]*Table1[[#This Row],[Unit Price]]</f>
        <v>3612.7000000000003</v>
      </c>
      <c r="N170" s="8">
        <f>Table1[[#This Row],[Sales Amount]]-Table1[[#This Row],[Cost Amount]]</f>
        <v>1236.9500000000003</v>
      </c>
      <c r="O170" s="8" t="str">
        <f>"Q"&amp;ROUNDUP(MONTH(Table1[[#This Row],[Order Date]])/3,0)</f>
        <v>Q4</v>
      </c>
      <c r="P170" s="8" t="str">
        <f t="shared" si="4"/>
        <v>Dec</v>
      </c>
      <c r="Q170" s="8">
        <f t="shared" si="5"/>
        <v>12</v>
      </c>
    </row>
    <row r="171" spans="1:17" x14ac:dyDescent="0.25">
      <c r="A171" s="8" t="s">
        <v>492</v>
      </c>
      <c r="B171" s="9">
        <v>46289</v>
      </c>
      <c r="C171" s="8">
        <v>2026</v>
      </c>
      <c r="D171" s="8" t="s">
        <v>257</v>
      </c>
      <c r="E171" s="8" t="s">
        <v>493</v>
      </c>
      <c r="F171" s="8" t="s">
        <v>440</v>
      </c>
      <c r="G171" s="8" t="s">
        <v>441</v>
      </c>
      <c r="H171" s="8" t="s">
        <v>97</v>
      </c>
      <c r="I171" s="8" t="s">
        <v>52</v>
      </c>
      <c r="J171" s="8">
        <v>18</v>
      </c>
      <c r="K171" s="8">
        <v>432.04</v>
      </c>
      <c r="L171" s="8">
        <v>4250.0200000000004</v>
      </c>
      <c r="M171" s="8">
        <f>Table1[[#This Row],[Quantity Sold]]*Table1[[#This Row],[Unit Price]]</f>
        <v>7776.72</v>
      </c>
      <c r="N171" s="8">
        <f>Table1[[#This Row],[Sales Amount]]-Table1[[#This Row],[Cost Amount]]</f>
        <v>3526.7</v>
      </c>
      <c r="O171" s="8" t="str">
        <f>"Q"&amp;ROUNDUP(MONTH(Table1[[#This Row],[Order Date]])/3,0)</f>
        <v>Q3</v>
      </c>
      <c r="P171" s="8" t="str">
        <f t="shared" si="4"/>
        <v>Sep</v>
      </c>
      <c r="Q171" s="8">
        <f t="shared" si="5"/>
        <v>9</v>
      </c>
    </row>
    <row r="172" spans="1:17" x14ac:dyDescent="0.25">
      <c r="A172" s="8" t="s">
        <v>494</v>
      </c>
      <c r="B172" s="9">
        <v>46227</v>
      </c>
      <c r="C172" s="8">
        <v>2026</v>
      </c>
      <c r="D172" s="8" t="s">
        <v>446</v>
      </c>
      <c r="E172" s="8" t="s">
        <v>113</v>
      </c>
      <c r="F172" s="8" t="s">
        <v>278</v>
      </c>
      <c r="G172" s="8" t="s">
        <v>279</v>
      </c>
      <c r="H172" s="8" t="s">
        <v>220</v>
      </c>
      <c r="I172" s="8" t="s">
        <v>42</v>
      </c>
      <c r="J172" s="8">
        <v>16</v>
      </c>
      <c r="K172" s="8">
        <v>139.33000000000001</v>
      </c>
      <c r="L172" s="8">
        <v>1500.36</v>
      </c>
      <c r="M172" s="8">
        <f>Table1[[#This Row],[Quantity Sold]]*Table1[[#This Row],[Unit Price]]</f>
        <v>2229.2800000000002</v>
      </c>
      <c r="N172" s="8">
        <f>Table1[[#This Row],[Sales Amount]]-Table1[[#This Row],[Cost Amount]]</f>
        <v>728.9200000000003</v>
      </c>
      <c r="O172" s="8" t="str">
        <f>"Q"&amp;ROUNDUP(MONTH(Table1[[#This Row],[Order Date]])/3,0)</f>
        <v>Q3</v>
      </c>
      <c r="P172" s="8" t="str">
        <f t="shared" si="4"/>
        <v>Jul</v>
      </c>
      <c r="Q172" s="8">
        <f t="shared" si="5"/>
        <v>7</v>
      </c>
    </row>
    <row r="173" spans="1:17" x14ac:dyDescent="0.25">
      <c r="A173" s="8" t="s">
        <v>495</v>
      </c>
      <c r="B173" s="9">
        <v>46094</v>
      </c>
      <c r="C173" s="8">
        <v>2026</v>
      </c>
      <c r="D173" s="8" t="s">
        <v>112</v>
      </c>
      <c r="E173" s="8" t="s">
        <v>496</v>
      </c>
      <c r="F173" s="8" t="s">
        <v>190</v>
      </c>
      <c r="G173" s="8" t="s">
        <v>191</v>
      </c>
      <c r="H173" s="8" t="s">
        <v>35</v>
      </c>
      <c r="I173" s="8" t="s">
        <v>23</v>
      </c>
      <c r="J173" s="8">
        <v>1</v>
      </c>
      <c r="K173" s="8">
        <v>212.91</v>
      </c>
      <c r="L173" s="8">
        <v>158.49</v>
      </c>
      <c r="M173" s="8">
        <f>Table1[[#This Row],[Quantity Sold]]*Table1[[#This Row],[Unit Price]]</f>
        <v>212.91</v>
      </c>
      <c r="N173" s="8">
        <f>Table1[[#This Row],[Sales Amount]]-Table1[[#This Row],[Cost Amount]]</f>
        <v>54.419999999999987</v>
      </c>
      <c r="O173" s="8" t="str">
        <f>"Q"&amp;ROUNDUP(MONTH(Table1[[#This Row],[Order Date]])/3,0)</f>
        <v>Q1</v>
      </c>
      <c r="P173" s="8" t="str">
        <f t="shared" si="4"/>
        <v>Mar</v>
      </c>
      <c r="Q173" s="8">
        <f t="shared" si="5"/>
        <v>3</v>
      </c>
    </row>
    <row r="174" spans="1:17" x14ac:dyDescent="0.25">
      <c r="A174" s="8" t="s">
        <v>497</v>
      </c>
      <c r="B174" s="9">
        <v>46331</v>
      </c>
      <c r="C174" s="8">
        <v>2026</v>
      </c>
      <c r="D174" s="8" t="s">
        <v>498</v>
      </c>
      <c r="E174" s="8" t="s">
        <v>258</v>
      </c>
      <c r="F174" s="8" t="s">
        <v>123</v>
      </c>
      <c r="G174" s="8" t="s">
        <v>124</v>
      </c>
      <c r="H174" s="8" t="s">
        <v>41</v>
      </c>
      <c r="I174" s="8" t="s">
        <v>23</v>
      </c>
      <c r="J174" s="8">
        <v>3</v>
      </c>
      <c r="K174" s="8">
        <v>233.66</v>
      </c>
      <c r="L174" s="8">
        <v>577.52</v>
      </c>
      <c r="M174" s="8">
        <f>Table1[[#This Row],[Quantity Sold]]*Table1[[#This Row],[Unit Price]]</f>
        <v>700.98</v>
      </c>
      <c r="N174" s="8">
        <f>Table1[[#This Row],[Sales Amount]]-Table1[[#This Row],[Cost Amount]]</f>
        <v>123.46000000000004</v>
      </c>
      <c r="O174" s="8" t="str">
        <f>"Q"&amp;ROUNDUP(MONTH(Table1[[#This Row],[Order Date]])/3,0)</f>
        <v>Q4</v>
      </c>
      <c r="P174" s="8" t="str">
        <f t="shared" si="4"/>
        <v>Nov</v>
      </c>
      <c r="Q174" s="8">
        <f t="shared" si="5"/>
        <v>11</v>
      </c>
    </row>
    <row r="175" spans="1:17" x14ac:dyDescent="0.25">
      <c r="A175" s="8" t="s">
        <v>499</v>
      </c>
      <c r="B175" s="9">
        <v>46095</v>
      </c>
      <c r="C175" s="8">
        <v>2026</v>
      </c>
      <c r="D175" s="8" t="s">
        <v>132</v>
      </c>
      <c r="E175" s="8" t="s">
        <v>500</v>
      </c>
      <c r="F175" s="8" t="s">
        <v>91</v>
      </c>
      <c r="G175" s="8" t="s">
        <v>92</v>
      </c>
      <c r="H175" s="8" t="s">
        <v>68</v>
      </c>
      <c r="I175" s="8" t="s">
        <v>42</v>
      </c>
      <c r="J175" s="8">
        <v>20</v>
      </c>
      <c r="K175" s="8">
        <v>374.59</v>
      </c>
      <c r="L175" s="8">
        <v>4944.5600000000004</v>
      </c>
      <c r="M175" s="8">
        <f>Table1[[#This Row],[Quantity Sold]]*Table1[[#This Row],[Unit Price]]</f>
        <v>7491.7999999999993</v>
      </c>
      <c r="N175" s="8">
        <f>Table1[[#This Row],[Sales Amount]]-Table1[[#This Row],[Cost Amount]]</f>
        <v>2547.2399999999989</v>
      </c>
      <c r="O175" s="8" t="str">
        <f>"Q"&amp;ROUNDUP(MONTH(Table1[[#This Row],[Order Date]])/3,0)</f>
        <v>Q1</v>
      </c>
      <c r="P175" s="8" t="str">
        <f t="shared" si="4"/>
        <v>Mar</v>
      </c>
      <c r="Q175" s="8">
        <f t="shared" si="5"/>
        <v>3</v>
      </c>
    </row>
    <row r="176" spans="1:17" x14ac:dyDescent="0.25">
      <c r="A176" s="8" t="s">
        <v>501</v>
      </c>
      <c r="B176" s="9">
        <v>46180</v>
      </c>
      <c r="C176" s="8">
        <v>2026</v>
      </c>
      <c r="D176" s="8" t="s">
        <v>25</v>
      </c>
      <c r="E176" s="8" t="s">
        <v>502</v>
      </c>
      <c r="F176" s="8" t="s">
        <v>181</v>
      </c>
      <c r="G176" s="8" t="s">
        <v>182</v>
      </c>
      <c r="H176" s="8" t="s">
        <v>51</v>
      </c>
      <c r="I176" s="8" t="s">
        <v>29</v>
      </c>
      <c r="J176" s="8">
        <v>1</v>
      </c>
      <c r="K176" s="8">
        <v>436.31</v>
      </c>
      <c r="L176" s="8">
        <v>284.48</v>
      </c>
      <c r="M176" s="8">
        <f>Table1[[#This Row],[Quantity Sold]]*Table1[[#This Row],[Unit Price]]</f>
        <v>436.31</v>
      </c>
      <c r="N176" s="8">
        <f>Table1[[#This Row],[Sales Amount]]-Table1[[#This Row],[Cost Amount]]</f>
        <v>151.82999999999998</v>
      </c>
      <c r="O176" s="8" t="str">
        <f>"Q"&amp;ROUNDUP(MONTH(Table1[[#This Row],[Order Date]])/3,0)</f>
        <v>Q2</v>
      </c>
      <c r="P176" s="8" t="str">
        <f t="shared" si="4"/>
        <v>Jun</v>
      </c>
      <c r="Q176" s="8">
        <f t="shared" si="5"/>
        <v>6</v>
      </c>
    </row>
    <row r="177" spans="1:17" x14ac:dyDescent="0.25">
      <c r="A177" s="8" t="s">
        <v>503</v>
      </c>
      <c r="B177" s="9">
        <v>46043</v>
      </c>
      <c r="C177" s="8">
        <v>2026</v>
      </c>
      <c r="D177" s="8" t="s">
        <v>59</v>
      </c>
      <c r="E177" s="8" t="s">
        <v>504</v>
      </c>
      <c r="F177" s="8" t="s">
        <v>399</v>
      </c>
      <c r="G177" s="8" t="s">
        <v>400</v>
      </c>
      <c r="H177" s="8" t="s">
        <v>22</v>
      </c>
      <c r="I177" s="8" t="s">
        <v>42</v>
      </c>
      <c r="J177" s="8">
        <v>11</v>
      </c>
      <c r="K177" s="8">
        <v>290.02999999999997</v>
      </c>
      <c r="L177" s="8">
        <v>2607.48</v>
      </c>
      <c r="M177" s="8">
        <f>Table1[[#This Row],[Quantity Sold]]*Table1[[#This Row],[Unit Price]]</f>
        <v>3190.33</v>
      </c>
      <c r="N177" s="8">
        <f>Table1[[#This Row],[Sales Amount]]-Table1[[#This Row],[Cost Amount]]</f>
        <v>582.84999999999991</v>
      </c>
      <c r="O177" s="8" t="str">
        <f>"Q"&amp;ROUNDUP(MONTH(Table1[[#This Row],[Order Date]])/3,0)</f>
        <v>Q1</v>
      </c>
      <c r="P177" s="8" t="str">
        <f t="shared" si="4"/>
        <v>Jan</v>
      </c>
      <c r="Q177" s="8">
        <f t="shared" si="5"/>
        <v>1</v>
      </c>
    </row>
    <row r="178" spans="1:17" x14ac:dyDescent="0.25">
      <c r="A178" s="8" t="s">
        <v>505</v>
      </c>
      <c r="B178" s="9">
        <v>46190</v>
      </c>
      <c r="C178" s="8">
        <v>2026</v>
      </c>
      <c r="D178" s="8" t="s">
        <v>121</v>
      </c>
      <c r="E178" s="8" t="s">
        <v>506</v>
      </c>
      <c r="F178" s="8" t="s">
        <v>129</v>
      </c>
      <c r="G178" s="8" t="s">
        <v>130</v>
      </c>
      <c r="H178" s="8" t="s">
        <v>35</v>
      </c>
      <c r="I178" s="8" t="s">
        <v>42</v>
      </c>
      <c r="J178" s="8">
        <v>20</v>
      </c>
      <c r="K178" s="8">
        <v>224.62</v>
      </c>
      <c r="L178" s="8">
        <v>3527.09</v>
      </c>
      <c r="M178" s="8">
        <f>Table1[[#This Row],[Quantity Sold]]*Table1[[#This Row],[Unit Price]]</f>
        <v>4492.3999999999996</v>
      </c>
      <c r="N178" s="8">
        <f>Table1[[#This Row],[Sales Amount]]-Table1[[#This Row],[Cost Amount]]</f>
        <v>965.30999999999949</v>
      </c>
      <c r="O178" s="8" t="str">
        <f>"Q"&amp;ROUNDUP(MONTH(Table1[[#This Row],[Order Date]])/3,0)</f>
        <v>Q2</v>
      </c>
      <c r="P178" s="8" t="str">
        <f t="shared" si="4"/>
        <v>Jun</v>
      </c>
      <c r="Q178" s="8">
        <f t="shared" si="5"/>
        <v>6</v>
      </c>
    </row>
    <row r="179" spans="1:17" x14ac:dyDescent="0.25">
      <c r="A179" s="8" t="s">
        <v>507</v>
      </c>
      <c r="B179" s="9">
        <v>46221</v>
      </c>
      <c r="C179" s="8">
        <v>2026</v>
      </c>
      <c r="D179" s="8" t="s">
        <v>508</v>
      </c>
      <c r="E179" s="8" t="s">
        <v>509</v>
      </c>
      <c r="F179" s="8" t="s">
        <v>149</v>
      </c>
      <c r="G179" s="8" t="s">
        <v>150</v>
      </c>
      <c r="H179" s="8" t="s">
        <v>22</v>
      </c>
      <c r="I179" s="8" t="s">
        <v>29</v>
      </c>
      <c r="J179" s="8">
        <v>14</v>
      </c>
      <c r="K179" s="8">
        <v>483.95</v>
      </c>
      <c r="L179" s="8">
        <v>4346.37</v>
      </c>
      <c r="M179" s="8">
        <f>Table1[[#This Row],[Quantity Sold]]*Table1[[#This Row],[Unit Price]]</f>
        <v>6775.3</v>
      </c>
      <c r="N179" s="8">
        <f>Table1[[#This Row],[Sales Amount]]-Table1[[#This Row],[Cost Amount]]</f>
        <v>2428.9300000000003</v>
      </c>
      <c r="O179" s="8" t="str">
        <f>"Q"&amp;ROUNDUP(MONTH(Table1[[#This Row],[Order Date]])/3,0)</f>
        <v>Q3</v>
      </c>
      <c r="P179" s="8" t="str">
        <f t="shared" si="4"/>
        <v>Jul</v>
      </c>
      <c r="Q179" s="8">
        <f t="shared" si="5"/>
        <v>7</v>
      </c>
    </row>
    <row r="180" spans="1:17" x14ac:dyDescent="0.25">
      <c r="A180" s="8" t="s">
        <v>510</v>
      </c>
      <c r="B180" s="9">
        <v>46136</v>
      </c>
      <c r="C180" s="8">
        <v>2026</v>
      </c>
      <c r="D180" s="8" t="s">
        <v>44</v>
      </c>
      <c r="E180" s="8" t="s">
        <v>116</v>
      </c>
      <c r="F180" s="8" t="s">
        <v>27</v>
      </c>
      <c r="G180" s="8" t="s">
        <v>28</v>
      </c>
      <c r="H180" s="8" t="s">
        <v>22</v>
      </c>
      <c r="I180" s="8" t="s">
        <v>29</v>
      </c>
      <c r="J180" s="8">
        <v>8</v>
      </c>
      <c r="K180" s="8">
        <v>137.65</v>
      </c>
      <c r="L180" s="8">
        <v>794.58</v>
      </c>
      <c r="M180" s="8">
        <f>Table1[[#This Row],[Quantity Sold]]*Table1[[#This Row],[Unit Price]]</f>
        <v>1101.2</v>
      </c>
      <c r="N180" s="8">
        <f>Table1[[#This Row],[Sales Amount]]-Table1[[#This Row],[Cost Amount]]</f>
        <v>306.62</v>
      </c>
      <c r="O180" s="8" t="str">
        <f>"Q"&amp;ROUNDUP(MONTH(Table1[[#This Row],[Order Date]])/3,0)</f>
        <v>Q2</v>
      </c>
      <c r="P180" s="8" t="str">
        <f t="shared" si="4"/>
        <v>Apr</v>
      </c>
      <c r="Q180" s="8">
        <f t="shared" si="5"/>
        <v>4</v>
      </c>
    </row>
    <row r="181" spans="1:17" x14ac:dyDescent="0.25">
      <c r="A181" s="8" t="s">
        <v>511</v>
      </c>
      <c r="B181" s="9">
        <v>46138</v>
      </c>
      <c r="C181" s="8">
        <v>2026</v>
      </c>
      <c r="D181" s="8" t="s">
        <v>508</v>
      </c>
      <c r="E181" s="8" t="s">
        <v>512</v>
      </c>
      <c r="F181" s="8" t="s">
        <v>383</v>
      </c>
      <c r="G181" s="8" t="s">
        <v>384</v>
      </c>
      <c r="H181" s="8" t="s">
        <v>220</v>
      </c>
      <c r="I181" s="8" t="s">
        <v>52</v>
      </c>
      <c r="J181" s="8">
        <v>3</v>
      </c>
      <c r="K181" s="8">
        <v>402.81</v>
      </c>
      <c r="L181" s="8">
        <v>792.95</v>
      </c>
      <c r="M181" s="8">
        <f>Table1[[#This Row],[Quantity Sold]]*Table1[[#This Row],[Unit Price]]</f>
        <v>1208.43</v>
      </c>
      <c r="N181" s="8">
        <f>Table1[[#This Row],[Sales Amount]]-Table1[[#This Row],[Cost Amount]]</f>
        <v>415.48</v>
      </c>
      <c r="O181" s="8" t="str">
        <f>"Q"&amp;ROUNDUP(MONTH(Table1[[#This Row],[Order Date]])/3,0)</f>
        <v>Q2</v>
      </c>
      <c r="P181" s="8" t="str">
        <f t="shared" si="4"/>
        <v>Apr</v>
      </c>
      <c r="Q181" s="8">
        <f t="shared" si="5"/>
        <v>4</v>
      </c>
    </row>
    <row r="182" spans="1:17" x14ac:dyDescent="0.25">
      <c r="A182" s="8" t="s">
        <v>513</v>
      </c>
      <c r="B182" s="9">
        <v>46222</v>
      </c>
      <c r="C182" s="8">
        <v>2026</v>
      </c>
      <c r="D182" s="8" t="s">
        <v>89</v>
      </c>
      <c r="E182" s="8" t="s">
        <v>514</v>
      </c>
      <c r="F182" s="8" t="s">
        <v>106</v>
      </c>
      <c r="G182" s="8" t="s">
        <v>107</v>
      </c>
      <c r="H182" s="8" t="s">
        <v>35</v>
      </c>
      <c r="I182" s="8" t="s">
        <v>52</v>
      </c>
      <c r="J182" s="8">
        <v>4</v>
      </c>
      <c r="K182" s="8">
        <v>77.87</v>
      </c>
      <c r="L182" s="8">
        <v>259.26</v>
      </c>
      <c r="M182" s="8">
        <f>Table1[[#This Row],[Quantity Sold]]*Table1[[#This Row],[Unit Price]]</f>
        <v>311.48</v>
      </c>
      <c r="N182" s="8">
        <f>Table1[[#This Row],[Sales Amount]]-Table1[[#This Row],[Cost Amount]]</f>
        <v>52.220000000000027</v>
      </c>
      <c r="O182" s="8" t="str">
        <f>"Q"&amp;ROUNDUP(MONTH(Table1[[#This Row],[Order Date]])/3,0)</f>
        <v>Q3</v>
      </c>
      <c r="P182" s="8" t="str">
        <f t="shared" si="4"/>
        <v>Jul</v>
      </c>
      <c r="Q182" s="8">
        <f t="shared" si="5"/>
        <v>7</v>
      </c>
    </row>
    <row r="183" spans="1:17" x14ac:dyDescent="0.25">
      <c r="A183" s="8" t="s">
        <v>515</v>
      </c>
      <c r="B183" s="9">
        <v>46056</v>
      </c>
      <c r="C183" s="8">
        <v>2026</v>
      </c>
      <c r="D183" s="8" t="s">
        <v>316</v>
      </c>
      <c r="E183" s="8" t="s">
        <v>382</v>
      </c>
      <c r="F183" s="8" t="s">
        <v>56</v>
      </c>
      <c r="G183" s="8" t="s">
        <v>57</v>
      </c>
      <c r="H183" s="8" t="s">
        <v>51</v>
      </c>
      <c r="I183" s="8" t="s">
        <v>29</v>
      </c>
      <c r="J183" s="8">
        <v>5</v>
      </c>
      <c r="K183" s="8">
        <v>264.85000000000002</v>
      </c>
      <c r="L183" s="8">
        <v>924.16</v>
      </c>
      <c r="M183" s="8">
        <f>Table1[[#This Row],[Quantity Sold]]*Table1[[#This Row],[Unit Price]]</f>
        <v>1324.25</v>
      </c>
      <c r="N183" s="8">
        <f>Table1[[#This Row],[Sales Amount]]-Table1[[#This Row],[Cost Amount]]</f>
        <v>400.09000000000003</v>
      </c>
      <c r="O183" s="8" t="str">
        <f>"Q"&amp;ROUNDUP(MONTH(Table1[[#This Row],[Order Date]])/3,0)</f>
        <v>Q1</v>
      </c>
      <c r="P183" s="8" t="str">
        <f t="shared" si="4"/>
        <v>Feb</v>
      </c>
      <c r="Q183" s="8">
        <f t="shared" si="5"/>
        <v>2</v>
      </c>
    </row>
    <row r="184" spans="1:17" x14ac:dyDescent="0.25">
      <c r="A184" s="8" t="s">
        <v>516</v>
      </c>
      <c r="B184" s="9">
        <v>46089</v>
      </c>
      <c r="C184" s="8">
        <v>2026</v>
      </c>
      <c r="D184" s="8" t="s">
        <v>147</v>
      </c>
      <c r="E184" s="8" t="s">
        <v>55</v>
      </c>
      <c r="F184" s="8" t="s">
        <v>517</v>
      </c>
      <c r="G184" s="8" t="s">
        <v>518</v>
      </c>
      <c r="H184" s="8" t="s">
        <v>220</v>
      </c>
      <c r="I184" s="8" t="s">
        <v>52</v>
      </c>
      <c r="J184" s="8">
        <v>17</v>
      </c>
      <c r="K184" s="8">
        <v>376.22</v>
      </c>
      <c r="L184" s="8">
        <v>3729.92</v>
      </c>
      <c r="M184" s="8">
        <f>Table1[[#This Row],[Quantity Sold]]*Table1[[#This Row],[Unit Price]]</f>
        <v>6395.7400000000007</v>
      </c>
      <c r="N184" s="8">
        <f>Table1[[#This Row],[Sales Amount]]-Table1[[#This Row],[Cost Amount]]</f>
        <v>2665.8200000000006</v>
      </c>
      <c r="O184" s="8" t="str">
        <f>"Q"&amp;ROUNDUP(MONTH(Table1[[#This Row],[Order Date]])/3,0)</f>
        <v>Q1</v>
      </c>
      <c r="P184" s="8" t="str">
        <f t="shared" si="4"/>
        <v>Mar</v>
      </c>
      <c r="Q184" s="8">
        <f t="shared" si="5"/>
        <v>3</v>
      </c>
    </row>
    <row r="185" spans="1:17" x14ac:dyDescent="0.25">
      <c r="A185" s="8" t="s">
        <v>519</v>
      </c>
      <c r="B185" s="9">
        <v>46318</v>
      </c>
      <c r="C185" s="8">
        <v>2026</v>
      </c>
      <c r="D185" s="8" t="s">
        <v>157</v>
      </c>
      <c r="E185" s="8" t="s">
        <v>366</v>
      </c>
      <c r="F185" s="8" t="s">
        <v>215</v>
      </c>
      <c r="G185" s="8" t="s">
        <v>216</v>
      </c>
      <c r="H185" s="8" t="s">
        <v>51</v>
      </c>
      <c r="I185" s="8" t="s">
        <v>23</v>
      </c>
      <c r="J185" s="8">
        <v>20</v>
      </c>
      <c r="K185" s="8">
        <v>277.73</v>
      </c>
      <c r="L185" s="8">
        <v>3222.86</v>
      </c>
      <c r="M185" s="8">
        <f>Table1[[#This Row],[Quantity Sold]]*Table1[[#This Row],[Unit Price]]</f>
        <v>5554.6</v>
      </c>
      <c r="N185" s="8">
        <f>Table1[[#This Row],[Sales Amount]]-Table1[[#This Row],[Cost Amount]]</f>
        <v>2331.7400000000002</v>
      </c>
      <c r="O185" s="8" t="str">
        <f>"Q"&amp;ROUNDUP(MONTH(Table1[[#This Row],[Order Date]])/3,0)</f>
        <v>Q4</v>
      </c>
      <c r="P185" s="8" t="str">
        <f t="shared" si="4"/>
        <v>Oct</v>
      </c>
      <c r="Q185" s="8">
        <f t="shared" si="5"/>
        <v>10</v>
      </c>
    </row>
    <row r="186" spans="1:17" x14ac:dyDescent="0.25">
      <c r="A186" s="8" t="s">
        <v>520</v>
      </c>
      <c r="B186" s="9">
        <v>46104</v>
      </c>
      <c r="C186" s="8">
        <v>2026</v>
      </c>
      <c r="D186" s="8" t="s">
        <v>362</v>
      </c>
      <c r="E186" s="8" t="s">
        <v>521</v>
      </c>
      <c r="F186" s="8" t="s">
        <v>159</v>
      </c>
      <c r="G186" s="8" t="s">
        <v>160</v>
      </c>
      <c r="H186" s="8" t="s">
        <v>51</v>
      </c>
      <c r="I186" s="8" t="s">
        <v>29</v>
      </c>
      <c r="J186" s="8">
        <v>18</v>
      </c>
      <c r="K186" s="8">
        <v>178.93</v>
      </c>
      <c r="L186" s="8">
        <v>1934.89</v>
      </c>
      <c r="M186" s="8">
        <f>Table1[[#This Row],[Quantity Sold]]*Table1[[#This Row],[Unit Price]]</f>
        <v>3220.7400000000002</v>
      </c>
      <c r="N186" s="8">
        <f>Table1[[#This Row],[Sales Amount]]-Table1[[#This Row],[Cost Amount]]</f>
        <v>1285.8500000000001</v>
      </c>
      <c r="O186" s="8" t="str">
        <f>"Q"&amp;ROUNDUP(MONTH(Table1[[#This Row],[Order Date]])/3,0)</f>
        <v>Q1</v>
      </c>
      <c r="P186" s="8" t="str">
        <f t="shared" si="4"/>
        <v>Mar</v>
      </c>
      <c r="Q186" s="8">
        <f t="shared" si="5"/>
        <v>3</v>
      </c>
    </row>
    <row r="187" spans="1:17" x14ac:dyDescent="0.25">
      <c r="A187" s="8" t="s">
        <v>522</v>
      </c>
      <c r="B187" s="9">
        <v>46208</v>
      </c>
      <c r="C187" s="8">
        <v>2026</v>
      </c>
      <c r="D187" s="8" t="s">
        <v>268</v>
      </c>
      <c r="E187" s="8" t="s">
        <v>506</v>
      </c>
      <c r="F187" s="8" t="s">
        <v>139</v>
      </c>
      <c r="G187" s="8" t="s">
        <v>140</v>
      </c>
      <c r="H187" s="8" t="s">
        <v>22</v>
      </c>
      <c r="I187" s="8" t="s">
        <v>23</v>
      </c>
      <c r="J187" s="8">
        <v>4</v>
      </c>
      <c r="K187" s="8">
        <v>44.76</v>
      </c>
      <c r="L187" s="8">
        <v>98.19</v>
      </c>
      <c r="M187" s="8">
        <f>Table1[[#This Row],[Quantity Sold]]*Table1[[#This Row],[Unit Price]]</f>
        <v>179.04</v>
      </c>
      <c r="N187" s="8">
        <f>Table1[[#This Row],[Sales Amount]]-Table1[[#This Row],[Cost Amount]]</f>
        <v>80.849999999999994</v>
      </c>
      <c r="O187" s="8" t="str">
        <f>"Q"&amp;ROUNDUP(MONTH(Table1[[#This Row],[Order Date]])/3,0)</f>
        <v>Q3</v>
      </c>
      <c r="P187" s="8" t="str">
        <f t="shared" si="4"/>
        <v>Jul</v>
      </c>
      <c r="Q187" s="8">
        <f t="shared" si="5"/>
        <v>7</v>
      </c>
    </row>
    <row r="188" spans="1:17" x14ac:dyDescent="0.25">
      <c r="A188" s="8" t="s">
        <v>523</v>
      </c>
      <c r="B188" s="9">
        <v>46357</v>
      </c>
      <c r="C188" s="8">
        <v>2026</v>
      </c>
      <c r="D188" s="8" t="s">
        <v>271</v>
      </c>
      <c r="E188" s="8" t="s">
        <v>113</v>
      </c>
      <c r="F188" s="8" t="s">
        <v>169</v>
      </c>
      <c r="G188" s="8" t="s">
        <v>170</v>
      </c>
      <c r="H188" s="8" t="s">
        <v>22</v>
      </c>
      <c r="I188" s="8" t="s">
        <v>29</v>
      </c>
      <c r="J188" s="8">
        <v>10</v>
      </c>
      <c r="K188" s="8">
        <v>495.46</v>
      </c>
      <c r="L188" s="8">
        <v>2775.05</v>
      </c>
      <c r="M188" s="8">
        <f>Table1[[#This Row],[Quantity Sold]]*Table1[[#This Row],[Unit Price]]</f>
        <v>4954.5999999999995</v>
      </c>
      <c r="N188" s="8">
        <f>Table1[[#This Row],[Sales Amount]]-Table1[[#This Row],[Cost Amount]]</f>
        <v>2179.5499999999993</v>
      </c>
      <c r="O188" s="8" t="str">
        <f>"Q"&amp;ROUNDUP(MONTH(Table1[[#This Row],[Order Date]])/3,0)</f>
        <v>Q4</v>
      </c>
      <c r="P188" s="8" t="str">
        <f t="shared" si="4"/>
        <v>Dec</v>
      </c>
      <c r="Q188" s="8">
        <f t="shared" si="5"/>
        <v>12</v>
      </c>
    </row>
    <row r="189" spans="1:17" x14ac:dyDescent="0.25">
      <c r="A189" s="8" t="s">
        <v>524</v>
      </c>
      <c r="B189" s="9">
        <v>46371</v>
      </c>
      <c r="C189" s="8">
        <v>2026</v>
      </c>
      <c r="D189" s="8" t="s">
        <v>365</v>
      </c>
      <c r="E189" s="8" t="s">
        <v>525</v>
      </c>
      <c r="F189" s="8" t="s">
        <v>233</v>
      </c>
      <c r="G189" s="8" t="s">
        <v>234</v>
      </c>
      <c r="H189" s="8" t="s">
        <v>51</v>
      </c>
      <c r="I189" s="8" t="s">
        <v>29</v>
      </c>
      <c r="J189" s="8">
        <v>3</v>
      </c>
      <c r="K189" s="8">
        <v>239.58</v>
      </c>
      <c r="L189" s="8">
        <v>584.9</v>
      </c>
      <c r="M189" s="8">
        <f>Table1[[#This Row],[Quantity Sold]]*Table1[[#This Row],[Unit Price]]</f>
        <v>718.74</v>
      </c>
      <c r="N189" s="8">
        <f>Table1[[#This Row],[Sales Amount]]-Table1[[#This Row],[Cost Amount]]</f>
        <v>133.84000000000003</v>
      </c>
      <c r="O189" s="8" t="str">
        <f>"Q"&amp;ROUNDUP(MONTH(Table1[[#This Row],[Order Date]])/3,0)</f>
        <v>Q4</v>
      </c>
      <c r="P189" s="8" t="str">
        <f t="shared" si="4"/>
        <v>Dec</v>
      </c>
      <c r="Q189" s="8">
        <f t="shared" si="5"/>
        <v>12</v>
      </c>
    </row>
    <row r="190" spans="1:17" x14ac:dyDescent="0.25">
      <c r="A190" s="8" t="s">
        <v>526</v>
      </c>
      <c r="B190" s="9">
        <v>46098</v>
      </c>
      <c r="C190" s="8">
        <v>2026</v>
      </c>
      <c r="D190" s="8" t="s">
        <v>527</v>
      </c>
      <c r="E190" s="8" t="s">
        <v>528</v>
      </c>
      <c r="F190" s="8" t="s">
        <v>484</v>
      </c>
      <c r="G190" s="8" t="s">
        <v>485</v>
      </c>
      <c r="H190" s="8" t="s">
        <v>97</v>
      </c>
      <c r="I190" s="8" t="s">
        <v>23</v>
      </c>
      <c r="J190" s="8">
        <v>9</v>
      </c>
      <c r="K190" s="8">
        <v>396.31</v>
      </c>
      <c r="L190" s="8">
        <v>2657.78</v>
      </c>
      <c r="M190" s="8">
        <f>Table1[[#This Row],[Quantity Sold]]*Table1[[#This Row],[Unit Price]]</f>
        <v>3566.79</v>
      </c>
      <c r="N190" s="8">
        <f>Table1[[#This Row],[Sales Amount]]-Table1[[#This Row],[Cost Amount]]</f>
        <v>909.00999999999976</v>
      </c>
      <c r="O190" s="8" t="str">
        <f>"Q"&amp;ROUNDUP(MONTH(Table1[[#This Row],[Order Date]])/3,0)</f>
        <v>Q1</v>
      </c>
      <c r="P190" s="8" t="str">
        <f t="shared" si="4"/>
        <v>Mar</v>
      </c>
      <c r="Q190" s="8">
        <f t="shared" si="5"/>
        <v>3</v>
      </c>
    </row>
    <row r="191" spans="1:17" x14ac:dyDescent="0.25">
      <c r="A191" s="8" t="s">
        <v>529</v>
      </c>
      <c r="B191" s="9">
        <v>46380</v>
      </c>
      <c r="C191" s="8">
        <v>2026</v>
      </c>
      <c r="D191" s="8" t="s">
        <v>530</v>
      </c>
      <c r="E191" s="8" t="s">
        <v>45</v>
      </c>
      <c r="F191" s="8" t="s">
        <v>101</v>
      </c>
      <c r="G191" s="8" t="s">
        <v>102</v>
      </c>
      <c r="H191" s="8" t="s">
        <v>22</v>
      </c>
      <c r="I191" s="8" t="s">
        <v>42</v>
      </c>
      <c r="J191" s="8">
        <v>12</v>
      </c>
      <c r="K191" s="8">
        <v>282.08999999999997</v>
      </c>
      <c r="L191" s="8">
        <v>2201.5700000000002</v>
      </c>
      <c r="M191" s="8">
        <f>Table1[[#This Row],[Quantity Sold]]*Table1[[#This Row],[Unit Price]]</f>
        <v>3385.08</v>
      </c>
      <c r="N191" s="8">
        <f>Table1[[#This Row],[Sales Amount]]-Table1[[#This Row],[Cost Amount]]</f>
        <v>1183.5099999999998</v>
      </c>
      <c r="O191" s="8" t="str">
        <f>"Q"&amp;ROUNDUP(MONTH(Table1[[#This Row],[Order Date]])/3,0)</f>
        <v>Q4</v>
      </c>
      <c r="P191" s="8" t="str">
        <f t="shared" si="4"/>
        <v>Dec</v>
      </c>
      <c r="Q191" s="8">
        <f t="shared" si="5"/>
        <v>12</v>
      </c>
    </row>
    <row r="192" spans="1:17" x14ac:dyDescent="0.25">
      <c r="A192" s="8" t="s">
        <v>531</v>
      </c>
      <c r="B192" s="9">
        <v>46115</v>
      </c>
      <c r="C192" s="8">
        <v>2026</v>
      </c>
      <c r="D192" s="8" t="s">
        <v>137</v>
      </c>
      <c r="E192" s="8" t="s">
        <v>506</v>
      </c>
      <c r="F192" s="8" t="s">
        <v>229</v>
      </c>
      <c r="G192" s="8" t="s">
        <v>230</v>
      </c>
      <c r="H192" s="8" t="s">
        <v>35</v>
      </c>
      <c r="I192" s="8" t="s">
        <v>42</v>
      </c>
      <c r="J192" s="8">
        <v>6</v>
      </c>
      <c r="K192" s="8">
        <v>192.45</v>
      </c>
      <c r="L192" s="8">
        <v>888.68</v>
      </c>
      <c r="M192" s="8">
        <f>Table1[[#This Row],[Quantity Sold]]*Table1[[#This Row],[Unit Price]]</f>
        <v>1154.6999999999998</v>
      </c>
      <c r="N192" s="8">
        <f>Table1[[#This Row],[Sales Amount]]-Table1[[#This Row],[Cost Amount]]</f>
        <v>266.01999999999987</v>
      </c>
      <c r="O192" s="8" t="str">
        <f>"Q"&amp;ROUNDUP(MONTH(Table1[[#This Row],[Order Date]])/3,0)</f>
        <v>Q2</v>
      </c>
      <c r="P192" s="8" t="str">
        <f t="shared" si="4"/>
        <v>Apr</v>
      </c>
      <c r="Q192" s="8">
        <f t="shared" si="5"/>
        <v>4</v>
      </c>
    </row>
    <row r="193" spans="1:17" x14ac:dyDescent="0.25">
      <c r="A193" s="8" t="s">
        <v>532</v>
      </c>
      <c r="B193" s="9">
        <v>46256</v>
      </c>
      <c r="C193" s="8">
        <v>2026</v>
      </c>
      <c r="D193" s="8" t="s">
        <v>346</v>
      </c>
      <c r="E193" s="8" t="s">
        <v>533</v>
      </c>
      <c r="F193" s="8" t="s">
        <v>215</v>
      </c>
      <c r="G193" s="8" t="s">
        <v>216</v>
      </c>
      <c r="H193" s="8" t="s">
        <v>51</v>
      </c>
      <c r="I193" s="8" t="s">
        <v>52</v>
      </c>
      <c r="J193" s="8">
        <v>15</v>
      </c>
      <c r="K193" s="8">
        <v>110.7</v>
      </c>
      <c r="L193" s="8">
        <v>1149.77</v>
      </c>
      <c r="M193" s="8">
        <f>Table1[[#This Row],[Quantity Sold]]*Table1[[#This Row],[Unit Price]]</f>
        <v>1660.5</v>
      </c>
      <c r="N193" s="8">
        <f>Table1[[#This Row],[Sales Amount]]-Table1[[#This Row],[Cost Amount]]</f>
        <v>510.73</v>
      </c>
      <c r="O193" s="8" t="str">
        <f>"Q"&amp;ROUNDUP(MONTH(Table1[[#This Row],[Order Date]])/3,0)</f>
        <v>Q3</v>
      </c>
      <c r="P193" s="8" t="str">
        <f t="shared" si="4"/>
        <v>Aug</v>
      </c>
      <c r="Q193" s="8">
        <f t="shared" si="5"/>
        <v>8</v>
      </c>
    </row>
    <row r="194" spans="1:17" x14ac:dyDescent="0.25">
      <c r="A194" s="8" t="s">
        <v>534</v>
      </c>
      <c r="B194" s="9">
        <v>46362</v>
      </c>
      <c r="C194" s="8">
        <v>2026</v>
      </c>
      <c r="D194" s="8" t="s">
        <v>25</v>
      </c>
      <c r="E194" s="8" t="s">
        <v>168</v>
      </c>
      <c r="F194" s="8" t="s">
        <v>159</v>
      </c>
      <c r="G194" s="8" t="s">
        <v>160</v>
      </c>
      <c r="H194" s="8" t="s">
        <v>51</v>
      </c>
      <c r="I194" s="8" t="s">
        <v>42</v>
      </c>
      <c r="J194" s="8">
        <v>11</v>
      </c>
      <c r="K194" s="8">
        <v>486.56</v>
      </c>
      <c r="L194" s="8">
        <v>3415.88</v>
      </c>
      <c r="M194" s="8">
        <f>Table1[[#This Row],[Quantity Sold]]*Table1[[#This Row],[Unit Price]]</f>
        <v>5352.16</v>
      </c>
      <c r="N194" s="8">
        <f>Table1[[#This Row],[Sales Amount]]-Table1[[#This Row],[Cost Amount]]</f>
        <v>1936.2799999999997</v>
      </c>
      <c r="O194" s="8" t="str">
        <f>"Q"&amp;ROUNDUP(MONTH(Table1[[#This Row],[Order Date]])/3,0)</f>
        <v>Q4</v>
      </c>
      <c r="P194" s="8" t="str">
        <f t="shared" si="4"/>
        <v>Dec</v>
      </c>
      <c r="Q194" s="8">
        <f t="shared" si="5"/>
        <v>12</v>
      </c>
    </row>
    <row r="195" spans="1:17" x14ac:dyDescent="0.25">
      <c r="A195" s="8" t="s">
        <v>535</v>
      </c>
      <c r="B195" s="9">
        <v>46291</v>
      </c>
      <c r="C195" s="8">
        <v>2026</v>
      </c>
      <c r="D195" s="8" t="s">
        <v>81</v>
      </c>
      <c r="E195" s="8" t="s">
        <v>536</v>
      </c>
      <c r="F195" s="8" t="s">
        <v>33</v>
      </c>
      <c r="G195" s="8" t="s">
        <v>34</v>
      </c>
      <c r="H195" s="8" t="s">
        <v>35</v>
      </c>
      <c r="I195" s="8" t="s">
        <v>23</v>
      </c>
      <c r="J195" s="8">
        <v>10</v>
      </c>
      <c r="K195" s="8">
        <v>258.76</v>
      </c>
      <c r="L195" s="8">
        <v>2005</v>
      </c>
      <c r="M195" s="8">
        <f>Table1[[#This Row],[Quantity Sold]]*Table1[[#This Row],[Unit Price]]</f>
        <v>2587.6</v>
      </c>
      <c r="N195" s="8">
        <f>Table1[[#This Row],[Sales Amount]]-Table1[[#This Row],[Cost Amount]]</f>
        <v>582.59999999999991</v>
      </c>
      <c r="O195" s="8" t="str">
        <f>"Q"&amp;ROUNDUP(MONTH(Table1[[#This Row],[Order Date]])/3,0)</f>
        <v>Q3</v>
      </c>
      <c r="P195" s="8" t="str">
        <f t="shared" si="4"/>
        <v>Sep</v>
      </c>
      <c r="Q195" s="8">
        <f t="shared" si="5"/>
        <v>9</v>
      </c>
    </row>
    <row r="196" spans="1:17" x14ac:dyDescent="0.25">
      <c r="A196" s="8" t="s">
        <v>537</v>
      </c>
      <c r="B196" s="9">
        <v>46298</v>
      </c>
      <c r="C196" s="8">
        <v>2026</v>
      </c>
      <c r="D196" s="8" t="s">
        <v>284</v>
      </c>
      <c r="E196" s="8" t="s">
        <v>119</v>
      </c>
      <c r="F196" s="8" t="s">
        <v>249</v>
      </c>
      <c r="G196" s="8" t="s">
        <v>250</v>
      </c>
      <c r="H196" s="8" t="s">
        <v>51</v>
      </c>
      <c r="I196" s="8" t="s">
        <v>29</v>
      </c>
      <c r="J196" s="8">
        <v>12</v>
      </c>
      <c r="K196" s="8">
        <v>342.59</v>
      </c>
      <c r="L196" s="8">
        <v>2979.09</v>
      </c>
      <c r="M196" s="8">
        <f>Table1[[#This Row],[Quantity Sold]]*Table1[[#This Row],[Unit Price]]</f>
        <v>4111.08</v>
      </c>
      <c r="N196" s="8">
        <f>Table1[[#This Row],[Sales Amount]]-Table1[[#This Row],[Cost Amount]]</f>
        <v>1131.9899999999998</v>
      </c>
      <c r="O196" s="8" t="str">
        <f>"Q"&amp;ROUNDUP(MONTH(Table1[[#This Row],[Order Date]])/3,0)</f>
        <v>Q4</v>
      </c>
      <c r="P196" s="8" t="str">
        <f t="shared" ref="P196:P259" si="6">TEXT(B:B,"MMM")</f>
        <v>Oct</v>
      </c>
      <c r="Q196" s="8">
        <f t="shared" ref="Q196:Q259" si="7">MONTH(B:B)</f>
        <v>10</v>
      </c>
    </row>
    <row r="197" spans="1:17" x14ac:dyDescent="0.25">
      <c r="A197" s="8" t="s">
        <v>538</v>
      </c>
      <c r="B197" s="9">
        <v>46163</v>
      </c>
      <c r="C197" s="8">
        <v>2026</v>
      </c>
      <c r="D197" s="8" t="s">
        <v>115</v>
      </c>
      <c r="E197" s="8" t="s">
        <v>539</v>
      </c>
      <c r="F197" s="8" t="s">
        <v>72</v>
      </c>
      <c r="G197" s="8" t="s">
        <v>73</v>
      </c>
      <c r="H197" s="8" t="s">
        <v>41</v>
      </c>
      <c r="I197" s="8" t="s">
        <v>29</v>
      </c>
      <c r="J197" s="8">
        <v>20</v>
      </c>
      <c r="K197" s="8">
        <v>213.11</v>
      </c>
      <c r="L197" s="8">
        <v>3083.51</v>
      </c>
      <c r="M197" s="8">
        <f>Table1[[#This Row],[Quantity Sold]]*Table1[[#This Row],[Unit Price]]</f>
        <v>4262.2000000000007</v>
      </c>
      <c r="N197" s="8">
        <f>Table1[[#This Row],[Sales Amount]]-Table1[[#This Row],[Cost Amount]]</f>
        <v>1178.6900000000005</v>
      </c>
      <c r="O197" s="8" t="str">
        <f>"Q"&amp;ROUNDUP(MONTH(Table1[[#This Row],[Order Date]])/3,0)</f>
        <v>Q2</v>
      </c>
      <c r="P197" s="8" t="str">
        <f t="shared" si="6"/>
        <v>May</v>
      </c>
      <c r="Q197" s="8">
        <f t="shared" si="7"/>
        <v>5</v>
      </c>
    </row>
    <row r="198" spans="1:17" x14ac:dyDescent="0.25">
      <c r="A198" s="8" t="s">
        <v>540</v>
      </c>
      <c r="B198" s="9">
        <v>46124</v>
      </c>
      <c r="C198" s="8">
        <v>2026</v>
      </c>
      <c r="D198" s="8" t="s">
        <v>541</v>
      </c>
      <c r="E198" s="8" t="s">
        <v>542</v>
      </c>
      <c r="F198" s="8" t="s">
        <v>517</v>
      </c>
      <c r="G198" s="8" t="s">
        <v>518</v>
      </c>
      <c r="H198" s="8" t="s">
        <v>220</v>
      </c>
      <c r="I198" s="8" t="s">
        <v>23</v>
      </c>
      <c r="J198" s="8">
        <v>4</v>
      </c>
      <c r="K198" s="8">
        <v>143.11000000000001</v>
      </c>
      <c r="L198" s="8">
        <v>465.64</v>
      </c>
      <c r="M198" s="8">
        <f>Table1[[#This Row],[Quantity Sold]]*Table1[[#This Row],[Unit Price]]</f>
        <v>572.44000000000005</v>
      </c>
      <c r="N198" s="8">
        <f>Table1[[#This Row],[Sales Amount]]-Table1[[#This Row],[Cost Amount]]</f>
        <v>106.80000000000007</v>
      </c>
      <c r="O198" s="8" t="str">
        <f>"Q"&amp;ROUNDUP(MONTH(Table1[[#This Row],[Order Date]])/3,0)</f>
        <v>Q2</v>
      </c>
      <c r="P198" s="8" t="str">
        <f t="shared" si="6"/>
        <v>Apr</v>
      </c>
      <c r="Q198" s="8">
        <f t="shared" si="7"/>
        <v>4</v>
      </c>
    </row>
    <row r="199" spans="1:17" x14ac:dyDescent="0.25">
      <c r="A199" s="8" t="s">
        <v>543</v>
      </c>
      <c r="B199" s="9">
        <v>46121</v>
      </c>
      <c r="C199" s="8">
        <v>2026</v>
      </c>
      <c r="D199" s="8" t="s">
        <v>404</v>
      </c>
      <c r="E199" s="8" t="s">
        <v>544</v>
      </c>
      <c r="F199" s="8" t="s">
        <v>154</v>
      </c>
      <c r="G199" s="8" t="s">
        <v>155</v>
      </c>
      <c r="H199" s="8" t="s">
        <v>68</v>
      </c>
      <c r="I199" s="8" t="s">
        <v>29</v>
      </c>
      <c r="J199" s="8">
        <v>15</v>
      </c>
      <c r="K199" s="8">
        <v>76.92</v>
      </c>
      <c r="L199" s="8">
        <v>721.61</v>
      </c>
      <c r="M199" s="8">
        <f>Table1[[#This Row],[Quantity Sold]]*Table1[[#This Row],[Unit Price]]</f>
        <v>1153.8</v>
      </c>
      <c r="N199" s="8">
        <f>Table1[[#This Row],[Sales Amount]]-Table1[[#This Row],[Cost Amount]]</f>
        <v>432.18999999999994</v>
      </c>
      <c r="O199" s="8" t="str">
        <f>"Q"&amp;ROUNDUP(MONTH(Table1[[#This Row],[Order Date]])/3,0)</f>
        <v>Q2</v>
      </c>
      <c r="P199" s="8" t="str">
        <f t="shared" si="6"/>
        <v>Apr</v>
      </c>
      <c r="Q199" s="8">
        <f t="shared" si="7"/>
        <v>4</v>
      </c>
    </row>
    <row r="200" spans="1:17" x14ac:dyDescent="0.25">
      <c r="A200" s="8" t="s">
        <v>545</v>
      </c>
      <c r="B200" s="9">
        <v>46254</v>
      </c>
      <c r="C200" s="8">
        <v>2026</v>
      </c>
      <c r="D200" s="8" t="s">
        <v>379</v>
      </c>
      <c r="E200" s="8" t="s">
        <v>546</v>
      </c>
      <c r="F200" s="8" t="s">
        <v>317</v>
      </c>
      <c r="G200" s="8" t="s">
        <v>318</v>
      </c>
      <c r="H200" s="8" t="s">
        <v>22</v>
      </c>
      <c r="I200" s="8" t="s">
        <v>42</v>
      </c>
      <c r="J200" s="8">
        <v>1</v>
      </c>
      <c r="K200" s="8">
        <v>161.99</v>
      </c>
      <c r="L200" s="8">
        <v>113.57</v>
      </c>
      <c r="M200" s="8">
        <f>Table1[[#This Row],[Quantity Sold]]*Table1[[#This Row],[Unit Price]]</f>
        <v>161.99</v>
      </c>
      <c r="N200" s="8">
        <f>Table1[[#This Row],[Sales Amount]]-Table1[[#This Row],[Cost Amount]]</f>
        <v>48.420000000000016</v>
      </c>
      <c r="O200" s="8" t="str">
        <f>"Q"&amp;ROUNDUP(MONTH(Table1[[#This Row],[Order Date]])/3,0)</f>
        <v>Q3</v>
      </c>
      <c r="P200" s="8" t="str">
        <f t="shared" si="6"/>
        <v>Aug</v>
      </c>
      <c r="Q200" s="8">
        <f t="shared" si="7"/>
        <v>8</v>
      </c>
    </row>
    <row r="201" spans="1:17" x14ac:dyDescent="0.25">
      <c r="A201" s="8" t="s">
        <v>547</v>
      </c>
      <c r="B201" s="9">
        <v>46061</v>
      </c>
      <c r="C201" s="8">
        <v>2026</v>
      </c>
      <c r="D201" s="8" t="s">
        <v>417</v>
      </c>
      <c r="E201" s="8" t="s">
        <v>402</v>
      </c>
      <c r="F201" s="8" t="s">
        <v>484</v>
      </c>
      <c r="G201" s="8" t="s">
        <v>485</v>
      </c>
      <c r="H201" s="8" t="s">
        <v>97</v>
      </c>
      <c r="I201" s="8" t="s">
        <v>23</v>
      </c>
      <c r="J201" s="8">
        <v>2</v>
      </c>
      <c r="K201" s="8">
        <v>403.73</v>
      </c>
      <c r="L201" s="8">
        <v>671.14</v>
      </c>
      <c r="M201" s="8">
        <f>Table1[[#This Row],[Quantity Sold]]*Table1[[#This Row],[Unit Price]]</f>
        <v>807.46</v>
      </c>
      <c r="N201" s="8">
        <f>Table1[[#This Row],[Sales Amount]]-Table1[[#This Row],[Cost Amount]]</f>
        <v>136.32000000000005</v>
      </c>
      <c r="O201" s="8" t="str">
        <f>"Q"&amp;ROUNDUP(MONTH(Table1[[#This Row],[Order Date]])/3,0)</f>
        <v>Q1</v>
      </c>
      <c r="P201" s="8" t="str">
        <f t="shared" si="6"/>
        <v>Feb</v>
      </c>
      <c r="Q201" s="8">
        <f t="shared" si="7"/>
        <v>2</v>
      </c>
    </row>
    <row r="202" spans="1:17" x14ac:dyDescent="0.25">
      <c r="A202" s="8" t="s">
        <v>548</v>
      </c>
      <c r="B202" s="9">
        <v>46117</v>
      </c>
      <c r="C202" s="8">
        <v>2026</v>
      </c>
      <c r="D202" s="8" t="s">
        <v>377</v>
      </c>
      <c r="E202" s="8" t="s">
        <v>252</v>
      </c>
      <c r="F202" s="8" t="s">
        <v>33</v>
      </c>
      <c r="G202" s="8" t="s">
        <v>34</v>
      </c>
      <c r="H202" s="8" t="s">
        <v>35</v>
      </c>
      <c r="I202" s="8" t="s">
        <v>42</v>
      </c>
      <c r="J202" s="8">
        <v>8</v>
      </c>
      <c r="K202" s="8">
        <v>282.26</v>
      </c>
      <c r="L202" s="8">
        <v>1532.64</v>
      </c>
      <c r="M202" s="8">
        <f>Table1[[#This Row],[Quantity Sold]]*Table1[[#This Row],[Unit Price]]</f>
        <v>2258.08</v>
      </c>
      <c r="N202" s="8">
        <f>Table1[[#This Row],[Sales Amount]]-Table1[[#This Row],[Cost Amount]]</f>
        <v>725.43999999999983</v>
      </c>
      <c r="O202" s="8" t="str">
        <f>"Q"&amp;ROUNDUP(MONTH(Table1[[#This Row],[Order Date]])/3,0)</f>
        <v>Q2</v>
      </c>
      <c r="P202" s="8" t="str">
        <f t="shared" si="6"/>
        <v>Apr</v>
      </c>
      <c r="Q202" s="8">
        <f t="shared" si="7"/>
        <v>4</v>
      </c>
    </row>
    <row r="203" spans="1:17" x14ac:dyDescent="0.25">
      <c r="A203" s="8" t="s">
        <v>549</v>
      </c>
      <c r="B203" s="9">
        <v>46040</v>
      </c>
      <c r="C203" s="8">
        <v>2026</v>
      </c>
      <c r="D203" s="8" t="s">
        <v>268</v>
      </c>
      <c r="E203" s="8" t="s">
        <v>550</v>
      </c>
      <c r="F203" s="8" t="s">
        <v>186</v>
      </c>
      <c r="G203" s="8" t="s">
        <v>187</v>
      </c>
      <c r="H203" s="8" t="s">
        <v>97</v>
      </c>
      <c r="I203" s="8" t="s">
        <v>52</v>
      </c>
      <c r="J203" s="8">
        <v>15</v>
      </c>
      <c r="K203" s="8">
        <v>230.1</v>
      </c>
      <c r="L203" s="8">
        <v>2615.1</v>
      </c>
      <c r="M203" s="8">
        <f>Table1[[#This Row],[Quantity Sold]]*Table1[[#This Row],[Unit Price]]</f>
        <v>3451.5</v>
      </c>
      <c r="N203" s="8">
        <f>Table1[[#This Row],[Sales Amount]]-Table1[[#This Row],[Cost Amount]]</f>
        <v>836.40000000000009</v>
      </c>
      <c r="O203" s="8" t="str">
        <f>"Q"&amp;ROUNDUP(MONTH(Table1[[#This Row],[Order Date]])/3,0)</f>
        <v>Q1</v>
      </c>
      <c r="P203" s="8" t="str">
        <f t="shared" si="6"/>
        <v>Jan</v>
      </c>
      <c r="Q203" s="8">
        <f t="shared" si="7"/>
        <v>1</v>
      </c>
    </row>
    <row r="204" spans="1:17" x14ac:dyDescent="0.25">
      <c r="A204" s="8" t="s">
        <v>551</v>
      </c>
      <c r="B204" s="9">
        <v>46332</v>
      </c>
      <c r="C204" s="8">
        <v>2026</v>
      </c>
      <c r="D204" s="8" t="s">
        <v>552</v>
      </c>
      <c r="E204" s="8" t="s">
        <v>542</v>
      </c>
      <c r="F204" s="8" t="s">
        <v>139</v>
      </c>
      <c r="G204" s="8" t="s">
        <v>140</v>
      </c>
      <c r="H204" s="8" t="s">
        <v>22</v>
      </c>
      <c r="I204" s="8" t="s">
        <v>52</v>
      </c>
      <c r="J204" s="8">
        <v>2</v>
      </c>
      <c r="K204" s="8">
        <v>88.36</v>
      </c>
      <c r="L204" s="8">
        <v>122.85</v>
      </c>
      <c r="M204" s="8">
        <f>Table1[[#This Row],[Quantity Sold]]*Table1[[#This Row],[Unit Price]]</f>
        <v>176.72</v>
      </c>
      <c r="N204" s="8">
        <f>Table1[[#This Row],[Sales Amount]]-Table1[[#This Row],[Cost Amount]]</f>
        <v>53.870000000000005</v>
      </c>
      <c r="O204" s="8" t="str">
        <f>"Q"&amp;ROUNDUP(MONTH(Table1[[#This Row],[Order Date]])/3,0)</f>
        <v>Q4</v>
      </c>
      <c r="P204" s="8" t="str">
        <f t="shared" si="6"/>
        <v>Nov</v>
      </c>
      <c r="Q204" s="8">
        <f t="shared" si="7"/>
        <v>11</v>
      </c>
    </row>
    <row r="205" spans="1:17" x14ac:dyDescent="0.25">
      <c r="A205" s="8" t="s">
        <v>553</v>
      </c>
      <c r="B205" s="9">
        <v>46383</v>
      </c>
      <c r="C205" s="8">
        <v>2026</v>
      </c>
      <c r="D205" s="8" t="s">
        <v>206</v>
      </c>
      <c r="E205" s="8" t="s">
        <v>554</v>
      </c>
      <c r="F205" s="8" t="s">
        <v>383</v>
      </c>
      <c r="G205" s="8" t="s">
        <v>384</v>
      </c>
      <c r="H205" s="8" t="s">
        <v>220</v>
      </c>
      <c r="I205" s="8" t="s">
        <v>42</v>
      </c>
      <c r="J205" s="8">
        <v>7</v>
      </c>
      <c r="K205" s="8">
        <v>478.81</v>
      </c>
      <c r="L205" s="8">
        <v>2028.75</v>
      </c>
      <c r="M205" s="8">
        <f>Table1[[#This Row],[Quantity Sold]]*Table1[[#This Row],[Unit Price]]</f>
        <v>3351.67</v>
      </c>
      <c r="N205" s="8">
        <f>Table1[[#This Row],[Sales Amount]]-Table1[[#This Row],[Cost Amount]]</f>
        <v>1322.92</v>
      </c>
      <c r="O205" s="8" t="str">
        <f>"Q"&amp;ROUNDUP(MONTH(Table1[[#This Row],[Order Date]])/3,0)</f>
        <v>Q4</v>
      </c>
      <c r="P205" s="8" t="str">
        <f t="shared" si="6"/>
        <v>Dec</v>
      </c>
      <c r="Q205" s="8">
        <f t="shared" si="7"/>
        <v>12</v>
      </c>
    </row>
    <row r="206" spans="1:17" x14ac:dyDescent="0.25">
      <c r="A206" s="8" t="s">
        <v>555</v>
      </c>
      <c r="B206" s="9">
        <v>46329</v>
      </c>
      <c r="C206" s="8">
        <v>2026</v>
      </c>
      <c r="D206" s="8" t="s">
        <v>288</v>
      </c>
      <c r="E206" s="8" t="s">
        <v>48</v>
      </c>
      <c r="F206" s="8" t="s">
        <v>399</v>
      </c>
      <c r="G206" s="8" t="s">
        <v>400</v>
      </c>
      <c r="H206" s="8" t="s">
        <v>22</v>
      </c>
      <c r="I206" s="8" t="s">
        <v>23</v>
      </c>
      <c r="J206" s="8">
        <v>7</v>
      </c>
      <c r="K206" s="8">
        <v>339.79</v>
      </c>
      <c r="L206" s="8">
        <v>1733.63</v>
      </c>
      <c r="M206" s="8">
        <f>Table1[[#This Row],[Quantity Sold]]*Table1[[#This Row],[Unit Price]]</f>
        <v>2378.5300000000002</v>
      </c>
      <c r="N206" s="8">
        <f>Table1[[#This Row],[Sales Amount]]-Table1[[#This Row],[Cost Amount]]</f>
        <v>644.90000000000009</v>
      </c>
      <c r="O206" s="8" t="str">
        <f>"Q"&amp;ROUNDUP(MONTH(Table1[[#This Row],[Order Date]])/3,0)</f>
        <v>Q4</v>
      </c>
      <c r="P206" s="8" t="str">
        <f t="shared" si="6"/>
        <v>Nov</v>
      </c>
      <c r="Q206" s="8">
        <f t="shared" si="7"/>
        <v>11</v>
      </c>
    </row>
    <row r="207" spans="1:17" x14ac:dyDescent="0.25">
      <c r="A207" s="8" t="s">
        <v>556</v>
      </c>
      <c r="B207" s="9">
        <v>46120</v>
      </c>
      <c r="C207" s="8">
        <v>2026</v>
      </c>
      <c r="D207" s="8" t="s">
        <v>268</v>
      </c>
      <c r="E207" s="8" t="s">
        <v>557</v>
      </c>
      <c r="F207" s="8" t="s">
        <v>154</v>
      </c>
      <c r="G207" s="8" t="s">
        <v>155</v>
      </c>
      <c r="H207" s="8" t="s">
        <v>68</v>
      </c>
      <c r="I207" s="8" t="s">
        <v>29</v>
      </c>
      <c r="J207" s="8">
        <v>11</v>
      </c>
      <c r="K207" s="8">
        <v>277.77999999999997</v>
      </c>
      <c r="L207" s="8">
        <v>2444.86</v>
      </c>
      <c r="M207" s="8">
        <f>Table1[[#This Row],[Quantity Sold]]*Table1[[#This Row],[Unit Price]]</f>
        <v>3055.58</v>
      </c>
      <c r="N207" s="8">
        <f>Table1[[#This Row],[Sales Amount]]-Table1[[#This Row],[Cost Amount]]</f>
        <v>610.7199999999998</v>
      </c>
      <c r="O207" s="8" t="str">
        <f>"Q"&amp;ROUNDUP(MONTH(Table1[[#This Row],[Order Date]])/3,0)</f>
        <v>Q2</v>
      </c>
      <c r="P207" s="8" t="str">
        <f t="shared" si="6"/>
        <v>Apr</v>
      </c>
      <c r="Q207" s="8">
        <f t="shared" si="7"/>
        <v>4</v>
      </c>
    </row>
    <row r="208" spans="1:17" x14ac:dyDescent="0.25">
      <c r="A208" s="8" t="s">
        <v>558</v>
      </c>
      <c r="B208" s="9">
        <v>46129</v>
      </c>
      <c r="C208" s="8">
        <v>2026</v>
      </c>
      <c r="D208" s="8" t="s">
        <v>559</v>
      </c>
      <c r="E208" s="8" t="s">
        <v>560</v>
      </c>
      <c r="F208" s="8" t="s">
        <v>173</v>
      </c>
      <c r="G208" s="8" t="s">
        <v>174</v>
      </c>
      <c r="H208" s="8" t="s">
        <v>22</v>
      </c>
      <c r="I208" s="8" t="s">
        <v>29</v>
      </c>
      <c r="J208" s="8">
        <v>4</v>
      </c>
      <c r="K208" s="8">
        <v>396.2</v>
      </c>
      <c r="L208" s="8">
        <v>1138.72</v>
      </c>
      <c r="M208" s="8">
        <f>Table1[[#This Row],[Quantity Sold]]*Table1[[#This Row],[Unit Price]]</f>
        <v>1584.8</v>
      </c>
      <c r="N208" s="8">
        <f>Table1[[#This Row],[Sales Amount]]-Table1[[#This Row],[Cost Amount]]</f>
        <v>446.07999999999993</v>
      </c>
      <c r="O208" s="8" t="str">
        <f>"Q"&amp;ROUNDUP(MONTH(Table1[[#This Row],[Order Date]])/3,0)</f>
        <v>Q2</v>
      </c>
      <c r="P208" s="8" t="str">
        <f t="shared" si="6"/>
        <v>Apr</v>
      </c>
      <c r="Q208" s="8">
        <f t="shared" si="7"/>
        <v>4</v>
      </c>
    </row>
    <row r="209" spans="1:17" x14ac:dyDescent="0.25">
      <c r="A209" s="8" t="s">
        <v>561</v>
      </c>
      <c r="B209" s="9">
        <v>46110</v>
      </c>
      <c r="C209" s="8">
        <v>2026</v>
      </c>
      <c r="D209" s="8" t="s">
        <v>147</v>
      </c>
      <c r="E209" s="8" t="s">
        <v>55</v>
      </c>
      <c r="F209" s="8" t="s">
        <v>181</v>
      </c>
      <c r="G209" s="8" t="s">
        <v>182</v>
      </c>
      <c r="H209" s="8" t="s">
        <v>51</v>
      </c>
      <c r="I209" s="8" t="s">
        <v>29</v>
      </c>
      <c r="J209" s="8">
        <v>8</v>
      </c>
      <c r="K209" s="8">
        <v>409.54</v>
      </c>
      <c r="L209" s="8">
        <v>2333.98</v>
      </c>
      <c r="M209" s="8">
        <f>Table1[[#This Row],[Quantity Sold]]*Table1[[#This Row],[Unit Price]]</f>
        <v>3276.32</v>
      </c>
      <c r="N209" s="8">
        <f>Table1[[#This Row],[Sales Amount]]-Table1[[#This Row],[Cost Amount]]</f>
        <v>942.34000000000015</v>
      </c>
      <c r="O209" s="8" t="str">
        <f>"Q"&amp;ROUNDUP(MONTH(Table1[[#This Row],[Order Date]])/3,0)</f>
        <v>Q1</v>
      </c>
      <c r="P209" s="8" t="str">
        <f t="shared" si="6"/>
        <v>Mar</v>
      </c>
      <c r="Q209" s="8">
        <f t="shared" si="7"/>
        <v>3</v>
      </c>
    </row>
    <row r="210" spans="1:17" x14ac:dyDescent="0.25">
      <c r="A210" s="8" t="s">
        <v>562</v>
      </c>
      <c r="B210" s="9">
        <v>46065</v>
      </c>
      <c r="C210" s="8">
        <v>2026</v>
      </c>
      <c r="D210" s="8" t="s">
        <v>508</v>
      </c>
      <c r="E210" s="8" t="s">
        <v>563</v>
      </c>
      <c r="F210" s="8" t="s">
        <v>49</v>
      </c>
      <c r="G210" s="8" t="s">
        <v>50</v>
      </c>
      <c r="H210" s="8" t="s">
        <v>51</v>
      </c>
      <c r="I210" s="8" t="s">
        <v>29</v>
      </c>
      <c r="J210" s="8">
        <v>5</v>
      </c>
      <c r="K210" s="8">
        <v>239.73</v>
      </c>
      <c r="L210" s="8">
        <v>864.19</v>
      </c>
      <c r="M210" s="8">
        <f>Table1[[#This Row],[Quantity Sold]]*Table1[[#This Row],[Unit Price]]</f>
        <v>1198.6499999999999</v>
      </c>
      <c r="N210" s="8">
        <f>Table1[[#This Row],[Sales Amount]]-Table1[[#This Row],[Cost Amount]]</f>
        <v>334.45999999999981</v>
      </c>
      <c r="O210" s="8" t="str">
        <f>"Q"&amp;ROUNDUP(MONTH(Table1[[#This Row],[Order Date]])/3,0)</f>
        <v>Q1</v>
      </c>
      <c r="P210" s="8" t="str">
        <f t="shared" si="6"/>
        <v>Feb</v>
      </c>
      <c r="Q210" s="8">
        <f t="shared" si="7"/>
        <v>2</v>
      </c>
    </row>
    <row r="211" spans="1:17" x14ac:dyDescent="0.25">
      <c r="A211" s="8" t="s">
        <v>564</v>
      </c>
      <c r="B211" s="9">
        <v>46183</v>
      </c>
      <c r="C211" s="8">
        <v>2026</v>
      </c>
      <c r="D211" s="8" t="s">
        <v>18</v>
      </c>
      <c r="E211" s="8" t="s">
        <v>565</v>
      </c>
      <c r="F211" s="8" t="s">
        <v>154</v>
      </c>
      <c r="G211" s="8" t="s">
        <v>155</v>
      </c>
      <c r="H211" s="8" t="s">
        <v>68</v>
      </c>
      <c r="I211" s="8" t="s">
        <v>42</v>
      </c>
      <c r="J211" s="8">
        <v>10</v>
      </c>
      <c r="K211" s="8">
        <v>111.27</v>
      </c>
      <c r="L211" s="8">
        <v>633.16</v>
      </c>
      <c r="M211" s="8">
        <f>Table1[[#This Row],[Quantity Sold]]*Table1[[#This Row],[Unit Price]]</f>
        <v>1112.7</v>
      </c>
      <c r="N211" s="8">
        <f>Table1[[#This Row],[Sales Amount]]-Table1[[#This Row],[Cost Amount]]</f>
        <v>479.54000000000008</v>
      </c>
      <c r="O211" s="8" t="str">
        <f>"Q"&amp;ROUNDUP(MONTH(Table1[[#This Row],[Order Date]])/3,0)</f>
        <v>Q2</v>
      </c>
      <c r="P211" s="8" t="str">
        <f t="shared" si="6"/>
        <v>Jun</v>
      </c>
      <c r="Q211" s="8">
        <f t="shared" si="7"/>
        <v>6</v>
      </c>
    </row>
    <row r="212" spans="1:17" x14ac:dyDescent="0.25">
      <c r="A212" s="8" t="s">
        <v>566</v>
      </c>
      <c r="B212" s="9">
        <v>46339</v>
      </c>
      <c r="C212" s="8">
        <v>2026</v>
      </c>
      <c r="D212" s="8" t="s">
        <v>472</v>
      </c>
      <c r="E212" s="8" t="s">
        <v>567</v>
      </c>
      <c r="F212" s="8" t="s">
        <v>195</v>
      </c>
      <c r="G212" s="8" t="s">
        <v>196</v>
      </c>
      <c r="H212" s="8" t="s">
        <v>35</v>
      </c>
      <c r="I212" s="8" t="s">
        <v>52</v>
      </c>
      <c r="J212" s="8">
        <v>2</v>
      </c>
      <c r="K212" s="8">
        <v>235.7</v>
      </c>
      <c r="L212" s="8">
        <v>266.69</v>
      </c>
      <c r="M212" s="8">
        <f>Table1[[#This Row],[Quantity Sold]]*Table1[[#This Row],[Unit Price]]</f>
        <v>471.4</v>
      </c>
      <c r="N212" s="8">
        <f>Table1[[#This Row],[Sales Amount]]-Table1[[#This Row],[Cost Amount]]</f>
        <v>204.70999999999998</v>
      </c>
      <c r="O212" s="8" t="str">
        <f>"Q"&amp;ROUNDUP(MONTH(Table1[[#This Row],[Order Date]])/3,0)</f>
        <v>Q4</v>
      </c>
      <c r="P212" s="8" t="str">
        <f t="shared" si="6"/>
        <v>Nov</v>
      </c>
      <c r="Q212" s="8">
        <f t="shared" si="7"/>
        <v>11</v>
      </c>
    </row>
    <row r="213" spans="1:17" x14ac:dyDescent="0.25">
      <c r="A213" s="8" t="s">
        <v>568</v>
      </c>
      <c r="B213" s="9">
        <v>46318</v>
      </c>
      <c r="C213" s="8">
        <v>2026</v>
      </c>
      <c r="D213" s="8" t="s">
        <v>227</v>
      </c>
      <c r="E213" s="8" t="s">
        <v>569</v>
      </c>
      <c r="F213" s="8" t="s">
        <v>173</v>
      </c>
      <c r="G213" s="8" t="s">
        <v>174</v>
      </c>
      <c r="H213" s="8" t="s">
        <v>22</v>
      </c>
      <c r="I213" s="8" t="s">
        <v>52</v>
      </c>
      <c r="J213" s="8">
        <v>8</v>
      </c>
      <c r="K213" s="8">
        <v>262.14999999999998</v>
      </c>
      <c r="L213" s="8">
        <v>1406.38</v>
      </c>
      <c r="M213" s="8">
        <f>Table1[[#This Row],[Quantity Sold]]*Table1[[#This Row],[Unit Price]]</f>
        <v>2097.1999999999998</v>
      </c>
      <c r="N213" s="8">
        <f>Table1[[#This Row],[Sales Amount]]-Table1[[#This Row],[Cost Amount]]</f>
        <v>690.81999999999971</v>
      </c>
      <c r="O213" s="8" t="str">
        <f>"Q"&amp;ROUNDUP(MONTH(Table1[[#This Row],[Order Date]])/3,0)</f>
        <v>Q4</v>
      </c>
      <c r="P213" s="8" t="str">
        <f t="shared" si="6"/>
        <v>Oct</v>
      </c>
      <c r="Q213" s="8">
        <f t="shared" si="7"/>
        <v>10</v>
      </c>
    </row>
    <row r="214" spans="1:17" x14ac:dyDescent="0.25">
      <c r="A214" s="8" t="s">
        <v>570</v>
      </c>
      <c r="B214" s="9">
        <v>46348</v>
      </c>
      <c r="C214" s="8">
        <v>2026</v>
      </c>
      <c r="D214" s="8" t="s">
        <v>89</v>
      </c>
      <c r="E214" s="8" t="s">
        <v>360</v>
      </c>
      <c r="F214" s="8" t="s">
        <v>313</v>
      </c>
      <c r="G214" s="8" t="s">
        <v>314</v>
      </c>
      <c r="H214" s="8" t="s">
        <v>68</v>
      </c>
      <c r="I214" s="8" t="s">
        <v>42</v>
      </c>
      <c r="J214" s="8">
        <v>1</v>
      </c>
      <c r="K214" s="8">
        <v>167.37</v>
      </c>
      <c r="L214" s="8">
        <v>103.81</v>
      </c>
      <c r="M214" s="8">
        <f>Table1[[#This Row],[Quantity Sold]]*Table1[[#This Row],[Unit Price]]</f>
        <v>167.37</v>
      </c>
      <c r="N214" s="8">
        <f>Table1[[#This Row],[Sales Amount]]-Table1[[#This Row],[Cost Amount]]</f>
        <v>63.56</v>
      </c>
      <c r="O214" s="8" t="str">
        <f>"Q"&amp;ROUNDUP(MONTH(Table1[[#This Row],[Order Date]])/3,0)</f>
        <v>Q4</v>
      </c>
      <c r="P214" s="8" t="str">
        <f t="shared" si="6"/>
        <v>Nov</v>
      </c>
      <c r="Q214" s="8">
        <f t="shared" si="7"/>
        <v>11</v>
      </c>
    </row>
    <row r="215" spans="1:17" x14ac:dyDescent="0.25">
      <c r="A215" s="8" t="s">
        <v>571</v>
      </c>
      <c r="B215" s="9">
        <v>46246</v>
      </c>
      <c r="C215" s="8">
        <v>2026</v>
      </c>
      <c r="D215" s="8" t="s">
        <v>572</v>
      </c>
      <c r="E215" s="8" t="s">
        <v>533</v>
      </c>
      <c r="F215" s="8" t="s">
        <v>229</v>
      </c>
      <c r="G215" s="8" t="s">
        <v>230</v>
      </c>
      <c r="H215" s="8" t="s">
        <v>35</v>
      </c>
      <c r="I215" s="8" t="s">
        <v>52</v>
      </c>
      <c r="J215" s="8">
        <v>13</v>
      </c>
      <c r="K215" s="8">
        <v>312.35000000000002</v>
      </c>
      <c r="L215" s="8">
        <v>2970.31</v>
      </c>
      <c r="M215" s="8">
        <f>Table1[[#This Row],[Quantity Sold]]*Table1[[#This Row],[Unit Price]]</f>
        <v>4060.55</v>
      </c>
      <c r="N215" s="8">
        <f>Table1[[#This Row],[Sales Amount]]-Table1[[#This Row],[Cost Amount]]</f>
        <v>1090.2400000000002</v>
      </c>
      <c r="O215" s="8" t="str">
        <f>"Q"&amp;ROUNDUP(MONTH(Table1[[#This Row],[Order Date]])/3,0)</f>
        <v>Q3</v>
      </c>
      <c r="P215" s="8" t="str">
        <f t="shared" si="6"/>
        <v>Aug</v>
      </c>
      <c r="Q215" s="8">
        <f t="shared" si="7"/>
        <v>8</v>
      </c>
    </row>
    <row r="216" spans="1:17" x14ac:dyDescent="0.25">
      <c r="A216" s="8" t="s">
        <v>573</v>
      </c>
      <c r="B216" s="9">
        <v>46217</v>
      </c>
      <c r="C216" s="8">
        <v>2026</v>
      </c>
      <c r="D216" s="8" t="s">
        <v>434</v>
      </c>
      <c r="E216" s="8" t="s">
        <v>574</v>
      </c>
      <c r="F216" s="8" t="s">
        <v>169</v>
      </c>
      <c r="G216" s="8" t="s">
        <v>170</v>
      </c>
      <c r="H216" s="8" t="s">
        <v>22</v>
      </c>
      <c r="I216" s="8" t="s">
        <v>52</v>
      </c>
      <c r="J216" s="8">
        <v>19</v>
      </c>
      <c r="K216" s="8">
        <v>49.28</v>
      </c>
      <c r="L216" s="8">
        <v>558.67999999999995</v>
      </c>
      <c r="M216" s="8">
        <f>Table1[[#This Row],[Quantity Sold]]*Table1[[#This Row],[Unit Price]]</f>
        <v>936.32</v>
      </c>
      <c r="N216" s="8">
        <f>Table1[[#This Row],[Sales Amount]]-Table1[[#This Row],[Cost Amount]]</f>
        <v>377.6400000000001</v>
      </c>
      <c r="O216" s="8" t="str">
        <f>"Q"&amp;ROUNDUP(MONTH(Table1[[#This Row],[Order Date]])/3,0)</f>
        <v>Q3</v>
      </c>
      <c r="P216" s="8" t="str">
        <f t="shared" si="6"/>
        <v>Jul</v>
      </c>
      <c r="Q216" s="8">
        <f t="shared" si="7"/>
        <v>7</v>
      </c>
    </row>
    <row r="217" spans="1:17" x14ac:dyDescent="0.25">
      <c r="A217" s="8" t="s">
        <v>575</v>
      </c>
      <c r="B217" s="9">
        <v>46386</v>
      </c>
      <c r="C217" s="8">
        <v>2026</v>
      </c>
      <c r="D217" s="8" t="s">
        <v>257</v>
      </c>
      <c r="E217" s="8" t="s">
        <v>26</v>
      </c>
      <c r="F217" s="8" t="s">
        <v>517</v>
      </c>
      <c r="G217" s="8" t="s">
        <v>518</v>
      </c>
      <c r="H217" s="8" t="s">
        <v>220</v>
      </c>
      <c r="I217" s="8" t="s">
        <v>52</v>
      </c>
      <c r="J217" s="8">
        <v>9</v>
      </c>
      <c r="K217" s="8">
        <v>151.97</v>
      </c>
      <c r="L217" s="8">
        <v>1133.57</v>
      </c>
      <c r="M217" s="8">
        <f>Table1[[#This Row],[Quantity Sold]]*Table1[[#This Row],[Unit Price]]</f>
        <v>1367.73</v>
      </c>
      <c r="N217" s="8">
        <f>Table1[[#This Row],[Sales Amount]]-Table1[[#This Row],[Cost Amount]]</f>
        <v>234.16000000000008</v>
      </c>
      <c r="O217" s="8" t="str">
        <f>"Q"&amp;ROUNDUP(MONTH(Table1[[#This Row],[Order Date]])/3,0)</f>
        <v>Q4</v>
      </c>
      <c r="P217" s="8" t="str">
        <f t="shared" si="6"/>
        <v>Dec</v>
      </c>
      <c r="Q217" s="8">
        <f t="shared" si="7"/>
        <v>12</v>
      </c>
    </row>
    <row r="218" spans="1:17" x14ac:dyDescent="0.25">
      <c r="A218" s="8" t="s">
        <v>576</v>
      </c>
      <c r="B218" s="9">
        <v>46122</v>
      </c>
      <c r="C218" s="8">
        <v>2026</v>
      </c>
      <c r="D218" s="8" t="s">
        <v>508</v>
      </c>
      <c r="E218" s="8" t="s">
        <v>491</v>
      </c>
      <c r="F218" s="8" t="s">
        <v>106</v>
      </c>
      <c r="G218" s="8" t="s">
        <v>107</v>
      </c>
      <c r="H218" s="8" t="s">
        <v>35</v>
      </c>
      <c r="I218" s="8" t="s">
        <v>23</v>
      </c>
      <c r="J218" s="8">
        <v>9</v>
      </c>
      <c r="K218" s="8">
        <v>323.55</v>
      </c>
      <c r="L218" s="8">
        <v>2308.98</v>
      </c>
      <c r="M218" s="8">
        <f>Table1[[#This Row],[Quantity Sold]]*Table1[[#This Row],[Unit Price]]</f>
        <v>2911.9500000000003</v>
      </c>
      <c r="N218" s="8">
        <f>Table1[[#This Row],[Sales Amount]]-Table1[[#This Row],[Cost Amount]]</f>
        <v>602.97000000000025</v>
      </c>
      <c r="O218" s="8" t="str">
        <f>"Q"&amp;ROUNDUP(MONTH(Table1[[#This Row],[Order Date]])/3,0)</f>
        <v>Q2</v>
      </c>
      <c r="P218" s="8" t="str">
        <f t="shared" si="6"/>
        <v>Apr</v>
      </c>
      <c r="Q218" s="8">
        <f t="shared" si="7"/>
        <v>4</v>
      </c>
    </row>
    <row r="219" spans="1:17" x14ac:dyDescent="0.25">
      <c r="A219" s="8" t="s">
        <v>577</v>
      </c>
      <c r="B219" s="9">
        <v>46168</v>
      </c>
      <c r="C219" s="8">
        <v>2026</v>
      </c>
      <c r="D219" s="8" t="s">
        <v>365</v>
      </c>
      <c r="E219" s="8" t="s">
        <v>304</v>
      </c>
      <c r="F219" s="8" t="s">
        <v>66</v>
      </c>
      <c r="G219" s="8" t="s">
        <v>67</v>
      </c>
      <c r="H219" s="8" t="s">
        <v>68</v>
      </c>
      <c r="I219" s="8" t="s">
        <v>29</v>
      </c>
      <c r="J219" s="8">
        <v>1</v>
      </c>
      <c r="K219" s="8">
        <v>70.62</v>
      </c>
      <c r="L219" s="8">
        <v>43.51</v>
      </c>
      <c r="M219" s="8">
        <f>Table1[[#This Row],[Quantity Sold]]*Table1[[#This Row],[Unit Price]]</f>
        <v>70.62</v>
      </c>
      <c r="N219" s="8">
        <f>Table1[[#This Row],[Sales Amount]]-Table1[[#This Row],[Cost Amount]]</f>
        <v>27.110000000000007</v>
      </c>
      <c r="O219" s="8" t="str">
        <f>"Q"&amp;ROUNDUP(MONTH(Table1[[#This Row],[Order Date]])/3,0)</f>
        <v>Q2</v>
      </c>
      <c r="P219" s="8" t="str">
        <f t="shared" si="6"/>
        <v>May</v>
      </c>
      <c r="Q219" s="8">
        <f t="shared" si="7"/>
        <v>5</v>
      </c>
    </row>
    <row r="220" spans="1:17" x14ac:dyDescent="0.25">
      <c r="A220" s="8" t="s">
        <v>578</v>
      </c>
      <c r="B220" s="9">
        <v>46312</v>
      </c>
      <c r="C220" s="8">
        <v>2026</v>
      </c>
      <c r="D220" s="8" t="s">
        <v>392</v>
      </c>
      <c r="E220" s="8" t="s">
        <v>380</v>
      </c>
      <c r="F220" s="8" t="s">
        <v>278</v>
      </c>
      <c r="G220" s="8" t="s">
        <v>279</v>
      </c>
      <c r="H220" s="8" t="s">
        <v>220</v>
      </c>
      <c r="I220" s="8" t="s">
        <v>52</v>
      </c>
      <c r="J220" s="8">
        <v>3</v>
      </c>
      <c r="K220" s="8">
        <v>165.35</v>
      </c>
      <c r="L220" s="8">
        <v>308.73</v>
      </c>
      <c r="M220" s="8">
        <f>Table1[[#This Row],[Quantity Sold]]*Table1[[#This Row],[Unit Price]]</f>
        <v>496.04999999999995</v>
      </c>
      <c r="N220" s="8">
        <f>Table1[[#This Row],[Sales Amount]]-Table1[[#This Row],[Cost Amount]]</f>
        <v>187.31999999999994</v>
      </c>
      <c r="O220" s="8" t="str">
        <f>"Q"&amp;ROUNDUP(MONTH(Table1[[#This Row],[Order Date]])/3,0)</f>
        <v>Q4</v>
      </c>
      <c r="P220" s="8" t="str">
        <f t="shared" si="6"/>
        <v>Oct</v>
      </c>
      <c r="Q220" s="8">
        <f t="shared" si="7"/>
        <v>10</v>
      </c>
    </row>
    <row r="221" spans="1:17" x14ac:dyDescent="0.25">
      <c r="A221" s="8" t="s">
        <v>579</v>
      </c>
      <c r="B221" s="9">
        <v>46053</v>
      </c>
      <c r="C221" s="8">
        <v>2026</v>
      </c>
      <c r="D221" s="8" t="s">
        <v>232</v>
      </c>
      <c r="E221" s="8" t="s">
        <v>580</v>
      </c>
      <c r="F221" s="8" t="s">
        <v>83</v>
      </c>
      <c r="G221" s="8" t="s">
        <v>84</v>
      </c>
      <c r="H221" s="8" t="s">
        <v>35</v>
      </c>
      <c r="I221" s="8" t="s">
        <v>23</v>
      </c>
      <c r="J221" s="8">
        <v>18</v>
      </c>
      <c r="K221" s="8">
        <v>59.18</v>
      </c>
      <c r="L221" s="8">
        <v>593.72</v>
      </c>
      <c r="M221" s="8">
        <f>Table1[[#This Row],[Quantity Sold]]*Table1[[#This Row],[Unit Price]]</f>
        <v>1065.24</v>
      </c>
      <c r="N221" s="8">
        <f>Table1[[#This Row],[Sales Amount]]-Table1[[#This Row],[Cost Amount]]</f>
        <v>471.52</v>
      </c>
      <c r="O221" s="8" t="str">
        <f>"Q"&amp;ROUNDUP(MONTH(Table1[[#This Row],[Order Date]])/3,0)</f>
        <v>Q1</v>
      </c>
      <c r="P221" s="8" t="str">
        <f t="shared" si="6"/>
        <v>Jan</v>
      </c>
      <c r="Q221" s="8">
        <f t="shared" si="7"/>
        <v>1</v>
      </c>
    </row>
    <row r="222" spans="1:17" x14ac:dyDescent="0.25">
      <c r="A222" s="8" t="s">
        <v>581</v>
      </c>
      <c r="B222" s="9">
        <v>46112</v>
      </c>
      <c r="C222" s="8">
        <v>2026</v>
      </c>
      <c r="D222" s="8" t="s">
        <v>398</v>
      </c>
      <c r="E222" s="8" t="s">
        <v>493</v>
      </c>
      <c r="F222" s="8" t="s">
        <v>313</v>
      </c>
      <c r="G222" s="8" t="s">
        <v>314</v>
      </c>
      <c r="H222" s="8" t="s">
        <v>68</v>
      </c>
      <c r="I222" s="8" t="s">
        <v>29</v>
      </c>
      <c r="J222" s="8">
        <v>11</v>
      </c>
      <c r="K222" s="8">
        <v>151.02000000000001</v>
      </c>
      <c r="L222" s="8">
        <v>1215.56</v>
      </c>
      <c r="M222" s="8">
        <f>Table1[[#This Row],[Quantity Sold]]*Table1[[#This Row],[Unit Price]]</f>
        <v>1661.22</v>
      </c>
      <c r="N222" s="8">
        <f>Table1[[#This Row],[Sales Amount]]-Table1[[#This Row],[Cost Amount]]</f>
        <v>445.66000000000008</v>
      </c>
      <c r="O222" s="8" t="str">
        <f>"Q"&amp;ROUNDUP(MONTH(Table1[[#This Row],[Order Date]])/3,0)</f>
        <v>Q1</v>
      </c>
      <c r="P222" s="8" t="str">
        <f t="shared" si="6"/>
        <v>Mar</v>
      </c>
      <c r="Q222" s="8">
        <f t="shared" si="7"/>
        <v>3</v>
      </c>
    </row>
    <row r="223" spans="1:17" x14ac:dyDescent="0.25">
      <c r="A223" s="8" t="s">
        <v>582</v>
      </c>
      <c r="B223" s="9">
        <v>46208</v>
      </c>
      <c r="C223" s="8">
        <v>2026</v>
      </c>
      <c r="D223" s="8" t="s">
        <v>109</v>
      </c>
      <c r="E223" s="8" t="s">
        <v>583</v>
      </c>
      <c r="F223" s="8" t="s">
        <v>278</v>
      </c>
      <c r="G223" s="8" t="s">
        <v>279</v>
      </c>
      <c r="H223" s="8" t="s">
        <v>220</v>
      </c>
      <c r="I223" s="8" t="s">
        <v>42</v>
      </c>
      <c r="J223" s="8">
        <v>15</v>
      </c>
      <c r="K223" s="8">
        <v>142.41999999999999</v>
      </c>
      <c r="L223" s="8">
        <v>1405.72</v>
      </c>
      <c r="M223" s="8">
        <f>Table1[[#This Row],[Quantity Sold]]*Table1[[#This Row],[Unit Price]]</f>
        <v>2136.2999999999997</v>
      </c>
      <c r="N223" s="8">
        <f>Table1[[#This Row],[Sales Amount]]-Table1[[#This Row],[Cost Amount]]</f>
        <v>730.5799999999997</v>
      </c>
      <c r="O223" s="8" t="str">
        <f>"Q"&amp;ROUNDUP(MONTH(Table1[[#This Row],[Order Date]])/3,0)</f>
        <v>Q3</v>
      </c>
      <c r="P223" s="8" t="str">
        <f t="shared" si="6"/>
        <v>Jul</v>
      </c>
      <c r="Q223" s="8">
        <f t="shared" si="7"/>
        <v>7</v>
      </c>
    </row>
    <row r="224" spans="1:17" x14ac:dyDescent="0.25">
      <c r="A224" s="8" t="s">
        <v>584</v>
      </c>
      <c r="B224" s="9">
        <v>46181</v>
      </c>
      <c r="C224" s="8">
        <v>2026</v>
      </c>
      <c r="D224" s="8" t="s">
        <v>86</v>
      </c>
      <c r="E224" s="8" t="s">
        <v>32</v>
      </c>
      <c r="F224" s="8" t="s">
        <v>190</v>
      </c>
      <c r="G224" s="8" t="s">
        <v>191</v>
      </c>
      <c r="H224" s="8" t="s">
        <v>35</v>
      </c>
      <c r="I224" s="8" t="s">
        <v>42</v>
      </c>
      <c r="J224" s="8">
        <v>15</v>
      </c>
      <c r="K224" s="8">
        <v>427.35</v>
      </c>
      <c r="L224" s="8">
        <v>4244.6499999999996</v>
      </c>
      <c r="M224" s="8">
        <f>Table1[[#This Row],[Quantity Sold]]*Table1[[#This Row],[Unit Price]]</f>
        <v>6410.25</v>
      </c>
      <c r="N224" s="8">
        <f>Table1[[#This Row],[Sales Amount]]-Table1[[#This Row],[Cost Amount]]</f>
        <v>2165.6000000000004</v>
      </c>
      <c r="O224" s="8" t="str">
        <f>"Q"&amp;ROUNDUP(MONTH(Table1[[#This Row],[Order Date]])/3,0)</f>
        <v>Q2</v>
      </c>
      <c r="P224" s="8" t="str">
        <f t="shared" si="6"/>
        <v>Jun</v>
      </c>
      <c r="Q224" s="8">
        <f t="shared" si="7"/>
        <v>6</v>
      </c>
    </row>
    <row r="225" spans="1:17" x14ac:dyDescent="0.25">
      <c r="A225" s="8" t="s">
        <v>585</v>
      </c>
      <c r="B225" s="9">
        <v>46387</v>
      </c>
      <c r="C225" s="8">
        <v>2026</v>
      </c>
      <c r="D225" s="8" t="s">
        <v>75</v>
      </c>
      <c r="E225" s="8" t="s">
        <v>312</v>
      </c>
      <c r="F225" s="8" t="s">
        <v>190</v>
      </c>
      <c r="G225" s="8" t="s">
        <v>191</v>
      </c>
      <c r="H225" s="8" t="s">
        <v>35</v>
      </c>
      <c r="I225" s="8" t="s">
        <v>29</v>
      </c>
      <c r="J225" s="8">
        <v>15</v>
      </c>
      <c r="K225" s="8">
        <v>67.77</v>
      </c>
      <c r="L225" s="8">
        <v>594.92999999999995</v>
      </c>
      <c r="M225" s="8">
        <f>Table1[[#This Row],[Quantity Sold]]*Table1[[#This Row],[Unit Price]]</f>
        <v>1016.55</v>
      </c>
      <c r="N225" s="8">
        <f>Table1[[#This Row],[Sales Amount]]-Table1[[#This Row],[Cost Amount]]</f>
        <v>421.62</v>
      </c>
      <c r="O225" s="8" t="str">
        <f>"Q"&amp;ROUNDUP(MONTH(Table1[[#This Row],[Order Date]])/3,0)</f>
        <v>Q4</v>
      </c>
      <c r="P225" s="8" t="str">
        <f t="shared" si="6"/>
        <v>Dec</v>
      </c>
      <c r="Q225" s="8">
        <f t="shared" si="7"/>
        <v>12</v>
      </c>
    </row>
    <row r="226" spans="1:17" x14ac:dyDescent="0.25">
      <c r="A226" s="8" t="s">
        <v>586</v>
      </c>
      <c r="B226" s="9">
        <v>46110</v>
      </c>
      <c r="C226" s="8">
        <v>2026</v>
      </c>
      <c r="D226" s="8" t="s">
        <v>260</v>
      </c>
      <c r="E226" s="8" t="s">
        <v>447</v>
      </c>
      <c r="F226" s="8" t="s">
        <v>424</v>
      </c>
      <c r="G226" s="8" t="s">
        <v>425</v>
      </c>
      <c r="H226" s="8" t="s">
        <v>41</v>
      </c>
      <c r="I226" s="8" t="s">
        <v>52</v>
      </c>
      <c r="J226" s="8">
        <v>19</v>
      </c>
      <c r="K226" s="8">
        <v>303.26</v>
      </c>
      <c r="L226" s="8">
        <v>4345.66</v>
      </c>
      <c r="M226" s="8">
        <f>Table1[[#This Row],[Quantity Sold]]*Table1[[#This Row],[Unit Price]]</f>
        <v>5761.94</v>
      </c>
      <c r="N226" s="8">
        <f>Table1[[#This Row],[Sales Amount]]-Table1[[#This Row],[Cost Amount]]</f>
        <v>1416.2799999999997</v>
      </c>
      <c r="O226" s="8" t="str">
        <f>"Q"&amp;ROUNDUP(MONTH(Table1[[#This Row],[Order Date]])/3,0)</f>
        <v>Q1</v>
      </c>
      <c r="P226" s="8" t="str">
        <f t="shared" si="6"/>
        <v>Mar</v>
      </c>
      <c r="Q226" s="8">
        <f t="shared" si="7"/>
        <v>3</v>
      </c>
    </row>
    <row r="227" spans="1:17" x14ac:dyDescent="0.25">
      <c r="A227" s="8" t="s">
        <v>587</v>
      </c>
      <c r="B227" s="9">
        <v>46174</v>
      </c>
      <c r="C227" s="8">
        <v>2026</v>
      </c>
      <c r="D227" s="8" t="s">
        <v>307</v>
      </c>
      <c r="E227" s="8" t="s">
        <v>289</v>
      </c>
      <c r="F227" s="8" t="s">
        <v>347</v>
      </c>
      <c r="G227" s="8" t="s">
        <v>348</v>
      </c>
      <c r="H227" s="8" t="s">
        <v>68</v>
      </c>
      <c r="I227" s="8" t="s">
        <v>42</v>
      </c>
      <c r="J227" s="8">
        <v>18</v>
      </c>
      <c r="K227" s="8">
        <v>269.18</v>
      </c>
      <c r="L227" s="8">
        <v>3300.15</v>
      </c>
      <c r="M227" s="8">
        <f>Table1[[#This Row],[Quantity Sold]]*Table1[[#This Row],[Unit Price]]</f>
        <v>4845.24</v>
      </c>
      <c r="N227" s="8">
        <f>Table1[[#This Row],[Sales Amount]]-Table1[[#This Row],[Cost Amount]]</f>
        <v>1545.0899999999997</v>
      </c>
      <c r="O227" s="8" t="str">
        <f>"Q"&amp;ROUNDUP(MONTH(Table1[[#This Row],[Order Date]])/3,0)</f>
        <v>Q2</v>
      </c>
      <c r="P227" s="8" t="str">
        <f t="shared" si="6"/>
        <v>Jun</v>
      </c>
      <c r="Q227" s="8">
        <f t="shared" si="7"/>
        <v>6</v>
      </c>
    </row>
    <row r="228" spans="1:17" x14ac:dyDescent="0.25">
      <c r="A228" s="8" t="s">
        <v>588</v>
      </c>
      <c r="B228" s="9">
        <v>46063</v>
      </c>
      <c r="C228" s="8">
        <v>2026</v>
      </c>
      <c r="D228" s="8" t="s">
        <v>86</v>
      </c>
      <c r="E228" s="8" t="s">
        <v>589</v>
      </c>
      <c r="F228" s="8" t="s">
        <v>123</v>
      </c>
      <c r="G228" s="8" t="s">
        <v>124</v>
      </c>
      <c r="H228" s="8" t="s">
        <v>41</v>
      </c>
      <c r="I228" s="8" t="s">
        <v>23</v>
      </c>
      <c r="J228" s="8">
        <v>18</v>
      </c>
      <c r="K228" s="8">
        <v>32.869999999999997</v>
      </c>
      <c r="L228" s="8">
        <v>458.32</v>
      </c>
      <c r="M228" s="8">
        <f>Table1[[#This Row],[Quantity Sold]]*Table1[[#This Row],[Unit Price]]</f>
        <v>591.66</v>
      </c>
      <c r="N228" s="8">
        <f>Table1[[#This Row],[Sales Amount]]-Table1[[#This Row],[Cost Amount]]</f>
        <v>133.33999999999997</v>
      </c>
      <c r="O228" s="8" t="str">
        <f>"Q"&amp;ROUNDUP(MONTH(Table1[[#This Row],[Order Date]])/3,0)</f>
        <v>Q1</v>
      </c>
      <c r="P228" s="8" t="str">
        <f t="shared" si="6"/>
        <v>Feb</v>
      </c>
      <c r="Q228" s="8">
        <f t="shared" si="7"/>
        <v>2</v>
      </c>
    </row>
    <row r="229" spans="1:17" x14ac:dyDescent="0.25">
      <c r="A229" s="8" t="s">
        <v>590</v>
      </c>
      <c r="B229" s="9">
        <v>46150</v>
      </c>
      <c r="C229" s="8">
        <v>2026</v>
      </c>
      <c r="D229" s="8" t="s">
        <v>591</v>
      </c>
      <c r="E229" s="8" t="s">
        <v>528</v>
      </c>
      <c r="F229" s="8" t="s">
        <v>78</v>
      </c>
      <c r="G229" s="8" t="s">
        <v>79</v>
      </c>
      <c r="H229" s="8" t="s">
        <v>22</v>
      </c>
      <c r="I229" s="8" t="s">
        <v>23</v>
      </c>
      <c r="J229" s="8">
        <v>12</v>
      </c>
      <c r="K229" s="8">
        <v>495.92</v>
      </c>
      <c r="L229" s="8">
        <v>4206.84</v>
      </c>
      <c r="M229" s="8">
        <f>Table1[[#This Row],[Quantity Sold]]*Table1[[#This Row],[Unit Price]]</f>
        <v>5951.04</v>
      </c>
      <c r="N229" s="8">
        <f>Table1[[#This Row],[Sales Amount]]-Table1[[#This Row],[Cost Amount]]</f>
        <v>1744.1999999999998</v>
      </c>
      <c r="O229" s="8" t="str">
        <f>"Q"&amp;ROUNDUP(MONTH(Table1[[#This Row],[Order Date]])/3,0)</f>
        <v>Q2</v>
      </c>
      <c r="P229" s="8" t="str">
        <f t="shared" si="6"/>
        <v>May</v>
      </c>
      <c r="Q229" s="8">
        <f t="shared" si="7"/>
        <v>5</v>
      </c>
    </row>
    <row r="230" spans="1:17" x14ac:dyDescent="0.25">
      <c r="A230" s="8" t="s">
        <v>592</v>
      </c>
      <c r="B230" s="9">
        <v>46360</v>
      </c>
      <c r="C230" s="8">
        <v>2026</v>
      </c>
      <c r="D230" s="8" t="s">
        <v>147</v>
      </c>
      <c r="E230" s="8" t="s">
        <v>593</v>
      </c>
      <c r="F230" s="8" t="s">
        <v>20</v>
      </c>
      <c r="G230" s="8" t="s">
        <v>21</v>
      </c>
      <c r="H230" s="8" t="s">
        <v>22</v>
      </c>
      <c r="I230" s="8" t="s">
        <v>23</v>
      </c>
      <c r="J230" s="8">
        <v>12</v>
      </c>
      <c r="K230" s="8">
        <v>79.38</v>
      </c>
      <c r="L230" s="8">
        <v>560.98</v>
      </c>
      <c r="M230" s="8">
        <f>Table1[[#This Row],[Quantity Sold]]*Table1[[#This Row],[Unit Price]]</f>
        <v>952.56</v>
      </c>
      <c r="N230" s="8">
        <f>Table1[[#This Row],[Sales Amount]]-Table1[[#This Row],[Cost Amount]]</f>
        <v>391.57999999999993</v>
      </c>
      <c r="O230" s="8" t="str">
        <f>"Q"&amp;ROUNDUP(MONTH(Table1[[#This Row],[Order Date]])/3,0)</f>
        <v>Q4</v>
      </c>
      <c r="P230" s="8" t="str">
        <f t="shared" si="6"/>
        <v>Dec</v>
      </c>
      <c r="Q230" s="8">
        <f t="shared" si="7"/>
        <v>12</v>
      </c>
    </row>
    <row r="231" spans="1:17" x14ac:dyDescent="0.25">
      <c r="A231" s="8" t="s">
        <v>594</v>
      </c>
      <c r="B231" s="9">
        <v>46045</v>
      </c>
      <c r="C231" s="8">
        <v>2026</v>
      </c>
      <c r="D231" s="8" t="s">
        <v>446</v>
      </c>
      <c r="E231" s="8" t="s">
        <v>595</v>
      </c>
      <c r="F231" s="8" t="s">
        <v>95</v>
      </c>
      <c r="G231" s="8" t="s">
        <v>96</v>
      </c>
      <c r="H231" s="8" t="s">
        <v>97</v>
      </c>
      <c r="I231" s="8" t="s">
        <v>42</v>
      </c>
      <c r="J231" s="8">
        <v>3</v>
      </c>
      <c r="K231" s="8">
        <v>121.64</v>
      </c>
      <c r="L231" s="8">
        <v>293.7</v>
      </c>
      <c r="M231" s="8">
        <f>Table1[[#This Row],[Quantity Sold]]*Table1[[#This Row],[Unit Price]]</f>
        <v>364.92</v>
      </c>
      <c r="N231" s="8">
        <f>Table1[[#This Row],[Sales Amount]]-Table1[[#This Row],[Cost Amount]]</f>
        <v>71.220000000000027</v>
      </c>
      <c r="O231" s="8" t="str">
        <f>"Q"&amp;ROUNDUP(MONTH(Table1[[#This Row],[Order Date]])/3,0)</f>
        <v>Q1</v>
      </c>
      <c r="P231" s="8" t="str">
        <f t="shared" si="6"/>
        <v>Jan</v>
      </c>
      <c r="Q231" s="8">
        <f t="shared" si="7"/>
        <v>1</v>
      </c>
    </row>
    <row r="232" spans="1:17" x14ac:dyDescent="0.25">
      <c r="A232" s="8" t="s">
        <v>596</v>
      </c>
      <c r="B232" s="9">
        <v>46252</v>
      </c>
      <c r="C232" s="8">
        <v>2026</v>
      </c>
      <c r="D232" s="8" t="s">
        <v>307</v>
      </c>
      <c r="E232" s="8" t="s">
        <v>331</v>
      </c>
      <c r="F232" s="8" t="s">
        <v>27</v>
      </c>
      <c r="G232" s="8" t="s">
        <v>28</v>
      </c>
      <c r="H232" s="8" t="s">
        <v>22</v>
      </c>
      <c r="I232" s="8" t="s">
        <v>42</v>
      </c>
      <c r="J232" s="8">
        <v>4</v>
      </c>
      <c r="K232" s="8">
        <v>175.82</v>
      </c>
      <c r="L232" s="8">
        <v>459.99</v>
      </c>
      <c r="M232" s="8">
        <f>Table1[[#This Row],[Quantity Sold]]*Table1[[#This Row],[Unit Price]]</f>
        <v>703.28</v>
      </c>
      <c r="N232" s="8">
        <f>Table1[[#This Row],[Sales Amount]]-Table1[[#This Row],[Cost Amount]]</f>
        <v>243.28999999999996</v>
      </c>
      <c r="O232" s="8" t="str">
        <f>"Q"&amp;ROUNDUP(MONTH(Table1[[#This Row],[Order Date]])/3,0)</f>
        <v>Q3</v>
      </c>
      <c r="P232" s="8" t="str">
        <f t="shared" si="6"/>
        <v>Aug</v>
      </c>
      <c r="Q232" s="8">
        <f t="shared" si="7"/>
        <v>8</v>
      </c>
    </row>
    <row r="233" spans="1:17" x14ac:dyDescent="0.25">
      <c r="A233" s="8" t="s">
        <v>597</v>
      </c>
      <c r="B233" s="9">
        <v>46349</v>
      </c>
      <c r="C233" s="8">
        <v>2026</v>
      </c>
      <c r="D233" s="8" t="s">
        <v>142</v>
      </c>
      <c r="E233" s="8" t="s">
        <v>432</v>
      </c>
      <c r="F233" s="8" t="s">
        <v>163</v>
      </c>
      <c r="G233" s="8" t="s">
        <v>164</v>
      </c>
      <c r="H233" s="8" t="s">
        <v>68</v>
      </c>
      <c r="I233" s="8" t="s">
        <v>42</v>
      </c>
      <c r="J233" s="8">
        <v>3</v>
      </c>
      <c r="K233" s="8">
        <v>375.94</v>
      </c>
      <c r="L233" s="8">
        <v>795.77</v>
      </c>
      <c r="M233" s="8">
        <f>Table1[[#This Row],[Quantity Sold]]*Table1[[#This Row],[Unit Price]]</f>
        <v>1127.82</v>
      </c>
      <c r="N233" s="8">
        <f>Table1[[#This Row],[Sales Amount]]-Table1[[#This Row],[Cost Amount]]</f>
        <v>332.04999999999995</v>
      </c>
      <c r="O233" s="8" t="str">
        <f>"Q"&amp;ROUNDUP(MONTH(Table1[[#This Row],[Order Date]])/3,0)</f>
        <v>Q4</v>
      </c>
      <c r="P233" s="8" t="str">
        <f t="shared" si="6"/>
        <v>Nov</v>
      </c>
      <c r="Q233" s="8">
        <f t="shared" si="7"/>
        <v>11</v>
      </c>
    </row>
    <row r="234" spans="1:17" x14ac:dyDescent="0.25">
      <c r="A234" s="8" t="s">
        <v>598</v>
      </c>
      <c r="B234" s="9">
        <v>46160</v>
      </c>
      <c r="C234" s="8">
        <v>2026</v>
      </c>
      <c r="D234" s="8" t="s">
        <v>362</v>
      </c>
      <c r="E234" s="8" t="s">
        <v>201</v>
      </c>
      <c r="F234" s="8" t="s">
        <v>215</v>
      </c>
      <c r="G234" s="8" t="s">
        <v>216</v>
      </c>
      <c r="H234" s="8" t="s">
        <v>51</v>
      </c>
      <c r="I234" s="8" t="s">
        <v>29</v>
      </c>
      <c r="J234" s="8">
        <v>11</v>
      </c>
      <c r="K234" s="8">
        <v>286.08</v>
      </c>
      <c r="L234" s="8">
        <v>2238.17</v>
      </c>
      <c r="M234" s="8">
        <f>Table1[[#This Row],[Quantity Sold]]*Table1[[#This Row],[Unit Price]]</f>
        <v>3146.8799999999997</v>
      </c>
      <c r="N234" s="8">
        <f>Table1[[#This Row],[Sales Amount]]-Table1[[#This Row],[Cost Amount]]</f>
        <v>908.70999999999958</v>
      </c>
      <c r="O234" s="8" t="str">
        <f>"Q"&amp;ROUNDUP(MONTH(Table1[[#This Row],[Order Date]])/3,0)</f>
        <v>Q2</v>
      </c>
      <c r="P234" s="8" t="str">
        <f t="shared" si="6"/>
        <v>May</v>
      </c>
      <c r="Q234" s="8">
        <f t="shared" si="7"/>
        <v>5</v>
      </c>
    </row>
    <row r="235" spans="1:17" x14ac:dyDescent="0.25">
      <c r="A235" s="8" t="s">
        <v>599</v>
      </c>
      <c r="B235" s="9">
        <v>46259</v>
      </c>
      <c r="C235" s="8">
        <v>2026</v>
      </c>
      <c r="D235" s="8" t="s">
        <v>157</v>
      </c>
      <c r="E235" s="8" t="s">
        <v>580</v>
      </c>
      <c r="F235" s="8" t="s">
        <v>134</v>
      </c>
      <c r="G235" s="8" t="s">
        <v>135</v>
      </c>
      <c r="H235" s="8" t="s">
        <v>22</v>
      </c>
      <c r="I235" s="8" t="s">
        <v>29</v>
      </c>
      <c r="J235" s="8">
        <v>4</v>
      </c>
      <c r="K235" s="8">
        <v>489.6</v>
      </c>
      <c r="L235" s="8">
        <v>1139.3800000000001</v>
      </c>
      <c r="M235" s="8">
        <f>Table1[[#This Row],[Quantity Sold]]*Table1[[#This Row],[Unit Price]]</f>
        <v>1958.4</v>
      </c>
      <c r="N235" s="8">
        <f>Table1[[#This Row],[Sales Amount]]-Table1[[#This Row],[Cost Amount]]</f>
        <v>819.02</v>
      </c>
      <c r="O235" s="8" t="str">
        <f>"Q"&amp;ROUNDUP(MONTH(Table1[[#This Row],[Order Date]])/3,0)</f>
        <v>Q3</v>
      </c>
      <c r="P235" s="8" t="str">
        <f t="shared" si="6"/>
        <v>Aug</v>
      </c>
      <c r="Q235" s="8">
        <f t="shared" si="7"/>
        <v>8</v>
      </c>
    </row>
    <row r="236" spans="1:17" x14ac:dyDescent="0.25">
      <c r="A236" s="8" t="s">
        <v>600</v>
      </c>
      <c r="B236" s="9">
        <v>46352</v>
      </c>
      <c r="C236" s="8">
        <v>2026</v>
      </c>
      <c r="D236" s="8" t="s">
        <v>463</v>
      </c>
      <c r="E236" s="8" t="s">
        <v>358</v>
      </c>
      <c r="F236" s="8" t="s">
        <v>101</v>
      </c>
      <c r="G236" s="8" t="s">
        <v>102</v>
      </c>
      <c r="H236" s="8" t="s">
        <v>22</v>
      </c>
      <c r="I236" s="8" t="s">
        <v>52</v>
      </c>
      <c r="J236" s="8">
        <v>18</v>
      </c>
      <c r="K236" s="8">
        <v>29.69</v>
      </c>
      <c r="L236" s="8">
        <v>370.29</v>
      </c>
      <c r="M236" s="8">
        <f>Table1[[#This Row],[Quantity Sold]]*Table1[[#This Row],[Unit Price]]</f>
        <v>534.42000000000007</v>
      </c>
      <c r="N236" s="8">
        <f>Table1[[#This Row],[Sales Amount]]-Table1[[#This Row],[Cost Amount]]</f>
        <v>164.13000000000005</v>
      </c>
      <c r="O236" s="8" t="str">
        <f>"Q"&amp;ROUNDUP(MONTH(Table1[[#This Row],[Order Date]])/3,0)</f>
        <v>Q4</v>
      </c>
      <c r="P236" s="8" t="str">
        <f t="shared" si="6"/>
        <v>Nov</v>
      </c>
      <c r="Q236" s="8">
        <f t="shared" si="7"/>
        <v>11</v>
      </c>
    </row>
    <row r="237" spans="1:17" x14ac:dyDescent="0.25">
      <c r="A237" s="8" t="s">
        <v>601</v>
      </c>
      <c r="B237" s="9">
        <v>46251</v>
      </c>
      <c r="C237" s="8">
        <v>2026</v>
      </c>
      <c r="D237" s="8" t="s">
        <v>184</v>
      </c>
      <c r="E237" s="8" t="s">
        <v>602</v>
      </c>
      <c r="F237" s="8" t="s">
        <v>163</v>
      </c>
      <c r="G237" s="8" t="s">
        <v>164</v>
      </c>
      <c r="H237" s="8" t="s">
        <v>68</v>
      </c>
      <c r="I237" s="8" t="s">
        <v>42</v>
      </c>
      <c r="J237" s="8">
        <v>8</v>
      </c>
      <c r="K237" s="8">
        <v>38.700000000000003</v>
      </c>
      <c r="L237" s="8">
        <v>246.85</v>
      </c>
      <c r="M237" s="8">
        <f>Table1[[#This Row],[Quantity Sold]]*Table1[[#This Row],[Unit Price]]</f>
        <v>309.60000000000002</v>
      </c>
      <c r="N237" s="8">
        <f>Table1[[#This Row],[Sales Amount]]-Table1[[#This Row],[Cost Amount]]</f>
        <v>62.750000000000028</v>
      </c>
      <c r="O237" s="8" t="str">
        <f>"Q"&amp;ROUNDUP(MONTH(Table1[[#This Row],[Order Date]])/3,0)</f>
        <v>Q3</v>
      </c>
      <c r="P237" s="8" t="str">
        <f t="shared" si="6"/>
        <v>Aug</v>
      </c>
      <c r="Q237" s="8">
        <f t="shared" si="7"/>
        <v>8</v>
      </c>
    </row>
    <row r="238" spans="1:17" x14ac:dyDescent="0.25">
      <c r="A238" s="8" t="s">
        <v>603</v>
      </c>
      <c r="B238" s="9">
        <v>46055</v>
      </c>
      <c r="C238" s="8">
        <v>2026</v>
      </c>
      <c r="D238" s="8" t="s">
        <v>530</v>
      </c>
      <c r="E238" s="8" t="s">
        <v>488</v>
      </c>
      <c r="F238" s="8" t="s">
        <v>66</v>
      </c>
      <c r="G238" s="8" t="s">
        <v>67</v>
      </c>
      <c r="H238" s="8" t="s">
        <v>68</v>
      </c>
      <c r="I238" s="8" t="s">
        <v>23</v>
      </c>
      <c r="J238" s="8">
        <v>17</v>
      </c>
      <c r="K238" s="8">
        <v>426.11</v>
      </c>
      <c r="L238" s="8">
        <v>4745.8500000000004</v>
      </c>
      <c r="M238" s="8">
        <f>Table1[[#This Row],[Quantity Sold]]*Table1[[#This Row],[Unit Price]]</f>
        <v>7243.87</v>
      </c>
      <c r="N238" s="8">
        <f>Table1[[#This Row],[Sales Amount]]-Table1[[#This Row],[Cost Amount]]</f>
        <v>2498.0199999999995</v>
      </c>
      <c r="O238" s="8" t="str">
        <f>"Q"&amp;ROUNDUP(MONTH(Table1[[#This Row],[Order Date]])/3,0)</f>
        <v>Q1</v>
      </c>
      <c r="P238" s="8" t="str">
        <f t="shared" si="6"/>
        <v>Feb</v>
      </c>
      <c r="Q238" s="8">
        <f t="shared" si="7"/>
        <v>2</v>
      </c>
    </row>
    <row r="239" spans="1:17" x14ac:dyDescent="0.25">
      <c r="A239" s="8" t="s">
        <v>604</v>
      </c>
      <c r="B239" s="9">
        <v>46107</v>
      </c>
      <c r="C239" s="8">
        <v>2026</v>
      </c>
      <c r="D239" s="8" t="s">
        <v>263</v>
      </c>
      <c r="E239" s="8" t="s">
        <v>245</v>
      </c>
      <c r="F239" s="8" t="s">
        <v>484</v>
      </c>
      <c r="G239" s="8" t="s">
        <v>485</v>
      </c>
      <c r="H239" s="8" t="s">
        <v>97</v>
      </c>
      <c r="I239" s="8" t="s">
        <v>52</v>
      </c>
      <c r="J239" s="8">
        <v>5</v>
      </c>
      <c r="K239" s="8">
        <v>355.27</v>
      </c>
      <c r="L239" s="8">
        <v>1123.1300000000001</v>
      </c>
      <c r="M239" s="8">
        <f>Table1[[#This Row],[Quantity Sold]]*Table1[[#This Row],[Unit Price]]</f>
        <v>1776.35</v>
      </c>
      <c r="N239" s="8">
        <f>Table1[[#This Row],[Sales Amount]]-Table1[[#This Row],[Cost Amount]]</f>
        <v>653.2199999999998</v>
      </c>
      <c r="O239" s="8" t="str">
        <f>"Q"&amp;ROUNDUP(MONTH(Table1[[#This Row],[Order Date]])/3,0)</f>
        <v>Q1</v>
      </c>
      <c r="P239" s="8" t="str">
        <f t="shared" si="6"/>
        <v>Mar</v>
      </c>
      <c r="Q239" s="8">
        <f t="shared" si="7"/>
        <v>3</v>
      </c>
    </row>
    <row r="240" spans="1:17" x14ac:dyDescent="0.25">
      <c r="A240" s="8" t="s">
        <v>605</v>
      </c>
      <c r="B240" s="9">
        <v>46220</v>
      </c>
      <c r="C240" s="8">
        <v>2026</v>
      </c>
      <c r="D240" s="8" t="s">
        <v>362</v>
      </c>
      <c r="E240" s="8" t="s">
        <v>338</v>
      </c>
      <c r="F240" s="8" t="s">
        <v>72</v>
      </c>
      <c r="G240" s="8" t="s">
        <v>73</v>
      </c>
      <c r="H240" s="8" t="s">
        <v>41</v>
      </c>
      <c r="I240" s="8" t="s">
        <v>29</v>
      </c>
      <c r="J240" s="8">
        <v>17</v>
      </c>
      <c r="K240" s="8">
        <v>264.69</v>
      </c>
      <c r="L240" s="8">
        <v>3079.11</v>
      </c>
      <c r="M240" s="8">
        <f>Table1[[#This Row],[Quantity Sold]]*Table1[[#This Row],[Unit Price]]</f>
        <v>4499.7299999999996</v>
      </c>
      <c r="N240" s="8">
        <f>Table1[[#This Row],[Sales Amount]]-Table1[[#This Row],[Cost Amount]]</f>
        <v>1420.6199999999994</v>
      </c>
      <c r="O240" s="8" t="str">
        <f>"Q"&amp;ROUNDUP(MONTH(Table1[[#This Row],[Order Date]])/3,0)</f>
        <v>Q3</v>
      </c>
      <c r="P240" s="8" t="str">
        <f t="shared" si="6"/>
        <v>Jul</v>
      </c>
      <c r="Q240" s="8">
        <f t="shared" si="7"/>
        <v>7</v>
      </c>
    </row>
    <row r="241" spans="1:17" x14ac:dyDescent="0.25">
      <c r="A241" s="8" t="s">
        <v>606</v>
      </c>
      <c r="B241" s="9">
        <v>46026</v>
      </c>
      <c r="C241" s="8">
        <v>2026</v>
      </c>
      <c r="D241" s="8" t="s">
        <v>467</v>
      </c>
      <c r="E241" s="8" t="s">
        <v>375</v>
      </c>
      <c r="F241" s="8" t="s">
        <v>27</v>
      </c>
      <c r="G241" s="8" t="s">
        <v>28</v>
      </c>
      <c r="H241" s="8" t="s">
        <v>22</v>
      </c>
      <c r="I241" s="8" t="s">
        <v>42</v>
      </c>
      <c r="J241" s="8">
        <v>11</v>
      </c>
      <c r="K241" s="8">
        <v>450.42</v>
      </c>
      <c r="L241" s="8">
        <v>2791.75</v>
      </c>
      <c r="M241" s="8">
        <f>Table1[[#This Row],[Quantity Sold]]*Table1[[#This Row],[Unit Price]]</f>
        <v>4954.62</v>
      </c>
      <c r="N241" s="8">
        <f>Table1[[#This Row],[Sales Amount]]-Table1[[#This Row],[Cost Amount]]</f>
        <v>2162.87</v>
      </c>
      <c r="O241" s="8" t="str">
        <f>"Q"&amp;ROUNDUP(MONTH(Table1[[#This Row],[Order Date]])/3,0)</f>
        <v>Q1</v>
      </c>
      <c r="P241" s="8" t="str">
        <f t="shared" si="6"/>
        <v>Jan</v>
      </c>
      <c r="Q241" s="8">
        <f t="shared" si="7"/>
        <v>1</v>
      </c>
    </row>
    <row r="242" spans="1:17" x14ac:dyDescent="0.25">
      <c r="A242" s="8" t="s">
        <v>607</v>
      </c>
      <c r="B242" s="9">
        <v>46263</v>
      </c>
      <c r="C242" s="8">
        <v>2026</v>
      </c>
      <c r="D242" s="8" t="s">
        <v>299</v>
      </c>
      <c r="E242" s="8" t="s">
        <v>509</v>
      </c>
      <c r="F242" s="8" t="s">
        <v>154</v>
      </c>
      <c r="G242" s="8" t="s">
        <v>155</v>
      </c>
      <c r="H242" s="8" t="s">
        <v>68</v>
      </c>
      <c r="I242" s="8" t="s">
        <v>29</v>
      </c>
      <c r="J242" s="8">
        <v>6</v>
      </c>
      <c r="K242" s="8">
        <v>426.12</v>
      </c>
      <c r="L242" s="8">
        <v>2033.39</v>
      </c>
      <c r="M242" s="8">
        <f>Table1[[#This Row],[Quantity Sold]]*Table1[[#This Row],[Unit Price]]</f>
        <v>2556.7200000000003</v>
      </c>
      <c r="N242" s="8">
        <f>Table1[[#This Row],[Sales Amount]]-Table1[[#This Row],[Cost Amount]]</f>
        <v>523.33000000000015</v>
      </c>
      <c r="O242" s="8" t="str">
        <f>"Q"&amp;ROUNDUP(MONTH(Table1[[#This Row],[Order Date]])/3,0)</f>
        <v>Q3</v>
      </c>
      <c r="P242" s="8" t="str">
        <f t="shared" si="6"/>
        <v>Aug</v>
      </c>
      <c r="Q242" s="8">
        <f t="shared" si="7"/>
        <v>8</v>
      </c>
    </row>
    <row r="243" spans="1:17" x14ac:dyDescent="0.25">
      <c r="A243" s="8" t="s">
        <v>608</v>
      </c>
      <c r="B243" s="9">
        <v>46030</v>
      </c>
      <c r="C243" s="8">
        <v>2026</v>
      </c>
      <c r="D243" s="8" t="s">
        <v>54</v>
      </c>
      <c r="E243" s="8" t="s">
        <v>360</v>
      </c>
      <c r="F243" s="8" t="s">
        <v>149</v>
      </c>
      <c r="G243" s="8" t="s">
        <v>150</v>
      </c>
      <c r="H243" s="8" t="s">
        <v>22</v>
      </c>
      <c r="I243" s="8" t="s">
        <v>23</v>
      </c>
      <c r="J243" s="8">
        <v>5</v>
      </c>
      <c r="K243" s="8">
        <v>331.57</v>
      </c>
      <c r="L243" s="8">
        <v>1108.67</v>
      </c>
      <c r="M243" s="8">
        <f>Table1[[#This Row],[Quantity Sold]]*Table1[[#This Row],[Unit Price]]</f>
        <v>1657.85</v>
      </c>
      <c r="N243" s="8">
        <f>Table1[[#This Row],[Sales Amount]]-Table1[[#This Row],[Cost Amount]]</f>
        <v>549.17999999999984</v>
      </c>
      <c r="O243" s="8" t="str">
        <f>"Q"&amp;ROUNDUP(MONTH(Table1[[#This Row],[Order Date]])/3,0)</f>
        <v>Q1</v>
      </c>
      <c r="P243" s="8" t="str">
        <f t="shared" si="6"/>
        <v>Jan</v>
      </c>
      <c r="Q243" s="8">
        <f t="shared" si="7"/>
        <v>1</v>
      </c>
    </row>
    <row r="244" spans="1:17" x14ac:dyDescent="0.25">
      <c r="A244" s="8" t="s">
        <v>609</v>
      </c>
      <c r="B244" s="9">
        <v>46275</v>
      </c>
      <c r="C244" s="8">
        <v>2026</v>
      </c>
      <c r="D244" s="8" t="s">
        <v>115</v>
      </c>
      <c r="E244" s="8" t="s">
        <v>610</v>
      </c>
      <c r="F244" s="8" t="s">
        <v>154</v>
      </c>
      <c r="G244" s="8" t="s">
        <v>155</v>
      </c>
      <c r="H244" s="8" t="s">
        <v>68</v>
      </c>
      <c r="I244" s="8" t="s">
        <v>42</v>
      </c>
      <c r="J244" s="8">
        <v>10</v>
      </c>
      <c r="K244" s="8">
        <v>276.63</v>
      </c>
      <c r="L244" s="8">
        <v>1820.64</v>
      </c>
      <c r="M244" s="8">
        <f>Table1[[#This Row],[Quantity Sold]]*Table1[[#This Row],[Unit Price]]</f>
        <v>2766.3</v>
      </c>
      <c r="N244" s="8">
        <f>Table1[[#This Row],[Sales Amount]]-Table1[[#This Row],[Cost Amount]]</f>
        <v>945.66000000000008</v>
      </c>
      <c r="O244" s="8" t="str">
        <f>"Q"&amp;ROUNDUP(MONTH(Table1[[#This Row],[Order Date]])/3,0)</f>
        <v>Q3</v>
      </c>
      <c r="P244" s="8" t="str">
        <f t="shared" si="6"/>
        <v>Sep</v>
      </c>
      <c r="Q244" s="8">
        <f t="shared" si="7"/>
        <v>9</v>
      </c>
    </row>
    <row r="245" spans="1:17" x14ac:dyDescent="0.25">
      <c r="A245" s="8" t="s">
        <v>611</v>
      </c>
      <c r="B245" s="9">
        <v>46334</v>
      </c>
      <c r="C245" s="8">
        <v>2026</v>
      </c>
      <c r="D245" s="8" t="s">
        <v>81</v>
      </c>
      <c r="E245" s="8" t="s">
        <v>261</v>
      </c>
      <c r="F245" s="8" t="s">
        <v>106</v>
      </c>
      <c r="G245" s="8" t="s">
        <v>107</v>
      </c>
      <c r="H245" s="8" t="s">
        <v>35</v>
      </c>
      <c r="I245" s="8" t="s">
        <v>52</v>
      </c>
      <c r="J245" s="8">
        <v>10</v>
      </c>
      <c r="K245" s="8">
        <v>378.36</v>
      </c>
      <c r="L245" s="8">
        <v>2381.84</v>
      </c>
      <c r="M245" s="8">
        <f>Table1[[#This Row],[Quantity Sold]]*Table1[[#This Row],[Unit Price]]</f>
        <v>3783.6000000000004</v>
      </c>
      <c r="N245" s="8">
        <f>Table1[[#This Row],[Sales Amount]]-Table1[[#This Row],[Cost Amount]]</f>
        <v>1401.7600000000002</v>
      </c>
      <c r="O245" s="8" t="str">
        <f>"Q"&amp;ROUNDUP(MONTH(Table1[[#This Row],[Order Date]])/3,0)</f>
        <v>Q4</v>
      </c>
      <c r="P245" s="8" t="str">
        <f t="shared" si="6"/>
        <v>Nov</v>
      </c>
      <c r="Q245" s="8">
        <f t="shared" si="7"/>
        <v>11</v>
      </c>
    </row>
    <row r="246" spans="1:17" x14ac:dyDescent="0.25">
      <c r="A246" s="8" t="s">
        <v>612</v>
      </c>
      <c r="B246" s="9">
        <v>46043</v>
      </c>
      <c r="C246" s="8">
        <v>2026</v>
      </c>
      <c r="D246" s="8" t="s">
        <v>613</v>
      </c>
      <c r="E246" s="8" t="s">
        <v>312</v>
      </c>
      <c r="F246" s="8" t="s">
        <v>139</v>
      </c>
      <c r="G246" s="8" t="s">
        <v>140</v>
      </c>
      <c r="H246" s="8" t="s">
        <v>22</v>
      </c>
      <c r="I246" s="8" t="s">
        <v>42</v>
      </c>
      <c r="J246" s="8">
        <v>9</v>
      </c>
      <c r="K246" s="8">
        <v>325.83999999999997</v>
      </c>
      <c r="L246" s="8">
        <v>1778.77</v>
      </c>
      <c r="M246" s="8">
        <f>Table1[[#This Row],[Quantity Sold]]*Table1[[#This Row],[Unit Price]]</f>
        <v>2932.56</v>
      </c>
      <c r="N246" s="8">
        <f>Table1[[#This Row],[Sales Amount]]-Table1[[#This Row],[Cost Amount]]</f>
        <v>1153.79</v>
      </c>
      <c r="O246" s="8" t="str">
        <f>"Q"&amp;ROUNDUP(MONTH(Table1[[#This Row],[Order Date]])/3,0)</f>
        <v>Q1</v>
      </c>
      <c r="P246" s="8" t="str">
        <f t="shared" si="6"/>
        <v>Jan</v>
      </c>
      <c r="Q246" s="8">
        <f t="shared" si="7"/>
        <v>1</v>
      </c>
    </row>
    <row r="247" spans="1:17" x14ac:dyDescent="0.25">
      <c r="A247" s="8" t="s">
        <v>614</v>
      </c>
      <c r="B247" s="9">
        <v>46290</v>
      </c>
      <c r="C247" s="8">
        <v>2026</v>
      </c>
      <c r="D247" s="8" t="s">
        <v>239</v>
      </c>
      <c r="E247" s="8" t="s">
        <v>615</v>
      </c>
      <c r="F247" s="8" t="s">
        <v>249</v>
      </c>
      <c r="G247" s="8" t="s">
        <v>250</v>
      </c>
      <c r="H247" s="8" t="s">
        <v>51</v>
      </c>
      <c r="I247" s="8" t="s">
        <v>23</v>
      </c>
      <c r="J247" s="8">
        <v>15</v>
      </c>
      <c r="K247" s="8">
        <v>247.77</v>
      </c>
      <c r="L247" s="8">
        <v>2386.1999999999998</v>
      </c>
      <c r="M247" s="8">
        <f>Table1[[#This Row],[Quantity Sold]]*Table1[[#This Row],[Unit Price]]</f>
        <v>3716.55</v>
      </c>
      <c r="N247" s="8">
        <f>Table1[[#This Row],[Sales Amount]]-Table1[[#This Row],[Cost Amount]]</f>
        <v>1330.3500000000004</v>
      </c>
      <c r="O247" s="8" t="str">
        <f>"Q"&amp;ROUNDUP(MONTH(Table1[[#This Row],[Order Date]])/3,0)</f>
        <v>Q3</v>
      </c>
      <c r="P247" s="8" t="str">
        <f t="shared" si="6"/>
        <v>Sep</v>
      </c>
      <c r="Q247" s="8">
        <f t="shared" si="7"/>
        <v>9</v>
      </c>
    </row>
    <row r="248" spans="1:17" x14ac:dyDescent="0.25">
      <c r="A248" s="8" t="s">
        <v>616</v>
      </c>
      <c r="B248" s="9">
        <v>46182</v>
      </c>
      <c r="C248" s="8">
        <v>2026</v>
      </c>
      <c r="D248" s="8" t="s">
        <v>206</v>
      </c>
      <c r="E248" s="8" t="s">
        <v>172</v>
      </c>
      <c r="F248" s="8" t="s">
        <v>278</v>
      </c>
      <c r="G248" s="8" t="s">
        <v>279</v>
      </c>
      <c r="H248" s="8" t="s">
        <v>220</v>
      </c>
      <c r="I248" s="8" t="s">
        <v>23</v>
      </c>
      <c r="J248" s="8">
        <v>20</v>
      </c>
      <c r="K248" s="8">
        <v>47.95</v>
      </c>
      <c r="L248" s="8">
        <v>653.89</v>
      </c>
      <c r="M248" s="8">
        <f>Table1[[#This Row],[Quantity Sold]]*Table1[[#This Row],[Unit Price]]</f>
        <v>959</v>
      </c>
      <c r="N248" s="8">
        <f>Table1[[#This Row],[Sales Amount]]-Table1[[#This Row],[Cost Amount]]</f>
        <v>305.11</v>
      </c>
      <c r="O248" s="8" t="str">
        <f>"Q"&amp;ROUNDUP(MONTH(Table1[[#This Row],[Order Date]])/3,0)</f>
        <v>Q2</v>
      </c>
      <c r="P248" s="8" t="str">
        <f t="shared" si="6"/>
        <v>Jun</v>
      </c>
      <c r="Q248" s="8">
        <f t="shared" si="7"/>
        <v>6</v>
      </c>
    </row>
    <row r="249" spans="1:17" x14ac:dyDescent="0.25">
      <c r="A249" s="8" t="s">
        <v>617</v>
      </c>
      <c r="B249" s="9">
        <v>46356</v>
      </c>
      <c r="C249" s="8">
        <v>2026</v>
      </c>
      <c r="D249" s="8" t="s">
        <v>427</v>
      </c>
      <c r="E249" s="8" t="s">
        <v>618</v>
      </c>
      <c r="F249" s="8" t="s">
        <v>72</v>
      </c>
      <c r="G249" s="8" t="s">
        <v>73</v>
      </c>
      <c r="H249" s="8" t="s">
        <v>41</v>
      </c>
      <c r="I249" s="8" t="s">
        <v>29</v>
      </c>
      <c r="J249" s="8">
        <v>16</v>
      </c>
      <c r="K249" s="8">
        <v>273.33</v>
      </c>
      <c r="L249" s="8">
        <v>3184.32</v>
      </c>
      <c r="M249" s="8">
        <f>Table1[[#This Row],[Quantity Sold]]*Table1[[#This Row],[Unit Price]]</f>
        <v>4373.28</v>
      </c>
      <c r="N249" s="8">
        <f>Table1[[#This Row],[Sales Amount]]-Table1[[#This Row],[Cost Amount]]</f>
        <v>1188.9599999999996</v>
      </c>
      <c r="O249" s="8" t="str">
        <f>"Q"&amp;ROUNDUP(MONTH(Table1[[#This Row],[Order Date]])/3,0)</f>
        <v>Q4</v>
      </c>
      <c r="P249" s="8" t="str">
        <f t="shared" si="6"/>
        <v>Nov</v>
      </c>
      <c r="Q249" s="8">
        <f t="shared" si="7"/>
        <v>11</v>
      </c>
    </row>
    <row r="250" spans="1:17" x14ac:dyDescent="0.25">
      <c r="A250" s="8" t="s">
        <v>619</v>
      </c>
      <c r="B250" s="9">
        <v>46081</v>
      </c>
      <c r="C250" s="8">
        <v>2026</v>
      </c>
      <c r="D250" s="8" t="s">
        <v>268</v>
      </c>
      <c r="E250" s="8" t="s">
        <v>620</v>
      </c>
      <c r="F250" s="8" t="s">
        <v>190</v>
      </c>
      <c r="G250" s="8" t="s">
        <v>191</v>
      </c>
      <c r="H250" s="8" t="s">
        <v>35</v>
      </c>
      <c r="I250" s="8" t="s">
        <v>29</v>
      </c>
      <c r="J250" s="8">
        <v>9</v>
      </c>
      <c r="K250" s="8">
        <v>366.05</v>
      </c>
      <c r="L250" s="8">
        <v>2168.4</v>
      </c>
      <c r="M250" s="8">
        <f>Table1[[#This Row],[Quantity Sold]]*Table1[[#This Row],[Unit Price]]</f>
        <v>3294.4500000000003</v>
      </c>
      <c r="N250" s="8">
        <f>Table1[[#This Row],[Sales Amount]]-Table1[[#This Row],[Cost Amount]]</f>
        <v>1126.0500000000002</v>
      </c>
      <c r="O250" s="8" t="str">
        <f>"Q"&amp;ROUNDUP(MONTH(Table1[[#This Row],[Order Date]])/3,0)</f>
        <v>Q1</v>
      </c>
      <c r="P250" s="8" t="str">
        <f t="shared" si="6"/>
        <v>Feb</v>
      </c>
      <c r="Q250" s="8">
        <f t="shared" si="7"/>
        <v>2</v>
      </c>
    </row>
    <row r="251" spans="1:17" x14ac:dyDescent="0.25">
      <c r="A251" s="8" t="s">
        <v>621</v>
      </c>
      <c r="B251" s="9">
        <v>46137</v>
      </c>
      <c r="C251" s="8">
        <v>2026</v>
      </c>
      <c r="D251" s="8" t="s">
        <v>64</v>
      </c>
      <c r="E251" s="8" t="s">
        <v>622</v>
      </c>
      <c r="F251" s="8" t="s">
        <v>347</v>
      </c>
      <c r="G251" s="8" t="s">
        <v>348</v>
      </c>
      <c r="H251" s="8" t="s">
        <v>68</v>
      </c>
      <c r="I251" s="8" t="s">
        <v>29</v>
      </c>
      <c r="J251" s="8">
        <v>20</v>
      </c>
      <c r="K251" s="8">
        <v>454.62</v>
      </c>
      <c r="L251" s="8">
        <v>7075.47</v>
      </c>
      <c r="M251" s="8">
        <f>Table1[[#This Row],[Quantity Sold]]*Table1[[#This Row],[Unit Price]]</f>
        <v>9092.4</v>
      </c>
      <c r="N251" s="8">
        <f>Table1[[#This Row],[Sales Amount]]-Table1[[#This Row],[Cost Amount]]</f>
        <v>2016.9299999999994</v>
      </c>
      <c r="O251" s="8" t="str">
        <f>"Q"&amp;ROUNDUP(MONTH(Table1[[#This Row],[Order Date]])/3,0)</f>
        <v>Q2</v>
      </c>
      <c r="P251" s="8" t="str">
        <f t="shared" si="6"/>
        <v>Apr</v>
      </c>
      <c r="Q251" s="8">
        <f t="shared" si="7"/>
        <v>4</v>
      </c>
    </row>
    <row r="252" spans="1:17" x14ac:dyDescent="0.25">
      <c r="A252" s="8" t="s">
        <v>623</v>
      </c>
      <c r="B252" s="9">
        <v>46058</v>
      </c>
      <c r="C252" s="8">
        <v>2026</v>
      </c>
      <c r="D252" s="8" t="s">
        <v>427</v>
      </c>
      <c r="E252" s="8" t="s">
        <v>624</v>
      </c>
      <c r="F252" s="8" t="s">
        <v>66</v>
      </c>
      <c r="G252" s="8" t="s">
        <v>67</v>
      </c>
      <c r="H252" s="8" t="s">
        <v>68</v>
      </c>
      <c r="I252" s="8" t="s">
        <v>23</v>
      </c>
      <c r="J252" s="8">
        <v>16</v>
      </c>
      <c r="K252" s="8">
        <v>82.81</v>
      </c>
      <c r="L252" s="8">
        <v>830.57</v>
      </c>
      <c r="M252" s="8">
        <f>Table1[[#This Row],[Quantity Sold]]*Table1[[#This Row],[Unit Price]]</f>
        <v>1324.96</v>
      </c>
      <c r="N252" s="8">
        <f>Table1[[#This Row],[Sales Amount]]-Table1[[#This Row],[Cost Amount]]</f>
        <v>494.39</v>
      </c>
      <c r="O252" s="8" t="str">
        <f>"Q"&amp;ROUNDUP(MONTH(Table1[[#This Row],[Order Date]])/3,0)</f>
        <v>Q1</v>
      </c>
      <c r="P252" s="8" t="str">
        <f t="shared" si="6"/>
        <v>Feb</v>
      </c>
      <c r="Q252" s="8">
        <f t="shared" si="7"/>
        <v>2</v>
      </c>
    </row>
    <row r="253" spans="1:17" x14ac:dyDescent="0.25">
      <c r="A253" s="8" t="s">
        <v>625</v>
      </c>
      <c r="B253" s="9">
        <v>46256</v>
      </c>
      <c r="C253" s="8">
        <v>2026</v>
      </c>
      <c r="D253" s="8" t="s">
        <v>417</v>
      </c>
      <c r="E253" s="8" t="s">
        <v>113</v>
      </c>
      <c r="F253" s="8" t="s">
        <v>101</v>
      </c>
      <c r="G253" s="8" t="s">
        <v>102</v>
      </c>
      <c r="H253" s="8" t="s">
        <v>22</v>
      </c>
      <c r="I253" s="8" t="s">
        <v>42</v>
      </c>
      <c r="J253" s="8">
        <v>9</v>
      </c>
      <c r="K253" s="8">
        <v>380.67</v>
      </c>
      <c r="L253" s="8">
        <v>1940.48</v>
      </c>
      <c r="M253" s="8">
        <f>Table1[[#This Row],[Quantity Sold]]*Table1[[#This Row],[Unit Price]]</f>
        <v>3426.03</v>
      </c>
      <c r="N253" s="8">
        <f>Table1[[#This Row],[Sales Amount]]-Table1[[#This Row],[Cost Amount]]</f>
        <v>1485.5500000000002</v>
      </c>
      <c r="O253" s="8" t="str">
        <f>"Q"&amp;ROUNDUP(MONTH(Table1[[#This Row],[Order Date]])/3,0)</f>
        <v>Q3</v>
      </c>
      <c r="P253" s="8" t="str">
        <f t="shared" si="6"/>
        <v>Aug</v>
      </c>
      <c r="Q253" s="8">
        <f t="shared" si="7"/>
        <v>8</v>
      </c>
    </row>
    <row r="254" spans="1:17" x14ac:dyDescent="0.25">
      <c r="A254" s="8" t="s">
        <v>626</v>
      </c>
      <c r="B254" s="9">
        <v>46207</v>
      </c>
      <c r="C254" s="8">
        <v>2026</v>
      </c>
      <c r="D254" s="8" t="s">
        <v>357</v>
      </c>
      <c r="E254" s="8" t="s">
        <v>423</v>
      </c>
      <c r="F254" s="8" t="s">
        <v>317</v>
      </c>
      <c r="G254" s="8" t="s">
        <v>318</v>
      </c>
      <c r="H254" s="8" t="s">
        <v>22</v>
      </c>
      <c r="I254" s="8" t="s">
        <v>29</v>
      </c>
      <c r="J254" s="8">
        <v>7</v>
      </c>
      <c r="K254" s="8">
        <v>298.75</v>
      </c>
      <c r="L254" s="8">
        <v>1152.0899999999999</v>
      </c>
      <c r="M254" s="8">
        <f>Table1[[#This Row],[Quantity Sold]]*Table1[[#This Row],[Unit Price]]</f>
        <v>2091.25</v>
      </c>
      <c r="N254" s="8">
        <f>Table1[[#This Row],[Sales Amount]]-Table1[[#This Row],[Cost Amount]]</f>
        <v>939.16000000000008</v>
      </c>
      <c r="O254" s="8" t="str">
        <f>"Q"&amp;ROUNDUP(MONTH(Table1[[#This Row],[Order Date]])/3,0)</f>
        <v>Q3</v>
      </c>
      <c r="P254" s="8" t="str">
        <f t="shared" si="6"/>
        <v>Jul</v>
      </c>
      <c r="Q254" s="8">
        <f t="shared" si="7"/>
        <v>7</v>
      </c>
    </row>
    <row r="255" spans="1:17" x14ac:dyDescent="0.25">
      <c r="A255" s="8" t="s">
        <v>627</v>
      </c>
      <c r="B255" s="9">
        <v>46150</v>
      </c>
      <c r="C255" s="8">
        <v>2026</v>
      </c>
      <c r="D255" s="8" t="s">
        <v>268</v>
      </c>
      <c r="E255" s="8" t="s">
        <v>628</v>
      </c>
      <c r="F255" s="8" t="s">
        <v>56</v>
      </c>
      <c r="G255" s="8" t="s">
        <v>57</v>
      </c>
      <c r="H255" s="8" t="s">
        <v>51</v>
      </c>
      <c r="I255" s="8" t="s">
        <v>42</v>
      </c>
      <c r="J255" s="8">
        <v>20</v>
      </c>
      <c r="K255" s="8">
        <v>286.11</v>
      </c>
      <c r="L255" s="8">
        <v>3596.9</v>
      </c>
      <c r="M255" s="8">
        <f>Table1[[#This Row],[Quantity Sold]]*Table1[[#This Row],[Unit Price]]</f>
        <v>5722.2000000000007</v>
      </c>
      <c r="N255" s="8">
        <f>Table1[[#This Row],[Sales Amount]]-Table1[[#This Row],[Cost Amount]]</f>
        <v>2125.3000000000006</v>
      </c>
      <c r="O255" s="8" t="str">
        <f>"Q"&amp;ROUNDUP(MONTH(Table1[[#This Row],[Order Date]])/3,0)</f>
        <v>Q2</v>
      </c>
      <c r="P255" s="8" t="str">
        <f t="shared" si="6"/>
        <v>May</v>
      </c>
      <c r="Q255" s="8">
        <f t="shared" si="7"/>
        <v>5</v>
      </c>
    </row>
    <row r="256" spans="1:17" x14ac:dyDescent="0.25">
      <c r="A256" s="8" t="s">
        <v>629</v>
      </c>
      <c r="B256" s="9">
        <v>46062</v>
      </c>
      <c r="C256" s="8">
        <v>2026</v>
      </c>
      <c r="D256" s="8" t="s">
        <v>630</v>
      </c>
      <c r="E256" s="8" t="s">
        <v>631</v>
      </c>
      <c r="F256" s="8" t="s">
        <v>317</v>
      </c>
      <c r="G256" s="8" t="s">
        <v>318</v>
      </c>
      <c r="H256" s="8" t="s">
        <v>22</v>
      </c>
      <c r="I256" s="8" t="s">
        <v>29</v>
      </c>
      <c r="J256" s="8">
        <v>11</v>
      </c>
      <c r="K256" s="8">
        <v>95.09</v>
      </c>
      <c r="L256" s="8">
        <v>765.52</v>
      </c>
      <c r="M256" s="8">
        <f>Table1[[#This Row],[Quantity Sold]]*Table1[[#This Row],[Unit Price]]</f>
        <v>1045.99</v>
      </c>
      <c r="N256" s="8">
        <f>Table1[[#This Row],[Sales Amount]]-Table1[[#This Row],[Cost Amount]]</f>
        <v>280.47000000000003</v>
      </c>
      <c r="O256" s="8" t="str">
        <f>"Q"&amp;ROUNDUP(MONTH(Table1[[#This Row],[Order Date]])/3,0)</f>
        <v>Q1</v>
      </c>
      <c r="P256" s="8" t="str">
        <f t="shared" si="6"/>
        <v>Feb</v>
      </c>
      <c r="Q256" s="8">
        <f t="shared" si="7"/>
        <v>2</v>
      </c>
    </row>
    <row r="257" spans="1:17" x14ac:dyDescent="0.25">
      <c r="A257" s="8" t="s">
        <v>632</v>
      </c>
      <c r="B257" s="9">
        <v>46354</v>
      </c>
      <c r="C257" s="8">
        <v>2026</v>
      </c>
      <c r="D257" s="8" t="s">
        <v>288</v>
      </c>
      <c r="E257" s="8" t="s">
        <v>350</v>
      </c>
      <c r="F257" s="8" t="s">
        <v>169</v>
      </c>
      <c r="G257" s="8" t="s">
        <v>170</v>
      </c>
      <c r="H257" s="8" t="s">
        <v>22</v>
      </c>
      <c r="I257" s="8" t="s">
        <v>42</v>
      </c>
      <c r="J257" s="8">
        <v>5</v>
      </c>
      <c r="K257" s="8">
        <v>328.25</v>
      </c>
      <c r="L257" s="8">
        <v>952.99</v>
      </c>
      <c r="M257" s="8">
        <f>Table1[[#This Row],[Quantity Sold]]*Table1[[#This Row],[Unit Price]]</f>
        <v>1641.25</v>
      </c>
      <c r="N257" s="8">
        <f>Table1[[#This Row],[Sales Amount]]-Table1[[#This Row],[Cost Amount]]</f>
        <v>688.26</v>
      </c>
      <c r="O257" s="8" t="str">
        <f>"Q"&amp;ROUNDUP(MONTH(Table1[[#This Row],[Order Date]])/3,0)</f>
        <v>Q4</v>
      </c>
      <c r="P257" s="8" t="str">
        <f t="shared" si="6"/>
        <v>Nov</v>
      </c>
      <c r="Q257" s="8">
        <f t="shared" si="7"/>
        <v>11</v>
      </c>
    </row>
    <row r="258" spans="1:17" x14ac:dyDescent="0.25">
      <c r="A258" s="8" t="s">
        <v>633</v>
      </c>
      <c r="B258" s="9">
        <v>46361</v>
      </c>
      <c r="C258" s="8">
        <v>2026</v>
      </c>
      <c r="D258" s="8" t="s">
        <v>25</v>
      </c>
      <c r="E258" s="8" t="s">
        <v>176</v>
      </c>
      <c r="F258" s="8" t="s">
        <v>440</v>
      </c>
      <c r="G258" s="8" t="s">
        <v>441</v>
      </c>
      <c r="H258" s="8" t="s">
        <v>97</v>
      </c>
      <c r="I258" s="8" t="s">
        <v>23</v>
      </c>
      <c r="J258" s="8">
        <v>10</v>
      </c>
      <c r="K258" s="8">
        <v>373.45</v>
      </c>
      <c r="L258" s="8">
        <v>2191.7600000000002</v>
      </c>
      <c r="M258" s="8">
        <f>Table1[[#This Row],[Quantity Sold]]*Table1[[#This Row],[Unit Price]]</f>
        <v>3734.5</v>
      </c>
      <c r="N258" s="8">
        <f>Table1[[#This Row],[Sales Amount]]-Table1[[#This Row],[Cost Amount]]</f>
        <v>1542.7399999999998</v>
      </c>
      <c r="O258" s="8" t="str">
        <f>"Q"&amp;ROUNDUP(MONTH(Table1[[#This Row],[Order Date]])/3,0)</f>
        <v>Q4</v>
      </c>
      <c r="P258" s="8" t="str">
        <f t="shared" si="6"/>
        <v>Dec</v>
      </c>
      <c r="Q258" s="8">
        <f t="shared" si="7"/>
        <v>12</v>
      </c>
    </row>
    <row r="259" spans="1:17" x14ac:dyDescent="0.25">
      <c r="A259" s="8" t="s">
        <v>634</v>
      </c>
      <c r="B259" s="9">
        <v>46214</v>
      </c>
      <c r="C259" s="8">
        <v>2026</v>
      </c>
      <c r="D259" s="8" t="s">
        <v>415</v>
      </c>
      <c r="E259" s="8" t="s">
        <v>544</v>
      </c>
      <c r="F259" s="8" t="s">
        <v>293</v>
      </c>
      <c r="G259" s="8" t="s">
        <v>294</v>
      </c>
      <c r="H259" s="8" t="s">
        <v>68</v>
      </c>
      <c r="I259" s="8" t="s">
        <v>29</v>
      </c>
      <c r="J259" s="8">
        <v>8</v>
      </c>
      <c r="K259" s="8">
        <v>462.85</v>
      </c>
      <c r="L259" s="8">
        <v>2295.48</v>
      </c>
      <c r="M259" s="8">
        <f>Table1[[#This Row],[Quantity Sold]]*Table1[[#This Row],[Unit Price]]</f>
        <v>3702.8</v>
      </c>
      <c r="N259" s="8">
        <f>Table1[[#This Row],[Sales Amount]]-Table1[[#This Row],[Cost Amount]]</f>
        <v>1407.3200000000002</v>
      </c>
      <c r="O259" s="8" t="str">
        <f>"Q"&amp;ROUNDUP(MONTH(Table1[[#This Row],[Order Date]])/3,0)</f>
        <v>Q3</v>
      </c>
      <c r="P259" s="8" t="str">
        <f t="shared" si="6"/>
        <v>Jul</v>
      </c>
      <c r="Q259" s="8">
        <f t="shared" si="7"/>
        <v>7</v>
      </c>
    </row>
    <row r="260" spans="1:17" x14ac:dyDescent="0.25">
      <c r="A260" s="8" t="s">
        <v>635</v>
      </c>
      <c r="B260" s="9">
        <v>46053</v>
      </c>
      <c r="C260" s="8">
        <v>2026</v>
      </c>
      <c r="D260" s="8" t="s">
        <v>152</v>
      </c>
      <c r="E260" s="8" t="s">
        <v>408</v>
      </c>
      <c r="F260" s="8" t="s">
        <v>20</v>
      </c>
      <c r="G260" s="8" t="s">
        <v>21</v>
      </c>
      <c r="H260" s="8" t="s">
        <v>22</v>
      </c>
      <c r="I260" s="8" t="s">
        <v>23</v>
      </c>
      <c r="J260" s="8">
        <v>20</v>
      </c>
      <c r="K260" s="8">
        <v>453.52</v>
      </c>
      <c r="L260" s="8">
        <v>6508.34</v>
      </c>
      <c r="M260" s="8">
        <f>Table1[[#This Row],[Quantity Sold]]*Table1[[#This Row],[Unit Price]]</f>
        <v>9070.4</v>
      </c>
      <c r="N260" s="8">
        <f>Table1[[#This Row],[Sales Amount]]-Table1[[#This Row],[Cost Amount]]</f>
        <v>2562.0599999999995</v>
      </c>
      <c r="O260" s="8" t="str">
        <f>"Q"&amp;ROUNDUP(MONTH(Table1[[#This Row],[Order Date]])/3,0)</f>
        <v>Q1</v>
      </c>
      <c r="P260" s="8" t="str">
        <f t="shared" ref="P260:P323" si="8">TEXT(B:B,"MMM")</f>
        <v>Jan</v>
      </c>
      <c r="Q260" s="8">
        <f t="shared" ref="Q260:Q323" si="9">MONTH(B:B)</f>
        <v>1</v>
      </c>
    </row>
    <row r="261" spans="1:17" x14ac:dyDescent="0.25">
      <c r="A261" s="8" t="s">
        <v>636</v>
      </c>
      <c r="B261" s="9">
        <v>46023</v>
      </c>
      <c r="C261" s="8">
        <v>2026</v>
      </c>
      <c r="D261" s="8" t="s">
        <v>637</v>
      </c>
      <c r="E261" s="8" t="s">
        <v>158</v>
      </c>
      <c r="F261" s="8" t="s">
        <v>399</v>
      </c>
      <c r="G261" s="8" t="s">
        <v>400</v>
      </c>
      <c r="H261" s="8" t="s">
        <v>22</v>
      </c>
      <c r="I261" s="8" t="s">
        <v>23</v>
      </c>
      <c r="J261" s="8">
        <v>4</v>
      </c>
      <c r="K261" s="8">
        <v>440.45</v>
      </c>
      <c r="L261" s="8">
        <v>1165.46</v>
      </c>
      <c r="M261" s="8">
        <f>Table1[[#This Row],[Quantity Sold]]*Table1[[#This Row],[Unit Price]]</f>
        <v>1761.8</v>
      </c>
      <c r="N261" s="8">
        <f>Table1[[#This Row],[Sales Amount]]-Table1[[#This Row],[Cost Amount]]</f>
        <v>596.33999999999992</v>
      </c>
      <c r="O261" s="8" t="str">
        <f>"Q"&amp;ROUNDUP(MONTH(Table1[[#This Row],[Order Date]])/3,0)</f>
        <v>Q1</v>
      </c>
      <c r="P261" s="8" t="str">
        <f t="shared" si="8"/>
        <v>Jan</v>
      </c>
      <c r="Q261" s="8">
        <f t="shared" si="9"/>
        <v>1</v>
      </c>
    </row>
    <row r="262" spans="1:17" x14ac:dyDescent="0.25">
      <c r="A262" s="8" t="s">
        <v>638</v>
      </c>
      <c r="B262" s="9">
        <v>46038</v>
      </c>
      <c r="C262" s="8">
        <v>2026</v>
      </c>
      <c r="D262" s="8" t="s">
        <v>232</v>
      </c>
      <c r="E262" s="8" t="s">
        <v>133</v>
      </c>
      <c r="F262" s="8" t="s">
        <v>61</v>
      </c>
      <c r="G262" s="8" t="s">
        <v>62</v>
      </c>
      <c r="H262" s="8" t="s">
        <v>22</v>
      </c>
      <c r="I262" s="8" t="s">
        <v>29</v>
      </c>
      <c r="J262" s="8">
        <v>10</v>
      </c>
      <c r="K262" s="8">
        <v>394.46</v>
      </c>
      <c r="L262" s="8">
        <v>2649.43</v>
      </c>
      <c r="M262" s="8">
        <f>Table1[[#This Row],[Quantity Sold]]*Table1[[#This Row],[Unit Price]]</f>
        <v>3944.6</v>
      </c>
      <c r="N262" s="8">
        <f>Table1[[#This Row],[Sales Amount]]-Table1[[#This Row],[Cost Amount]]</f>
        <v>1295.17</v>
      </c>
      <c r="O262" s="8" t="str">
        <f>"Q"&amp;ROUNDUP(MONTH(Table1[[#This Row],[Order Date]])/3,0)</f>
        <v>Q1</v>
      </c>
      <c r="P262" s="8" t="str">
        <f t="shared" si="8"/>
        <v>Jan</v>
      </c>
      <c r="Q262" s="8">
        <f t="shared" si="9"/>
        <v>1</v>
      </c>
    </row>
    <row r="263" spans="1:17" x14ac:dyDescent="0.25">
      <c r="A263" s="8" t="s">
        <v>639</v>
      </c>
      <c r="B263" s="9">
        <v>46286</v>
      </c>
      <c r="C263" s="8">
        <v>2026</v>
      </c>
      <c r="D263" s="8" t="s">
        <v>257</v>
      </c>
      <c r="E263" s="8" t="s">
        <v>435</v>
      </c>
      <c r="F263" s="8" t="s">
        <v>241</v>
      </c>
      <c r="G263" s="8" t="s">
        <v>242</v>
      </c>
      <c r="H263" s="8" t="s">
        <v>35</v>
      </c>
      <c r="I263" s="8" t="s">
        <v>23</v>
      </c>
      <c r="J263" s="8">
        <v>13</v>
      </c>
      <c r="K263" s="8">
        <v>241.26</v>
      </c>
      <c r="L263" s="8">
        <v>2450.42</v>
      </c>
      <c r="M263" s="8">
        <f>Table1[[#This Row],[Quantity Sold]]*Table1[[#This Row],[Unit Price]]</f>
        <v>3136.38</v>
      </c>
      <c r="N263" s="8">
        <f>Table1[[#This Row],[Sales Amount]]-Table1[[#This Row],[Cost Amount]]</f>
        <v>685.96</v>
      </c>
      <c r="O263" s="8" t="str">
        <f>"Q"&amp;ROUNDUP(MONTH(Table1[[#This Row],[Order Date]])/3,0)</f>
        <v>Q3</v>
      </c>
      <c r="P263" s="8" t="str">
        <f t="shared" si="8"/>
        <v>Sep</v>
      </c>
      <c r="Q263" s="8">
        <f t="shared" si="9"/>
        <v>9</v>
      </c>
    </row>
    <row r="264" spans="1:17" x14ac:dyDescent="0.25">
      <c r="A264" s="8" t="s">
        <v>640</v>
      </c>
      <c r="B264" s="9">
        <v>46061</v>
      </c>
      <c r="C264" s="8">
        <v>2026</v>
      </c>
      <c r="D264" s="8" t="s">
        <v>200</v>
      </c>
      <c r="E264" s="8" t="s">
        <v>641</v>
      </c>
      <c r="F264" s="8" t="s">
        <v>394</v>
      </c>
      <c r="G264" s="8" t="s">
        <v>395</v>
      </c>
      <c r="H264" s="8" t="s">
        <v>68</v>
      </c>
      <c r="I264" s="8" t="s">
        <v>23</v>
      </c>
      <c r="J264" s="8">
        <v>20</v>
      </c>
      <c r="K264" s="8">
        <v>227.07</v>
      </c>
      <c r="L264" s="8">
        <v>3051.73</v>
      </c>
      <c r="M264" s="8">
        <f>Table1[[#This Row],[Quantity Sold]]*Table1[[#This Row],[Unit Price]]</f>
        <v>4541.3999999999996</v>
      </c>
      <c r="N264" s="8">
        <f>Table1[[#This Row],[Sales Amount]]-Table1[[#This Row],[Cost Amount]]</f>
        <v>1489.6699999999996</v>
      </c>
      <c r="O264" s="8" t="str">
        <f>"Q"&amp;ROUNDUP(MONTH(Table1[[#This Row],[Order Date]])/3,0)</f>
        <v>Q1</v>
      </c>
      <c r="P264" s="8" t="str">
        <f t="shared" si="8"/>
        <v>Feb</v>
      </c>
      <c r="Q264" s="8">
        <f t="shared" si="9"/>
        <v>2</v>
      </c>
    </row>
    <row r="265" spans="1:17" x14ac:dyDescent="0.25">
      <c r="A265" s="8" t="s">
        <v>642</v>
      </c>
      <c r="B265" s="9">
        <v>46089</v>
      </c>
      <c r="C265" s="8">
        <v>2026</v>
      </c>
      <c r="D265" s="8" t="s">
        <v>118</v>
      </c>
      <c r="E265" s="8" t="s">
        <v>477</v>
      </c>
      <c r="F265" s="8" t="s">
        <v>163</v>
      </c>
      <c r="G265" s="8" t="s">
        <v>164</v>
      </c>
      <c r="H265" s="8" t="s">
        <v>68</v>
      </c>
      <c r="I265" s="8" t="s">
        <v>52</v>
      </c>
      <c r="J265" s="8">
        <v>7</v>
      </c>
      <c r="K265" s="8">
        <v>476.38</v>
      </c>
      <c r="L265" s="8">
        <v>1889.3</v>
      </c>
      <c r="M265" s="8">
        <f>Table1[[#This Row],[Quantity Sold]]*Table1[[#This Row],[Unit Price]]</f>
        <v>3334.66</v>
      </c>
      <c r="N265" s="8">
        <f>Table1[[#This Row],[Sales Amount]]-Table1[[#This Row],[Cost Amount]]</f>
        <v>1445.36</v>
      </c>
      <c r="O265" s="8" t="str">
        <f>"Q"&amp;ROUNDUP(MONTH(Table1[[#This Row],[Order Date]])/3,0)</f>
        <v>Q1</v>
      </c>
      <c r="P265" s="8" t="str">
        <f t="shared" si="8"/>
        <v>Mar</v>
      </c>
      <c r="Q265" s="8">
        <f t="shared" si="9"/>
        <v>3</v>
      </c>
    </row>
    <row r="266" spans="1:17" x14ac:dyDescent="0.25">
      <c r="A266" s="8" t="s">
        <v>643</v>
      </c>
      <c r="B266" s="9">
        <v>46253</v>
      </c>
      <c r="C266" s="8">
        <v>2026</v>
      </c>
      <c r="D266" s="8" t="s">
        <v>404</v>
      </c>
      <c r="E266" s="8" t="s">
        <v>453</v>
      </c>
      <c r="F266" s="8" t="s">
        <v>106</v>
      </c>
      <c r="G266" s="8" t="s">
        <v>107</v>
      </c>
      <c r="H266" s="8" t="s">
        <v>35</v>
      </c>
      <c r="I266" s="8" t="s">
        <v>23</v>
      </c>
      <c r="J266" s="8">
        <v>4</v>
      </c>
      <c r="K266" s="8">
        <v>289.60000000000002</v>
      </c>
      <c r="L266" s="8">
        <v>694.47</v>
      </c>
      <c r="M266" s="8">
        <f>Table1[[#This Row],[Quantity Sold]]*Table1[[#This Row],[Unit Price]]</f>
        <v>1158.4000000000001</v>
      </c>
      <c r="N266" s="8">
        <f>Table1[[#This Row],[Sales Amount]]-Table1[[#This Row],[Cost Amount]]</f>
        <v>463.93000000000006</v>
      </c>
      <c r="O266" s="8" t="str">
        <f>"Q"&amp;ROUNDUP(MONTH(Table1[[#This Row],[Order Date]])/3,0)</f>
        <v>Q3</v>
      </c>
      <c r="P266" s="8" t="str">
        <f t="shared" si="8"/>
        <v>Aug</v>
      </c>
      <c r="Q266" s="8">
        <f t="shared" si="9"/>
        <v>8</v>
      </c>
    </row>
    <row r="267" spans="1:17" x14ac:dyDescent="0.25">
      <c r="A267" s="8" t="s">
        <v>644</v>
      </c>
      <c r="B267" s="9">
        <v>46065</v>
      </c>
      <c r="C267" s="8">
        <v>2026</v>
      </c>
      <c r="D267" s="8" t="s">
        <v>291</v>
      </c>
      <c r="E267" s="8" t="s">
        <v>252</v>
      </c>
      <c r="F267" s="8" t="s">
        <v>484</v>
      </c>
      <c r="G267" s="8" t="s">
        <v>485</v>
      </c>
      <c r="H267" s="8" t="s">
        <v>97</v>
      </c>
      <c r="I267" s="8" t="s">
        <v>52</v>
      </c>
      <c r="J267" s="8">
        <v>17</v>
      </c>
      <c r="K267" s="8">
        <v>326.02999999999997</v>
      </c>
      <c r="L267" s="8">
        <v>4031.23</v>
      </c>
      <c r="M267" s="8">
        <f>Table1[[#This Row],[Quantity Sold]]*Table1[[#This Row],[Unit Price]]</f>
        <v>5542.5099999999993</v>
      </c>
      <c r="N267" s="8">
        <f>Table1[[#This Row],[Sales Amount]]-Table1[[#This Row],[Cost Amount]]</f>
        <v>1511.2799999999993</v>
      </c>
      <c r="O267" s="8" t="str">
        <f>"Q"&amp;ROUNDUP(MONTH(Table1[[#This Row],[Order Date]])/3,0)</f>
        <v>Q1</v>
      </c>
      <c r="P267" s="8" t="str">
        <f t="shared" si="8"/>
        <v>Feb</v>
      </c>
      <c r="Q267" s="8">
        <f t="shared" si="9"/>
        <v>2</v>
      </c>
    </row>
    <row r="268" spans="1:17" x14ac:dyDescent="0.25">
      <c r="A268" s="8" t="s">
        <v>645</v>
      </c>
      <c r="B268" s="9">
        <v>46072</v>
      </c>
      <c r="C268" s="8">
        <v>2026</v>
      </c>
      <c r="D268" s="8" t="s">
        <v>284</v>
      </c>
      <c r="E268" s="8" t="s">
        <v>312</v>
      </c>
      <c r="F268" s="8" t="s">
        <v>424</v>
      </c>
      <c r="G268" s="8" t="s">
        <v>425</v>
      </c>
      <c r="H268" s="8" t="s">
        <v>41</v>
      </c>
      <c r="I268" s="8" t="s">
        <v>52</v>
      </c>
      <c r="J268" s="8">
        <v>19</v>
      </c>
      <c r="K268" s="8">
        <v>399.66</v>
      </c>
      <c r="L268" s="8">
        <v>4928.01</v>
      </c>
      <c r="M268" s="8">
        <f>Table1[[#This Row],[Quantity Sold]]*Table1[[#This Row],[Unit Price]]</f>
        <v>7593.5400000000009</v>
      </c>
      <c r="N268" s="8">
        <f>Table1[[#This Row],[Sales Amount]]-Table1[[#This Row],[Cost Amount]]</f>
        <v>2665.5300000000007</v>
      </c>
      <c r="O268" s="8" t="str">
        <f>"Q"&amp;ROUNDUP(MONTH(Table1[[#This Row],[Order Date]])/3,0)</f>
        <v>Q1</v>
      </c>
      <c r="P268" s="8" t="str">
        <f t="shared" si="8"/>
        <v>Feb</v>
      </c>
      <c r="Q268" s="8">
        <f t="shared" si="9"/>
        <v>2</v>
      </c>
    </row>
    <row r="269" spans="1:17" x14ac:dyDescent="0.25">
      <c r="A269" s="8" t="s">
        <v>646</v>
      </c>
      <c r="B269" s="9">
        <v>46149</v>
      </c>
      <c r="C269" s="8">
        <v>2026</v>
      </c>
      <c r="D269" s="8" t="s">
        <v>118</v>
      </c>
      <c r="E269" s="8" t="s">
        <v>622</v>
      </c>
      <c r="F269" s="8" t="s">
        <v>317</v>
      </c>
      <c r="G269" s="8" t="s">
        <v>318</v>
      </c>
      <c r="H269" s="8" t="s">
        <v>22</v>
      </c>
      <c r="I269" s="8" t="s">
        <v>42</v>
      </c>
      <c r="J269" s="8">
        <v>14</v>
      </c>
      <c r="K269" s="8">
        <v>280.11</v>
      </c>
      <c r="L269" s="8">
        <v>2820.56</v>
      </c>
      <c r="M269" s="8">
        <f>Table1[[#This Row],[Quantity Sold]]*Table1[[#This Row],[Unit Price]]</f>
        <v>3921.54</v>
      </c>
      <c r="N269" s="8">
        <f>Table1[[#This Row],[Sales Amount]]-Table1[[#This Row],[Cost Amount]]</f>
        <v>1100.98</v>
      </c>
      <c r="O269" s="8" t="str">
        <f>"Q"&amp;ROUNDUP(MONTH(Table1[[#This Row],[Order Date]])/3,0)</f>
        <v>Q2</v>
      </c>
      <c r="P269" s="8" t="str">
        <f t="shared" si="8"/>
        <v>May</v>
      </c>
      <c r="Q269" s="8">
        <f t="shared" si="9"/>
        <v>5</v>
      </c>
    </row>
    <row r="270" spans="1:17" x14ac:dyDescent="0.25">
      <c r="A270" s="8" t="s">
        <v>647</v>
      </c>
      <c r="B270" s="9">
        <v>46187</v>
      </c>
      <c r="C270" s="8">
        <v>2026</v>
      </c>
      <c r="D270" s="8" t="s">
        <v>472</v>
      </c>
      <c r="E270" s="8" t="s">
        <v>312</v>
      </c>
      <c r="F270" s="8" t="s">
        <v>181</v>
      </c>
      <c r="G270" s="8" t="s">
        <v>182</v>
      </c>
      <c r="H270" s="8" t="s">
        <v>51</v>
      </c>
      <c r="I270" s="8" t="s">
        <v>52</v>
      </c>
      <c r="J270" s="8">
        <v>3</v>
      </c>
      <c r="K270" s="8">
        <v>435.35</v>
      </c>
      <c r="L270" s="8">
        <v>988.81</v>
      </c>
      <c r="M270" s="8">
        <f>Table1[[#This Row],[Quantity Sold]]*Table1[[#This Row],[Unit Price]]</f>
        <v>1306.0500000000002</v>
      </c>
      <c r="N270" s="8">
        <f>Table1[[#This Row],[Sales Amount]]-Table1[[#This Row],[Cost Amount]]</f>
        <v>317.24000000000024</v>
      </c>
      <c r="O270" s="8" t="str">
        <f>"Q"&amp;ROUNDUP(MONTH(Table1[[#This Row],[Order Date]])/3,0)</f>
        <v>Q2</v>
      </c>
      <c r="P270" s="8" t="str">
        <f t="shared" si="8"/>
        <v>Jun</v>
      </c>
      <c r="Q270" s="8">
        <f t="shared" si="9"/>
        <v>6</v>
      </c>
    </row>
    <row r="271" spans="1:17" x14ac:dyDescent="0.25">
      <c r="A271" s="8" t="s">
        <v>648</v>
      </c>
      <c r="B271" s="9">
        <v>46126</v>
      </c>
      <c r="C271" s="8">
        <v>2026</v>
      </c>
      <c r="D271" s="8" t="s">
        <v>31</v>
      </c>
      <c r="E271" s="8" t="s">
        <v>649</v>
      </c>
      <c r="F271" s="8" t="s">
        <v>129</v>
      </c>
      <c r="G271" s="8" t="s">
        <v>130</v>
      </c>
      <c r="H271" s="8" t="s">
        <v>35</v>
      </c>
      <c r="I271" s="8" t="s">
        <v>52</v>
      </c>
      <c r="J271" s="8">
        <v>12</v>
      </c>
      <c r="K271" s="8">
        <v>249.41</v>
      </c>
      <c r="L271" s="8">
        <v>1882.08</v>
      </c>
      <c r="M271" s="8">
        <f>Table1[[#This Row],[Quantity Sold]]*Table1[[#This Row],[Unit Price]]</f>
        <v>2992.92</v>
      </c>
      <c r="N271" s="8">
        <f>Table1[[#This Row],[Sales Amount]]-Table1[[#This Row],[Cost Amount]]</f>
        <v>1110.8400000000001</v>
      </c>
      <c r="O271" s="8" t="str">
        <f>"Q"&amp;ROUNDUP(MONTH(Table1[[#This Row],[Order Date]])/3,0)</f>
        <v>Q2</v>
      </c>
      <c r="P271" s="8" t="str">
        <f t="shared" si="8"/>
        <v>Apr</v>
      </c>
      <c r="Q271" s="8">
        <f t="shared" si="9"/>
        <v>4</v>
      </c>
    </row>
    <row r="272" spans="1:17" x14ac:dyDescent="0.25">
      <c r="A272" s="8" t="s">
        <v>650</v>
      </c>
      <c r="B272" s="9">
        <v>46260</v>
      </c>
      <c r="C272" s="8">
        <v>2026</v>
      </c>
      <c r="D272" s="8" t="s">
        <v>193</v>
      </c>
      <c r="E272" s="8" t="s">
        <v>133</v>
      </c>
      <c r="F272" s="8" t="s">
        <v>394</v>
      </c>
      <c r="G272" s="8" t="s">
        <v>395</v>
      </c>
      <c r="H272" s="8" t="s">
        <v>68</v>
      </c>
      <c r="I272" s="8" t="s">
        <v>42</v>
      </c>
      <c r="J272" s="8">
        <v>4</v>
      </c>
      <c r="K272" s="8">
        <v>309.83999999999997</v>
      </c>
      <c r="L272" s="8">
        <v>709.3</v>
      </c>
      <c r="M272" s="8">
        <f>Table1[[#This Row],[Quantity Sold]]*Table1[[#This Row],[Unit Price]]</f>
        <v>1239.3599999999999</v>
      </c>
      <c r="N272" s="8">
        <f>Table1[[#This Row],[Sales Amount]]-Table1[[#This Row],[Cost Amount]]</f>
        <v>530.05999999999995</v>
      </c>
      <c r="O272" s="8" t="str">
        <f>"Q"&amp;ROUNDUP(MONTH(Table1[[#This Row],[Order Date]])/3,0)</f>
        <v>Q3</v>
      </c>
      <c r="P272" s="8" t="str">
        <f t="shared" si="8"/>
        <v>Aug</v>
      </c>
      <c r="Q272" s="8">
        <f t="shared" si="9"/>
        <v>8</v>
      </c>
    </row>
    <row r="273" spans="1:17" x14ac:dyDescent="0.25">
      <c r="A273" s="8" t="s">
        <v>651</v>
      </c>
      <c r="B273" s="9">
        <v>46030</v>
      </c>
      <c r="C273" s="8">
        <v>2026</v>
      </c>
      <c r="D273" s="8" t="s">
        <v>446</v>
      </c>
      <c r="E273" s="8" t="s">
        <v>652</v>
      </c>
      <c r="F273" s="8" t="s">
        <v>91</v>
      </c>
      <c r="G273" s="8" t="s">
        <v>92</v>
      </c>
      <c r="H273" s="8" t="s">
        <v>68</v>
      </c>
      <c r="I273" s="8" t="s">
        <v>29</v>
      </c>
      <c r="J273" s="8">
        <v>2</v>
      </c>
      <c r="K273" s="8">
        <v>187.75</v>
      </c>
      <c r="L273" s="8">
        <v>308.77</v>
      </c>
      <c r="M273" s="8">
        <f>Table1[[#This Row],[Quantity Sold]]*Table1[[#This Row],[Unit Price]]</f>
        <v>375.5</v>
      </c>
      <c r="N273" s="8">
        <f>Table1[[#This Row],[Sales Amount]]-Table1[[#This Row],[Cost Amount]]</f>
        <v>66.730000000000018</v>
      </c>
      <c r="O273" s="8" t="str">
        <f>"Q"&amp;ROUNDUP(MONTH(Table1[[#This Row],[Order Date]])/3,0)</f>
        <v>Q1</v>
      </c>
      <c r="P273" s="8" t="str">
        <f t="shared" si="8"/>
        <v>Jan</v>
      </c>
      <c r="Q273" s="8">
        <f t="shared" si="9"/>
        <v>1</v>
      </c>
    </row>
    <row r="274" spans="1:17" x14ac:dyDescent="0.25">
      <c r="A274" s="8" t="s">
        <v>653</v>
      </c>
      <c r="B274" s="9">
        <v>46264</v>
      </c>
      <c r="C274" s="8">
        <v>2026</v>
      </c>
      <c r="D274" s="8" t="s">
        <v>44</v>
      </c>
      <c r="E274" s="8" t="s">
        <v>212</v>
      </c>
      <c r="F274" s="8" t="s">
        <v>215</v>
      </c>
      <c r="G274" s="8" t="s">
        <v>216</v>
      </c>
      <c r="H274" s="8" t="s">
        <v>51</v>
      </c>
      <c r="I274" s="8" t="s">
        <v>42</v>
      </c>
      <c r="J274" s="8">
        <v>6</v>
      </c>
      <c r="K274" s="8">
        <v>253.73</v>
      </c>
      <c r="L274" s="8">
        <v>853.37</v>
      </c>
      <c r="M274" s="8">
        <f>Table1[[#This Row],[Quantity Sold]]*Table1[[#This Row],[Unit Price]]</f>
        <v>1522.3799999999999</v>
      </c>
      <c r="N274" s="8">
        <f>Table1[[#This Row],[Sales Amount]]-Table1[[#This Row],[Cost Amount]]</f>
        <v>669.00999999999988</v>
      </c>
      <c r="O274" s="8" t="str">
        <f>"Q"&amp;ROUNDUP(MONTH(Table1[[#This Row],[Order Date]])/3,0)</f>
        <v>Q3</v>
      </c>
      <c r="P274" s="8" t="str">
        <f t="shared" si="8"/>
        <v>Aug</v>
      </c>
      <c r="Q274" s="8">
        <f t="shared" si="9"/>
        <v>8</v>
      </c>
    </row>
    <row r="275" spans="1:17" x14ac:dyDescent="0.25">
      <c r="A275" s="8" t="s">
        <v>654</v>
      </c>
      <c r="B275" s="9">
        <v>46327</v>
      </c>
      <c r="C275" s="8">
        <v>2026</v>
      </c>
      <c r="D275" s="8" t="s">
        <v>37</v>
      </c>
      <c r="E275" s="8" t="s">
        <v>38</v>
      </c>
      <c r="F275" s="8" t="s">
        <v>218</v>
      </c>
      <c r="G275" s="8" t="s">
        <v>219</v>
      </c>
      <c r="H275" s="8" t="s">
        <v>220</v>
      </c>
      <c r="I275" s="8" t="s">
        <v>52</v>
      </c>
      <c r="J275" s="8">
        <v>12</v>
      </c>
      <c r="K275" s="8">
        <v>220.09</v>
      </c>
      <c r="L275" s="8">
        <v>2096.9499999999998</v>
      </c>
      <c r="M275" s="8">
        <f>Table1[[#This Row],[Quantity Sold]]*Table1[[#This Row],[Unit Price]]</f>
        <v>2641.08</v>
      </c>
      <c r="N275" s="8">
        <f>Table1[[#This Row],[Sales Amount]]-Table1[[#This Row],[Cost Amount]]</f>
        <v>544.13000000000011</v>
      </c>
      <c r="O275" s="8" t="str">
        <f>"Q"&amp;ROUNDUP(MONTH(Table1[[#This Row],[Order Date]])/3,0)</f>
        <v>Q4</v>
      </c>
      <c r="P275" s="8" t="str">
        <f t="shared" si="8"/>
        <v>Nov</v>
      </c>
      <c r="Q275" s="8">
        <f t="shared" si="9"/>
        <v>11</v>
      </c>
    </row>
    <row r="276" spans="1:17" x14ac:dyDescent="0.25">
      <c r="A276" s="8" t="s">
        <v>655</v>
      </c>
      <c r="B276" s="9">
        <v>46379</v>
      </c>
      <c r="C276" s="8">
        <v>2026</v>
      </c>
      <c r="D276" s="8" t="s">
        <v>25</v>
      </c>
      <c r="E276" s="8" t="s">
        <v>419</v>
      </c>
      <c r="F276" s="8" t="s">
        <v>134</v>
      </c>
      <c r="G276" s="8" t="s">
        <v>135</v>
      </c>
      <c r="H276" s="8" t="s">
        <v>22</v>
      </c>
      <c r="I276" s="8" t="s">
        <v>23</v>
      </c>
      <c r="J276" s="8">
        <v>17</v>
      </c>
      <c r="K276" s="8">
        <v>113.1</v>
      </c>
      <c r="L276" s="8">
        <v>1170.98</v>
      </c>
      <c r="M276" s="8">
        <f>Table1[[#This Row],[Quantity Sold]]*Table1[[#This Row],[Unit Price]]</f>
        <v>1922.6999999999998</v>
      </c>
      <c r="N276" s="8">
        <f>Table1[[#This Row],[Sales Amount]]-Table1[[#This Row],[Cost Amount]]</f>
        <v>751.7199999999998</v>
      </c>
      <c r="O276" s="8" t="str">
        <f>"Q"&amp;ROUNDUP(MONTH(Table1[[#This Row],[Order Date]])/3,0)</f>
        <v>Q4</v>
      </c>
      <c r="P276" s="8" t="str">
        <f t="shared" si="8"/>
        <v>Dec</v>
      </c>
      <c r="Q276" s="8">
        <f t="shared" si="9"/>
        <v>12</v>
      </c>
    </row>
    <row r="277" spans="1:17" x14ac:dyDescent="0.25">
      <c r="A277" s="8" t="s">
        <v>656</v>
      </c>
      <c r="B277" s="9">
        <v>46378</v>
      </c>
      <c r="C277" s="8">
        <v>2026</v>
      </c>
      <c r="D277" s="8" t="s">
        <v>184</v>
      </c>
      <c r="E277" s="8" t="s">
        <v>512</v>
      </c>
      <c r="F277" s="8" t="s">
        <v>91</v>
      </c>
      <c r="G277" s="8" t="s">
        <v>92</v>
      </c>
      <c r="H277" s="8" t="s">
        <v>68</v>
      </c>
      <c r="I277" s="8" t="s">
        <v>23</v>
      </c>
      <c r="J277" s="8">
        <v>17</v>
      </c>
      <c r="K277" s="8">
        <v>90.2</v>
      </c>
      <c r="L277" s="8">
        <v>1114.5899999999999</v>
      </c>
      <c r="M277" s="8">
        <f>Table1[[#This Row],[Quantity Sold]]*Table1[[#This Row],[Unit Price]]</f>
        <v>1533.4</v>
      </c>
      <c r="N277" s="8">
        <f>Table1[[#This Row],[Sales Amount]]-Table1[[#This Row],[Cost Amount]]</f>
        <v>418.81000000000017</v>
      </c>
      <c r="O277" s="8" t="str">
        <f>"Q"&amp;ROUNDUP(MONTH(Table1[[#This Row],[Order Date]])/3,0)</f>
        <v>Q4</v>
      </c>
      <c r="P277" s="8" t="str">
        <f t="shared" si="8"/>
        <v>Dec</v>
      </c>
      <c r="Q277" s="8">
        <f t="shared" si="9"/>
        <v>12</v>
      </c>
    </row>
    <row r="278" spans="1:17" x14ac:dyDescent="0.25">
      <c r="A278" s="8" t="s">
        <v>657</v>
      </c>
      <c r="B278" s="9">
        <v>46083</v>
      </c>
      <c r="C278" s="8">
        <v>2026</v>
      </c>
      <c r="D278" s="8" t="s">
        <v>59</v>
      </c>
      <c r="E278" s="8" t="s">
        <v>457</v>
      </c>
      <c r="F278" s="8" t="s">
        <v>190</v>
      </c>
      <c r="G278" s="8" t="s">
        <v>191</v>
      </c>
      <c r="H278" s="8" t="s">
        <v>35</v>
      </c>
      <c r="I278" s="8" t="s">
        <v>23</v>
      </c>
      <c r="J278" s="8">
        <v>20</v>
      </c>
      <c r="K278" s="8">
        <v>255.26</v>
      </c>
      <c r="L278" s="8">
        <v>3099.87</v>
      </c>
      <c r="M278" s="8">
        <f>Table1[[#This Row],[Quantity Sold]]*Table1[[#This Row],[Unit Price]]</f>
        <v>5105.2</v>
      </c>
      <c r="N278" s="8">
        <f>Table1[[#This Row],[Sales Amount]]-Table1[[#This Row],[Cost Amount]]</f>
        <v>2005.33</v>
      </c>
      <c r="O278" s="8" t="str">
        <f>"Q"&amp;ROUNDUP(MONTH(Table1[[#This Row],[Order Date]])/3,0)</f>
        <v>Q1</v>
      </c>
      <c r="P278" s="8" t="str">
        <f t="shared" si="8"/>
        <v>Mar</v>
      </c>
      <c r="Q278" s="8">
        <f t="shared" si="9"/>
        <v>3</v>
      </c>
    </row>
    <row r="279" spans="1:17" x14ac:dyDescent="0.25">
      <c r="A279" s="8" t="s">
        <v>658</v>
      </c>
      <c r="B279" s="9">
        <v>46222</v>
      </c>
      <c r="C279" s="8">
        <v>2026</v>
      </c>
      <c r="D279" s="8" t="s">
        <v>541</v>
      </c>
      <c r="E279" s="8" t="s">
        <v>266</v>
      </c>
      <c r="F279" s="8" t="s">
        <v>169</v>
      </c>
      <c r="G279" s="8" t="s">
        <v>170</v>
      </c>
      <c r="H279" s="8" t="s">
        <v>22</v>
      </c>
      <c r="I279" s="8" t="s">
        <v>52</v>
      </c>
      <c r="J279" s="8">
        <v>18</v>
      </c>
      <c r="K279" s="8">
        <v>245.96</v>
      </c>
      <c r="L279" s="8">
        <v>2545.2199999999998</v>
      </c>
      <c r="M279" s="8">
        <f>Table1[[#This Row],[Quantity Sold]]*Table1[[#This Row],[Unit Price]]</f>
        <v>4427.28</v>
      </c>
      <c r="N279" s="8">
        <f>Table1[[#This Row],[Sales Amount]]-Table1[[#This Row],[Cost Amount]]</f>
        <v>1882.06</v>
      </c>
      <c r="O279" s="8" t="str">
        <f>"Q"&amp;ROUNDUP(MONTH(Table1[[#This Row],[Order Date]])/3,0)</f>
        <v>Q3</v>
      </c>
      <c r="P279" s="8" t="str">
        <f t="shared" si="8"/>
        <v>Jul</v>
      </c>
      <c r="Q279" s="8">
        <f t="shared" si="9"/>
        <v>7</v>
      </c>
    </row>
    <row r="280" spans="1:17" x14ac:dyDescent="0.25">
      <c r="A280" s="8" t="s">
        <v>659</v>
      </c>
      <c r="B280" s="9">
        <v>46341</v>
      </c>
      <c r="C280" s="8">
        <v>2026</v>
      </c>
      <c r="D280" s="8" t="s">
        <v>660</v>
      </c>
      <c r="E280" s="8" t="s">
        <v>661</v>
      </c>
      <c r="F280" s="8" t="s">
        <v>241</v>
      </c>
      <c r="G280" s="8" t="s">
        <v>242</v>
      </c>
      <c r="H280" s="8" t="s">
        <v>35</v>
      </c>
      <c r="I280" s="8" t="s">
        <v>29</v>
      </c>
      <c r="J280" s="8">
        <v>7</v>
      </c>
      <c r="K280" s="8">
        <v>122.15</v>
      </c>
      <c r="L280" s="8">
        <v>589.66999999999996</v>
      </c>
      <c r="M280" s="8">
        <f>Table1[[#This Row],[Quantity Sold]]*Table1[[#This Row],[Unit Price]]</f>
        <v>855.05000000000007</v>
      </c>
      <c r="N280" s="8">
        <f>Table1[[#This Row],[Sales Amount]]-Table1[[#This Row],[Cost Amount]]</f>
        <v>265.38000000000011</v>
      </c>
      <c r="O280" s="8" t="str">
        <f>"Q"&amp;ROUNDUP(MONTH(Table1[[#This Row],[Order Date]])/3,0)</f>
        <v>Q4</v>
      </c>
      <c r="P280" s="8" t="str">
        <f t="shared" si="8"/>
        <v>Nov</v>
      </c>
      <c r="Q280" s="8">
        <f t="shared" si="9"/>
        <v>11</v>
      </c>
    </row>
    <row r="281" spans="1:17" x14ac:dyDescent="0.25">
      <c r="A281" s="8" t="s">
        <v>662</v>
      </c>
      <c r="B281" s="9">
        <v>46378</v>
      </c>
      <c r="C281" s="8">
        <v>2026</v>
      </c>
      <c r="D281" s="8" t="s">
        <v>660</v>
      </c>
      <c r="E281" s="8" t="s">
        <v>663</v>
      </c>
      <c r="F281" s="8" t="s">
        <v>440</v>
      </c>
      <c r="G281" s="8" t="s">
        <v>441</v>
      </c>
      <c r="H281" s="8" t="s">
        <v>97</v>
      </c>
      <c r="I281" s="8" t="s">
        <v>52</v>
      </c>
      <c r="J281" s="8">
        <v>9</v>
      </c>
      <c r="K281" s="8">
        <v>85.13</v>
      </c>
      <c r="L281" s="8">
        <v>528.9</v>
      </c>
      <c r="M281" s="8">
        <f>Table1[[#This Row],[Quantity Sold]]*Table1[[#This Row],[Unit Price]]</f>
        <v>766.17</v>
      </c>
      <c r="N281" s="8">
        <f>Table1[[#This Row],[Sales Amount]]-Table1[[#This Row],[Cost Amount]]</f>
        <v>237.26999999999998</v>
      </c>
      <c r="O281" s="8" t="str">
        <f>"Q"&amp;ROUNDUP(MONTH(Table1[[#This Row],[Order Date]])/3,0)</f>
        <v>Q4</v>
      </c>
      <c r="P281" s="8" t="str">
        <f t="shared" si="8"/>
        <v>Dec</v>
      </c>
      <c r="Q281" s="8">
        <f t="shared" si="9"/>
        <v>12</v>
      </c>
    </row>
    <row r="282" spans="1:17" x14ac:dyDescent="0.25">
      <c r="A282" s="8" t="s">
        <v>664</v>
      </c>
      <c r="B282" s="9">
        <v>46357</v>
      </c>
      <c r="C282" s="8">
        <v>2026</v>
      </c>
      <c r="D282" s="8" t="s">
        <v>281</v>
      </c>
      <c r="E282" s="8" t="s">
        <v>665</v>
      </c>
      <c r="F282" s="8" t="s">
        <v>163</v>
      </c>
      <c r="G282" s="8" t="s">
        <v>164</v>
      </c>
      <c r="H282" s="8" t="s">
        <v>68</v>
      </c>
      <c r="I282" s="8" t="s">
        <v>42</v>
      </c>
      <c r="J282" s="8">
        <v>8</v>
      </c>
      <c r="K282" s="8">
        <v>428.91</v>
      </c>
      <c r="L282" s="8">
        <v>2342.89</v>
      </c>
      <c r="M282" s="8">
        <f>Table1[[#This Row],[Quantity Sold]]*Table1[[#This Row],[Unit Price]]</f>
        <v>3431.28</v>
      </c>
      <c r="N282" s="8">
        <f>Table1[[#This Row],[Sales Amount]]-Table1[[#This Row],[Cost Amount]]</f>
        <v>1088.3900000000003</v>
      </c>
      <c r="O282" s="8" t="str">
        <f>"Q"&amp;ROUNDUP(MONTH(Table1[[#This Row],[Order Date]])/3,0)</f>
        <v>Q4</v>
      </c>
      <c r="P282" s="8" t="str">
        <f t="shared" si="8"/>
        <v>Dec</v>
      </c>
      <c r="Q282" s="8">
        <f t="shared" si="9"/>
        <v>12</v>
      </c>
    </row>
    <row r="283" spans="1:17" x14ac:dyDescent="0.25">
      <c r="A283" s="8" t="s">
        <v>666</v>
      </c>
      <c r="B283" s="9">
        <v>46356</v>
      </c>
      <c r="C283" s="8">
        <v>2026</v>
      </c>
      <c r="D283" s="8" t="s">
        <v>346</v>
      </c>
      <c r="E283" s="8" t="s">
        <v>119</v>
      </c>
      <c r="F283" s="8" t="s">
        <v>72</v>
      </c>
      <c r="G283" s="8" t="s">
        <v>73</v>
      </c>
      <c r="H283" s="8" t="s">
        <v>41</v>
      </c>
      <c r="I283" s="8" t="s">
        <v>29</v>
      </c>
      <c r="J283" s="8">
        <v>10</v>
      </c>
      <c r="K283" s="8">
        <v>430.8</v>
      </c>
      <c r="L283" s="8">
        <v>2733.52</v>
      </c>
      <c r="M283" s="8">
        <f>Table1[[#This Row],[Quantity Sold]]*Table1[[#This Row],[Unit Price]]</f>
        <v>4308</v>
      </c>
      <c r="N283" s="8">
        <f>Table1[[#This Row],[Sales Amount]]-Table1[[#This Row],[Cost Amount]]</f>
        <v>1574.48</v>
      </c>
      <c r="O283" s="8" t="str">
        <f>"Q"&amp;ROUNDUP(MONTH(Table1[[#This Row],[Order Date]])/3,0)</f>
        <v>Q4</v>
      </c>
      <c r="P283" s="8" t="str">
        <f t="shared" si="8"/>
        <v>Nov</v>
      </c>
      <c r="Q283" s="8">
        <f t="shared" si="9"/>
        <v>11</v>
      </c>
    </row>
    <row r="284" spans="1:17" x14ac:dyDescent="0.25">
      <c r="A284" s="8" t="s">
        <v>667</v>
      </c>
      <c r="B284" s="9">
        <v>46197</v>
      </c>
      <c r="C284" s="8">
        <v>2026</v>
      </c>
      <c r="D284" s="8" t="s">
        <v>307</v>
      </c>
      <c r="E284" s="8" t="s">
        <v>668</v>
      </c>
      <c r="F284" s="8" t="s">
        <v>293</v>
      </c>
      <c r="G284" s="8" t="s">
        <v>294</v>
      </c>
      <c r="H284" s="8" t="s">
        <v>68</v>
      </c>
      <c r="I284" s="8" t="s">
        <v>29</v>
      </c>
      <c r="J284" s="8">
        <v>5</v>
      </c>
      <c r="K284" s="8">
        <v>141.44</v>
      </c>
      <c r="L284" s="8">
        <v>389.5</v>
      </c>
      <c r="M284" s="8">
        <f>Table1[[#This Row],[Quantity Sold]]*Table1[[#This Row],[Unit Price]]</f>
        <v>707.2</v>
      </c>
      <c r="N284" s="8">
        <f>Table1[[#This Row],[Sales Amount]]-Table1[[#This Row],[Cost Amount]]</f>
        <v>317.70000000000005</v>
      </c>
      <c r="O284" s="8" t="str">
        <f>"Q"&amp;ROUNDUP(MONTH(Table1[[#This Row],[Order Date]])/3,0)</f>
        <v>Q2</v>
      </c>
      <c r="P284" s="8" t="str">
        <f t="shared" si="8"/>
        <v>Jun</v>
      </c>
      <c r="Q284" s="8">
        <f t="shared" si="9"/>
        <v>6</v>
      </c>
    </row>
    <row r="285" spans="1:17" x14ac:dyDescent="0.25">
      <c r="A285" s="8" t="s">
        <v>669</v>
      </c>
      <c r="B285" s="9">
        <v>46387</v>
      </c>
      <c r="C285" s="8">
        <v>2026</v>
      </c>
      <c r="D285" s="8" t="s">
        <v>291</v>
      </c>
      <c r="E285" s="8" t="s">
        <v>198</v>
      </c>
      <c r="F285" s="8" t="s">
        <v>313</v>
      </c>
      <c r="G285" s="8" t="s">
        <v>314</v>
      </c>
      <c r="H285" s="8" t="s">
        <v>68</v>
      </c>
      <c r="I285" s="8" t="s">
        <v>52</v>
      </c>
      <c r="J285" s="8">
        <v>3</v>
      </c>
      <c r="K285" s="8">
        <v>340.16</v>
      </c>
      <c r="L285" s="8">
        <v>751.38</v>
      </c>
      <c r="M285" s="8">
        <f>Table1[[#This Row],[Quantity Sold]]*Table1[[#This Row],[Unit Price]]</f>
        <v>1020.48</v>
      </c>
      <c r="N285" s="8">
        <f>Table1[[#This Row],[Sales Amount]]-Table1[[#This Row],[Cost Amount]]</f>
        <v>269.10000000000002</v>
      </c>
      <c r="O285" s="8" t="str">
        <f>"Q"&amp;ROUNDUP(MONTH(Table1[[#This Row],[Order Date]])/3,0)</f>
        <v>Q4</v>
      </c>
      <c r="P285" s="8" t="str">
        <f t="shared" si="8"/>
        <v>Dec</v>
      </c>
      <c r="Q285" s="8">
        <f t="shared" si="9"/>
        <v>12</v>
      </c>
    </row>
    <row r="286" spans="1:17" x14ac:dyDescent="0.25">
      <c r="A286" s="8" t="s">
        <v>670</v>
      </c>
      <c r="B286" s="9">
        <v>46160</v>
      </c>
      <c r="C286" s="8">
        <v>2026</v>
      </c>
      <c r="D286" s="8" t="s">
        <v>239</v>
      </c>
      <c r="E286" s="8" t="s">
        <v>671</v>
      </c>
      <c r="F286" s="8" t="s">
        <v>278</v>
      </c>
      <c r="G286" s="8" t="s">
        <v>279</v>
      </c>
      <c r="H286" s="8" t="s">
        <v>220</v>
      </c>
      <c r="I286" s="8" t="s">
        <v>52</v>
      </c>
      <c r="J286" s="8">
        <v>16</v>
      </c>
      <c r="K286" s="8">
        <v>466.31</v>
      </c>
      <c r="L286" s="8">
        <v>4242.78</v>
      </c>
      <c r="M286" s="8">
        <f>Table1[[#This Row],[Quantity Sold]]*Table1[[#This Row],[Unit Price]]</f>
        <v>7460.96</v>
      </c>
      <c r="N286" s="8">
        <f>Table1[[#This Row],[Sales Amount]]-Table1[[#This Row],[Cost Amount]]</f>
        <v>3218.1800000000003</v>
      </c>
      <c r="O286" s="8" t="str">
        <f>"Q"&amp;ROUNDUP(MONTH(Table1[[#This Row],[Order Date]])/3,0)</f>
        <v>Q2</v>
      </c>
      <c r="P286" s="8" t="str">
        <f t="shared" si="8"/>
        <v>May</v>
      </c>
      <c r="Q286" s="8">
        <f t="shared" si="9"/>
        <v>5</v>
      </c>
    </row>
    <row r="287" spans="1:17" x14ac:dyDescent="0.25">
      <c r="A287" s="8" t="s">
        <v>672</v>
      </c>
      <c r="B287" s="9">
        <v>46067</v>
      </c>
      <c r="C287" s="8">
        <v>2026</v>
      </c>
      <c r="D287" s="8" t="s">
        <v>362</v>
      </c>
      <c r="E287" s="8" t="s">
        <v>269</v>
      </c>
      <c r="F287" s="8" t="s">
        <v>154</v>
      </c>
      <c r="G287" s="8" t="s">
        <v>155</v>
      </c>
      <c r="H287" s="8" t="s">
        <v>68</v>
      </c>
      <c r="I287" s="8" t="s">
        <v>23</v>
      </c>
      <c r="J287" s="8">
        <v>8</v>
      </c>
      <c r="K287" s="8">
        <v>177.66</v>
      </c>
      <c r="L287" s="8">
        <v>771.7</v>
      </c>
      <c r="M287" s="8">
        <f>Table1[[#This Row],[Quantity Sold]]*Table1[[#This Row],[Unit Price]]</f>
        <v>1421.28</v>
      </c>
      <c r="N287" s="8">
        <f>Table1[[#This Row],[Sales Amount]]-Table1[[#This Row],[Cost Amount]]</f>
        <v>649.57999999999993</v>
      </c>
      <c r="O287" s="8" t="str">
        <f>"Q"&amp;ROUNDUP(MONTH(Table1[[#This Row],[Order Date]])/3,0)</f>
        <v>Q1</v>
      </c>
      <c r="P287" s="8" t="str">
        <f t="shared" si="8"/>
        <v>Feb</v>
      </c>
      <c r="Q287" s="8">
        <f t="shared" si="9"/>
        <v>2</v>
      </c>
    </row>
    <row r="288" spans="1:17" x14ac:dyDescent="0.25">
      <c r="A288" s="8" t="s">
        <v>673</v>
      </c>
      <c r="B288" s="9">
        <v>46282</v>
      </c>
      <c r="C288" s="8">
        <v>2026</v>
      </c>
      <c r="D288" s="8" t="s">
        <v>637</v>
      </c>
      <c r="E288" s="8" t="s">
        <v>297</v>
      </c>
      <c r="F288" s="8" t="s">
        <v>181</v>
      </c>
      <c r="G288" s="8" t="s">
        <v>182</v>
      </c>
      <c r="H288" s="8" t="s">
        <v>51</v>
      </c>
      <c r="I288" s="8" t="s">
        <v>23</v>
      </c>
      <c r="J288" s="8">
        <v>12</v>
      </c>
      <c r="K288" s="8">
        <v>302.52999999999997</v>
      </c>
      <c r="L288" s="8">
        <v>2714.93</v>
      </c>
      <c r="M288" s="8">
        <f>Table1[[#This Row],[Quantity Sold]]*Table1[[#This Row],[Unit Price]]</f>
        <v>3630.3599999999997</v>
      </c>
      <c r="N288" s="8">
        <f>Table1[[#This Row],[Sales Amount]]-Table1[[#This Row],[Cost Amount]]</f>
        <v>915.42999999999984</v>
      </c>
      <c r="O288" s="8" t="str">
        <f>"Q"&amp;ROUNDUP(MONTH(Table1[[#This Row],[Order Date]])/3,0)</f>
        <v>Q3</v>
      </c>
      <c r="P288" s="8" t="str">
        <f t="shared" si="8"/>
        <v>Sep</v>
      </c>
      <c r="Q288" s="8">
        <f t="shared" si="9"/>
        <v>9</v>
      </c>
    </row>
    <row r="289" spans="1:17" x14ac:dyDescent="0.25">
      <c r="A289" s="8" t="s">
        <v>674</v>
      </c>
      <c r="B289" s="9">
        <v>46096</v>
      </c>
      <c r="C289" s="8">
        <v>2026</v>
      </c>
      <c r="D289" s="8" t="s">
        <v>552</v>
      </c>
      <c r="E289" s="8" t="s">
        <v>550</v>
      </c>
      <c r="F289" s="8" t="s">
        <v>139</v>
      </c>
      <c r="G289" s="8" t="s">
        <v>140</v>
      </c>
      <c r="H289" s="8" t="s">
        <v>22</v>
      </c>
      <c r="I289" s="8" t="s">
        <v>23</v>
      </c>
      <c r="J289" s="8">
        <v>18</v>
      </c>
      <c r="K289" s="8">
        <v>159.83000000000001</v>
      </c>
      <c r="L289" s="8">
        <v>2395.36</v>
      </c>
      <c r="M289" s="8">
        <f>Table1[[#This Row],[Quantity Sold]]*Table1[[#This Row],[Unit Price]]</f>
        <v>2876.94</v>
      </c>
      <c r="N289" s="8">
        <f>Table1[[#This Row],[Sales Amount]]-Table1[[#This Row],[Cost Amount]]</f>
        <v>481.57999999999993</v>
      </c>
      <c r="O289" s="8" t="str">
        <f>"Q"&amp;ROUNDUP(MONTH(Table1[[#This Row],[Order Date]])/3,0)</f>
        <v>Q1</v>
      </c>
      <c r="P289" s="8" t="str">
        <f t="shared" si="8"/>
        <v>Mar</v>
      </c>
      <c r="Q289" s="8">
        <f t="shared" si="9"/>
        <v>3</v>
      </c>
    </row>
    <row r="290" spans="1:17" x14ac:dyDescent="0.25">
      <c r="A290" s="8" t="s">
        <v>675</v>
      </c>
      <c r="B290" s="9">
        <v>46338</v>
      </c>
      <c r="C290" s="8">
        <v>2026</v>
      </c>
      <c r="D290" s="8" t="s">
        <v>352</v>
      </c>
      <c r="E290" s="8" t="s">
        <v>622</v>
      </c>
      <c r="F290" s="8" t="s">
        <v>154</v>
      </c>
      <c r="G290" s="8" t="s">
        <v>155</v>
      </c>
      <c r="H290" s="8" t="s">
        <v>68</v>
      </c>
      <c r="I290" s="8" t="s">
        <v>29</v>
      </c>
      <c r="J290" s="8">
        <v>7</v>
      </c>
      <c r="K290" s="8">
        <v>413.69</v>
      </c>
      <c r="L290" s="8">
        <v>1970.34</v>
      </c>
      <c r="M290" s="8">
        <f>Table1[[#This Row],[Quantity Sold]]*Table1[[#This Row],[Unit Price]]</f>
        <v>2895.83</v>
      </c>
      <c r="N290" s="8">
        <f>Table1[[#This Row],[Sales Amount]]-Table1[[#This Row],[Cost Amount]]</f>
        <v>925.49</v>
      </c>
      <c r="O290" s="8" t="str">
        <f>"Q"&amp;ROUNDUP(MONTH(Table1[[#This Row],[Order Date]])/3,0)</f>
        <v>Q4</v>
      </c>
      <c r="P290" s="8" t="str">
        <f t="shared" si="8"/>
        <v>Nov</v>
      </c>
      <c r="Q290" s="8">
        <f t="shared" si="9"/>
        <v>11</v>
      </c>
    </row>
    <row r="291" spans="1:17" x14ac:dyDescent="0.25">
      <c r="A291" s="8" t="s">
        <v>676</v>
      </c>
      <c r="B291" s="9">
        <v>46309</v>
      </c>
      <c r="C291" s="8">
        <v>2026</v>
      </c>
      <c r="D291" s="8" t="s">
        <v>362</v>
      </c>
      <c r="E291" s="8" t="s">
        <v>55</v>
      </c>
      <c r="F291" s="8" t="s">
        <v>317</v>
      </c>
      <c r="G291" s="8" t="s">
        <v>318</v>
      </c>
      <c r="H291" s="8" t="s">
        <v>22</v>
      </c>
      <c r="I291" s="8" t="s">
        <v>42</v>
      </c>
      <c r="J291" s="8">
        <v>20</v>
      </c>
      <c r="K291" s="8">
        <v>334.19</v>
      </c>
      <c r="L291" s="8">
        <v>3852.72</v>
      </c>
      <c r="M291" s="8">
        <f>Table1[[#This Row],[Quantity Sold]]*Table1[[#This Row],[Unit Price]]</f>
        <v>6683.8</v>
      </c>
      <c r="N291" s="8">
        <f>Table1[[#This Row],[Sales Amount]]-Table1[[#This Row],[Cost Amount]]</f>
        <v>2831.0800000000004</v>
      </c>
      <c r="O291" s="8" t="str">
        <f>"Q"&amp;ROUNDUP(MONTH(Table1[[#This Row],[Order Date]])/3,0)</f>
        <v>Q4</v>
      </c>
      <c r="P291" s="8" t="str">
        <f t="shared" si="8"/>
        <v>Oct</v>
      </c>
      <c r="Q291" s="8">
        <f t="shared" si="9"/>
        <v>10</v>
      </c>
    </row>
    <row r="292" spans="1:17" x14ac:dyDescent="0.25">
      <c r="A292" s="8" t="s">
        <v>677</v>
      </c>
      <c r="B292" s="9">
        <v>46194</v>
      </c>
      <c r="C292" s="8">
        <v>2026</v>
      </c>
      <c r="D292" s="8" t="s">
        <v>142</v>
      </c>
      <c r="E292" s="8" t="s">
        <v>172</v>
      </c>
      <c r="F292" s="8" t="s">
        <v>215</v>
      </c>
      <c r="G292" s="8" t="s">
        <v>216</v>
      </c>
      <c r="H292" s="8" t="s">
        <v>51</v>
      </c>
      <c r="I292" s="8" t="s">
        <v>23</v>
      </c>
      <c r="J292" s="8">
        <v>3</v>
      </c>
      <c r="K292" s="8">
        <v>391.07</v>
      </c>
      <c r="L292" s="8">
        <v>934.36</v>
      </c>
      <c r="M292" s="8">
        <f>Table1[[#This Row],[Quantity Sold]]*Table1[[#This Row],[Unit Price]]</f>
        <v>1173.21</v>
      </c>
      <c r="N292" s="8">
        <f>Table1[[#This Row],[Sales Amount]]-Table1[[#This Row],[Cost Amount]]</f>
        <v>238.85000000000002</v>
      </c>
      <c r="O292" s="8" t="str">
        <f>"Q"&amp;ROUNDUP(MONTH(Table1[[#This Row],[Order Date]])/3,0)</f>
        <v>Q2</v>
      </c>
      <c r="P292" s="8" t="str">
        <f t="shared" si="8"/>
        <v>Jun</v>
      </c>
      <c r="Q292" s="8">
        <f t="shared" si="9"/>
        <v>6</v>
      </c>
    </row>
    <row r="293" spans="1:17" x14ac:dyDescent="0.25">
      <c r="A293" s="8" t="s">
        <v>678</v>
      </c>
      <c r="B293" s="9">
        <v>46056</v>
      </c>
      <c r="C293" s="8">
        <v>2026</v>
      </c>
      <c r="D293" s="8" t="s">
        <v>291</v>
      </c>
      <c r="E293" s="8" t="s">
        <v>172</v>
      </c>
      <c r="F293" s="8" t="s">
        <v>33</v>
      </c>
      <c r="G293" s="8" t="s">
        <v>34</v>
      </c>
      <c r="H293" s="8" t="s">
        <v>35</v>
      </c>
      <c r="I293" s="8" t="s">
        <v>52</v>
      </c>
      <c r="J293" s="8">
        <v>19</v>
      </c>
      <c r="K293" s="8">
        <v>205.8</v>
      </c>
      <c r="L293" s="8">
        <v>2989.97</v>
      </c>
      <c r="M293" s="8">
        <f>Table1[[#This Row],[Quantity Sold]]*Table1[[#This Row],[Unit Price]]</f>
        <v>3910.2000000000003</v>
      </c>
      <c r="N293" s="8">
        <f>Table1[[#This Row],[Sales Amount]]-Table1[[#This Row],[Cost Amount]]</f>
        <v>920.23000000000047</v>
      </c>
      <c r="O293" s="8" t="str">
        <f>"Q"&amp;ROUNDUP(MONTH(Table1[[#This Row],[Order Date]])/3,0)</f>
        <v>Q1</v>
      </c>
      <c r="P293" s="8" t="str">
        <f t="shared" si="8"/>
        <v>Feb</v>
      </c>
      <c r="Q293" s="8">
        <f t="shared" si="9"/>
        <v>2</v>
      </c>
    </row>
    <row r="294" spans="1:17" x14ac:dyDescent="0.25">
      <c r="A294" s="8" t="s">
        <v>679</v>
      </c>
      <c r="B294" s="9">
        <v>46055</v>
      </c>
      <c r="C294" s="8">
        <v>2026</v>
      </c>
      <c r="D294" s="8" t="s">
        <v>498</v>
      </c>
      <c r="E294" s="8" t="s">
        <v>228</v>
      </c>
      <c r="F294" s="8" t="s">
        <v>241</v>
      </c>
      <c r="G294" s="8" t="s">
        <v>242</v>
      </c>
      <c r="H294" s="8" t="s">
        <v>35</v>
      </c>
      <c r="I294" s="8" t="s">
        <v>52</v>
      </c>
      <c r="J294" s="8">
        <v>10</v>
      </c>
      <c r="K294" s="8">
        <v>369.11</v>
      </c>
      <c r="L294" s="8">
        <v>2725.92</v>
      </c>
      <c r="M294" s="8">
        <f>Table1[[#This Row],[Quantity Sold]]*Table1[[#This Row],[Unit Price]]</f>
        <v>3691.1000000000004</v>
      </c>
      <c r="N294" s="8">
        <f>Table1[[#This Row],[Sales Amount]]-Table1[[#This Row],[Cost Amount]]</f>
        <v>965.18000000000029</v>
      </c>
      <c r="O294" s="8" t="str">
        <f>"Q"&amp;ROUNDUP(MONTH(Table1[[#This Row],[Order Date]])/3,0)</f>
        <v>Q1</v>
      </c>
      <c r="P294" s="8" t="str">
        <f t="shared" si="8"/>
        <v>Feb</v>
      </c>
      <c r="Q294" s="8">
        <f t="shared" si="9"/>
        <v>2</v>
      </c>
    </row>
    <row r="295" spans="1:17" x14ac:dyDescent="0.25">
      <c r="A295" s="8" t="s">
        <v>680</v>
      </c>
      <c r="B295" s="9">
        <v>46027</v>
      </c>
      <c r="C295" s="8">
        <v>2026</v>
      </c>
      <c r="D295" s="8" t="s">
        <v>681</v>
      </c>
      <c r="E295" s="8" t="s">
        <v>185</v>
      </c>
      <c r="F295" s="8" t="s">
        <v>323</v>
      </c>
      <c r="G295" s="8" t="s">
        <v>324</v>
      </c>
      <c r="H295" s="8" t="s">
        <v>68</v>
      </c>
      <c r="I295" s="8" t="s">
        <v>52</v>
      </c>
      <c r="J295" s="8">
        <v>19</v>
      </c>
      <c r="K295" s="8">
        <v>299.12</v>
      </c>
      <c r="L295" s="8">
        <v>3492.09</v>
      </c>
      <c r="M295" s="8">
        <f>Table1[[#This Row],[Quantity Sold]]*Table1[[#This Row],[Unit Price]]</f>
        <v>5683.28</v>
      </c>
      <c r="N295" s="8">
        <f>Table1[[#This Row],[Sales Amount]]-Table1[[#This Row],[Cost Amount]]</f>
        <v>2191.1899999999996</v>
      </c>
      <c r="O295" s="8" t="str">
        <f>"Q"&amp;ROUNDUP(MONTH(Table1[[#This Row],[Order Date]])/3,0)</f>
        <v>Q1</v>
      </c>
      <c r="P295" s="8" t="str">
        <f t="shared" si="8"/>
        <v>Jan</v>
      </c>
      <c r="Q295" s="8">
        <f t="shared" si="9"/>
        <v>1</v>
      </c>
    </row>
    <row r="296" spans="1:17" x14ac:dyDescent="0.25">
      <c r="A296" s="8" t="s">
        <v>682</v>
      </c>
      <c r="B296" s="9">
        <v>46028</v>
      </c>
      <c r="C296" s="8">
        <v>2026</v>
      </c>
      <c r="D296" s="8" t="s">
        <v>99</v>
      </c>
      <c r="E296" s="8" t="s">
        <v>100</v>
      </c>
      <c r="F296" s="8" t="s">
        <v>163</v>
      </c>
      <c r="G296" s="8" t="s">
        <v>164</v>
      </c>
      <c r="H296" s="8" t="s">
        <v>68</v>
      </c>
      <c r="I296" s="8" t="s">
        <v>42</v>
      </c>
      <c r="J296" s="8">
        <v>7</v>
      </c>
      <c r="K296" s="8">
        <v>87.34</v>
      </c>
      <c r="L296" s="8">
        <v>471.19</v>
      </c>
      <c r="M296" s="8">
        <f>Table1[[#This Row],[Quantity Sold]]*Table1[[#This Row],[Unit Price]]</f>
        <v>611.38</v>
      </c>
      <c r="N296" s="8">
        <f>Table1[[#This Row],[Sales Amount]]-Table1[[#This Row],[Cost Amount]]</f>
        <v>140.19</v>
      </c>
      <c r="O296" s="8" t="str">
        <f>"Q"&amp;ROUNDUP(MONTH(Table1[[#This Row],[Order Date]])/3,0)</f>
        <v>Q1</v>
      </c>
      <c r="P296" s="8" t="str">
        <f t="shared" si="8"/>
        <v>Jan</v>
      </c>
      <c r="Q296" s="8">
        <f t="shared" si="9"/>
        <v>1</v>
      </c>
    </row>
    <row r="297" spans="1:17" x14ac:dyDescent="0.25">
      <c r="A297" s="8" t="s">
        <v>683</v>
      </c>
      <c r="B297" s="9">
        <v>46278</v>
      </c>
      <c r="C297" s="8">
        <v>2026</v>
      </c>
      <c r="D297" s="8" t="s">
        <v>247</v>
      </c>
      <c r="E297" s="8" t="s">
        <v>380</v>
      </c>
      <c r="F297" s="8" t="s">
        <v>190</v>
      </c>
      <c r="G297" s="8" t="s">
        <v>191</v>
      </c>
      <c r="H297" s="8" t="s">
        <v>35</v>
      </c>
      <c r="I297" s="8" t="s">
        <v>29</v>
      </c>
      <c r="J297" s="8">
        <v>18</v>
      </c>
      <c r="K297" s="8">
        <v>370.66</v>
      </c>
      <c r="L297" s="8">
        <v>4797.7299999999996</v>
      </c>
      <c r="M297" s="8">
        <f>Table1[[#This Row],[Quantity Sold]]*Table1[[#This Row],[Unit Price]]</f>
        <v>6671.88</v>
      </c>
      <c r="N297" s="8">
        <f>Table1[[#This Row],[Sales Amount]]-Table1[[#This Row],[Cost Amount]]</f>
        <v>1874.1500000000005</v>
      </c>
      <c r="O297" s="8" t="str">
        <f>"Q"&amp;ROUNDUP(MONTH(Table1[[#This Row],[Order Date]])/3,0)</f>
        <v>Q3</v>
      </c>
      <c r="P297" s="8" t="str">
        <f t="shared" si="8"/>
        <v>Sep</v>
      </c>
      <c r="Q297" s="8">
        <f t="shared" si="9"/>
        <v>9</v>
      </c>
    </row>
    <row r="298" spans="1:17" x14ac:dyDescent="0.25">
      <c r="A298" s="8" t="s">
        <v>684</v>
      </c>
      <c r="B298" s="9">
        <v>46144</v>
      </c>
      <c r="C298" s="8">
        <v>2026</v>
      </c>
      <c r="D298" s="8" t="s">
        <v>281</v>
      </c>
      <c r="E298" s="8" t="s">
        <v>90</v>
      </c>
      <c r="F298" s="8" t="s">
        <v>313</v>
      </c>
      <c r="G298" s="8" t="s">
        <v>314</v>
      </c>
      <c r="H298" s="8" t="s">
        <v>68</v>
      </c>
      <c r="I298" s="8" t="s">
        <v>42</v>
      </c>
      <c r="J298" s="8">
        <v>12</v>
      </c>
      <c r="K298" s="8">
        <v>418.73</v>
      </c>
      <c r="L298" s="8">
        <v>3148.06</v>
      </c>
      <c r="M298" s="8">
        <f>Table1[[#This Row],[Quantity Sold]]*Table1[[#This Row],[Unit Price]]</f>
        <v>5024.76</v>
      </c>
      <c r="N298" s="8">
        <f>Table1[[#This Row],[Sales Amount]]-Table1[[#This Row],[Cost Amount]]</f>
        <v>1876.7000000000003</v>
      </c>
      <c r="O298" s="8" t="str">
        <f>"Q"&amp;ROUNDUP(MONTH(Table1[[#This Row],[Order Date]])/3,0)</f>
        <v>Q2</v>
      </c>
      <c r="P298" s="8" t="str">
        <f t="shared" si="8"/>
        <v>May</v>
      </c>
      <c r="Q298" s="8">
        <f t="shared" si="9"/>
        <v>5</v>
      </c>
    </row>
    <row r="299" spans="1:17" x14ac:dyDescent="0.25">
      <c r="A299" s="8" t="s">
        <v>685</v>
      </c>
      <c r="B299" s="9">
        <v>46362</v>
      </c>
      <c r="C299" s="8">
        <v>2026</v>
      </c>
      <c r="D299" s="8" t="s">
        <v>508</v>
      </c>
      <c r="E299" s="8" t="s">
        <v>435</v>
      </c>
      <c r="F299" s="8" t="s">
        <v>186</v>
      </c>
      <c r="G299" s="8" t="s">
        <v>187</v>
      </c>
      <c r="H299" s="8" t="s">
        <v>97</v>
      </c>
      <c r="I299" s="8" t="s">
        <v>29</v>
      </c>
      <c r="J299" s="8">
        <v>13</v>
      </c>
      <c r="K299" s="8">
        <v>457.43</v>
      </c>
      <c r="L299" s="8">
        <v>4314.84</v>
      </c>
      <c r="M299" s="8">
        <f>Table1[[#This Row],[Quantity Sold]]*Table1[[#This Row],[Unit Price]]</f>
        <v>5946.59</v>
      </c>
      <c r="N299" s="8">
        <f>Table1[[#This Row],[Sales Amount]]-Table1[[#This Row],[Cost Amount]]</f>
        <v>1631.75</v>
      </c>
      <c r="O299" s="8" t="str">
        <f>"Q"&amp;ROUNDUP(MONTH(Table1[[#This Row],[Order Date]])/3,0)</f>
        <v>Q4</v>
      </c>
      <c r="P299" s="8" t="str">
        <f t="shared" si="8"/>
        <v>Dec</v>
      </c>
      <c r="Q299" s="8">
        <f t="shared" si="9"/>
        <v>12</v>
      </c>
    </row>
    <row r="300" spans="1:17" x14ac:dyDescent="0.25">
      <c r="A300" s="8" t="s">
        <v>686</v>
      </c>
      <c r="B300" s="9">
        <v>46039</v>
      </c>
      <c r="C300" s="8">
        <v>2026</v>
      </c>
      <c r="D300" s="8" t="s">
        <v>337</v>
      </c>
      <c r="E300" s="8" t="s">
        <v>687</v>
      </c>
      <c r="F300" s="8" t="s">
        <v>56</v>
      </c>
      <c r="G300" s="8" t="s">
        <v>57</v>
      </c>
      <c r="H300" s="8" t="s">
        <v>51</v>
      </c>
      <c r="I300" s="8" t="s">
        <v>42</v>
      </c>
      <c r="J300" s="8">
        <v>18</v>
      </c>
      <c r="K300" s="8">
        <v>382.03</v>
      </c>
      <c r="L300" s="8">
        <v>4363.03</v>
      </c>
      <c r="M300" s="8">
        <f>Table1[[#This Row],[Quantity Sold]]*Table1[[#This Row],[Unit Price]]</f>
        <v>6876.5399999999991</v>
      </c>
      <c r="N300" s="8">
        <f>Table1[[#This Row],[Sales Amount]]-Table1[[#This Row],[Cost Amount]]</f>
        <v>2513.5099999999993</v>
      </c>
      <c r="O300" s="8" t="str">
        <f>"Q"&amp;ROUNDUP(MONTH(Table1[[#This Row],[Order Date]])/3,0)</f>
        <v>Q1</v>
      </c>
      <c r="P300" s="8" t="str">
        <f t="shared" si="8"/>
        <v>Jan</v>
      </c>
      <c r="Q300" s="8">
        <f t="shared" si="9"/>
        <v>1</v>
      </c>
    </row>
    <row r="301" spans="1:17" x14ac:dyDescent="0.25">
      <c r="A301" s="8" t="s">
        <v>688</v>
      </c>
      <c r="B301" s="9">
        <v>46202</v>
      </c>
      <c r="C301" s="8">
        <v>2026</v>
      </c>
      <c r="D301" s="8" t="s">
        <v>47</v>
      </c>
      <c r="E301" s="8" t="s">
        <v>82</v>
      </c>
      <c r="F301" s="8" t="s">
        <v>517</v>
      </c>
      <c r="G301" s="8" t="s">
        <v>518</v>
      </c>
      <c r="H301" s="8" t="s">
        <v>220</v>
      </c>
      <c r="I301" s="8" t="s">
        <v>23</v>
      </c>
      <c r="J301" s="8">
        <v>20</v>
      </c>
      <c r="K301" s="8">
        <v>320.75</v>
      </c>
      <c r="L301" s="8">
        <v>4451.79</v>
      </c>
      <c r="M301" s="8">
        <f>Table1[[#This Row],[Quantity Sold]]*Table1[[#This Row],[Unit Price]]</f>
        <v>6415</v>
      </c>
      <c r="N301" s="8">
        <f>Table1[[#This Row],[Sales Amount]]-Table1[[#This Row],[Cost Amount]]</f>
        <v>1963.21</v>
      </c>
      <c r="O301" s="8" t="str">
        <f>"Q"&amp;ROUNDUP(MONTH(Table1[[#This Row],[Order Date]])/3,0)</f>
        <v>Q2</v>
      </c>
      <c r="P301" s="8" t="str">
        <f t="shared" si="8"/>
        <v>Jun</v>
      </c>
      <c r="Q301" s="8">
        <f t="shared" si="9"/>
        <v>6</v>
      </c>
    </row>
    <row r="302" spans="1:17" x14ac:dyDescent="0.25">
      <c r="A302" s="8" t="s">
        <v>689</v>
      </c>
      <c r="B302" s="9">
        <v>46040</v>
      </c>
      <c r="C302" s="8">
        <v>2026</v>
      </c>
      <c r="D302" s="8" t="s">
        <v>227</v>
      </c>
      <c r="E302" s="8" t="s">
        <v>690</v>
      </c>
      <c r="F302" s="8" t="s">
        <v>394</v>
      </c>
      <c r="G302" s="8" t="s">
        <v>395</v>
      </c>
      <c r="H302" s="8" t="s">
        <v>68</v>
      </c>
      <c r="I302" s="8" t="s">
        <v>42</v>
      </c>
      <c r="J302" s="8">
        <v>17</v>
      </c>
      <c r="K302" s="8">
        <v>136.94</v>
      </c>
      <c r="L302" s="8">
        <v>1848.14</v>
      </c>
      <c r="M302" s="8">
        <f>Table1[[#This Row],[Quantity Sold]]*Table1[[#This Row],[Unit Price]]</f>
        <v>2327.98</v>
      </c>
      <c r="N302" s="8">
        <f>Table1[[#This Row],[Sales Amount]]-Table1[[#This Row],[Cost Amount]]</f>
        <v>479.83999999999992</v>
      </c>
      <c r="O302" s="8" t="str">
        <f>"Q"&amp;ROUNDUP(MONTH(Table1[[#This Row],[Order Date]])/3,0)</f>
        <v>Q1</v>
      </c>
      <c r="P302" s="8" t="str">
        <f t="shared" si="8"/>
        <v>Jan</v>
      </c>
      <c r="Q302" s="8">
        <f t="shared" si="9"/>
        <v>1</v>
      </c>
    </row>
    <row r="303" spans="1:17" x14ac:dyDescent="0.25">
      <c r="A303" s="8" t="s">
        <v>691</v>
      </c>
      <c r="B303" s="9">
        <v>46356</v>
      </c>
      <c r="C303" s="8">
        <v>2026</v>
      </c>
      <c r="D303" s="8" t="s">
        <v>379</v>
      </c>
      <c r="E303" s="8" t="s">
        <v>521</v>
      </c>
      <c r="F303" s="8" t="s">
        <v>78</v>
      </c>
      <c r="G303" s="8" t="s">
        <v>79</v>
      </c>
      <c r="H303" s="8" t="s">
        <v>22</v>
      </c>
      <c r="I303" s="8" t="s">
        <v>42</v>
      </c>
      <c r="J303" s="8">
        <v>4</v>
      </c>
      <c r="K303" s="8">
        <v>414.65</v>
      </c>
      <c r="L303" s="8">
        <v>1069.78</v>
      </c>
      <c r="M303" s="8">
        <f>Table1[[#This Row],[Quantity Sold]]*Table1[[#This Row],[Unit Price]]</f>
        <v>1658.6</v>
      </c>
      <c r="N303" s="8">
        <f>Table1[[#This Row],[Sales Amount]]-Table1[[#This Row],[Cost Amount]]</f>
        <v>588.81999999999994</v>
      </c>
      <c r="O303" s="8" t="str">
        <f>"Q"&amp;ROUNDUP(MONTH(Table1[[#This Row],[Order Date]])/3,0)</f>
        <v>Q4</v>
      </c>
      <c r="P303" s="8" t="str">
        <f t="shared" si="8"/>
        <v>Nov</v>
      </c>
      <c r="Q303" s="8">
        <f t="shared" si="9"/>
        <v>11</v>
      </c>
    </row>
    <row r="304" spans="1:17" x14ac:dyDescent="0.25">
      <c r="A304" s="8" t="s">
        <v>692</v>
      </c>
      <c r="B304" s="9">
        <v>46383</v>
      </c>
      <c r="C304" s="8">
        <v>2026</v>
      </c>
      <c r="D304" s="8" t="s">
        <v>222</v>
      </c>
      <c r="E304" s="8" t="s">
        <v>100</v>
      </c>
      <c r="F304" s="8" t="s">
        <v>229</v>
      </c>
      <c r="G304" s="8" t="s">
        <v>230</v>
      </c>
      <c r="H304" s="8" t="s">
        <v>35</v>
      </c>
      <c r="I304" s="8" t="s">
        <v>29</v>
      </c>
      <c r="J304" s="8">
        <v>5</v>
      </c>
      <c r="K304" s="8">
        <v>456.79</v>
      </c>
      <c r="L304" s="8">
        <v>1831.54</v>
      </c>
      <c r="M304" s="8">
        <f>Table1[[#This Row],[Quantity Sold]]*Table1[[#This Row],[Unit Price]]</f>
        <v>2283.9500000000003</v>
      </c>
      <c r="N304" s="8">
        <f>Table1[[#This Row],[Sales Amount]]-Table1[[#This Row],[Cost Amount]]</f>
        <v>452.41000000000031</v>
      </c>
      <c r="O304" s="8" t="str">
        <f>"Q"&amp;ROUNDUP(MONTH(Table1[[#This Row],[Order Date]])/3,0)</f>
        <v>Q4</v>
      </c>
      <c r="P304" s="8" t="str">
        <f t="shared" si="8"/>
        <v>Dec</v>
      </c>
      <c r="Q304" s="8">
        <f t="shared" si="9"/>
        <v>12</v>
      </c>
    </row>
    <row r="305" spans="1:17" x14ac:dyDescent="0.25">
      <c r="A305" s="8" t="s">
        <v>693</v>
      </c>
      <c r="B305" s="9">
        <v>46136</v>
      </c>
      <c r="C305" s="8">
        <v>2026</v>
      </c>
      <c r="D305" s="8" t="s">
        <v>247</v>
      </c>
      <c r="E305" s="8" t="s">
        <v>694</v>
      </c>
      <c r="F305" s="8" t="s">
        <v>241</v>
      </c>
      <c r="G305" s="8" t="s">
        <v>242</v>
      </c>
      <c r="H305" s="8" t="s">
        <v>35</v>
      </c>
      <c r="I305" s="8" t="s">
        <v>52</v>
      </c>
      <c r="J305" s="8">
        <v>6</v>
      </c>
      <c r="K305" s="8">
        <v>258.42</v>
      </c>
      <c r="L305" s="8">
        <v>854.97</v>
      </c>
      <c r="M305" s="8">
        <f>Table1[[#This Row],[Quantity Sold]]*Table1[[#This Row],[Unit Price]]</f>
        <v>1550.52</v>
      </c>
      <c r="N305" s="8">
        <f>Table1[[#This Row],[Sales Amount]]-Table1[[#This Row],[Cost Amount]]</f>
        <v>695.55</v>
      </c>
      <c r="O305" s="8" t="str">
        <f>"Q"&amp;ROUNDUP(MONTH(Table1[[#This Row],[Order Date]])/3,0)</f>
        <v>Q2</v>
      </c>
      <c r="P305" s="8" t="str">
        <f t="shared" si="8"/>
        <v>Apr</v>
      </c>
      <c r="Q305" s="8">
        <f t="shared" si="9"/>
        <v>4</v>
      </c>
    </row>
    <row r="306" spans="1:17" x14ac:dyDescent="0.25">
      <c r="A306" s="8" t="s">
        <v>695</v>
      </c>
      <c r="B306" s="9">
        <v>46067</v>
      </c>
      <c r="C306" s="8">
        <v>2026</v>
      </c>
      <c r="D306" s="8" t="s">
        <v>427</v>
      </c>
      <c r="E306" s="8" t="s">
        <v>696</v>
      </c>
      <c r="F306" s="8" t="s">
        <v>190</v>
      </c>
      <c r="G306" s="8" t="s">
        <v>191</v>
      </c>
      <c r="H306" s="8" t="s">
        <v>35</v>
      </c>
      <c r="I306" s="8" t="s">
        <v>29</v>
      </c>
      <c r="J306" s="8">
        <v>4</v>
      </c>
      <c r="K306" s="8">
        <v>395.98</v>
      </c>
      <c r="L306" s="8">
        <v>1183.24</v>
      </c>
      <c r="M306" s="8">
        <f>Table1[[#This Row],[Quantity Sold]]*Table1[[#This Row],[Unit Price]]</f>
        <v>1583.92</v>
      </c>
      <c r="N306" s="8">
        <f>Table1[[#This Row],[Sales Amount]]-Table1[[#This Row],[Cost Amount]]</f>
        <v>400.68000000000006</v>
      </c>
      <c r="O306" s="8" t="str">
        <f>"Q"&amp;ROUNDUP(MONTH(Table1[[#This Row],[Order Date]])/3,0)</f>
        <v>Q1</v>
      </c>
      <c r="P306" s="8" t="str">
        <f t="shared" si="8"/>
        <v>Feb</v>
      </c>
      <c r="Q306" s="8">
        <f t="shared" si="9"/>
        <v>2</v>
      </c>
    </row>
    <row r="307" spans="1:17" x14ac:dyDescent="0.25">
      <c r="A307" s="8" t="s">
        <v>697</v>
      </c>
      <c r="B307" s="9">
        <v>46248</v>
      </c>
      <c r="C307" s="8">
        <v>2026</v>
      </c>
      <c r="D307" s="8" t="s">
        <v>265</v>
      </c>
      <c r="E307" s="8" t="s">
        <v>189</v>
      </c>
      <c r="F307" s="8" t="s">
        <v>383</v>
      </c>
      <c r="G307" s="8" t="s">
        <v>384</v>
      </c>
      <c r="H307" s="8" t="s">
        <v>220</v>
      </c>
      <c r="I307" s="8" t="s">
        <v>42</v>
      </c>
      <c r="J307" s="8">
        <v>7</v>
      </c>
      <c r="K307" s="8">
        <v>71.67</v>
      </c>
      <c r="L307" s="8">
        <v>406.51</v>
      </c>
      <c r="M307" s="8">
        <f>Table1[[#This Row],[Quantity Sold]]*Table1[[#This Row],[Unit Price]]</f>
        <v>501.69</v>
      </c>
      <c r="N307" s="8">
        <f>Table1[[#This Row],[Sales Amount]]-Table1[[#This Row],[Cost Amount]]</f>
        <v>95.18</v>
      </c>
      <c r="O307" s="8" t="str">
        <f>"Q"&amp;ROUNDUP(MONTH(Table1[[#This Row],[Order Date]])/3,0)</f>
        <v>Q3</v>
      </c>
      <c r="P307" s="8" t="str">
        <f t="shared" si="8"/>
        <v>Aug</v>
      </c>
      <c r="Q307" s="8">
        <f t="shared" si="9"/>
        <v>8</v>
      </c>
    </row>
    <row r="308" spans="1:17" x14ac:dyDescent="0.25">
      <c r="A308" s="8" t="s">
        <v>698</v>
      </c>
      <c r="B308" s="9">
        <v>46161</v>
      </c>
      <c r="C308" s="8">
        <v>2026</v>
      </c>
      <c r="D308" s="8" t="s">
        <v>222</v>
      </c>
      <c r="E308" s="8" t="s">
        <v>210</v>
      </c>
      <c r="F308" s="8" t="s">
        <v>424</v>
      </c>
      <c r="G308" s="8" t="s">
        <v>425</v>
      </c>
      <c r="H308" s="8" t="s">
        <v>41</v>
      </c>
      <c r="I308" s="8" t="s">
        <v>52</v>
      </c>
      <c r="J308" s="8">
        <v>5</v>
      </c>
      <c r="K308" s="8">
        <v>51.84</v>
      </c>
      <c r="L308" s="8">
        <v>162.15</v>
      </c>
      <c r="M308" s="8">
        <f>Table1[[#This Row],[Quantity Sold]]*Table1[[#This Row],[Unit Price]]</f>
        <v>259.20000000000005</v>
      </c>
      <c r="N308" s="8">
        <f>Table1[[#This Row],[Sales Amount]]-Table1[[#This Row],[Cost Amount]]</f>
        <v>97.05000000000004</v>
      </c>
      <c r="O308" s="8" t="str">
        <f>"Q"&amp;ROUNDUP(MONTH(Table1[[#This Row],[Order Date]])/3,0)</f>
        <v>Q2</v>
      </c>
      <c r="P308" s="8" t="str">
        <f t="shared" si="8"/>
        <v>May</v>
      </c>
      <c r="Q308" s="8">
        <f t="shared" si="9"/>
        <v>5</v>
      </c>
    </row>
    <row r="309" spans="1:17" x14ac:dyDescent="0.25">
      <c r="A309" s="8" t="s">
        <v>699</v>
      </c>
      <c r="B309" s="9">
        <v>46210</v>
      </c>
      <c r="C309" s="8">
        <v>2026</v>
      </c>
      <c r="D309" s="8" t="s">
        <v>203</v>
      </c>
      <c r="E309" s="8" t="s">
        <v>700</v>
      </c>
      <c r="F309" s="8" t="s">
        <v>181</v>
      </c>
      <c r="G309" s="8" t="s">
        <v>182</v>
      </c>
      <c r="H309" s="8" t="s">
        <v>51</v>
      </c>
      <c r="I309" s="8" t="s">
        <v>52</v>
      </c>
      <c r="J309" s="8">
        <v>7</v>
      </c>
      <c r="K309" s="8">
        <v>30.89</v>
      </c>
      <c r="L309" s="8">
        <v>143.11000000000001</v>
      </c>
      <c r="M309" s="8">
        <f>Table1[[#This Row],[Quantity Sold]]*Table1[[#This Row],[Unit Price]]</f>
        <v>216.23000000000002</v>
      </c>
      <c r="N309" s="8">
        <f>Table1[[#This Row],[Sales Amount]]-Table1[[#This Row],[Cost Amount]]</f>
        <v>73.12</v>
      </c>
      <c r="O309" s="8" t="str">
        <f>"Q"&amp;ROUNDUP(MONTH(Table1[[#This Row],[Order Date]])/3,0)</f>
        <v>Q3</v>
      </c>
      <c r="P309" s="8" t="str">
        <f t="shared" si="8"/>
        <v>Jul</v>
      </c>
      <c r="Q309" s="8">
        <f t="shared" si="9"/>
        <v>7</v>
      </c>
    </row>
    <row r="310" spans="1:17" x14ac:dyDescent="0.25">
      <c r="A310" s="8" t="s">
        <v>701</v>
      </c>
      <c r="B310" s="9">
        <v>46116</v>
      </c>
      <c r="C310" s="8">
        <v>2026</v>
      </c>
      <c r="D310" s="8" t="s">
        <v>498</v>
      </c>
      <c r="E310" s="8" t="s">
        <v>388</v>
      </c>
      <c r="F310" s="8" t="s">
        <v>149</v>
      </c>
      <c r="G310" s="8" t="s">
        <v>150</v>
      </c>
      <c r="H310" s="8" t="s">
        <v>22</v>
      </c>
      <c r="I310" s="8" t="s">
        <v>29</v>
      </c>
      <c r="J310" s="8">
        <v>11</v>
      </c>
      <c r="K310" s="8">
        <v>451.43</v>
      </c>
      <c r="L310" s="8">
        <v>3179.85</v>
      </c>
      <c r="M310" s="8">
        <f>Table1[[#This Row],[Quantity Sold]]*Table1[[#This Row],[Unit Price]]</f>
        <v>4965.7300000000005</v>
      </c>
      <c r="N310" s="8">
        <f>Table1[[#This Row],[Sales Amount]]-Table1[[#This Row],[Cost Amount]]</f>
        <v>1785.8800000000006</v>
      </c>
      <c r="O310" s="8" t="str">
        <f>"Q"&amp;ROUNDUP(MONTH(Table1[[#This Row],[Order Date]])/3,0)</f>
        <v>Q2</v>
      </c>
      <c r="P310" s="8" t="str">
        <f t="shared" si="8"/>
        <v>Apr</v>
      </c>
      <c r="Q310" s="8">
        <f t="shared" si="9"/>
        <v>4</v>
      </c>
    </row>
    <row r="311" spans="1:17" x14ac:dyDescent="0.25">
      <c r="A311" s="8" t="s">
        <v>702</v>
      </c>
      <c r="B311" s="9">
        <v>46058</v>
      </c>
      <c r="C311" s="8">
        <v>2026</v>
      </c>
      <c r="D311" s="8" t="s">
        <v>209</v>
      </c>
      <c r="E311" s="8" t="s">
        <v>300</v>
      </c>
      <c r="F311" s="8" t="s">
        <v>159</v>
      </c>
      <c r="G311" s="8" t="s">
        <v>160</v>
      </c>
      <c r="H311" s="8" t="s">
        <v>51</v>
      </c>
      <c r="I311" s="8" t="s">
        <v>29</v>
      </c>
      <c r="J311" s="8">
        <v>11</v>
      </c>
      <c r="K311" s="8">
        <v>201.22</v>
      </c>
      <c r="L311" s="8">
        <v>1682.68</v>
      </c>
      <c r="M311" s="8">
        <f>Table1[[#This Row],[Quantity Sold]]*Table1[[#This Row],[Unit Price]]</f>
        <v>2213.42</v>
      </c>
      <c r="N311" s="8">
        <f>Table1[[#This Row],[Sales Amount]]-Table1[[#This Row],[Cost Amount]]</f>
        <v>530.74</v>
      </c>
      <c r="O311" s="8" t="str">
        <f>"Q"&amp;ROUNDUP(MONTH(Table1[[#This Row],[Order Date]])/3,0)</f>
        <v>Q1</v>
      </c>
      <c r="P311" s="8" t="str">
        <f t="shared" si="8"/>
        <v>Feb</v>
      </c>
      <c r="Q311" s="8">
        <f t="shared" si="9"/>
        <v>2</v>
      </c>
    </row>
    <row r="312" spans="1:17" x14ac:dyDescent="0.25">
      <c r="A312" s="8" t="s">
        <v>703</v>
      </c>
      <c r="B312" s="9">
        <v>46229</v>
      </c>
      <c r="C312" s="8">
        <v>2026</v>
      </c>
      <c r="D312" s="8" t="s">
        <v>333</v>
      </c>
      <c r="E312" s="8" t="s">
        <v>539</v>
      </c>
      <c r="F312" s="8" t="s">
        <v>149</v>
      </c>
      <c r="G312" s="8" t="s">
        <v>150</v>
      </c>
      <c r="H312" s="8" t="s">
        <v>22</v>
      </c>
      <c r="I312" s="8" t="s">
        <v>29</v>
      </c>
      <c r="J312" s="8">
        <v>2</v>
      </c>
      <c r="K312" s="8">
        <v>216</v>
      </c>
      <c r="L312" s="8">
        <v>240.41</v>
      </c>
      <c r="M312" s="8">
        <f>Table1[[#This Row],[Quantity Sold]]*Table1[[#This Row],[Unit Price]]</f>
        <v>432</v>
      </c>
      <c r="N312" s="8">
        <f>Table1[[#This Row],[Sales Amount]]-Table1[[#This Row],[Cost Amount]]</f>
        <v>191.59</v>
      </c>
      <c r="O312" s="8" t="str">
        <f>"Q"&amp;ROUNDUP(MONTH(Table1[[#This Row],[Order Date]])/3,0)</f>
        <v>Q3</v>
      </c>
      <c r="P312" s="8" t="str">
        <f t="shared" si="8"/>
        <v>Jul</v>
      </c>
      <c r="Q312" s="8">
        <f t="shared" si="9"/>
        <v>7</v>
      </c>
    </row>
    <row r="313" spans="1:17" x14ac:dyDescent="0.25">
      <c r="A313" s="8" t="s">
        <v>704</v>
      </c>
      <c r="B313" s="9">
        <v>46227</v>
      </c>
      <c r="C313" s="8">
        <v>2026</v>
      </c>
      <c r="D313" s="8" t="s">
        <v>284</v>
      </c>
      <c r="E313" s="8" t="s">
        <v>363</v>
      </c>
      <c r="F313" s="8" t="s">
        <v>173</v>
      </c>
      <c r="G313" s="8" t="s">
        <v>174</v>
      </c>
      <c r="H313" s="8" t="s">
        <v>22</v>
      </c>
      <c r="I313" s="8" t="s">
        <v>42</v>
      </c>
      <c r="J313" s="8">
        <v>9</v>
      </c>
      <c r="K313" s="8">
        <v>424.67</v>
      </c>
      <c r="L313" s="8">
        <v>2260.39</v>
      </c>
      <c r="M313" s="8">
        <f>Table1[[#This Row],[Quantity Sold]]*Table1[[#This Row],[Unit Price]]</f>
        <v>3822.03</v>
      </c>
      <c r="N313" s="8">
        <f>Table1[[#This Row],[Sales Amount]]-Table1[[#This Row],[Cost Amount]]</f>
        <v>1561.6400000000003</v>
      </c>
      <c r="O313" s="8" t="str">
        <f>"Q"&amp;ROUNDUP(MONTH(Table1[[#This Row],[Order Date]])/3,0)</f>
        <v>Q3</v>
      </c>
      <c r="P313" s="8" t="str">
        <f t="shared" si="8"/>
        <v>Jul</v>
      </c>
      <c r="Q313" s="8">
        <f t="shared" si="9"/>
        <v>7</v>
      </c>
    </row>
    <row r="314" spans="1:17" x14ac:dyDescent="0.25">
      <c r="A314" s="8" t="s">
        <v>705</v>
      </c>
      <c r="B314" s="9">
        <v>46212</v>
      </c>
      <c r="C314" s="8">
        <v>2026</v>
      </c>
      <c r="D314" s="8" t="s">
        <v>706</v>
      </c>
      <c r="E314" s="8" t="s">
        <v>544</v>
      </c>
      <c r="F314" s="8" t="s">
        <v>144</v>
      </c>
      <c r="G314" s="8" t="s">
        <v>145</v>
      </c>
      <c r="H314" s="8" t="s">
        <v>97</v>
      </c>
      <c r="I314" s="8" t="s">
        <v>42</v>
      </c>
      <c r="J314" s="8">
        <v>9</v>
      </c>
      <c r="K314" s="8">
        <v>417.78</v>
      </c>
      <c r="L314" s="8">
        <v>2178.06</v>
      </c>
      <c r="M314" s="8">
        <f>Table1[[#This Row],[Quantity Sold]]*Table1[[#This Row],[Unit Price]]</f>
        <v>3760.0199999999995</v>
      </c>
      <c r="N314" s="8">
        <f>Table1[[#This Row],[Sales Amount]]-Table1[[#This Row],[Cost Amount]]</f>
        <v>1581.9599999999996</v>
      </c>
      <c r="O314" s="8" t="str">
        <f>"Q"&amp;ROUNDUP(MONTH(Table1[[#This Row],[Order Date]])/3,0)</f>
        <v>Q3</v>
      </c>
      <c r="P314" s="8" t="str">
        <f t="shared" si="8"/>
        <v>Jul</v>
      </c>
      <c r="Q314" s="8">
        <f t="shared" si="9"/>
        <v>7</v>
      </c>
    </row>
    <row r="315" spans="1:17" x14ac:dyDescent="0.25">
      <c r="A315" s="8" t="s">
        <v>707</v>
      </c>
      <c r="B315" s="9">
        <v>46203</v>
      </c>
      <c r="C315" s="8">
        <v>2026</v>
      </c>
      <c r="D315" s="8" t="s">
        <v>47</v>
      </c>
      <c r="E315" s="8" t="s">
        <v>521</v>
      </c>
      <c r="F315" s="8" t="s">
        <v>83</v>
      </c>
      <c r="G315" s="8" t="s">
        <v>84</v>
      </c>
      <c r="H315" s="8" t="s">
        <v>35</v>
      </c>
      <c r="I315" s="8" t="s">
        <v>23</v>
      </c>
      <c r="J315" s="8">
        <v>3</v>
      </c>
      <c r="K315" s="8">
        <v>58.51</v>
      </c>
      <c r="L315" s="8">
        <v>126.1</v>
      </c>
      <c r="M315" s="8">
        <f>Table1[[#This Row],[Quantity Sold]]*Table1[[#This Row],[Unit Price]]</f>
        <v>175.53</v>
      </c>
      <c r="N315" s="8">
        <f>Table1[[#This Row],[Sales Amount]]-Table1[[#This Row],[Cost Amount]]</f>
        <v>49.430000000000007</v>
      </c>
      <c r="O315" s="8" t="str">
        <f>"Q"&amp;ROUNDUP(MONTH(Table1[[#This Row],[Order Date]])/3,0)</f>
        <v>Q2</v>
      </c>
      <c r="P315" s="8" t="str">
        <f t="shared" si="8"/>
        <v>Jun</v>
      </c>
      <c r="Q315" s="8">
        <f t="shared" si="9"/>
        <v>6</v>
      </c>
    </row>
    <row r="316" spans="1:17" x14ac:dyDescent="0.25">
      <c r="A316" s="8" t="s">
        <v>708</v>
      </c>
      <c r="B316" s="9">
        <v>46230</v>
      </c>
      <c r="C316" s="8">
        <v>2026</v>
      </c>
      <c r="D316" s="8" t="s">
        <v>203</v>
      </c>
      <c r="E316" s="8" t="s">
        <v>413</v>
      </c>
      <c r="F316" s="8" t="s">
        <v>83</v>
      </c>
      <c r="G316" s="8" t="s">
        <v>84</v>
      </c>
      <c r="H316" s="8" t="s">
        <v>35</v>
      </c>
      <c r="I316" s="8" t="s">
        <v>42</v>
      </c>
      <c r="J316" s="8">
        <v>9</v>
      </c>
      <c r="K316" s="8">
        <v>209.61</v>
      </c>
      <c r="L316" s="8">
        <v>1224.8599999999999</v>
      </c>
      <c r="M316" s="8">
        <f>Table1[[#This Row],[Quantity Sold]]*Table1[[#This Row],[Unit Price]]</f>
        <v>1886.4900000000002</v>
      </c>
      <c r="N316" s="8">
        <f>Table1[[#This Row],[Sales Amount]]-Table1[[#This Row],[Cost Amount]]</f>
        <v>661.63000000000034</v>
      </c>
      <c r="O316" s="8" t="str">
        <f>"Q"&amp;ROUNDUP(MONTH(Table1[[#This Row],[Order Date]])/3,0)</f>
        <v>Q3</v>
      </c>
      <c r="P316" s="8" t="str">
        <f t="shared" si="8"/>
        <v>Jul</v>
      </c>
      <c r="Q316" s="8">
        <f t="shared" si="9"/>
        <v>7</v>
      </c>
    </row>
    <row r="317" spans="1:17" x14ac:dyDescent="0.25">
      <c r="A317" s="8" t="s">
        <v>709</v>
      </c>
      <c r="B317" s="9">
        <v>46159</v>
      </c>
      <c r="C317" s="8">
        <v>2026</v>
      </c>
      <c r="D317" s="8" t="s">
        <v>25</v>
      </c>
      <c r="E317" s="8" t="s">
        <v>710</v>
      </c>
      <c r="F317" s="8" t="s">
        <v>241</v>
      </c>
      <c r="G317" s="8" t="s">
        <v>242</v>
      </c>
      <c r="H317" s="8" t="s">
        <v>35</v>
      </c>
      <c r="I317" s="8" t="s">
        <v>23</v>
      </c>
      <c r="J317" s="8">
        <v>18</v>
      </c>
      <c r="K317" s="8">
        <v>438.68</v>
      </c>
      <c r="L317" s="8">
        <v>5201</v>
      </c>
      <c r="M317" s="8">
        <f>Table1[[#This Row],[Quantity Sold]]*Table1[[#This Row],[Unit Price]]</f>
        <v>7896.24</v>
      </c>
      <c r="N317" s="8">
        <f>Table1[[#This Row],[Sales Amount]]-Table1[[#This Row],[Cost Amount]]</f>
        <v>2695.24</v>
      </c>
      <c r="O317" s="8" t="str">
        <f>"Q"&amp;ROUNDUP(MONTH(Table1[[#This Row],[Order Date]])/3,0)</f>
        <v>Q2</v>
      </c>
      <c r="P317" s="8" t="str">
        <f t="shared" si="8"/>
        <v>May</v>
      </c>
      <c r="Q317" s="8">
        <f t="shared" si="9"/>
        <v>5</v>
      </c>
    </row>
    <row r="318" spans="1:17" x14ac:dyDescent="0.25">
      <c r="A318" s="8" t="s">
        <v>711</v>
      </c>
      <c r="B318" s="9">
        <v>46227</v>
      </c>
      <c r="C318" s="8">
        <v>2026</v>
      </c>
      <c r="D318" s="8" t="s">
        <v>446</v>
      </c>
      <c r="E318" s="8" t="s">
        <v>690</v>
      </c>
      <c r="F318" s="8" t="s">
        <v>278</v>
      </c>
      <c r="G318" s="8" t="s">
        <v>279</v>
      </c>
      <c r="H318" s="8" t="s">
        <v>220</v>
      </c>
      <c r="I318" s="8" t="s">
        <v>29</v>
      </c>
      <c r="J318" s="8">
        <v>15</v>
      </c>
      <c r="K318" s="8">
        <v>130.05000000000001</v>
      </c>
      <c r="L318" s="8">
        <v>1188.31</v>
      </c>
      <c r="M318" s="8">
        <f>Table1[[#This Row],[Quantity Sold]]*Table1[[#This Row],[Unit Price]]</f>
        <v>1950.7500000000002</v>
      </c>
      <c r="N318" s="8">
        <f>Table1[[#This Row],[Sales Amount]]-Table1[[#This Row],[Cost Amount]]</f>
        <v>762.44000000000028</v>
      </c>
      <c r="O318" s="8" t="str">
        <f>"Q"&amp;ROUNDUP(MONTH(Table1[[#This Row],[Order Date]])/3,0)</f>
        <v>Q3</v>
      </c>
      <c r="P318" s="8" t="str">
        <f t="shared" si="8"/>
        <v>Jul</v>
      </c>
      <c r="Q318" s="8">
        <f t="shared" si="9"/>
        <v>7</v>
      </c>
    </row>
    <row r="319" spans="1:17" x14ac:dyDescent="0.25">
      <c r="A319" s="8" t="s">
        <v>712</v>
      </c>
      <c r="B319" s="9">
        <v>46264</v>
      </c>
      <c r="C319" s="8">
        <v>2026</v>
      </c>
      <c r="D319" s="8" t="s">
        <v>268</v>
      </c>
      <c r="E319" s="8" t="s">
        <v>610</v>
      </c>
      <c r="F319" s="8" t="s">
        <v>106</v>
      </c>
      <c r="G319" s="8" t="s">
        <v>107</v>
      </c>
      <c r="H319" s="8" t="s">
        <v>35</v>
      </c>
      <c r="I319" s="8" t="s">
        <v>42</v>
      </c>
      <c r="J319" s="8">
        <v>1</v>
      </c>
      <c r="K319" s="8">
        <v>437.87</v>
      </c>
      <c r="L319" s="8">
        <v>279.17</v>
      </c>
      <c r="M319" s="8">
        <f>Table1[[#This Row],[Quantity Sold]]*Table1[[#This Row],[Unit Price]]</f>
        <v>437.87</v>
      </c>
      <c r="N319" s="8">
        <f>Table1[[#This Row],[Sales Amount]]-Table1[[#This Row],[Cost Amount]]</f>
        <v>158.69999999999999</v>
      </c>
      <c r="O319" s="8" t="str">
        <f>"Q"&amp;ROUNDUP(MONTH(Table1[[#This Row],[Order Date]])/3,0)</f>
        <v>Q3</v>
      </c>
      <c r="P319" s="8" t="str">
        <f t="shared" si="8"/>
        <v>Aug</v>
      </c>
      <c r="Q319" s="8">
        <f t="shared" si="9"/>
        <v>8</v>
      </c>
    </row>
    <row r="320" spans="1:17" x14ac:dyDescent="0.25">
      <c r="A320" s="8" t="s">
        <v>713</v>
      </c>
      <c r="B320" s="9">
        <v>46248</v>
      </c>
      <c r="C320" s="8">
        <v>2026</v>
      </c>
      <c r="D320" s="8" t="s">
        <v>142</v>
      </c>
      <c r="E320" s="8" t="s">
        <v>439</v>
      </c>
      <c r="F320" s="8" t="s">
        <v>61</v>
      </c>
      <c r="G320" s="8" t="s">
        <v>62</v>
      </c>
      <c r="H320" s="8" t="s">
        <v>22</v>
      </c>
      <c r="I320" s="8" t="s">
        <v>23</v>
      </c>
      <c r="J320" s="8">
        <v>1</v>
      </c>
      <c r="K320" s="8">
        <v>294.76</v>
      </c>
      <c r="L320" s="8">
        <v>220.96</v>
      </c>
      <c r="M320" s="8">
        <f>Table1[[#This Row],[Quantity Sold]]*Table1[[#This Row],[Unit Price]]</f>
        <v>294.76</v>
      </c>
      <c r="N320" s="8">
        <f>Table1[[#This Row],[Sales Amount]]-Table1[[#This Row],[Cost Amount]]</f>
        <v>73.799999999999983</v>
      </c>
      <c r="O320" s="8" t="str">
        <f>"Q"&amp;ROUNDUP(MONTH(Table1[[#This Row],[Order Date]])/3,0)</f>
        <v>Q3</v>
      </c>
      <c r="P320" s="8" t="str">
        <f t="shared" si="8"/>
        <v>Aug</v>
      </c>
      <c r="Q320" s="8">
        <f t="shared" si="9"/>
        <v>8</v>
      </c>
    </row>
    <row r="321" spans="1:17" x14ac:dyDescent="0.25">
      <c r="A321" s="8" t="s">
        <v>714</v>
      </c>
      <c r="B321" s="9">
        <v>46160</v>
      </c>
      <c r="C321" s="8">
        <v>2026</v>
      </c>
      <c r="D321" s="8" t="s">
        <v>541</v>
      </c>
      <c r="E321" s="8" t="s">
        <v>631</v>
      </c>
      <c r="F321" s="8" t="s">
        <v>313</v>
      </c>
      <c r="G321" s="8" t="s">
        <v>314</v>
      </c>
      <c r="H321" s="8" t="s">
        <v>68</v>
      </c>
      <c r="I321" s="8" t="s">
        <v>23</v>
      </c>
      <c r="J321" s="8">
        <v>4</v>
      </c>
      <c r="K321" s="8">
        <v>120.81</v>
      </c>
      <c r="L321" s="8">
        <v>258.5</v>
      </c>
      <c r="M321" s="8">
        <f>Table1[[#This Row],[Quantity Sold]]*Table1[[#This Row],[Unit Price]]</f>
        <v>483.24</v>
      </c>
      <c r="N321" s="8">
        <f>Table1[[#This Row],[Sales Amount]]-Table1[[#This Row],[Cost Amount]]</f>
        <v>224.74</v>
      </c>
      <c r="O321" s="8" t="str">
        <f>"Q"&amp;ROUNDUP(MONTH(Table1[[#This Row],[Order Date]])/3,0)</f>
        <v>Q2</v>
      </c>
      <c r="P321" s="8" t="str">
        <f t="shared" si="8"/>
        <v>May</v>
      </c>
      <c r="Q321" s="8">
        <f t="shared" si="9"/>
        <v>5</v>
      </c>
    </row>
    <row r="322" spans="1:17" x14ac:dyDescent="0.25">
      <c r="A322" s="8" t="s">
        <v>715</v>
      </c>
      <c r="B322" s="9">
        <v>46291</v>
      </c>
      <c r="C322" s="8">
        <v>2026</v>
      </c>
      <c r="D322" s="8" t="s">
        <v>559</v>
      </c>
      <c r="E322" s="8" t="s">
        <v>525</v>
      </c>
      <c r="F322" s="8" t="s">
        <v>61</v>
      </c>
      <c r="G322" s="8" t="s">
        <v>62</v>
      </c>
      <c r="H322" s="8" t="s">
        <v>22</v>
      </c>
      <c r="I322" s="8" t="s">
        <v>42</v>
      </c>
      <c r="J322" s="8">
        <v>16</v>
      </c>
      <c r="K322" s="8">
        <v>260.06</v>
      </c>
      <c r="L322" s="8">
        <v>2550.31</v>
      </c>
      <c r="M322" s="8">
        <f>Table1[[#This Row],[Quantity Sold]]*Table1[[#This Row],[Unit Price]]</f>
        <v>4160.96</v>
      </c>
      <c r="N322" s="8">
        <f>Table1[[#This Row],[Sales Amount]]-Table1[[#This Row],[Cost Amount]]</f>
        <v>1610.65</v>
      </c>
      <c r="O322" s="8" t="str">
        <f>"Q"&amp;ROUNDUP(MONTH(Table1[[#This Row],[Order Date]])/3,0)</f>
        <v>Q3</v>
      </c>
      <c r="P322" s="8" t="str">
        <f t="shared" si="8"/>
        <v>Sep</v>
      </c>
      <c r="Q322" s="8">
        <f t="shared" si="9"/>
        <v>9</v>
      </c>
    </row>
    <row r="323" spans="1:17" x14ac:dyDescent="0.25">
      <c r="A323" s="8" t="s">
        <v>716</v>
      </c>
      <c r="B323" s="9">
        <v>46141</v>
      </c>
      <c r="C323" s="8">
        <v>2026</v>
      </c>
      <c r="D323" s="8" t="s">
        <v>137</v>
      </c>
      <c r="E323" s="8" t="s">
        <v>289</v>
      </c>
      <c r="F323" s="8" t="s">
        <v>169</v>
      </c>
      <c r="G323" s="8" t="s">
        <v>170</v>
      </c>
      <c r="H323" s="8" t="s">
        <v>22</v>
      </c>
      <c r="I323" s="8" t="s">
        <v>52</v>
      </c>
      <c r="J323" s="8">
        <v>20</v>
      </c>
      <c r="K323" s="8">
        <v>302.88</v>
      </c>
      <c r="L323" s="8">
        <v>4212.5200000000004</v>
      </c>
      <c r="M323" s="8">
        <f>Table1[[#This Row],[Quantity Sold]]*Table1[[#This Row],[Unit Price]]</f>
        <v>6057.6</v>
      </c>
      <c r="N323" s="8">
        <f>Table1[[#This Row],[Sales Amount]]-Table1[[#This Row],[Cost Amount]]</f>
        <v>1845.08</v>
      </c>
      <c r="O323" s="8" t="str">
        <f>"Q"&amp;ROUNDUP(MONTH(Table1[[#This Row],[Order Date]])/3,0)</f>
        <v>Q2</v>
      </c>
      <c r="P323" s="8" t="str">
        <f t="shared" si="8"/>
        <v>Apr</v>
      </c>
      <c r="Q323" s="8">
        <f t="shared" si="9"/>
        <v>4</v>
      </c>
    </row>
    <row r="324" spans="1:17" x14ac:dyDescent="0.25">
      <c r="A324" s="8" t="s">
        <v>717</v>
      </c>
      <c r="B324" s="9">
        <v>46385</v>
      </c>
      <c r="C324" s="8">
        <v>2026</v>
      </c>
      <c r="D324" s="8" t="s">
        <v>613</v>
      </c>
      <c r="E324" s="8" t="s">
        <v>533</v>
      </c>
      <c r="F324" s="8" t="s">
        <v>173</v>
      </c>
      <c r="G324" s="8" t="s">
        <v>174</v>
      </c>
      <c r="H324" s="8" t="s">
        <v>22</v>
      </c>
      <c r="I324" s="8" t="s">
        <v>29</v>
      </c>
      <c r="J324" s="8">
        <v>11</v>
      </c>
      <c r="K324" s="8">
        <v>368.9</v>
      </c>
      <c r="L324" s="8">
        <v>2709.36</v>
      </c>
      <c r="M324" s="8">
        <f>Table1[[#This Row],[Quantity Sold]]*Table1[[#This Row],[Unit Price]]</f>
        <v>4057.8999999999996</v>
      </c>
      <c r="N324" s="8">
        <f>Table1[[#This Row],[Sales Amount]]-Table1[[#This Row],[Cost Amount]]</f>
        <v>1348.5399999999995</v>
      </c>
      <c r="O324" s="8" t="str">
        <f>"Q"&amp;ROUNDUP(MONTH(Table1[[#This Row],[Order Date]])/3,0)</f>
        <v>Q4</v>
      </c>
      <c r="P324" s="8" t="str">
        <f t="shared" ref="P324:P387" si="10">TEXT(B:B,"MMM")</f>
        <v>Dec</v>
      </c>
      <c r="Q324" s="8">
        <f t="shared" ref="Q324:Q387" si="11">MONTH(B:B)</f>
        <v>12</v>
      </c>
    </row>
    <row r="325" spans="1:17" x14ac:dyDescent="0.25">
      <c r="A325" s="8" t="s">
        <v>718</v>
      </c>
      <c r="B325" s="9">
        <v>46382</v>
      </c>
      <c r="C325" s="8">
        <v>2026</v>
      </c>
      <c r="D325" s="8" t="s">
        <v>157</v>
      </c>
      <c r="E325" s="8" t="s">
        <v>719</v>
      </c>
      <c r="F325" s="8" t="s">
        <v>173</v>
      </c>
      <c r="G325" s="8" t="s">
        <v>174</v>
      </c>
      <c r="H325" s="8" t="s">
        <v>22</v>
      </c>
      <c r="I325" s="8" t="s">
        <v>23</v>
      </c>
      <c r="J325" s="8">
        <v>12</v>
      </c>
      <c r="K325" s="8">
        <v>115.44</v>
      </c>
      <c r="L325" s="8">
        <v>1003.02</v>
      </c>
      <c r="M325" s="8">
        <f>Table1[[#This Row],[Quantity Sold]]*Table1[[#This Row],[Unit Price]]</f>
        <v>1385.28</v>
      </c>
      <c r="N325" s="8">
        <f>Table1[[#This Row],[Sales Amount]]-Table1[[#This Row],[Cost Amount]]</f>
        <v>382.26</v>
      </c>
      <c r="O325" s="8" t="str">
        <f>"Q"&amp;ROUNDUP(MONTH(Table1[[#This Row],[Order Date]])/3,0)</f>
        <v>Q4</v>
      </c>
      <c r="P325" s="8" t="str">
        <f t="shared" si="10"/>
        <v>Dec</v>
      </c>
      <c r="Q325" s="8">
        <f t="shared" si="11"/>
        <v>12</v>
      </c>
    </row>
    <row r="326" spans="1:17" x14ac:dyDescent="0.25">
      <c r="A326" s="8" t="s">
        <v>720</v>
      </c>
      <c r="B326" s="9">
        <v>46306</v>
      </c>
      <c r="C326" s="8">
        <v>2026</v>
      </c>
      <c r="D326" s="8" t="s">
        <v>121</v>
      </c>
      <c r="E326" s="8" t="s">
        <v>496</v>
      </c>
      <c r="F326" s="8" t="s">
        <v>241</v>
      </c>
      <c r="G326" s="8" t="s">
        <v>242</v>
      </c>
      <c r="H326" s="8" t="s">
        <v>35</v>
      </c>
      <c r="I326" s="8" t="s">
        <v>52</v>
      </c>
      <c r="J326" s="8">
        <v>6</v>
      </c>
      <c r="K326" s="8">
        <v>349.4</v>
      </c>
      <c r="L326" s="8">
        <v>1226.68</v>
      </c>
      <c r="M326" s="8">
        <f>Table1[[#This Row],[Quantity Sold]]*Table1[[#This Row],[Unit Price]]</f>
        <v>2096.3999999999996</v>
      </c>
      <c r="N326" s="8">
        <f>Table1[[#This Row],[Sales Amount]]-Table1[[#This Row],[Cost Amount]]</f>
        <v>869.71999999999957</v>
      </c>
      <c r="O326" s="8" t="str">
        <f>"Q"&amp;ROUNDUP(MONTH(Table1[[#This Row],[Order Date]])/3,0)</f>
        <v>Q4</v>
      </c>
      <c r="P326" s="8" t="str">
        <f t="shared" si="10"/>
        <v>Oct</v>
      </c>
      <c r="Q326" s="8">
        <f t="shared" si="11"/>
        <v>10</v>
      </c>
    </row>
    <row r="327" spans="1:17" x14ac:dyDescent="0.25">
      <c r="A327" s="8" t="s">
        <v>721</v>
      </c>
      <c r="B327" s="9">
        <v>46157</v>
      </c>
      <c r="C327" s="8">
        <v>2026</v>
      </c>
      <c r="D327" s="8" t="s">
        <v>706</v>
      </c>
      <c r="E327" s="8" t="s">
        <v>266</v>
      </c>
      <c r="F327" s="8" t="s">
        <v>517</v>
      </c>
      <c r="G327" s="8" t="s">
        <v>518</v>
      </c>
      <c r="H327" s="8" t="s">
        <v>220</v>
      </c>
      <c r="I327" s="8" t="s">
        <v>42</v>
      </c>
      <c r="J327" s="8">
        <v>3</v>
      </c>
      <c r="K327" s="8">
        <v>457.27</v>
      </c>
      <c r="L327" s="8">
        <v>894.8</v>
      </c>
      <c r="M327" s="8">
        <f>Table1[[#This Row],[Quantity Sold]]*Table1[[#This Row],[Unit Price]]</f>
        <v>1371.81</v>
      </c>
      <c r="N327" s="8">
        <f>Table1[[#This Row],[Sales Amount]]-Table1[[#This Row],[Cost Amount]]</f>
        <v>477.01</v>
      </c>
      <c r="O327" s="8" t="str">
        <f>"Q"&amp;ROUNDUP(MONTH(Table1[[#This Row],[Order Date]])/3,0)</f>
        <v>Q2</v>
      </c>
      <c r="P327" s="8" t="str">
        <f t="shared" si="10"/>
        <v>May</v>
      </c>
      <c r="Q327" s="8">
        <f t="shared" si="11"/>
        <v>5</v>
      </c>
    </row>
    <row r="328" spans="1:17" x14ac:dyDescent="0.25">
      <c r="A328" s="8" t="s">
        <v>722</v>
      </c>
      <c r="B328" s="9">
        <v>46377</v>
      </c>
      <c r="C328" s="8">
        <v>2026</v>
      </c>
      <c r="D328" s="8" t="s">
        <v>147</v>
      </c>
      <c r="E328" s="8" t="s">
        <v>723</v>
      </c>
      <c r="F328" s="8" t="s">
        <v>215</v>
      </c>
      <c r="G328" s="8" t="s">
        <v>216</v>
      </c>
      <c r="H328" s="8" t="s">
        <v>51</v>
      </c>
      <c r="I328" s="8" t="s">
        <v>23</v>
      </c>
      <c r="J328" s="8">
        <v>17</v>
      </c>
      <c r="K328" s="8">
        <v>359</v>
      </c>
      <c r="L328" s="8">
        <v>3402.63</v>
      </c>
      <c r="M328" s="8">
        <f>Table1[[#This Row],[Quantity Sold]]*Table1[[#This Row],[Unit Price]]</f>
        <v>6103</v>
      </c>
      <c r="N328" s="8">
        <f>Table1[[#This Row],[Sales Amount]]-Table1[[#This Row],[Cost Amount]]</f>
        <v>2700.37</v>
      </c>
      <c r="O328" s="8" t="str">
        <f>"Q"&amp;ROUNDUP(MONTH(Table1[[#This Row],[Order Date]])/3,0)</f>
        <v>Q4</v>
      </c>
      <c r="P328" s="8" t="str">
        <f t="shared" si="10"/>
        <v>Dec</v>
      </c>
      <c r="Q328" s="8">
        <f t="shared" si="11"/>
        <v>12</v>
      </c>
    </row>
    <row r="329" spans="1:17" x14ac:dyDescent="0.25">
      <c r="A329" s="8" t="s">
        <v>724</v>
      </c>
      <c r="B329" s="9">
        <v>46283</v>
      </c>
      <c r="C329" s="8">
        <v>2026</v>
      </c>
      <c r="D329" s="8" t="s">
        <v>660</v>
      </c>
      <c r="E329" s="8" t="s">
        <v>504</v>
      </c>
      <c r="F329" s="8" t="s">
        <v>154</v>
      </c>
      <c r="G329" s="8" t="s">
        <v>155</v>
      </c>
      <c r="H329" s="8" t="s">
        <v>68</v>
      </c>
      <c r="I329" s="8" t="s">
        <v>42</v>
      </c>
      <c r="J329" s="8">
        <v>10</v>
      </c>
      <c r="K329" s="8">
        <v>230.58</v>
      </c>
      <c r="L329" s="8">
        <v>1543.13</v>
      </c>
      <c r="M329" s="8">
        <f>Table1[[#This Row],[Quantity Sold]]*Table1[[#This Row],[Unit Price]]</f>
        <v>2305.8000000000002</v>
      </c>
      <c r="N329" s="8">
        <f>Table1[[#This Row],[Sales Amount]]-Table1[[#This Row],[Cost Amount]]</f>
        <v>762.67000000000007</v>
      </c>
      <c r="O329" s="8" t="str">
        <f>"Q"&amp;ROUNDUP(MONTH(Table1[[#This Row],[Order Date]])/3,0)</f>
        <v>Q3</v>
      </c>
      <c r="P329" s="8" t="str">
        <f t="shared" si="10"/>
        <v>Sep</v>
      </c>
      <c r="Q329" s="8">
        <f t="shared" si="11"/>
        <v>9</v>
      </c>
    </row>
    <row r="330" spans="1:17" x14ac:dyDescent="0.25">
      <c r="A330" s="8" t="s">
        <v>725</v>
      </c>
      <c r="B330" s="9">
        <v>46049</v>
      </c>
      <c r="C330" s="8">
        <v>2026</v>
      </c>
      <c r="D330" s="8" t="s">
        <v>209</v>
      </c>
      <c r="E330" s="8" t="s">
        <v>726</v>
      </c>
      <c r="F330" s="8" t="s">
        <v>123</v>
      </c>
      <c r="G330" s="8" t="s">
        <v>124</v>
      </c>
      <c r="H330" s="8" t="s">
        <v>41</v>
      </c>
      <c r="I330" s="8" t="s">
        <v>23</v>
      </c>
      <c r="J330" s="8">
        <v>16</v>
      </c>
      <c r="K330" s="8">
        <v>44.96</v>
      </c>
      <c r="L330" s="8">
        <v>549.46</v>
      </c>
      <c r="M330" s="8">
        <f>Table1[[#This Row],[Quantity Sold]]*Table1[[#This Row],[Unit Price]]</f>
        <v>719.36</v>
      </c>
      <c r="N330" s="8">
        <f>Table1[[#This Row],[Sales Amount]]-Table1[[#This Row],[Cost Amount]]</f>
        <v>169.89999999999998</v>
      </c>
      <c r="O330" s="8" t="str">
        <f>"Q"&amp;ROUNDUP(MONTH(Table1[[#This Row],[Order Date]])/3,0)</f>
        <v>Q1</v>
      </c>
      <c r="P330" s="8" t="str">
        <f t="shared" si="10"/>
        <v>Jan</v>
      </c>
      <c r="Q330" s="8">
        <f t="shared" si="11"/>
        <v>1</v>
      </c>
    </row>
    <row r="331" spans="1:17" x14ac:dyDescent="0.25">
      <c r="A331" s="8" t="s">
        <v>727</v>
      </c>
      <c r="B331" s="9">
        <v>46030</v>
      </c>
      <c r="C331" s="8">
        <v>2026</v>
      </c>
      <c r="D331" s="8" t="s">
        <v>99</v>
      </c>
      <c r="E331" s="8" t="s">
        <v>312</v>
      </c>
      <c r="F331" s="8" t="s">
        <v>484</v>
      </c>
      <c r="G331" s="8" t="s">
        <v>485</v>
      </c>
      <c r="H331" s="8" t="s">
        <v>97</v>
      </c>
      <c r="I331" s="8" t="s">
        <v>52</v>
      </c>
      <c r="J331" s="8">
        <v>18</v>
      </c>
      <c r="K331" s="8">
        <v>489.6</v>
      </c>
      <c r="L331" s="8">
        <v>6403.04</v>
      </c>
      <c r="M331" s="8">
        <f>Table1[[#This Row],[Quantity Sold]]*Table1[[#This Row],[Unit Price]]</f>
        <v>8812.8000000000011</v>
      </c>
      <c r="N331" s="8">
        <f>Table1[[#This Row],[Sales Amount]]-Table1[[#This Row],[Cost Amount]]</f>
        <v>2409.7600000000011</v>
      </c>
      <c r="O331" s="8" t="str">
        <f>"Q"&amp;ROUNDUP(MONTH(Table1[[#This Row],[Order Date]])/3,0)</f>
        <v>Q1</v>
      </c>
      <c r="P331" s="8" t="str">
        <f t="shared" si="10"/>
        <v>Jan</v>
      </c>
      <c r="Q331" s="8">
        <f t="shared" si="11"/>
        <v>1</v>
      </c>
    </row>
    <row r="332" spans="1:17" x14ac:dyDescent="0.25">
      <c r="A332" s="8" t="s">
        <v>728</v>
      </c>
      <c r="B332" s="9">
        <v>46151</v>
      </c>
      <c r="C332" s="8">
        <v>2026</v>
      </c>
      <c r="D332" s="8" t="s">
        <v>541</v>
      </c>
      <c r="E332" s="8" t="s">
        <v>729</v>
      </c>
      <c r="F332" s="8" t="s">
        <v>101</v>
      </c>
      <c r="G332" s="8" t="s">
        <v>102</v>
      </c>
      <c r="H332" s="8" t="s">
        <v>22</v>
      </c>
      <c r="I332" s="8" t="s">
        <v>29</v>
      </c>
      <c r="J332" s="8">
        <v>6</v>
      </c>
      <c r="K332" s="8">
        <v>260.3</v>
      </c>
      <c r="L332" s="8">
        <v>958.79</v>
      </c>
      <c r="M332" s="8">
        <f>Table1[[#This Row],[Quantity Sold]]*Table1[[#This Row],[Unit Price]]</f>
        <v>1561.8000000000002</v>
      </c>
      <c r="N332" s="8">
        <f>Table1[[#This Row],[Sales Amount]]-Table1[[#This Row],[Cost Amount]]</f>
        <v>603.01000000000022</v>
      </c>
      <c r="O332" s="8" t="str">
        <f>"Q"&amp;ROUNDUP(MONTH(Table1[[#This Row],[Order Date]])/3,0)</f>
        <v>Q2</v>
      </c>
      <c r="P332" s="8" t="str">
        <f t="shared" si="10"/>
        <v>May</v>
      </c>
      <c r="Q332" s="8">
        <f t="shared" si="11"/>
        <v>5</v>
      </c>
    </row>
    <row r="333" spans="1:17" x14ac:dyDescent="0.25">
      <c r="A333" s="8" t="s">
        <v>730</v>
      </c>
      <c r="B333" s="9">
        <v>46343</v>
      </c>
      <c r="C333" s="8">
        <v>2026</v>
      </c>
      <c r="D333" s="8" t="s">
        <v>271</v>
      </c>
      <c r="E333" s="8" t="s">
        <v>731</v>
      </c>
      <c r="F333" s="8" t="s">
        <v>149</v>
      </c>
      <c r="G333" s="8" t="s">
        <v>150</v>
      </c>
      <c r="H333" s="8" t="s">
        <v>22</v>
      </c>
      <c r="I333" s="8" t="s">
        <v>52</v>
      </c>
      <c r="J333" s="8">
        <v>9</v>
      </c>
      <c r="K333" s="8">
        <v>472.84</v>
      </c>
      <c r="L333" s="8">
        <v>3615.86</v>
      </c>
      <c r="M333" s="8">
        <f>Table1[[#This Row],[Quantity Sold]]*Table1[[#This Row],[Unit Price]]</f>
        <v>4255.5599999999995</v>
      </c>
      <c r="N333" s="8">
        <f>Table1[[#This Row],[Sales Amount]]-Table1[[#This Row],[Cost Amount]]</f>
        <v>639.69999999999936</v>
      </c>
      <c r="O333" s="8" t="str">
        <f>"Q"&amp;ROUNDUP(MONTH(Table1[[#This Row],[Order Date]])/3,0)</f>
        <v>Q4</v>
      </c>
      <c r="P333" s="8" t="str">
        <f t="shared" si="10"/>
        <v>Nov</v>
      </c>
      <c r="Q333" s="8">
        <f t="shared" si="11"/>
        <v>11</v>
      </c>
    </row>
    <row r="334" spans="1:17" x14ac:dyDescent="0.25">
      <c r="A334" s="8" t="s">
        <v>732</v>
      </c>
      <c r="B334" s="9">
        <v>46177</v>
      </c>
      <c r="C334" s="8">
        <v>2026</v>
      </c>
      <c r="D334" s="8" t="s">
        <v>316</v>
      </c>
      <c r="E334" s="8" t="s">
        <v>168</v>
      </c>
      <c r="F334" s="8" t="s">
        <v>83</v>
      </c>
      <c r="G334" s="8" t="s">
        <v>84</v>
      </c>
      <c r="H334" s="8" t="s">
        <v>35</v>
      </c>
      <c r="I334" s="8" t="s">
        <v>52</v>
      </c>
      <c r="J334" s="8">
        <v>17</v>
      </c>
      <c r="K334" s="8">
        <v>75.47</v>
      </c>
      <c r="L334" s="8">
        <v>841.3</v>
      </c>
      <c r="M334" s="8">
        <f>Table1[[#This Row],[Quantity Sold]]*Table1[[#This Row],[Unit Price]]</f>
        <v>1282.99</v>
      </c>
      <c r="N334" s="8">
        <f>Table1[[#This Row],[Sales Amount]]-Table1[[#This Row],[Cost Amount]]</f>
        <v>441.69000000000005</v>
      </c>
      <c r="O334" s="8" t="str">
        <f>"Q"&amp;ROUNDUP(MONTH(Table1[[#This Row],[Order Date]])/3,0)</f>
        <v>Q2</v>
      </c>
      <c r="P334" s="8" t="str">
        <f t="shared" si="10"/>
        <v>Jun</v>
      </c>
      <c r="Q334" s="8">
        <f t="shared" si="11"/>
        <v>6</v>
      </c>
    </row>
    <row r="335" spans="1:17" x14ac:dyDescent="0.25">
      <c r="A335" s="8" t="s">
        <v>733</v>
      </c>
      <c r="B335" s="9">
        <v>46158</v>
      </c>
      <c r="C335" s="8">
        <v>2026</v>
      </c>
      <c r="D335" s="8" t="s">
        <v>247</v>
      </c>
      <c r="E335" s="8" t="s">
        <v>138</v>
      </c>
      <c r="F335" s="8" t="s">
        <v>49</v>
      </c>
      <c r="G335" s="8" t="s">
        <v>50</v>
      </c>
      <c r="H335" s="8" t="s">
        <v>51</v>
      </c>
      <c r="I335" s="8" t="s">
        <v>52</v>
      </c>
      <c r="J335" s="8">
        <v>6</v>
      </c>
      <c r="K335" s="8">
        <v>397.6</v>
      </c>
      <c r="L335" s="8">
        <v>1332.3</v>
      </c>
      <c r="M335" s="8">
        <f>Table1[[#This Row],[Quantity Sold]]*Table1[[#This Row],[Unit Price]]</f>
        <v>2385.6000000000004</v>
      </c>
      <c r="N335" s="8">
        <f>Table1[[#This Row],[Sales Amount]]-Table1[[#This Row],[Cost Amount]]</f>
        <v>1053.3000000000004</v>
      </c>
      <c r="O335" s="8" t="str">
        <f>"Q"&amp;ROUNDUP(MONTH(Table1[[#This Row],[Order Date]])/3,0)</f>
        <v>Q2</v>
      </c>
      <c r="P335" s="8" t="str">
        <f t="shared" si="10"/>
        <v>May</v>
      </c>
      <c r="Q335" s="8">
        <f t="shared" si="11"/>
        <v>5</v>
      </c>
    </row>
    <row r="336" spans="1:17" x14ac:dyDescent="0.25">
      <c r="A336" s="8" t="s">
        <v>734</v>
      </c>
      <c r="B336" s="9">
        <v>46366</v>
      </c>
      <c r="C336" s="8">
        <v>2026</v>
      </c>
      <c r="D336" s="8" t="s">
        <v>706</v>
      </c>
      <c r="E336" s="8" t="s">
        <v>207</v>
      </c>
      <c r="F336" s="8" t="s">
        <v>293</v>
      </c>
      <c r="G336" s="8" t="s">
        <v>294</v>
      </c>
      <c r="H336" s="8" t="s">
        <v>68</v>
      </c>
      <c r="I336" s="8" t="s">
        <v>29</v>
      </c>
      <c r="J336" s="8">
        <v>10</v>
      </c>
      <c r="K336" s="8">
        <v>175.82</v>
      </c>
      <c r="L336" s="8">
        <v>1187.96</v>
      </c>
      <c r="M336" s="8">
        <f>Table1[[#This Row],[Quantity Sold]]*Table1[[#This Row],[Unit Price]]</f>
        <v>1758.1999999999998</v>
      </c>
      <c r="N336" s="8">
        <f>Table1[[#This Row],[Sales Amount]]-Table1[[#This Row],[Cost Amount]]</f>
        <v>570.23999999999978</v>
      </c>
      <c r="O336" s="8" t="str">
        <f>"Q"&amp;ROUNDUP(MONTH(Table1[[#This Row],[Order Date]])/3,0)</f>
        <v>Q4</v>
      </c>
      <c r="P336" s="8" t="str">
        <f t="shared" si="10"/>
        <v>Dec</v>
      </c>
      <c r="Q336" s="8">
        <f t="shared" si="11"/>
        <v>12</v>
      </c>
    </row>
    <row r="337" spans="1:17" x14ac:dyDescent="0.25">
      <c r="A337" s="8" t="s">
        <v>735</v>
      </c>
      <c r="B337" s="9">
        <v>46188</v>
      </c>
      <c r="C337" s="8">
        <v>2026</v>
      </c>
      <c r="D337" s="8" t="s">
        <v>222</v>
      </c>
      <c r="E337" s="8" t="s">
        <v>113</v>
      </c>
      <c r="F337" s="8" t="s">
        <v>66</v>
      </c>
      <c r="G337" s="8" t="s">
        <v>67</v>
      </c>
      <c r="H337" s="8" t="s">
        <v>68</v>
      </c>
      <c r="I337" s="8" t="s">
        <v>23</v>
      </c>
      <c r="J337" s="8">
        <v>14</v>
      </c>
      <c r="K337" s="8">
        <v>139.07</v>
      </c>
      <c r="L337" s="8">
        <v>1287.98</v>
      </c>
      <c r="M337" s="8">
        <f>Table1[[#This Row],[Quantity Sold]]*Table1[[#This Row],[Unit Price]]</f>
        <v>1946.98</v>
      </c>
      <c r="N337" s="8">
        <f>Table1[[#This Row],[Sales Amount]]-Table1[[#This Row],[Cost Amount]]</f>
        <v>659</v>
      </c>
      <c r="O337" s="8" t="str">
        <f>"Q"&amp;ROUNDUP(MONTH(Table1[[#This Row],[Order Date]])/3,0)</f>
        <v>Q2</v>
      </c>
      <c r="P337" s="8" t="str">
        <f t="shared" si="10"/>
        <v>Jun</v>
      </c>
      <c r="Q337" s="8">
        <f t="shared" si="11"/>
        <v>6</v>
      </c>
    </row>
    <row r="338" spans="1:17" x14ac:dyDescent="0.25">
      <c r="A338" s="8" t="s">
        <v>736</v>
      </c>
      <c r="B338" s="9">
        <v>46259</v>
      </c>
      <c r="C338" s="8">
        <v>2026</v>
      </c>
      <c r="D338" s="8" t="s">
        <v>552</v>
      </c>
      <c r="E338" s="8" t="s">
        <v>143</v>
      </c>
      <c r="F338" s="8" t="s">
        <v>424</v>
      </c>
      <c r="G338" s="8" t="s">
        <v>425</v>
      </c>
      <c r="H338" s="8" t="s">
        <v>41</v>
      </c>
      <c r="I338" s="8" t="s">
        <v>23</v>
      </c>
      <c r="J338" s="8">
        <v>3</v>
      </c>
      <c r="K338" s="8">
        <v>146.63</v>
      </c>
      <c r="L338" s="8">
        <v>297.39</v>
      </c>
      <c r="M338" s="8">
        <f>Table1[[#This Row],[Quantity Sold]]*Table1[[#This Row],[Unit Price]]</f>
        <v>439.89</v>
      </c>
      <c r="N338" s="8">
        <f>Table1[[#This Row],[Sales Amount]]-Table1[[#This Row],[Cost Amount]]</f>
        <v>142.5</v>
      </c>
      <c r="O338" s="8" t="str">
        <f>"Q"&amp;ROUNDUP(MONTH(Table1[[#This Row],[Order Date]])/3,0)</f>
        <v>Q3</v>
      </c>
      <c r="P338" s="8" t="str">
        <f t="shared" si="10"/>
        <v>Aug</v>
      </c>
      <c r="Q338" s="8">
        <f t="shared" si="11"/>
        <v>8</v>
      </c>
    </row>
    <row r="339" spans="1:17" x14ac:dyDescent="0.25">
      <c r="A339" s="8" t="s">
        <v>737</v>
      </c>
      <c r="B339" s="9">
        <v>46367</v>
      </c>
      <c r="C339" s="8">
        <v>2026</v>
      </c>
      <c r="D339" s="8" t="s">
        <v>472</v>
      </c>
      <c r="E339" s="8" t="s">
        <v>521</v>
      </c>
      <c r="F339" s="8" t="s">
        <v>169</v>
      </c>
      <c r="G339" s="8" t="s">
        <v>170</v>
      </c>
      <c r="H339" s="8" t="s">
        <v>22</v>
      </c>
      <c r="I339" s="8" t="s">
        <v>52</v>
      </c>
      <c r="J339" s="8">
        <v>13</v>
      </c>
      <c r="K339" s="8">
        <v>359.21</v>
      </c>
      <c r="L339" s="8">
        <v>2853.15</v>
      </c>
      <c r="M339" s="8">
        <f>Table1[[#This Row],[Quantity Sold]]*Table1[[#This Row],[Unit Price]]</f>
        <v>4669.7299999999996</v>
      </c>
      <c r="N339" s="8">
        <f>Table1[[#This Row],[Sales Amount]]-Table1[[#This Row],[Cost Amount]]</f>
        <v>1816.5799999999995</v>
      </c>
      <c r="O339" s="8" t="str">
        <f>"Q"&amp;ROUNDUP(MONTH(Table1[[#This Row],[Order Date]])/3,0)</f>
        <v>Q4</v>
      </c>
      <c r="P339" s="8" t="str">
        <f t="shared" si="10"/>
        <v>Dec</v>
      </c>
      <c r="Q339" s="8">
        <f t="shared" si="11"/>
        <v>12</v>
      </c>
    </row>
    <row r="340" spans="1:17" x14ac:dyDescent="0.25">
      <c r="A340" s="8" t="s">
        <v>738</v>
      </c>
      <c r="B340" s="9">
        <v>46063</v>
      </c>
      <c r="C340" s="8">
        <v>2026</v>
      </c>
      <c r="D340" s="8" t="s">
        <v>559</v>
      </c>
      <c r="E340" s="8" t="s">
        <v>700</v>
      </c>
      <c r="F340" s="8" t="s">
        <v>173</v>
      </c>
      <c r="G340" s="8" t="s">
        <v>174</v>
      </c>
      <c r="H340" s="8" t="s">
        <v>22</v>
      </c>
      <c r="I340" s="8" t="s">
        <v>52</v>
      </c>
      <c r="J340" s="8">
        <v>10</v>
      </c>
      <c r="K340" s="8">
        <v>480.68</v>
      </c>
      <c r="L340" s="8">
        <v>3956.1</v>
      </c>
      <c r="M340" s="8">
        <f>Table1[[#This Row],[Quantity Sold]]*Table1[[#This Row],[Unit Price]]</f>
        <v>4806.8</v>
      </c>
      <c r="N340" s="8">
        <f>Table1[[#This Row],[Sales Amount]]-Table1[[#This Row],[Cost Amount]]</f>
        <v>850.70000000000027</v>
      </c>
      <c r="O340" s="8" t="str">
        <f>"Q"&amp;ROUNDUP(MONTH(Table1[[#This Row],[Order Date]])/3,0)</f>
        <v>Q1</v>
      </c>
      <c r="P340" s="8" t="str">
        <f t="shared" si="10"/>
        <v>Feb</v>
      </c>
      <c r="Q340" s="8">
        <f t="shared" si="11"/>
        <v>2</v>
      </c>
    </row>
    <row r="341" spans="1:17" x14ac:dyDescent="0.25">
      <c r="A341" s="8" t="s">
        <v>739</v>
      </c>
      <c r="B341" s="9">
        <v>46038</v>
      </c>
      <c r="C341" s="8">
        <v>2026</v>
      </c>
      <c r="D341" s="8" t="s">
        <v>247</v>
      </c>
      <c r="E341" s="8" t="s">
        <v>740</v>
      </c>
      <c r="F341" s="8" t="s">
        <v>66</v>
      </c>
      <c r="G341" s="8" t="s">
        <v>67</v>
      </c>
      <c r="H341" s="8" t="s">
        <v>68</v>
      </c>
      <c r="I341" s="8" t="s">
        <v>52</v>
      </c>
      <c r="J341" s="8">
        <v>16</v>
      </c>
      <c r="K341" s="8">
        <v>170.41</v>
      </c>
      <c r="L341" s="8">
        <v>1769</v>
      </c>
      <c r="M341" s="8">
        <f>Table1[[#This Row],[Quantity Sold]]*Table1[[#This Row],[Unit Price]]</f>
        <v>2726.56</v>
      </c>
      <c r="N341" s="8">
        <f>Table1[[#This Row],[Sales Amount]]-Table1[[#This Row],[Cost Amount]]</f>
        <v>957.56</v>
      </c>
      <c r="O341" s="8" t="str">
        <f>"Q"&amp;ROUNDUP(MONTH(Table1[[#This Row],[Order Date]])/3,0)</f>
        <v>Q1</v>
      </c>
      <c r="P341" s="8" t="str">
        <f t="shared" si="10"/>
        <v>Jan</v>
      </c>
      <c r="Q341" s="8">
        <f t="shared" si="11"/>
        <v>1</v>
      </c>
    </row>
    <row r="342" spans="1:17" x14ac:dyDescent="0.25">
      <c r="A342" s="8" t="s">
        <v>741</v>
      </c>
      <c r="B342" s="9">
        <v>46351</v>
      </c>
      <c r="C342" s="8">
        <v>2026</v>
      </c>
      <c r="D342" s="8" t="s">
        <v>99</v>
      </c>
      <c r="E342" s="8" t="s">
        <v>742</v>
      </c>
      <c r="F342" s="8" t="s">
        <v>186</v>
      </c>
      <c r="G342" s="8" t="s">
        <v>187</v>
      </c>
      <c r="H342" s="8" t="s">
        <v>97</v>
      </c>
      <c r="I342" s="8" t="s">
        <v>52</v>
      </c>
      <c r="J342" s="8">
        <v>15</v>
      </c>
      <c r="K342" s="8">
        <v>391.6</v>
      </c>
      <c r="L342" s="8">
        <v>4234.84</v>
      </c>
      <c r="M342" s="8">
        <f>Table1[[#This Row],[Quantity Sold]]*Table1[[#This Row],[Unit Price]]</f>
        <v>5874</v>
      </c>
      <c r="N342" s="8">
        <f>Table1[[#This Row],[Sales Amount]]-Table1[[#This Row],[Cost Amount]]</f>
        <v>1639.1599999999999</v>
      </c>
      <c r="O342" s="8" t="str">
        <f>"Q"&amp;ROUNDUP(MONTH(Table1[[#This Row],[Order Date]])/3,0)</f>
        <v>Q4</v>
      </c>
      <c r="P342" s="8" t="str">
        <f t="shared" si="10"/>
        <v>Nov</v>
      </c>
      <c r="Q342" s="8">
        <f t="shared" si="11"/>
        <v>11</v>
      </c>
    </row>
    <row r="343" spans="1:17" x14ac:dyDescent="0.25">
      <c r="A343" s="8" t="s">
        <v>743</v>
      </c>
      <c r="B343" s="9">
        <v>46115</v>
      </c>
      <c r="C343" s="8">
        <v>2026</v>
      </c>
      <c r="D343" s="8" t="s">
        <v>337</v>
      </c>
      <c r="E343" s="8" t="s">
        <v>744</v>
      </c>
      <c r="F343" s="8" t="s">
        <v>20</v>
      </c>
      <c r="G343" s="8" t="s">
        <v>21</v>
      </c>
      <c r="H343" s="8" t="s">
        <v>22</v>
      </c>
      <c r="I343" s="8" t="s">
        <v>23</v>
      </c>
      <c r="J343" s="8">
        <v>18</v>
      </c>
      <c r="K343" s="8">
        <v>231.04</v>
      </c>
      <c r="L343" s="8">
        <v>3119.07</v>
      </c>
      <c r="M343" s="8">
        <f>Table1[[#This Row],[Quantity Sold]]*Table1[[#This Row],[Unit Price]]</f>
        <v>4158.72</v>
      </c>
      <c r="N343" s="8">
        <f>Table1[[#This Row],[Sales Amount]]-Table1[[#This Row],[Cost Amount]]</f>
        <v>1039.6500000000001</v>
      </c>
      <c r="O343" s="8" t="str">
        <f>"Q"&amp;ROUNDUP(MONTH(Table1[[#This Row],[Order Date]])/3,0)</f>
        <v>Q2</v>
      </c>
      <c r="P343" s="8" t="str">
        <f t="shared" si="10"/>
        <v>Apr</v>
      </c>
      <c r="Q343" s="8">
        <f t="shared" si="11"/>
        <v>4</v>
      </c>
    </row>
    <row r="344" spans="1:17" x14ac:dyDescent="0.25">
      <c r="A344" s="8" t="s">
        <v>745</v>
      </c>
      <c r="B344" s="9">
        <v>46107</v>
      </c>
      <c r="C344" s="8">
        <v>2026</v>
      </c>
      <c r="D344" s="8" t="s">
        <v>299</v>
      </c>
      <c r="E344" s="8" t="s">
        <v>94</v>
      </c>
      <c r="F344" s="8" t="s">
        <v>123</v>
      </c>
      <c r="G344" s="8" t="s">
        <v>124</v>
      </c>
      <c r="H344" s="8" t="s">
        <v>41</v>
      </c>
      <c r="I344" s="8" t="s">
        <v>23</v>
      </c>
      <c r="J344" s="8">
        <v>11</v>
      </c>
      <c r="K344" s="8">
        <v>235.87</v>
      </c>
      <c r="L344" s="8">
        <v>1749.93</v>
      </c>
      <c r="M344" s="8">
        <f>Table1[[#This Row],[Quantity Sold]]*Table1[[#This Row],[Unit Price]]</f>
        <v>2594.5700000000002</v>
      </c>
      <c r="N344" s="8">
        <f>Table1[[#This Row],[Sales Amount]]-Table1[[#This Row],[Cost Amount]]</f>
        <v>844.6400000000001</v>
      </c>
      <c r="O344" s="8" t="str">
        <f>"Q"&amp;ROUNDUP(MONTH(Table1[[#This Row],[Order Date]])/3,0)</f>
        <v>Q1</v>
      </c>
      <c r="P344" s="8" t="str">
        <f t="shared" si="10"/>
        <v>Mar</v>
      </c>
      <c r="Q344" s="8">
        <f t="shared" si="11"/>
        <v>3</v>
      </c>
    </row>
    <row r="345" spans="1:17" x14ac:dyDescent="0.25">
      <c r="A345" s="8" t="s">
        <v>746</v>
      </c>
      <c r="B345" s="9">
        <v>46237</v>
      </c>
      <c r="C345" s="8">
        <v>2026</v>
      </c>
      <c r="D345" s="8" t="s">
        <v>81</v>
      </c>
      <c r="E345" s="8" t="s">
        <v>661</v>
      </c>
      <c r="F345" s="8" t="s">
        <v>249</v>
      </c>
      <c r="G345" s="8" t="s">
        <v>250</v>
      </c>
      <c r="H345" s="8" t="s">
        <v>51</v>
      </c>
      <c r="I345" s="8" t="s">
        <v>29</v>
      </c>
      <c r="J345" s="8">
        <v>15</v>
      </c>
      <c r="K345" s="8">
        <v>256.43</v>
      </c>
      <c r="L345" s="8">
        <v>3201.67</v>
      </c>
      <c r="M345" s="8">
        <f>Table1[[#This Row],[Quantity Sold]]*Table1[[#This Row],[Unit Price]]</f>
        <v>3846.4500000000003</v>
      </c>
      <c r="N345" s="8">
        <f>Table1[[#This Row],[Sales Amount]]-Table1[[#This Row],[Cost Amount]]</f>
        <v>644.7800000000002</v>
      </c>
      <c r="O345" s="8" t="str">
        <f>"Q"&amp;ROUNDUP(MONTH(Table1[[#This Row],[Order Date]])/3,0)</f>
        <v>Q3</v>
      </c>
      <c r="P345" s="8" t="str">
        <f t="shared" si="10"/>
        <v>Aug</v>
      </c>
      <c r="Q345" s="8">
        <f t="shared" si="11"/>
        <v>8</v>
      </c>
    </row>
    <row r="346" spans="1:17" x14ac:dyDescent="0.25">
      <c r="A346" s="8" t="s">
        <v>747</v>
      </c>
      <c r="B346" s="9">
        <v>46137</v>
      </c>
      <c r="C346" s="8">
        <v>2026</v>
      </c>
      <c r="D346" s="8" t="s">
        <v>180</v>
      </c>
      <c r="E346" s="8" t="s">
        <v>748</v>
      </c>
      <c r="F346" s="8" t="s">
        <v>106</v>
      </c>
      <c r="G346" s="8" t="s">
        <v>107</v>
      </c>
      <c r="H346" s="8" t="s">
        <v>35</v>
      </c>
      <c r="I346" s="8" t="s">
        <v>23</v>
      </c>
      <c r="J346" s="8">
        <v>17</v>
      </c>
      <c r="K346" s="8">
        <v>457.85</v>
      </c>
      <c r="L346" s="8">
        <v>5670.66</v>
      </c>
      <c r="M346" s="8">
        <f>Table1[[#This Row],[Quantity Sold]]*Table1[[#This Row],[Unit Price]]</f>
        <v>7783.4500000000007</v>
      </c>
      <c r="N346" s="8">
        <f>Table1[[#This Row],[Sales Amount]]-Table1[[#This Row],[Cost Amount]]</f>
        <v>2112.7900000000009</v>
      </c>
      <c r="O346" s="8" t="str">
        <f>"Q"&amp;ROUNDUP(MONTH(Table1[[#This Row],[Order Date]])/3,0)</f>
        <v>Q2</v>
      </c>
      <c r="P346" s="8" t="str">
        <f t="shared" si="10"/>
        <v>Apr</v>
      </c>
      <c r="Q346" s="8">
        <f t="shared" si="11"/>
        <v>4</v>
      </c>
    </row>
    <row r="347" spans="1:17" x14ac:dyDescent="0.25">
      <c r="A347" s="8" t="s">
        <v>749</v>
      </c>
      <c r="B347" s="9">
        <v>46081</v>
      </c>
      <c r="C347" s="8">
        <v>2026</v>
      </c>
      <c r="D347" s="8" t="s">
        <v>750</v>
      </c>
      <c r="E347" s="8" t="s">
        <v>119</v>
      </c>
      <c r="F347" s="8" t="s">
        <v>293</v>
      </c>
      <c r="G347" s="8" t="s">
        <v>294</v>
      </c>
      <c r="H347" s="8" t="s">
        <v>68</v>
      </c>
      <c r="I347" s="8" t="s">
        <v>52</v>
      </c>
      <c r="J347" s="8">
        <v>1</v>
      </c>
      <c r="K347" s="8">
        <v>272.36</v>
      </c>
      <c r="L347" s="8">
        <v>157.91</v>
      </c>
      <c r="M347" s="8">
        <f>Table1[[#This Row],[Quantity Sold]]*Table1[[#This Row],[Unit Price]]</f>
        <v>272.36</v>
      </c>
      <c r="N347" s="8">
        <f>Table1[[#This Row],[Sales Amount]]-Table1[[#This Row],[Cost Amount]]</f>
        <v>114.45000000000002</v>
      </c>
      <c r="O347" s="8" t="str">
        <f>"Q"&amp;ROUNDUP(MONTH(Table1[[#This Row],[Order Date]])/3,0)</f>
        <v>Q1</v>
      </c>
      <c r="P347" s="8" t="str">
        <f t="shared" si="10"/>
        <v>Feb</v>
      </c>
      <c r="Q347" s="8">
        <f t="shared" si="11"/>
        <v>2</v>
      </c>
    </row>
    <row r="348" spans="1:17" x14ac:dyDescent="0.25">
      <c r="A348" s="8" t="s">
        <v>751</v>
      </c>
      <c r="B348" s="9">
        <v>46291</v>
      </c>
      <c r="C348" s="8">
        <v>2026</v>
      </c>
      <c r="D348" s="8" t="s">
        <v>260</v>
      </c>
      <c r="E348" s="8" t="s">
        <v>423</v>
      </c>
      <c r="F348" s="8" t="s">
        <v>323</v>
      </c>
      <c r="G348" s="8" t="s">
        <v>324</v>
      </c>
      <c r="H348" s="8" t="s">
        <v>68</v>
      </c>
      <c r="I348" s="8" t="s">
        <v>42</v>
      </c>
      <c r="J348" s="8">
        <v>1</v>
      </c>
      <c r="K348" s="8">
        <v>178.16</v>
      </c>
      <c r="L348" s="8">
        <v>96.75</v>
      </c>
      <c r="M348" s="8">
        <f>Table1[[#This Row],[Quantity Sold]]*Table1[[#This Row],[Unit Price]]</f>
        <v>178.16</v>
      </c>
      <c r="N348" s="8">
        <f>Table1[[#This Row],[Sales Amount]]-Table1[[#This Row],[Cost Amount]]</f>
        <v>81.41</v>
      </c>
      <c r="O348" s="8" t="str">
        <f>"Q"&amp;ROUNDUP(MONTH(Table1[[#This Row],[Order Date]])/3,0)</f>
        <v>Q3</v>
      </c>
      <c r="P348" s="8" t="str">
        <f t="shared" si="10"/>
        <v>Sep</v>
      </c>
      <c r="Q348" s="8">
        <f t="shared" si="11"/>
        <v>9</v>
      </c>
    </row>
    <row r="349" spans="1:17" x14ac:dyDescent="0.25">
      <c r="A349" s="8" t="s">
        <v>752</v>
      </c>
      <c r="B349" s="9">
        <v>46133</v>
      </c>
      <c r="C349" s="8">
        <v>2026</v>
      </c>
      <c r="D349" s="8" t="s">
        <v>180</v>
      </c>
      <c r="E349" s="8" t="s">
        <v>465</v>
      </c>
      <c r="F349" s="8" t="s">
        <v>424</v>
      </c>
      <c r="G349" s="8" t="s">
        <v>425</v>
      </c>
      <c r="H349" s="8" t="s">
        <v>41</v>
      </c>
      <c r="I349" s="8" t="s">
        <v>23</v>
      </c>
      <c r="J349" s="8">
        <v>13</v>
      </c>
      <c r="K349" s="8">
        <v>191.28</v>
      </c>
      <c r="L349" s="8">
        <v>1634.68</v>
      </c>
      <c r="M349" s="8">
        <f>Table1[[#This Row],[Quantity Sold]]*Table1[[#This Row],[Unit Price]]</f>
        <v>2486.64</v>
      </c>
      <c r="N349" s="8">
        <f>Table1[[#This Row],[Sales Amount]]-Table1[[#This Row],[Cost Amount]]</f>
        <v>851.95999999999981</v>
      </c>
      <c r="O349" s="8" t="str">
        <f>"Q"&amp;ROUNDUP(MONTH(Table1[[#This Row],[Order Date]])/3,0)</f>
        <v>Q2</v>
      </c>
      <c r="P349" s="8" t="str">
        <f t="shared" si="10"/>
        <v>Apr</v>
      </c>
      <c r="Q349" s="8">
        <f t="shared" si="11"/>
        <v>4</v>
      </c>
    </row>
    <row r="350" spans="1:17" x14ac:dyDescent="0.25">
      <c r="A350" s="8" t="s">
        <v>753</v>
      </c>
      <c r="B350" s="9">
        <v>46158</v>
      </c>
      <c r="C350" s="8">
        <v>2026</v>
      </c>
      <c r="D350" s="8" t="s">
        <v>75</v>
      </c>
      <c r="E350" s="8" t="s">
        <v>628</v>
      </c>
      <c r="F350" s="8" t="s">
        <v>39</v>
      </c>
      <c r="G350" s="8" t="s">
        <v>40</v>
      </c>
      <c r="H350" s="8" t="s">
        <v>41</v>
      </c>
      <c r="I350" s="8" t="s">
        <v>42</v>
      </c>
      <c r="J350" s="8">
        <v>8</v>
      </c>
      <c r="K350" s="8">
        <v>293.33999999999997</v>
      </c>
      <c r="L350" s="8">
        <v>1791.73</v>
      </c>
      <c r="M350" s="8">
        <f>Table1[[#This Row],[Quantity Sold]]*Table1[[#This Row],[Unit Price]]</f>
        <v>2346.7199999999998</v>
      </c>
      <c r="N350" s="8">
        <f>Table1[[#This Row],[Sales Amount]]-Table1[[#This Row],[Cost Amount]]</f>
        <v>554.98999999999978</v>
      </c>
      <c r="O350" s="8" t="str">
        <f>"Q"&amp;ROUNDUP(MONTH(Table1[[#This Row],[Order Date]])/3,0)</f>
        <v>Q2</v>
      </c>
      <c r="P350" s="8" t="str">
        <f t="shared" si="10"/>
        <v>May</v>
      </c>
      <c r="Q350" s="8">
        <f t="shared" si="11"/>
        <v>5</v>
      </c>
    </row>
    <row r="351" spans="1:17" x14ac:dyDescent="0.25">
      <c r="A351" s="8" t="s">
        <v>754</v>
      </c>
      <c r="B351" s="9">
        <v>46163</v>
      </c>
      <c r="C351" s="8">
        <v>2026</v>
      </c>
      <c r="D351" s="8" t="s">
        <v>472</v>
      </c>
      <c r="E351" s="8" t="s">
        <v>289</v>
      </c>
      <c r="F351" s="8" t="s">
        <v>440</v>
      </c>
      <c r="G351" s="8" t="s">
        <v>441</v>
      </c>
      <c r="H351" s="8" t="s">
        <v>97</v>
      </c>
      <c r="I351" s="8" t="s">
        <v>29</v>
      </c>
      <c r="J351" s="8">
        <v>18</v>
      </c>
      <c r="K351" s="8">
        <v>380.07</v>
      </c>
      <c r="L351" s="8">
        <v>4777.1000000000004</v>
      </c>
      <c r="M351" s="8">
        <f>Table1[[#This Row],[Quantity Sold]]*Table1[[#This Row],[Unit Price]]</f>
        <v>6841.26</v>
      </c>
      <c r="N351" s="8">
        <f>Table1[[#This Row],[Sales Amount]]-Table1[[#This Row],[Cost Amount]]</f>
        <v>2064.16</v>
      </c>
      <c r="O351" s="8" t="str">
        <f>"Q"&amp;ROUNDUP(MONTH(Table1[[#This Row],[Order Date]])/3,0)</f>
        <v>Q2</v>
      </c>
      <c r="P351" s="8" t="str">
        <f t="shared" si="10"/>
        <v>May</v>
      </c>
      <c r="Q351" s="8">
        <f t="shared" si="11"/>
        <v>5</v>
      </c>
    </row>
    <row r="352" spans="1:17" x14ac:dyDescent="0.25">
      <c r="A352" s="8" t="s">
        <v>755</v>
      </c>
      <c r="B352" s="9">
        <v>46361</v>
      </c>
      <c r="C352" s="8">
        <v>2026</v>
      </c>
      <c r="D352" s="8" t="s">
        <v>404</v>
      </c>
      <c r="E352" s="8" t="s">
        <v>756</v>
      </c>
      <c r="F352" s="8" t="s">
        <v>61</v>
      </c>
      <c r="G352" s="8" t="s">
        <v>62</v>
      </c>
      <c r="H352" s="8" t="s">
        <v>22</v>
      </c>
      <c r="I352" s="8" t="s">
        <v>23</v>
      </c>
      <c r="J352" s="8">
        <v>6</v>
      </c>
      <c r="K352" s="8">
        <v>81.86</v>
      </c>
      <c r="L352" s="8">
        <v>306.73</v>
      </c>
      <c r="M352" s="8">
        <f>Table1[[#This Row],[Quantity Sold]]*Table1[[#This Row],[Unit Price]]</f>
        <v>491.15999999999997</v>
      </c>
      <c r="N352" s="8">
        <f>Table1[[#This Row],[Sales Amount]]-Table1[[#This Row],[Cost Amount]]</f>
        <v>184.42999999999995</v>
      </c>
      <c r="O352" s="8" t="str">
        <f>"Q"&amp;ROUNDUP(MONTH(Table1[[#This Row],[Order Date]])/3,0)</f>
        <v>Q4</v>
      </c>
      <c r="P352" s="8" t="str">
        <f t="shared" si="10"/>
        <v>Dec</v>
      </c>
      <c r="Q352" s="8">
        <f t="shared" si="11"/>
        <v>12</v>
      </c>
    </row>
    <row r="353" spans="1:17" x14ac:dyDescent="0.25">
      <c r="A353" s="8" t="s">
        <v>757</v>
      </c>
      <c r="B353" s="9">
        <v>46348</v>
      </c>
      <c r="C353" s="8">
        <v>2026</v>
      </c>
      <c r="D353" s="8" t="s">
        <v>244</v>
      </c>
      <c r="E353" s="8" t="s">
        <v>453</v>
      </c>
      <c r="F353" s="8" t="s">
        <v>20</v>
      </c>
      <c r="G353" s="8" t="s">
        <v>21</v>
      </c>
      <c r="H353" s="8" t="s">
        <v>22</v>
      </c>
      <c r="I353" s="8" t="s">
        <v>42</v>
      </c>
      <c r="J353" s="8">
        <v>15</v>
      </c>
      <c r="K353" s="8">
        <v>177.75</v>
      </c>
      <c r="L353" s="8">
        <v>1769.54</v>
      </c>
      <c r="M353" s="8">
        <f>Table1[[#This Row],[Quantity Sold]]*Table1[[#This Row],[Unit Price]]</f>
        <v>2666.25</v>
      </c>
      <c r="N353" s="8">
        <f>Table1[[#This Row],[Sales Amount]]-Table1[[#This Row],[Cost Amount]]</f>
        <v>896.71</v>
      </c>
      <c r="O353" s="8" t="str">
        <f>"Q"&amp;ROUNDUP(MONTH(Table1[[#This Row],[Order Date]])/3,0)</f>
        <v>Q4</v>
      </c>
      <c r="P353" s="8" t="str">
        <f t="shared" si="10"/>
        <v>Nov</v>
      </c>
      <c r="Q353" s="8">
        <f t="shared" si="11"/>
        <v>11</v>
      </c>
    </row>
    <row r="354" spans="1:17" x14ac:dyDescent="0.25">
      <c r="A354" s="8" t="s">
        <v>758</v>
      </c>
      <c r="B354" s="9">
        <v>46230</v>
      </c>
      <c r="C354" s="8">
        <v>2026</v>
      </c>
      <c r="D354" s="8" t="s">
        <v>459</v>
      </c>
      <c r="E354" s="8" t="s">
        <v>308</v>
      </c>
      <c r="F354" s="8" t="s">
        <v>229</v>
      </c>
      <c r="G354" s="8" t="s">
        <v>230</v>
      </c>
      <c r="H354" s="8" t="s">
        <v>35</v>
      </c>
      <c r="I354" s="8" t="s">
        <v>52</v>
      </c>
      <c r="J354" s="8">
        <v>14</v>
      </c>
      <c r="K354" s="8">
        <v>468.71</v>
      </c>
      <c r="L354" s="8">
        <v>4203.43</v>
      </c>
      <c r="M354" s="8">
        <f>Table1[[#This Row],[Quantity Sold]]*Table1[[#This Row],[Unit Price]]</f>
        <v>6561.94</v>
      </c>
      <c r="N354" s="8">
        <f>Table1[[#This Row],[Sales Amount]]-Table1[[#This Row],[Cost Amount]]</f>
        <v>2358.5099999999993</v>
      </c>
      <c r="O354" s="8" t="str">
        <f>"Q"&amp;ROUNDUP(MONTH(Table1[[#This Row],[Order Date]])/3,0)</f>
        <v>Q3</v>
      </c>
      <c r="P354" s="8" t="str">
        <f t="shared" si="10"/>
        <v>Jul</v>
      </c>
      <c r="Q354" s="8">
        <f t="shared" si="11"/>
        <v>7</v>
      </c>
    </row>
    <row r="355" spans="1:17" x14ac:dyDescent="0.25">
      <c r="A355" s="8" t="s">
        <v>759</v>
      </c>
      <c r="B355" s="9">
        <v>46296</v>
      </c>
      <c r="C355" s="8">
        <v>2026</v>
      </c>
      <c r="D355" s="8" t="s">
        <v>637</v>
      </c>
      <c r="E355" s="8" t="s">
        <v>473</v>
      </c>
      <c r="F355" s="8" t="s">
        <v>323</v>
      </c>
      <c r="G355" s="8" t="s">
        <v>324</v>
      </c>
      <c r="H355" s="8" t="s">
        <v>68</v>
      </c>
      <c r="I355" s="8" t="s">
        <v>52</v>
      </c>
      <c r="J355" s="8">
        <v>3</v>
      </c>
      <c r="K355" s="8">
        <v>486.92</v>
      </c>
      <c r="L355" s="8">
        <v>977.67</v>
      </c>
      <c r="M355" s="8">
        <f>Table1[[#This Row],[Quantity Sold]]*Table1[[#This Row],[Unit Price]]</f>
        <v>1460.76</v>
      </c>
      <c r="N355" s="8">
        <f>Table1[[#This Row],[Sales Amount]]-Table1[[#This Row],[Cost Amount]]</f>
        <v>483.09000000000003</v>
      </c>
      <c r="O355" s="8" t="str">
        <f>"Q"&amp;ROUNDUP(MONTH(Table1[[#This Row],[Order Date]])/3,0)</f>
        <v>Q4</v>
      </c>
      <c r="P355" s="8" t="str">
        <f t="shared" si="10"/>
        <v>Oct</v>
      </c>
      <c r="Q355" s="8">
        <f t="shared" si="11"/>
        <v>10</v>
      </c>
    </row>
    <row r="356" spans="1:17" x14ac:dyDescent="0.25">
      <c r="A356" s="8" t="s">
        <v>760</v>
      </c>
      <c r="B356" s="9">
        <v>46170</v>
      </c>
      <c r="C356" s="8">
        <v>2026</v>
      </c>
      <c r="D356" s="8" t="s">
        <v>244</v>
      </c>
      <c r="E356" s="8" t="s">
        <v>116</v>
      </c>
      <c r="F356" s="8" t="s">
        <v>186</v>
      </c>
      <c r="G356" s="8" t="s">
        <v>187</v>
      </c>
      <c r="H356" s="8" t="s">
        <v>97</v>
      </c>
      <c r="I356" s="8" t="s">
        <v>42</v>
      </c>
      <c r="J356" s="8">
        <v>3</v>
      </c>
      <c r="K356" s="8">
        <v>262.91000000000003</v>
      </c>
      <c r="L356" s="8">
        <v>448.83</v>
      </c>
      <c r="M356" s="8">
        <f>Table1[[#This Row],[Quantity Sold]]*Table1[[#This Row],[Unit Price]]</f>
        <v>788.73</v>
      </c>
      <c r="N356" s="8">
        <f>Table1[[#This Row],[Sales Amount]]-Table1[[#This Row],[Cost Amount]]</f>
        <v>339.90000000000003</v>
      </c>
      <c r="O356" s="8" t="str">
        <f>"Q"&amp;ROUNDUP(MONTH(Table1[[#This Row],[Order Date]])/3,0)</f>
        <v>Q2</v>
      </c>
      <c r="P356" s="8" t="str">
        <f t="shared" si="10"/>
        <v>May</v>
      </c>
      <c r="Q356" s="8">
        <f t="shared" si="11"/>
        <v>5</v>
      </c>
    </row>
    <row r="357" spans="1:17" x14ac:dyDescent="0.25">
      <c r="A357" s="8" t="s">
        <v>761</v>
      </c>
      <c r="B357" s="9">
        <v>46103</v>
      </c>
      <c r="C357" s="8">
        <v>2026</v>
      </c>
      <c r="D357" s="8" t="s">
        <v>572</v>
      </c>
      <c r="E357" s="8" t="s">
        <v>762</v>
      </c>
      <c r="F357" s="8" t="s">
        <v>241</v>
      </c>
      <c r="G357" s="8" t="s">
        <v>242</v>
      </c>
      <c r="H357" s="8" t="s">
        <v>35</v>
      </c>
      <c r="I357" s="8" t="s">
        <v>52</v>
      </c>
      <c r="J357" s="8">
        <v>9</v>
      </c>
      <c r="K357" s="8">
        <v>275.76</v>
      </c>
      <c r="L357" s="8">
        <v>1425.27</v>
      </c>
      <c r="M357" s="8">
        <f>Table1[[#This Row],[Quantity Sold]]*Table1[[#This Row],[Unit Price]]</f>
        <v>2481.84</v>
      </c>
      <c r="N357" s="8">
        <f>Table1[[#This Row],[Sales Amount]]-Table1[[#This Row],[Cost Amount]]</f>
        <v>1056.5700000000002</v>
      </c>
      <c r="O357" s="8" t="str">
        <f>"Q"&amp;ROUNDUP(MONTH(Table1[[#This Row],[Order Date]])/3,0)</f>
        <v>Q1</v>
      </c>
      <c r="P357" s="8" t="str">
        <f t="shared" si="10"/>
        <v>Mar</v>
      </c>
      <c r="Q357" s="8">
        <f t="shared" si="11"/>
        <v>3</v>
      </c>
    </row>
    <row r="358" spans="1:17" x14ac:dyDescent="0.25">
      <c r="A358" s="8" t="s">
        <v>763</v>
      </c>
      <c r="B358" s="9">
        <v>46039</v>
      </c>
      <c r="C358" s="8">
        <v>2026</v>
      </c>
      <c r="D358" s="8" t="s">
        <v>265</v>
      </c>
      <c r="E358" s="8" t="s">
        <v>731</v>
      </c>
      <c r="F358" s="8" t="s">
        <v>249</v>
      </c>
      <c r="G358" s="8" t="s">
        <v>250</v>
      </c>
      <c r="H358" s="8" t="s">
        <v>51</v>
      </c>
      <c r="I358" s="8" t="s">
        <v>52</v>
      </c>
      <c r="J358" s="8">
        <v>20</v>
      </c>
      <c r="K358" s="8">
        <v>264.44</v>
      </c>
      <c r="L358" s="8">
        <v>3788.33</v>
      </c>
      <c r="M358" s="8">
        <f>Table1[[#This Row],[Quantity Sold]]*Table1[[#This Row],[Unit Price]]</f>
        <v>5288.8</v>
      </c>
      <c r="N358" s="8">
        <f>Table1[[#This Row],[Sales Amount]]-Table1[[#This Row],[Cost Amount]]</f>
        <v>1500.4700000000003</v>
      </c>
      <c r="O358" s="8" t="str">
        <f>"Q"&amp;ROUNDUP(MONTH(Table1[[#This Row],[Order Date]])/3,0)</f>
        <v>Q1</v>
      </c>
      <c r="P358" s="8" t="str">
        <f t="shared" si="10"/>
        <v>Jan</v>
      </c>
      <c r="Q358" s="8">
        <f t="shared" si="11"/>
        <v>1</v>
      </c>
    </row>
    <row r="359" spans="1:17" x14ac:dyDescent="0.25">
      <c r="A359" s="8" t="s">
        <v>764</v>
      </c>
      <c r="B359" s="9">
        <v>46048</v>
      </c>
      <c r="C359" s="8">
        <v>2026</v>
      </c>
      <c r="D359" s="8" t="s">
        <v>660</v>
      </c>
      <c r="E359" s="8" t="s">
        <v>477</v>
      </c>
      <c r="F359" s="8" t="s">
        <v>134</v>
      </c>
      <c r="G359" s="8" t="s">
        <v>135</v>
      </c>
      <c r="H359" s="8" t="s">
        <v>22</v>
      </c>
      <c r="I359" s="8" t="s">
        <v>29</v>
      </c>
      <c r="J359" s="8">
        <v>13</v>
      </c>
      <c r="K359" s="8">
        <v>146.93</v>
      </c>
      <c r="L359" s="8">
        <v>1117.3</v>
      </c>
      <c r="M359" s="8">
        <f>Table1[[#This Row],[Quantity Sold]]*Table1[[#This Row],[Unit Price]]</f>
        <v>1910.0900000000001</v>
      </c>
      <c r="N359" s="8">
        <f>Table1[[#This Row],[Sales Amount]]-Table1[[#This Row],[Cost Amount]]</f>
        <v>792.79000000000019</v>
      </c>
      <c r="O359" s="8" t="str">
        <f>"Q"&amp;ROUNDUP(MONTH(Table1[[#This Row],[Order Date]])/3,0)</f>
        <v>Q1</v>
      </c>
      <c r="P359" s="8" t="str">
        <f t="shared" si="10"/>
        <v>Jan</v>
      </c>
      <c r="Q359" s="8">
        <f t="shared" si="11"/>
        <v>1</v>
      </c>
    </row>
    <row r="360" spans="1:17" x14ac:dyDescent="0.25">
      <c r="A360" s="8" t="s">
        <v>765</v>
      </c>
      <c r="B360" s="9">
        <v>46282</v>
      </c>
      <c r="C360" s="8">
        <v>2026</v>
      </c>
      <c r="D360" s="8" t="s">
        <v>44</v>
      </c>
      <c r="E360" s="8" t="s">
        <v>327</v>
      </c>
      <c r="F360" s="8" t="s">
        <v>241</v>
      </c>
      <c r="G360" s="8" t="s">
        <v>242</v>
      </c>
      <c r="H360" s="8" t="s">
        <v>35</v>
      </c>
      <c r="I360" s="8" t="s">
        <v>42</v>
      </c>
      <c r="J360" s="8">
        <v>7</v>
      </c>
      <c r="K360" s="8">
        <v>250.67</v>
      </c>
      <c r="L360" s="8">
        <v>1022.28</v>
      </c>
      <c r="M360" s="8">
        <f>Table1[[#This Row],[Quantity Sold]]*Table1[[#This Row],[Unit Price]]</f>
        <v>1754.6899999999998</v>
      </c>
      <c r="N360" s="8">
        <f>Table1[[#This Row],[Sales Amount]]-Table1[[#This Row],[Cost Amount]]</f>
        <v>732.40999999999985</v>
      </c>
      <c r="O360" s="8" t="str">
        <f>"Q"&amp;ROUNDUP(MONTH(Table1[[#This Row],[Order Date]])/3,0)</f>
        <v>Q3</v>
      </c>
      <c r="P360" s="8" t="str">
        <f t="shared" si="10"/>
        <v>Sep</v>
      </c>
      <c r="Q360" s="8">
        <f t="shared" si="11"/>
        <v>9</v>
      </c>
    </row>
    <row r="361" spans="1:17" x14ac:dyDescent="0.25">
      <c r="A361" s="8" t="s">
        <v>766</v>
      </c>
      <c r="B361" s="9">
        <v>46187</v>
      </c>
      <c r="C361" s="8">
        <v>2026</v>
      </c>
      <c r="D361" s="8" t="s">
        <v>706</v>
      </c>
      <c r="E361" s="8" t="s">
        <v>615</v>
      </c>
      <c r="F361" s="8" t="s">
        <v>39</v>
      </c>
      <c r="G361" s="8" t="s">
        <v>40</v>
      </c>
      <c r="H361" s="8" t="s">
        <v>41</v>
      </c>
      <c r="I361" s="8" t="s">
        <v>42</v>
      </c>
      <c r="J361" s="8">
        <v>8</v>
      </c>
      <c r="K361" s="8">
        <v>137.77000000000001</v>
      </c>
      <c r="L361" s="8">
        <v>865.42</v>
      </c>
      <c r="M361" s="8">
        <f>Table1[[#This Row],[Quantity Sold]]*Table1[[#This Row],[Unit Price]]</f>
        <v>1102.1600000000001</v>
      </c>
      <c r="N361" s="8">
        <f>Table1[[#This Row],[Sales Amount]]-Table1[[#This Row],[Cost Amount]]</f>
        <v>236.74000000000012</v>
      </c>
      <c r="O361" s="8" t="str">
        <f>"Q"&amp;ROUNDUP(MONTH(Table1[[#This Row],[Order Date]])/3,0)</f>
        <v>Q2</v>
      </c>
      <c r="P361" s="8" t="str">
        <f t="shared" si="10"/>
        <v>Jun</v>
      </c>
      <c r="Q361" s="8">
        <f t="shared" si="11"/>
        <v>6</v>
      </c>
    </row>
    <row r="362" spans="1:17" x14ac:dyDescent="0.25">
      <c r="A362" s="8" t="s">
        <v>767</v>
      </c>
      <c r="B362" s="9">
        <v>46242</v>
      </c>
      <c r="C362" s="8">
        <v>2026</v>
      </c>
      <c r="D362" s="8" t="s">
        <v>203</v>
      </c>
      <c r="E362" s="8" t="s">
        <v>176</v>
      </c>
      <c r="F362" s="8" t="s">
        <v>56</v>
      </c>
      <c r="G362" s="8" t="s">
        <v>57</v>
      </c>
      <c r="H362" s="8" t="s">
        <v>51</v>
      </c>
      <c r="I362" s="8" t="s">
        <v>42</v>
      </c>
      <c r="J362" s="8">
        <v>17</v>
      </c>
      <c r="K362" s="8">
        <v>227.68</v>
      </c>
      <c r="L362" s="8">
        <v>2534.66</v>
      </c>
      <c r="M362" s="8">
        <f>Table1[[#This Row],[Quantity Sold]]*Table1[[#This Row],[Unit Price]]</f>
        <v>3870.56</v>
      </c>
      <c r="N362" s="8">
        <f>Table1[[#This Row],[Sales Amount]]-Table1[[#This Row],[Cost Amount]]</f>
        <v>1335.9</v>
      </c>
      <c r="O362" s="8" t="str">
        <f>"Q"&amp;ROUNDUP(MONTH(Table1[[#This Row],[Order Date]])/3,0)</f>
        <v>Q3</v>
      </c>
      <c r="P362" s="8" t="str">
        <f t="shared" si="10"/>
        <v>Aug</v>
      </c>
      <c r="Q362" s="8">
        <f t="shared" si="11"/>
        <v>8</v>
      </c>
    </row>
    <row r="363" spans="1:17" x14ac:dyDescent="0.25">
      <c r="A363" s="8" t="s">
        <v>768</v>
      </c>
      <c r="B363" s="9">
        <v>46345</v>
      </c>
      <c r="C363" s="8">
        <v>2026</v>
      </c>
      <c r="D363" s="8" t="s">
        <v>467</v>
      </c>
      <c r="E363" s="8" t="s">
        <v>435</v>
      </c>
      <c r="F363" s="8" t="s">
        <v>293</v>
      </c>
      <c r="G363" s="8" t="s">
        <v>294</v>
      </c>
      <c r="H363" s="8" t="s">
        <v>68</v>
      </c>
      <c r="I363" s="8" t="s">
        <v>29</v>
      </c>
      <c r="J363" s="8">
        <v>14</v>
      </c>
      <c r="K363" s="8">
        <v>225.63</v>
      </c>
      <c r="L363" s="8">
        <v>2276.58</v>
      </c>
      <c r="M363" s="8">
        <f>Table1[[#This Row],[Quantity Sold]]*Table1[[#This Row],[Unit Price]]</f>
        <v>3158.8199999999997</v>
      </c>
      <c r="N363" s="8">
        <f>Table1[[#This Row],[Sales Amount]]-Table1[[#This Row],[Cost Amount]]</f>
        <v>882.23999999999978</v>
      </c>
      <c r="O363" s="8" t="str">
        <f>"Q"&amp;ROUNDUP(MONTH(Table1[[#This Row],[Order Date]])/3,0)</f>
        <v>Q4</v>
      </c>
      <c r="P363" s="8" t="str">
        <f t="shared" si="10"/>
        <v>Nov</v>
      </c>
      <c r="Q363" s="8">
        <f t="shared" si="11"/>
        <v>11</v>
      </c>
    </row>
    <row r="364" spans="1:17" x14ac:dyDescent="0.25">
      <c r="A364" s="8" t="s">
        <v>769</v>
      </c>
      <c r="B364" s="9">
        <v>46055</v>
      </c>
      <c r="C364" s="8">
        <v>2026</v>
      </c>
      <c r="D364" s="8" t="s">
        <v>147</v>
      </c>
      <c r="E364" s="8" t="s">
        <v>228</v>
      </c>
      <c r="F364" s="8" t="s">
        <v>169</v>
      </c>
      <c r="G364" s="8" t="s">
        <v>170</v>
      </c>
      <c r="H364" s="8" t="s">
        <v>22</v>
      </c>
      <c r="I364" s="8" t="s">
        <v>42</v>
      </c>
      <c r="J364" s="8">
        <v>10</v>
      </c>
      <c r="K364" s="8">
        <v>117.79</v>
      </c>
      <c r="L364" s="8">
        <v>835.09</v>
      </c>
      <c r="M364" s="8">
        <f>Table1[[#This Row],[Quantity Sold]]*Table1[[#This Row],[Unit Price]]</f>
        <v>1177.9000000000001</v>
      </c>
      <c r="N364" s="8">
        <f>Table1[[#This Row],[Sales Amount]]-Table1[[#This Row],[Cost Amount]]</f>
        <v>342.81000000000006</v>
      </c>
      <c r="O364" s="8" t="str">
        <f>"Q"&amp;ROUNDUP(MONTH(Table1[[#This Row],[Order Date]])/3,0)</f>
        <v>Q1</v>
      </c>
      <c r="P364" s="8" t="str">
        <f t="shared" si="10"/>
        <v>Feb</v>
      </c>
      <c r="Q364" s="8">
        <f t="shared" si="11"/>
        <v>2</v>
      </c>
    </row>
    <row r="365" spans="1:17" x14ac:dyDescent="0.25">
      <c r="A365" s="8" t="s">
        <v>770</v>
      </c>
      <c r="B365" s="9">
        <v>46165</v>
      </c>
      <c r="C365" s="8">
        <v>2026</v>
      </c>
      <c r="D365" s="8" t="s">
        <v>421</v>
      </c>
      <c r="E365" s="8" t="s">
        <v>158</v>
      </c>
      <c r="F365" s="8" t="s">
        <v>181</v>
      </c>
      <c r="G365" s="8" t="s">
        <v>182</v>
      </c>
      <c r="H365" s="8" t="s">
        <v>51</v>
      </c>
      <c r="I365" s="8" t="s">
        <v>52</v>
      </c>
      <c r="J365" s="8">
        <v>20</v>
      </c>
      <c r="K365" s="8">
        <v>461.39</v>
      </c>
      <c r="L365" s="8">
        <v>6447.22</v>
      </c>
      <c r="M365" s="8">
        <f>Table1[[#This Row],[Quantity Sold]]*Table1[[#This Row],[Unit Price]]</f>
        <v>9227.7999999999993</v>
      </c>
      <c r="N365" s="8">
        <f>Table1[[#This Row],[Sales Amount]]-Table1[[#This Row],[Cost Amount]]</f>
        <v>2780.579999999999</v>
      </c>
      <c r="O365" s="8" t="str">
        <f>"Q"&amp;ROUNDUP(MONTH(Table1[[#This Row],[Order Date]])/3,0)</f>
        <v>Q2</v>
      </c>
      <c r="P365" s="8" t="str">
        <f t="shared" si="10"/>
        <v>May</v>
      </c>
      <c r="Q365" s="8">
        <f t="shared" si="11"/>
        <v>5</v>
      </c>
    </row>
    <row r="366" spans="1:17" x14ac:dyDescent="0.25">
      <c r="A366" s="8" t="s">
        <v>771</v>
      </c>
      <c r="B366" s="9">
        <v>46153</v>
      </c>
      <c r="C366" s="8">
        <v>2026</v>
      </c>
      <c r="D366" s="8" t="s">
        <v>206</v>
      </c>
      <c r="E366" s="8" t="s">
        <v>455</v>
      </c>
      <c r="F366" s="8" t="s">
        <v>195</v>
      </c>
      <c r="G366" s="8" t="s">
        <v>196</v>
      </c>
      <c r="H366" s="8" t="s">
        <v>35</v>
      </c>
      <c r="I366" s="8" t="s">
        <v>42</v>
      </c>
      <c r="J366" s="8">
        <v>14</v>
      </c>
      <c r="K366" s="8">
        <v>397.58</v>
      </c>
      <c r="L366" s="8">
        <v>4332.5600000000004</v>
      </c>
      <c r="M366" s="8">
        <f>Table1[[#This Row],[Quantity Sold]]*Table1[[#This Row],[Unit Price]]</f>
        <v>5566.12</v>
      </c>
      <c r="N366" s="8">
        <f>Table1[[#This Row],[Sales Amount]]-Table1[[#This Row],[Cost Amount]]</f>
        <v>1233.5599999999995</v>
      </c>
      <c r="O366" s="8" t="str">
        <f>"Q"&amp;ROUNDUP(MONTH(Table1[[#This Row],[Order Date]])/3,0)</f>
        <v>Q2</v>
      </c>
      <c r="P366" s="8" t="str">
        <f t="shared" si="10"/>
        <v>May</v>
      </c>
      <c r="Q366" s="8">
        <f t="shared" si="11"/>
        <v>5</v>
      </c>
    </row>
    <row r="367" spans="1:17" x14ac:dyDescent="0.25">
      <c r="A367" s="8" t="s">
        <v>772</v>
      </c>
      <c r="B367" s="9">
        <v>46123</v>
      </c>
      <c r="C367" s="8">
        <v>2026</v>
      </c>
      <c r="D367" s="8" t="s">
        <v>121</v>
      </c>
      <c r="E367" s="8" t="s">
        <v>304</v>
      </c>
      <c r="F367" s="8" t="s">
        <v>249</v>
      </c>
      <c r="G367" s="8" t="s">
        <v>250</v>
      </c>
      <c r="H367" s="8" t="s">
        <v>51</v>
      </c>
      <c r="I367" s="8" t="s">
        <v>23</v>
      </c>
      <c r="J367" s="8">
        <v>20</v>
      </c>
      <c r="K367" s="8">
        <v>476.7</v>
      </c>
      <c r="L367" s="8">
        <v>6104.14</v>
      </c>
      <c r="M367" s="8">
        <f>Table1[[#This Row],[Quantity Sold]]*Table1[[#This Row],[Unit Price]]</f>
        <v>9534</v>
      </c>
      <c r="N367" s="8">
        <f>Table1[[#This Row],[Sales Amount]]-Table1[[#This Row],[Cost Amount]]</f>
        <v>3429.8599999999997</v>
      </c>
      <c r="O367" s="8" t="str">
        <f>"Q"&amp;ROUNDUP(MONTH(Table1[[#This Row],[Order Date]])/3,0)</f>
        <v>Q2</v>
      </c>
      <c r="P367" s="8" t="str">
        <f t="shared" si="10"/>
        <v>Apr</v>
      </c>
      <c r="Q367" s="8">
        <f t="shared" si="11"/>
        <v>4</v>
      </c>
    </row>
    <row r="368" spans="1:17" x14ac:dyDescent="0.25">
      <c r="A368" s="8" t="s">
        <v>773</v>
      </c>
      <c r="B368" s="9">
        <v>46027</v>
      </c>
      <c r="C368" s="8">
        <v>2026</v>
      </c>
      <c r="D368" s="8" t="s">
        <v>446</v>
      </c>
      <c r="E368" s="8" t="s">
        <v>774</v>
      </c>
      <c r="F368" s="8" t="s">
        <v>66</v>
      </c>
      <c r="G368" s="8" t="s">
        <v>67</v>
      </c>
      <c r="H368" s="8" t="s">
        <v>68</v>
      </c>
      <c r="I368" s="8" t="s">
        <v>29</v>
      </c>
      <c r="J368" s="8">
        <v>5</v>
      </c>
      <c r="K368" s="8">
        <v>381.24</v>
      </c>
      <c r="L368" s="8">
        <v>1513.89</v>
      </c>
      <c r="M368" s="8">
        <f>Table1[[#This Row],[Quantity Sold]]*Table1[[#This Row],[Unit Price]]</f>
        <v>1906.2</v>
      </c>
      <c r="N368" s="8">
        <f>Table1[[#This Row],[Sales Amount]]-Table1[[#This Row],[Cost Amount]]</f>
        <v>392.30999999999995</v>
      </c>
      <c r="O368" s="8" t="str">
        <f>"Q"&amp;ROUNDUP(MONTH(Table1[[#This Row],[Order Date]])/3,0)</f>
        <v>Q1</v>
      </c>
      <c r="P368" s="8" t="str">
        <f t="shared" si="10"/>
        <v>Jan</v>
      </c>
      <c r="Q368" s="8">
        <f t="shared" si="11"/>
        <v>1</v>
      </c>
    </row>
    <row r="369" spans="1:17" x14ac:dyDescent="0.25">
      <c r="A369" s="8" t="s">
        <v>775</v>
      </c>
      <c r="B369" s="9">
        <v>46159</v>
      </c>
      <c r="C369" s="8">
        <v>2026</v>
      </c>
      <c r="D369" s="8" t="s">
        <v>776</v>
      </c>
      <c r="E369" s="8" t="s">
        <v>119</v>
      </c>
      <c r="F369" s="8" t="s">
        <v>173</v>
      </c>
      <c r="G369" s="8" t="s">
        <v>174</v>
      </c>
      <c r="H369" s="8" t="s">
        <v>22</v>
      </c>
      <c r="I369" s="8" t="s">
        <v>52</v>
      </c>
      <c r="J369" s="8">
        <v>1</v>
      </c>
      <c r="K369" s="8">
        <v>67.150000000000006</v>
      </c>
      <c r="L369" s="8">
        <v>39.19</v>
      </c>
      <c r="M369" s="8">
        <f>Table1[[#This Row],[Quantity Sold]]*Table1[[#This Row],[Unit Price]]</f>
        <v>67.150000000000006</v>
      </c>
      <c r="N369" s="8">
        <f>Table1[[#This Row],[Sales Amount]]-Table1[[#This Row],[Cost Amount]]</f>
        <v>27.960000000000008</v>
      </c>
      <c r="O369" s="8" t="str">
        <f>"Q"&amp;ROUNDUP(MONTH(Table1[[#This Row],[Order Date]])/3,0)</f>
        <v>Q2</v>
      </c>
      <c r="P369" s="8" t="str">
        <f t="shared" si="10"/>
        <v>May</v>
      </c>
      <c r="Q369" s="8">
        <f t="shared" si="11"/>
        <v>5</v>
      </c>
    </row>
    <row r="370" spans="1:17" x14ac:dyDescent="0.25">
      <c r="A370" s="8" t="s">
        <v>777</v>
      </c>
      <c r="B370" s="9">
        <v>46209</v>
      </c>
      <c r="C370" s="8">
        <v>2026</v>
      </c>
      <c r="D370" s="8" t="s">
        <v>47</v>
      </c>
      <c r="E370" s="8" t="s">
        <v>32</v>
      </c>
      <c r="F370" s="8" t="s">
        <v>169</v>
      </c>
      <c r="G370" s="8" t="s">
        <v>170</v>
      </c>
      <c r="H370" s="8" t="s">
        <v>22</v>
      </c>
      <c r="I370" s="8" t="s">
        <v>23</v>
      </c>
      <c r="J370" s="8">
        <v>4</v>
      </c>
      <c r="K370" s="8">
        <v>160.66999999999999</v>
      </c>
      <c r="L370" s="8">
        <v>492.91</v>
      </c>
      <c r="M370" s="8">
        <f>Table1[[#This Row],[Quantity Sold]]*Table1[[#This Row],[Unit Price]]</f>
        <v>642.67999999999995</v>
      </c>
      <c r="N370" s="8">
        <f>Table1[[#This Row],[Sales Amount]]-Table1[[#This Row],[Cost Amount]]</f>
        <v>149.76999999999992</v>
      </c>
      <c r="O370" s="8" t="str">
        <f>"Q"&amp;ROUNDUP(MONTH(Table1[[#This Row],[Order Date]])/3,0)</f>
        <v>Q3</v>
      </c>
      <c r="P370" s="8" t="str">
        <f t="shared" si="10"/>
        <v>Jul</v>
      </c>
      <c r="Q370" s="8">
        <f t="shared" si="11"/>
        <v>7</v>
      </c>
    </row>
    <row r="371" spans="1:17" x14ac:dyDescent="0.25">
      <c r="A371" s="8" t="s">
        <v>778</v>
      </c>
      <c r="B371" s="9">
        <v>46053</v>
      </c>
      <c r="C371" s="8">
        <v>2026</v>
      </c>
      <c r="D371" s="8" t="s">
        <v>227</v>
      </c>
      <c r="E371" s="8" t="s">
        <v>779</v>
      </c>
      <c r="F371" s="8" t="s">
        <v>20</v>
      </c>
      <c r="G371" s="8" t="s">
        <v>21</v>
      </c>
      <c r="H371" s="8" t="s">
        <v>22</v>
      </c>
      <c r="I371" s="8" t="s">
        <v>29</v>
      </c>
      <c r="J371" s="8">
        <v>14</v>
      </c>
      <c r="K371" s="8">
        <v>472.01</v>
      </c>
      <c r="L371" s="8">
        <v>4733.74</v>
      </c>
      <c r="M371" s="8">
        <f>Table1[[#This Row],[Quantity Sold]]*Table1[[#This Row],[Unit Price]]</f>
        <v>6608.1399999999994</v>
      </c>
      <c r="N371" s="8">
        <f>Table1[[#This Row],[Sales Amount]]-Table1[[#This Row],[Cost Amount]]</f>
        <v>1874.3999999999996</v>
      </c>
      <c r="O371" s="8" t="str">
        <f>"Q"&amp;ROUNDUP(MONTH(Table1[[#This Row],[Order Date]])/3,0)</f>
        <v>Q1</v>
      </c>
      <c r="P371" s="8" t="str">
        <f t="shared" si="10"/>
        <v>Jan</v>
      </c>
      <c r="Q371" s="8">
        <f t="shared" si="11"/>
        <v>1</v>
      </c>
    </row>
    <row r="372" spans="1:17" x14ac:dyDescent="0.25">
      <c r="A372" s="8" t="s">
        <v>780</v>
      </c>
      <c r="B372" s="9">
        <v>46314</v>
      </c>
      <c r="C372" s="8">
        <v>2026</v>
      </c>
      <c r="D372" s="8" t="s">
        <v>333</v>
      </c>
      <c r="E372" s="8" t="s">
        <v>248</v>
      </c>
      <c r="F372" s="8" t="s">
        <v>91</v>
      </c>
      <c r="G372" s="8" t="s">
        <v>92</v>
      </c>
      <c r="H372" s="8" t="s">
        <v>68</v>
      </c>
      <c r="I372" s="8" t="s">
        <v>29</v>
      </c>
      <c r="J372" s="8">
        <v>12</v>
      </c>
      <c r="K372" s="8">
        <v>44.17</v>
      </c>
      <c r="L372" s="8">
        <v>390.82</v>
      </c>
      <c r="M372" s="8">
        <f>Table1[[#This Row],[Quantity Sold]]*Table1[[#This Row],[Unit Price]]</f>
        <v>530.04</v>
      </c>
      <c r="N372" s="8">
        <f>Table1[[#This Row],[Sales Amount]]-Table1[[#This Row],[Cost Amount]]</f>
        <v>139.21999999999997</v>
      </c>
      <c r="O372" s="8" t="str">
        <f>"Q"&amp;ROUNDUP(MONTH(Table1[[#This Row],[Order Date]])/3,0)</f>
        <v>Q4</v>
      </c>
      <c r="P372" s="8" t="str">
        <f t="shared" si="10"/>
        <v>Oct</v>
      </c>
      <c r="Q372" s="8">
        <f t="shared" si="11"/>
        <v>10</v>
      </c>
    </row>
    <row r="373" spans="1:17" x14ac:dyDescent="0.25">
      <c r="A373" s="8" t="s">
        <v>781</v>
      </c>
      <c r="B373" s="9">
        <v>46195</v>
      </c>
      <c r="C373" s="8">
        <v>2026</v>
      </c>
      <c r="D373" s="8" t="s">
        <v>357</v>
      </c>
      <c r="E373" s="8" t="s">
        <v>649</v>
      </c>
      <c r="F373" s="8" t="s">
        <v>129</v>
      </c>
      <c r="G373" s="8" t="s">
        <v>130</v>
      </c>
      <c r="H373" s="8" t="s">
        <v>35</v>
      </c>
      <c r="I373" s="8" t="s">
        <v>29</v>
      </c>
      <c r="J373" s="8">
        <v>19</v>
      </c>
      <c r="K373" s="8">
        <v>239.14</v>
      </c>
      <c r="L373" s="8">
        <v>3257.32</v>
      </c>
      <c r="M373" s="8">
        <f>Table1[[#This Row],[Quantity Sold]]*Table1[[#This Row],[Unit Price]]</f>
        <v>4543.66</v>
      </c>
      <c r="N373" s="8">
        <f>Table1[[#This Row],[Sales Amount]]-Table1[[#This Row],[Cost Amount]]</f>
        <v>1286.3399999999997</v>
      </c>
      <c r="O373" s="8" t="str">
        <f>"Q"&amp;ROUNDUP(MONTH(Table1[[#This Row],[Order Date]])/3,0)</f>
        <v>Q2</v>
      </c>
      <c r="P373" s="8" t="str">
        <f t="shared" si="10"/>
        <v>Jun</v>
      </c>
      <c r="Q373" s="8">
        <f t="shared" si="11"/>
        <v>6</v>
      </c>
    </row>
    <row r="374" spans="1:17" x14ac:dyDescent="0.25">
      <c r="A374" s="8" t="s">
        <v>782</v>
      </c>
      <c r="B374" s="9">
        <v>46063</v>
      </c>
      <c r="C374" s="8">
        <v>2026</v>
      </c>
      <c r="D374" s="8" t="s">
        <v>25</v>
      </c>
      <c r="E374" s="8" t="s">
        <v>700</v>
      </c>
      <c r="F374" s="8" t="s">
        <v>20</v>
      </c>
      <c r="G374" s="8" t="s">
        <v>21</v>
      </c>
      <c r="H374" s="8" t="s">
        <v>22</v>
      </c>
      <c r="I374" s="8" t="s">
        <v>23</v>
      </c>
      <c r="J374" s="8">
        <v>14</v>
      </c>
      <c r="K374" s="8">
        <v>87.8</v>
      </c>
      <c r="L374" s="8">
        <v>814.17</v>
      </c>
      <c r="M374" s="8">
        <f>Table1[[#This Row],[Quantity Sold]]*Table1[[#This Row],[Unit Price]]</f>
        <v>1229.2</v>
      </c>
      <c r="N374" s="8">
        <f>Table1[[#This Row],[Sales Amount]]-Table1[[#This Row],[Cost Amount]]</f>
        <v>415.03000000000009</v>
      </c>
      <c r="O374" s="8" t="str">
        <f>"Q"&amp;ROUNDUP(MONTH(Table1[[#This Row],[Order Date]])/3,0)</f>
        <v>Q1</v>
      </c>
      <c r="P374" s="8" t="str">
        <f t="shared" si="10"/>
        <v>Feb</v>
      </c>
      <c r="Q374" s="8">
        <f t="shared" si="11"/>
        <v>2</v>
      </c>
    </row>
    <row r="375" spans="1:17" x14ac:dyDescent="0.25">
      <c r="A375" s="8" t="s">
        <v>783</v>
      </c>
      <c r="B375" s="9">
        <v>46188</v>
      </c>
      <c r="C375" s="8">
        <v>2026</v>
      </c>
      <c r="D375" s="8" t="s">
        <v>157</v>
      </c>
      <c r="E375" s="8" t="s">
        <v>560</v>
      </c>
      <c r="F375" s="8" t="s">
        <v>317</v>
      </c>
      <c r="G375" s="8" t="s">
        <v>318</v>
      </c>
      <c r="H375" s="8" t="s">
        <v>22</v>
      </c>
      <c r="I375" s="8" t="s">
        <v>42</v>
      </c>
      <c r="J375" s="8">
        <v>7</v>
      </c>
      <c r="K375" s="8">
        <v>48.79</v>
      </c>
      <c r="L375" s="8">
        <v>226</v>
      </c>
      <c r="M375" s="8">
        <f>Table1[[#This Row],[Quantity Sold]]*Table1[[#This Row],[Unit Price]]</f>
        <v>341.53</v>
      </c>
      <c r="N375" s="8">
        <f>Table1[[#This Row],[Sales Amount]]-Table1[[#This Row],[Cost Amount]]</f>
        <v>115.52999999999997</v>
      </c>
      <c r="O375" s="8" t="str">
        <f>"Q"&amp;ROUNDUP(MONTH(Table1[[#This Row],[Order Date]])/3,0)</f>
        <v>Q2</v>
      </c>
      <c r="P375" s="8" t="str">
        <f t="shared" si="10"/>
        <v>Jun</v>
      </c>
      <c r="Q375" s="8">
        <f t="shared" si="11"/>
        <v>6</v>
      </c>
    </row>
    <row r="376" spans="1:17" x14ac:dyDescent="0.25">
      <c r="A376" s="8" t="s">
        <v>784</v>
      </c>
      <c r="B376" s="9">
        <v>46369</v>
      </c>
      <c r="C376" s="8">
        <v>2026</v>
      </c>
      <c r="D376" s="8" t="s">
        <v>776</v>
      </c>
      <c r="E376" s="8" t="s">
        <v>363</v>
      </c>
      <c r="F376" s="8" t="s">
        <v>233</v>
      </c>
      <c r="G376" s="8" t="s">
        <v>234</v>
      </c>
      <c r="H376" s="8" t="s">
        <v>51</v>
      </c>
      <c r="I376" s="8" t="s">
        <v>23</v>
      </c>
      <c r="J376" s="8">
        <v>13</v>
      </c>
      <c r="K376" s="8">
        <v>108.9</v>
      </c>
      <c r="L376" s="8">
        <v>980.69</v>
      </c>
      <c r="M376" s="8">
        <f>Table1[[#This Row],[Quantity Sold]]*Table1[[#This Row],[Unit Price]]</f>
        <v>1415.7</v>
      </c>
      <c r="N376" s="8">
        <f>Table1[[#This Row],[Sales Amount]]-Table1[[#This Row],[Cost Amount]]</f>
        <v>435.01</v>
      </c>
      <c r="O376" s="8" t="str">
        <f>"Q"&amp;ROUNDUP(MONTH(Table1[[#This Row],[Order Date]])/3,0)</f>
        <v>Q4</v>
      </c>
      <c r="P376" s="8" t="str">
        <f t="shared" si="10"/>
        <v>Dec</v>
      </c>
      <c r="Q376" s="8">
        <f t="shared" si="11"/>
        <v>12</v>
      </c>
    </row>
    <row r="377" spans="1:17" x14ac:dyDescent="0.25">
      <c r="A377" s="8" t="s">
        <v>785</v>
      </c>
      <c r="B377" s="9">
        <v>46170</v>
      </c>
      <c r="C377" s="8">
        <v>2026</v>
      </c>
      <c r="D377" s="8" t="s">
        <v>232</v>
      </c>
      <c r="E377" s="8" t="s">
        <v>786</v>
      </c>
      <c r="F377" s="8" t="s">
        <v>159</v>
      </c>
      <c r="G377" s="8" t="s">
        <v>160</v>
      </c>
      <c r="H377" s="8" t="s">
        <v>51</v>
      </c>
      <c r="I377" s="8" t="s">
        <v>23</v>
      </c>
      <c r="J377" s="8">
        <v>12</v>
      </c>
      <c r="K377" s="8">
        <v>322.32</v>
      </c>
      <c r="L377" s="8">
        <v>2733.81</v>
      </c>
      <c r="M377" s="8">
        <f>Table1[[#This Row],[Quantity Sold]]*Table1[[#This Row],[Unit Price]]</f>
        <v>3867.84</v>
      </c>
      <c r="N377" s="8">
        <f>Table1[[#This Row],[Sales Amount]]-Table1[[#This Row],[Cost Amount]]</f>
        <v>1134.0300000000002</v>
      </c>
      <c r="O377" s="8" t="str">
        <f>"Q"&amp;ROUNDUP(MONTH(Table1[[#This Row],[Order Date]])/3,0)</f>
        <v>Q2</v>
      </c>
      <c r="P377" s="8" t="str">
        <f t="shared" si="10"/>
        <v>May</v>
      </c>
      <c r="Q377" s="8">
        <f t="shared" si="11"/>
        <v>5</v>
      </c>
    </row>
    <row r="378" spans="1:17" x14ac:dyDescent="0.25">
      <c r="A378" s="8" t="s">
        <v>787</v>
      </c>
      <c r="B378" s="9">
        <v>46128</v>
      </c>
      <c r="C378" s="8">
        <v>2026</v>
      </c>
      <c r="D378" s="8" t="s">
        <v>421</v>
      </c>
      <c r="E378" s="8" t="s">
        <v>788</v>
      </c>
      <c r="F378" s="8" t="s">
        <v>106</v>
      </c>
      <c r="G378" s="8" t="s">
        <v>107</v>
      </c>
      <c r="H378" s="8" t="s">
        <v>35</v>
      </c>
      <c r="I378" s="8" t="s">
        <v>42</v>
      </c>
      <c r="J378" s="8">
        <v>9</v>
      </c>
      <c r="K378" s="8">
        <v>444.4</v>
      </c>
      <c r="L378" s="8">
        <v>2827.71</v>
      </c>
      <c r="M378" s="8">
        <f>Table1[[#This Row],[Quantity Sold]]*Table1[[#This Row],[Unit Price]]</f>
        <v>3999.6</v>
      </c>
      <c r="N378" s="8">
        <f>Table1[[#This Row],[Sales Amount]]-Table1[[#This Row],[Cost Amount]]</f>
        <v>1171.8899999999999</v>
      </c>
      <c r="O378" s="8" t="str">
        <f>"Q"&amp;ROUNDUP(MONTH(Table1[[#This Row],[Order Date]])/3,0)</f>
        <v>Q2</v>
      </c>
      <c r="P378" s="8" t="str">
        <f t="shared" si="10"/>
        <v>Apr</v>
      </c>
      <c r="Q378" s="8">
        <f t="shared" si="11"/>
        <v>4</v>
      </c>
    </row>
    <row r="379" spans="1:17" x14ac:dyDescent="0.25">
      <c r="A379" s="8" t="s">
        <v>789</v>
      </c>
      <c r="B379" s="9">
        <v>46214</v>
      </c>
      <c r="C379" s="8">
        <v>2026</v>
      </c>
      <c r="D379" s="8" t="s">
        <v>44</v>
      </c>
      <c r="E379" s="8" t="s">
        <v>116</v>
      </c>
      <c r="F379" s="8" t="s">
        <v>144</v>
      </c>
      <c r="G379" s="8" t="s">
        <v>145</v>
      </c>
      <c r="H379" s="8" t="s">
        <v>97</v>
      </c>
      <c r="I379" s="8" t="s">
        <v>52</v>
      </c>
      <c r="J379" s="8">
        <v>18</v>
      </c>
      <c r="K379" s="8">
        <v>392.96</v>
      </c>
      <c r="L379" s="8">
        <v>4833.18</v>
      </c>
      <c r="M379" s="8">
        <f>Table1[[#This Row],[Quantity Sold]]*Table1[[#This Row],[Unit Price]]</f>
        <v>7073.28</v>
      </c>
      <c r="N379" s="8">
        <f>Table1[[#This Row],[Sales Amount]]-Table1[[#This Row],[Cost Amount]]</f>
        <v>2240.0999999999995</v>
      </c>
      <c r="O379" s="8" t="str">
        <f>"Q"&amp;ROUNDUP(MONTH(Table1[[#This Row],[Order Date]])/3,0)</f>
        <v>Q3</v>
      </c>
      <c r="P379" s="8" t="str">
        <f t="shared" si="10"/>
        <v>Jul</v>
      </c>
      <c r="Q379" s="8">
        <f t="shared" si="11"/>
        <v>7</v>
      </c>
    </row>
    <row r="380" spans="1:17" x14ac:dyDescent="0.25">
      <c r="A380" s="8" t="s">
        <v>790</v>
      </c>
      <c r="B380" s="9">
        <v>46130</v>
      </c>
      <c r="C380" s="8">
        <v>2026</v>
      </c>
      <c r="D380" s="8" t="s">
        <v>559</v>
      </c>
      <c r="E380" s="8" t="s">
        <v>791</v>
      </c>
      <c r="F380" s="8" t="s">
        <v>66</v>
      </c>
      <c r="G380" s="8" t="s">
        <v>67</v>
      </c>
      <c r="H380" s="8" t="s">
        <v>68</v>
      </c>
      <c r="I380" s="8" t="s">
        <v>29</v>
      </c>
      <c r="J380" s="8">
        <v>14</v>
      </c>
      <c r="K380" s="8">
        <v>48.61</v>
      </c>
      <c r="L380" s="8">
        <v>538.67999999999995</v>
      </c>
      <c r="M380" s="8">
        <f>Table1[[#This Row],[Quantity Sold]]*Table1[[#This Row],[Unit Price]]</f>
        <v>680.54</v>
      </c>
      <c r="N380" s="8">
        <f>Table1[[#This Row],[Sales Amount]]-Table1[[#This Row],[Cost Amount]]</f>
        <v>141.86000000000001</v>
      </c>
      <c r="O380" s="8" t="str">
        <f>"Q"&amp;ROUNDUP(MONTH(Table1[[#This Row],[Order Date]])/3,0)</f>
        <v>Q2</v>
      </c>
      <c r="P380" s="8" t="str">
        <f t="shared" si="10"/>
        <v>Apr</v>
      </c>
      <c r="Q380" s="8">
        <f t="shared" si="11"/>
        <v>4</v>
      </c>
    </row>
    <row r="381" spans="1:17" x14ac:dyDescent="0.25">
      <c r="A381" s="8" t="s">
        <v>792</v>
      </c>
      <c r="B381" s="9">
        <v>46273</v>
      </c>
      <c r="C381" s="8">
        <v>2026</v>
      </c>
      <c r="D381" s="8" t="s">
        <v>459</v>
      </c>
      <c r="E381" s="8" t="s">
        <v>483</v>
      </c>
      <c r="F381" s="8" t="s">
        <v>33</v>
      </c>
      <c r="G381" s="8" t="s">
        <v>34</v>
      </c>
      <c r="H381" s="8" t="s">
        <v>35</v>
      </c>
      <c r="I381" s="8" t="s">
        <v>42</v>
      </c>
      <c r="J381" s="8">
        <v>1</v>
      </c>
      <c r="K381" s="8">
        <v>252.71</v>
      </c>
      <c r="L381" s="8">
        <v>145.18</v>
      </c>
      <c r="M381" s="8">
        <f>Table1[[#This Row],[Quantity Sold]]*Table1[[#This Row],[Unit Price]]</f>
        <v>252.71</v>
      </c>
      <c r="N381" s="8">
        <f>Table1[[#This Row],[Sales Amount]]-Table1[[#This Row],[Cost Amount]]</f>
        <v>107.53</v>
      </c>
      <c r="O381" s="8" t="str">
        <f>"Q"&amp;ROUNDUP(MONTH(Table1[[#This Row],[Order Date]])/3,0)</f>
        <v>Q3</v>
      </c>
      <c r="P381" s="8" t="str">
        <f t="shared" si="10"/>
        <v>Sep</v>
      </c>
      <c r="Q381" s="8">
        <f t="shared" si="11"/>
        <v>9</v>
      </c>
    </row>
    <row r="382" spans="1:17" x14ac:dyDescent="0.25">
      <c r="A382" s="8" t="s">
        <v>793</v>
      </c>
      <c r="B382" s="9">
        <v>46337</v>
      </c>
      <c r="C382" s="8">
        <v>2026</v>
      </c>
      <c r="D382" s="8" t="s">
        <v>472</v>
      </c>
      <c r="E382" s="8" t="s">
        <v>172</v>
      </c>
      <c r="F382" s="8" t="s">
        <v>186</v>
      </c>
      <c r="G382" s="8" t="s">
        <v>187</v>
      </c>
      <c r="H382" s="8" t="s">
        <v>97</v>
      </c>
      <c r="I382" s="8" t="s">
        <v>23</v>
      </c>
      <c r="J382" s="8">
        <v>16</v>
      </c>
      <c r="K382" s="8">
        <v>189.88</v>
      </c>
      <c r="L382" s="8">
        <v>1938.21</v>
      </c>
      <c r="M382" s="8">
        <f>Table1[[#This Row],[Quantity Sold]]*Table1[[#This Row],[Unit Price]]</f>
        <v>3038.08</v>
      </c>
      <c r="N382" s="8">
        <f>Table1[[#This Row],[Sales Amount]]-Table1[[#This Row],[Cost Amount]]</f>
        <v>1099.8699999999999</v>
      </c>
      <c r="O382" s="8" t="str">
        <f>"Q"&amp;ROUNDUP(MONTH(Table1[[#This Row],[Order Date]])/3,0)</f>
        <v>Q4</v>
      </c>
      <c r="P382" s="8" t="str">
        <f t="shared" si="10"/>
        <v>Nov</v>
      </c>
      <c r="Q382" s="8">
        <f t="shared" si="11"/>
        <v>11</v>
      </c>
    </row>
    <row r="383" spans="1:17" x14ac:dyDescent="0.25">
      <c r="A383" s="8" t="s">
        <v>794</v>
      </c>
      <c r="B383" s="9">
        <v>46110</v>
      </c>
      <c r="C383" s="8">
        <v>2026</v>
      </c>
      <c r="D383" s="8" t="s">
        <v>44</v>
      </c>
      <c r="E383" s="8" t="s">
        <v>514</v>
      </c>
      <c r="F383" s="8" t="s">
        <v>154</v>
      </c>
      <c r="G383" s="8" t="s">
        <v>155</v>
      </c>
      <c r="H383" s="8" t="s">
        <v>68</v>
      </c>
      <c r="I383" s="8" t="s">
        <v>23</v>
      </c>
      <c r="J383" s="8">
        <v>15</v>
      </c>
      <c r="K383" s="8">
        <v>382.8</v>
      </c>
      <c r="L383" s="8">
        <v>4407</v>
      </c>
      <c r="M383" s="8">
        <f>Table1[[#This Row],[Quantity Sold]]*Table1[[#This Row],[Unit Price]]</f>
        <v>5742</v>
      </c>
      <c r="N383" s="8">
        <f>Table1[[#This Row],[Sales Amount]]-Table1[[#This Row],[Cost Amount]]</f>
        <v>1335</v>
      </c>
      <c r="O383" s="8" t="str">
        <f>"Q"&amp;ROUNDUP(MONTH(Table1[[#This Row],[Order Date]])/3,0)</f>
        <v>Q1</v>
      </c>
      <c r="P383" s="8" t="str">
        <f t="shared" si="10"/>
        <v>Mar</v>
      </c>
      <c r="Q383" s="8">
        <f t="shared" si="11"/>
        <v>3</v>
      </c>
    </row>
    <row r="384" spans="1:17" x14ac:dyDescent="0.25">
      <c r="A384" s="8" t="s">
        <v>795</v>
      </c>
      <c r="B384" s="9">
        <v>46157</v>
      </c>
      <c r="C384" s="8">
        <v>2026</v>
      </c>
      <c r="D384" s="8" t="s">
        <v>530</v>
      </c>
      <c r="E384" s="8" t="s">
        <v>113</v>
      </c>
      <c r="F384" s="8" t="s">
        <v>149</v>
      </c>
      <c r="G384" s="8" t="s">
        <v>150</v>
      </c>
      <c r="H384" s="8" t="s">
        <v>22</v>
      </c>
      <c r="I384" s="8" t="s">
        <v>23</v>
      </c>
      <c r="J384" s="8">
        <v>9</v>
      </c>
      <c r="K384" s="8">
        <v>115.23</v>
      </c>
      <c r="L384" s="8">
        <v>634.88</v>
      </c>
      <c r="M384" s="8">
        <f>Table1[[#This Row],[Quantity Sold]]*Table1[[#This Row],[Unit Price]]</f>
        <v>1037.07</v>
      </c>
      <c r="N384" s="8">
        <f>Table1[[#This Row],[Sales Amount]]-Table1[[#This Row],[Cost Amount]]</f>
        <v>402.18999999999994</v>
      </c>
      <c r="O384" s="8" t="str">
        <f>"Q"&amp;ROUNDUP(MONTH(Table1[[#This Row],[Order Date]])/3,0)</f>
        <v>Q2</v>
      </c>
      <c r="P384" s="8" t="str">
        <f t="shared" si="10"/>
        <v>May</v>
      </c>
      <c r="Q384" s="8">
        <f t="shared" si="11"/>
        <v>5</v>
      </c>
    </row>
    <row r="385" spans="1:17" x14ac:dyDescent="0.25">
      <c r="A385" s="8" t="s">
        <v>796</v>
      </c>
      <c r="B385" s="9">
        <v>46139</v>
      </c>
      <c r="C385" s="8">
        <v>2026</v>
      </c>
      <c r="D385" s="8" t="s">
        <v>434</v>
      </c>
      <c r="E385" s="8" t="s">
        <v>373</v>
      </c>
      <c r="F385" s="8" t="s">
        <v>20</v>
      </c>
      <c r="G385" s="8" t="s">
        <v>21</v>
      </c>
      <c r="H385" s="8" t="s">
        <v>22</v>
      </c>
      <c r="I385" s="8" t="s">
        <v>52</v>
      </c>
      <c r="J385" s="8">
        <v>13</v>
      </c>
      <c r="K385" s="8">
        <v>151.27000000000001</v>
      </c>
      <c r="L385" s="8">
        <v>1320.47</v>
      </c>
      <c r="M385" s="8">
        <f>Table1[[#This Row],[Quantity Sold]]*Table1[[#This Row],[Unit Price]]</f>
        <v>1966.5100000000002</v>
      </c>
      <c r="N385" s="8">
        <f>Table1[[#This Row],[Sales Amount]]-Table1[[#This Row],[Cost Amount]]</f>
        <v>646.04000000000019</v>
      </c>
      <c r="O385" s="8" t="str">
        <f>"Q"&amp;ROUNDUP(MONTH(Table1[[#This Row],[Order Date]])/3,0)</f>
        <v>Q2</v>
      </c>
      <c r="P385" s="8" t="str">
        <f t="shared" si="10"/>
        <v>Apr</v>
      </c>
      <c r="Q385" s="8">
        <f t="shared" si="11"/>
        <v>4</v>
      </c>
    </row>
    <row r="386" spans="1:17" x14ac:dyDescent="0.25">
      <c r="A386" s="8" t="s">
        <v>797</v>
      </c>
      <c r="B386" s="9">
        <v>46069</v>
      </c>
      <c r="C386" s="8">
        <v>2026</v>
      </c>
      <c r="D386" s="8" t="s">
        <v>591</v>
      </c>
      <c r="E386" s="8" t="s">
        <v>382</v>
      </c>
      <c r="F386" s="8" t="s">
        <v>229</v>
      </c>
      <c r="G386" s="8" t="s">
        <v>230</v>
      </c>
      <c r="H386" s="8" t="s">
        <v>35</v>
      </c>
      <c r="I386" s="8" t="s">
        <v>52</v>
      </c>
      <c r="J386" s="8">
        <v>1</v>
      </c>
      <c r="K386" s="8">
        <v>283.81</v>
      </c>
      <c r="L386" s="8">
        <v>160.80000000000001</v>
      </c>
      <c r="M386" s="8">
        <f>Table1[[#This Row],[Quantity Sold]]*Table1[[#This Row],[Unit Price]]</f>
        <v>283.81</v>
      </c>
      <c r="N386" s="8">
        <f>Table1[[#This Row],[Sales Amount]]-Table1[[#This Row],[Cost Amount]]</f>
        <v>123.00999999999999</v>
      </c>
      <c r="O386" s="8" t="str">
        <f>"Q"&amp;ROUNDUP(MONTH(Table1[[#This Row],[Order Date]])/3,0)</f>
        <v>Q1</v>
      </c>
      <c r="P386" s="8" t="str">
        <f t="shared" si="10"/>
        <v>Feb</v>
      </c>
      <c r="Q386" s="8">
        <f t="shared" si="11"/>
        <v>2</v>
      </c>
    </row>
    <row r="387" spans="1:17" x14ac:dyDescent="0.25">
      <c r="A387" s="8" t="s">
        <v>798</v>
      </c>
      <c r="B387" s="9">
        <v>46308</v>
      </c>
      <c r="C387" s="8">
        <v>2026</v>
      </c>
      <c r="D387" s="8" t="s">
        <v>591</v>
      </c>
      <c r="E387" s="8" t="s">
        <v>799</v>
      </c>
      <c r="F387" s="8" t="s">
        <v>517</v>
      </c>
      <c r="G387" s="8" t="s">
        <v>518</v>
      </c>
      <c r="H387" s="8" t="s">
        <v>220</v>
      </c>
      <c r="I387" s="8" t="s">
        <v>42</v>
      </c>
      <c r="J387" s="8">
        <v>14</v>
      </c>
      <c r="K387" s="8">
        <v>121.21</v>
      </c>
      <c r="L387" s="8">
        <v>1211.8499999999999</v>
      </c>
      <c r="M387" s="8">
        <f>Table1[[#This Row],[Quantity Sold]]*Table1[[#This Row],[Unit Price]]</f>
        <v>1696.9399999999998</v>
      </c>
      <c r="N387" s="8">
        <f>Table1[[#This Row],[Sales Amount]]-Table1[[#This Row],[Cost Amount]]</f>
        <v>485.08999999999992</v>
      </c>
      <c r="O387" s="8" t="str">
        <f>"Q"&amp;ROUNDUP(MONTH(Table1[[#This Row],[Order Date]])/3,0)</f>
        <v>Q4</v>
      </c>
      <c r="P387" s="8" t="str">
        <f t="shared" si="10"/>
        <v>Oct</v>
      </c>
      <c r="Q387" s="8">
        <f t="shared" si="11"/>
        <v>10</v>
      </c>
    </row>
    <row r="388" spans="1:17" x14ac:dyDescent="0.25">
      <c r="A388" s="8" t="s">
        <v>800</v>
      </c>
      <c r="B388" s="9">
        <v>46163</v>
      </c>
      <c r="C388" s="8">
        <v>2026</v>
      </c>
      <c r="D388" s="8" t="s">
        <v>660</v>
      </c>
      <c r="E388" s="8" t="s">
        <v>533</v>
      </c>
      <c r="F388" s="8" t="s">
        <v>27</v>
      </c>
      <c r="G388" s="8" t="s">
        <v>28</v>
      </c>
      <c r="H388" s="8" t="s">
        <v>22</v>
      </c>
      <c r="I388" s="8" t="s">
        <v>52</v>
      </c>
      <c r="J388" s="8">
        <v>17</v>
      </c>
      <c r="K388" s="8">
        <v>497.75</v>
      </c>
      <c r="L388" s="8">
        <v>6090.12</v>
      </c>
      <c r="M388" s="8">
        <f>Table1[[#This Row],[Quantity Sold]]*Table1[[#This Row],[Unit Price]]</f>
        <v>8461.75</v>
      </c>
      <c r="N388" s="8">
        <f>Table1[[#This Row],[Sales Amount]]-Table1[[#This Row],[Cost Amount]]</f>
        <v>2371.63</v>
      </c>
      <c r="O388" s="8" t="str">
        <f>"Q"&amp;ROUNDUP(MONTH(Table1[[#This Row],[Order Date]])/3,0)</f>
        <v>Q2</v>
      </c>
      <c r="P388" s="8" t="str">
        <f t="shared" ref="P388:P451" si="12">TEXT(B:B,"MMM")</f>
        <v>May</v>
      </c>
      <c r="Q388" s="8">
        <f t="shared" ref="Q388:Q451" si="13">MONTH(B:B)</f>
        <v>5</v>
      </c>
    </row>
    <row r="389" spans="1:17" x14ac:dyDescent="0.25">
      <c r="A389" s="8" t="s">
        <v>801</v>
      </c>
      <c r="B389" s="9">
        <v>46271</v>
      </c>
      <c r="C389" s="8">
        <v>2026</v>
      </c>
      <c r="D389" s="8" t="s">
        <v>541</v>
      </c>
      <c r="E389" s="8" t="s">
        <v>413</v>
      </c>
      <c r="F389" s="8" t="s">
        <v>215</v>
      </c>
      <c r="G389" s="8" t="s">
        <v>216</v>
      </c>
      <c r="H389" s="8" t="s">
        <v>51</v>
      </c>
      <c r="I389" s="8" t="s">
        <v>29</v>
      </c>
      <c r="J389" s="8">
        <v>17</v>
      </c>
      <c r="K389" s="8">
        <v>242.35</v>
      </c>
      <c r="L389" s="8">
        <v>2899.06</v>
      </c>
      <c r="M389" s="8">
        <f>Table1[[#This Row],[Quantity Sold]]*Table1[[#This Row],[Unit Price]]</f>
        <v>4119.95</v>
      </c>
      <c r="N389" s="8">
        <f>Table1[[#This Row],[Sales Amount]]-Table1[[#This Row],[Cost Amount]]</f>
        <v>1220.8899999999999</v>
      </c>
      <c r="O389" s="8" t="str">
        <f>"Q"&amp;ROUNDUP(MONTH(Table1[[#This Row],[Order Date]])/3,0)</f>
        <v>Q3</v>
      </c>
      <c r="P389" s="8" t="str">
        <f t="shared" si="12"/>
        <v>Sep</v>
      </c>
      <c r="Q389" s="8">
        <f t="shared" si="13"/>
        <v>9</v>
      </c>
    </row>
    <row r="390" spans="1:17" x14ac:dyDescent="0.25">
      <c r="A390" s="8" t="s">
        <v>802</v>
      </c>
      <c r="B390" s="9">
        <v>46024</v>
      </c>
      <c r="C390" s="8">
        <v>2026</v>
      </c>
      <c r="D390" s="8" t="s">
        <v>115</v>
      </c>
      <c r="E390" s="8" t="s">
        <v>105</v>
      </c>
      <c r="F390" s="8" t="s">
        <v>484</v>
      </c>
      <c r="G390" s="8" t="s">
        <v>485</v>
      </c>
      <c r="H390" s="8" t="s">
        <v>97</v>
      </c>
      <c r="I390" s="8" t="s">
        <v>29</v>
      </c>
      <c r="J390" s="8">
        <v>18</v>
      </c>
      <c r="K390" s="8">
        <v>386.69</v>
      </c>
      <c r="L390" s="8">
        <v>4524.3500000000004</v>
      </c>
      <c r="M390" s="8">
        <f>Table1[[#This Row],[Quantity Sold]]*Table1[[#This Row],[Unit Price]]</f>
        <v>6960.42</v>
      </c>
      <c r="N390" s="8">
        <f>Table1[[#This Row],[Sales Amount]]-Table1[[#This Row],[Cost Amount]]</f>
        <v>2436.0699999999997</v>
      </c>
      <c r="O390" s="8" t="str">
        <f>"Q"&amp;ROUNDUP(MONTH(Table1[[#This Row],[Order Date]])/3,0)</f>
        <v>Q1</v>
      </c>
      <c r="P390" s="8" t="str">
        <f t="shared" si="12"/>
        <v>Jan</v>
      </c>
      <c r="Q390" s="8">
        <f t="shared" si="13"/>
        <v>1</v>
      </c>
    </row>
    <row r="391" spans="1:17" x14ac:dyDescent="0.25">
      <c r="A391" s="8" t="s">
        <v>803</v>
      </c>
      <c r="B391" s="9">
        <v>46367</v>
      </c>
      <c r="C391" s="8">
        <v>2026</v>
      </c>
      <c r="D391" s="8" t="s">
        <v>37</v>
      </c>
      <c r="E391" s="8" t="s">
        <v>76</v>
      </c>
      <c r="F391" s="8" t="s">
        <v>154</v>
      </c>
      <c r="G391" s="8" t="s">
        <v>155</v>
      </c>
      <c r="H391" s="8" t="s">
        <v>68</v>
      </c>
      <c r="I391" s="8" t="s">
        <v>23</v>
      </c>
      <c r="J391" s="8">
        <v>3</v>
      </c>
      <c r="K391" s="8">
        <v>280.52999999999997</v>
      </c>
      <c r="L391" s="8">
        <v>573.45000000000005</v>
      </c>
      <c r="M391" s="8">
        <f>Table1[[#This Row],[Quantity Sold]]*Table1[[#This Row],[Unit Price]]</f>
        <v>841.58999999999992</v>
      </c>
      <c r="N391" s="8">
        <f>Table1[[#This Row],[Sales Amount]]-Table1[[#This Row],[Cost Amount]]</f>
        <v>268.13999999999987</v>
      </c>
      <c r="O391" s="8" t="str">
        <f>"Q"&amp;ROUNDUP(MONTH(Table1[[#This Row],[Order Date]])/3,0)</f>
        <v>Q4</v>
      </c>
      <c r="P391" s="8" t="str">
        <f t="shared" si="12"/>
        <v>Dec</v>
      </c>
      <c r="Q391" s="8">
        <f t="shared" si="13"/>
        <v>12</v>
      </c>
    </row>
    <row r="392" spans="1:17" x14ac:dyDescent="0.25">
      <c r="A392" s="8" t="s">
        <v>804</v>
      </c>
      <c r="B392" s="9">
        <v>46300</v>
      </c>
      <c r="C392" s="8">
        <v>2026</v>
      </c>
      <c r="D392" s="8" t="s">
        <v>446</v>
      </c>
      <c r="E392" s="8" t="s">
        <v>329</v>
      </c>
      <c r="F392" s="8" t="s">
        <v>129</v>
      </c>
      <c r="G392" s="8" t="s">
        <v>130</v>
      </c>
      <c r="H392" s="8" t="s">
        <v>35</v>
      </c>
      <c r="I392" s="8" t="s">
        <v>23</v>
      </c>
      <c r="J392" s="8">
        <v>13</v>
      </c>
      <c r="K392" s="8">
        <v>213.24</v>
      </c>
      <c r="L392" s="8">
        <v>1734.92</v>
      </c>
      <c r="M392" s="8">
        <f>Table1[[#This Row],[Quantity Sold]]*Table1[[#This Row],[Unit Price]]</f>
        <v>2772.12</v>
      </c>
      <c r="N392" s="8">
        <f>Table1[[#This Row],[Sales Amount]]-Table1[[#This Row],[Cost Amount]]</f>
        <v>1037.1999999999998</v>
      </c>
      <c r="O392" s="8" t="str">
        <f>"Q"&amp;ROUNDUP(MONTH(Table1[[#This Row],[Order Date]])/3,0)</f>
        <v>Q4</v>
      </c>
      <c r="P392" s="8" t="str">
        <f t="shared" si="12"/>
        <v>Oct</v>
      </c>
      <c r="Q392" s="8">
        <f t="shared" si="13"/>
        <v>10</v>
      </c>
    </row>
    <row r="393" spans="1:17" x14ac:dyDescent="0.25">
      <c r="A393" s="8" t="s">
        <v>805</v>
      </c>
      <c r="B393" s="9">
        <v>46365</v>
      </c>
      <c r="C393" s="8">
        <v>2026</v>
      </c>
      <c r="D393" s="8" t="s">
        <v>470</v>
      </c>
      <c r="E393" s="8" t="s">
        <v>331</v>
      </c>
      <c r="F393" s="8" t="s">
        <v>91</v>
      </c>
      <c r="G393" s="8" t="s">
        <v>92</v>
      </c>
      <c r="H393" s="8" t="s">
        <v>68</v>
      </c>
      <c r="I393" s="8" t="s">
        <v>29</v>
      </c>
      <c r="J393" s="8">
        <v>10</v>
      </c>
      <c r="K393" s="8">
        <v>370.04</v>
      </c>
      <c r="L393" s="8">
        <v>2727.9</v>
      </c>
      <c r="M393" s="8">
        <f>Table1[[#This Row],[Quantity Sold]]*Table1[[#This Row],[Unit Price]]</f>
        <v>3700.4</v>
      </c>
      <c r="N393" s="8">
        <f>Table1[[#This Row],[Sales Amount]]-Table1[[#This Row],[Cost Amount]]</f>
        <v>972.5</v>
      </c>
      <c r="O393" s="8" t="str">
        <f>"Q"&amp;ROUNDUP(MONTH(Table1[[#This Row],[Order Date]])/3,0)</f>
        <v>Q4</v>
      </c>
      <c r="P393" s="8" t="str">
        <f t="shared" si="12"/>
        <v>Dec</v>
      </c>
      <c r="Q393" s="8">
        <f t="shared" si="13"/>
        <v>12</v>
      </c>
    </row>
    <row r="394" spans="1:17" x14ac:dyDescent="0.25">
      <c r="A394" s="8" t="s">
        <v>806</v>
      </c>
      <c r="B394" s="9">
        <v>46072</v>
      </c>
      <c r="C394" s="8">
        <v>2026</v>
      </c>
      <c r="D394" s="8" t="s">
        <v>132</v>
      </c>
      <c r="E394" s="8" t="s">
        <v>620</v>
      </c>
      <c r="F394" s="8" t="s">
        <v>233</v>
      </c>
      <c r="G394" s="8" t="s">
        <v>234</v>
      </c>
      <c r="H394" s="8" t="s">
        <v>51</v>
      </c>
      <c r="I394" s="8" t="s">
        <v>42</v>
      </c>
      <c r="J394" s="8">
        <v>13</v>
      </c>
      <c r="K394" s="8">
        <v>346.41</v>
      </c>
      <c r="L394" s="8">
        <v>2977.38</v>
      </c>
      <c r="M394" s="8">
        <f>Table1[[#This Row],[Quantity Sold]]*Table1[[#This Row],[Unit Price]]</f>
        <v>4503.33</v>
      </c>
      <c r="N394" s="8">
        <f>Table1[[#This Row],[Sales Amount]]-Table1[[#This Row],[Cost Amount]]</f>
        <v>1525.9499999999998</v>
      </c>
      <c r="O394" s="8" t="str">
        <f>"Q"&amp;ROUNDUP(MONTH(Table1[[#This Row],[Order Date]])/3,0)</f>
        <v>Q1</v>
      </c>
      <c r="P394" s="8" t="str">
        <f t="shared" si="12"/>
        <v>Feb</v>
      </c>
      <c r="Q394" s="8">
        <f t="shared" si="13"/>
        <v>2</v>
      </c>
    </row>
    <row r="395" spans="1:17" x14ac:dyDescent="0.25">
      <c r="A395" s="8" t="s">
        <v>807</v>
      </c>
      <c r="B395" s="9">
        <v>46168</v>
      </c>
      <c r="C395" s="8">
        <v>2026</v>
      </c>
      <c r="D395" s="8" t="s">
        <v>572</v>
      </c>
      <c r="E395" s="8" t="s">
        <v>353</v>
      </c>
      <c r="F395" s="8" t="s">
        <v>195</v>
      </c>
      <c r="G395" s="8" t="s">
        <v>196</v>
      </c>
      <c r="H395" s="8" t="s">
        <v>35</v>
      </c>
      <c r="I395" s="8" t="s">
        <v>52</v>
      </c>
      <c r="J395" s="8">
        <v>8</v>
      </c>
      <c r="K395" s="8">
        <v>90.05</v>
      </c>
      <c r="L395" s="8">
        <v>411.07</v>
      </c>
      <c r="M395" s="8">
        <f>Table1[[#This Row],[Quantity Sold]]*Table1[[#This Row],[Unit Price]]</f>
        <v>720.4</v>
      </c>
      <c r="N395" s="8">
        <f>Table1[[#This Row],[Sales Amount]]-Table1[[#This Row],[Cost Amount]]</f>
        <v>309.33</v>
      </c>
      <c r="O395" s="8" t="str">
        <f>"Q"&amp;ROUNDUP(MONTH(Table1[[#This Row],[Order Date]])/3,0)</f>
        <v>Q2</v>
      </c>
      <c r="P395" s="8" t="str">
        <f t="shared" si="12"/>
        <v>May</v>
      </c>
      <c r="Q395" s="8">
        <f t="shared" si="13"/>
        <v>5</v>
      </c>
    </row>
    <row r="396" spans="1:17" x14ac:dyDescent="0.25">
      <c r="A396" s="8" t="s">
        <v>808</v>
      </c>
      <c r="B396" s="9">
        <v>46139</v>
      </c>
      <c r="C396" s="8">
        <v>2026</v>
      </c>
      <c r="D396" s="8" t="s">
        <v>281</v>
      </c>
      <c r="E396" s="8" t="s">
        <v>809</v>
      </c>
      <c r="F396" s="8" t="s">
        <v>27</v>
      </c>
      <c r="G396" s="8" t="s">
        <v>28</v>
      </c>
      <c r="H396" s="8" t="s">
        <v>22</v>
      </c>
      <c r="I396" s="8" t="s">
        <v>42</v>
      </c>
      <c r="J396" s="8">
        <v>12</v>
      </c>
      <c r="K396" s="8">
        <v>79.34</v>
      </c>
      <c r="L396" s="8">
        <v>499.35</v>
      </c>
      <c r="M396" s="8">
        <f>Table1[[#This Row],[Quantity Sold]]*Table1[[#This Row],[Unit Price]]</f>
        <v>952.08</v>
      </c>
      <c r="N396" s="8">
        <f>Table1[[#This Row],[Sales Amount]]-Table1[[#This Row],[Cost Amount]]</f>
        <v>452.73</v>
      </c>
      <c r="O396" s="8" t="str">
        <f>"Q"&amp;ROUNDUP(MONTH(Table1[[#This Row],[Order Date]])/3,0)</f>
        <v>Q2</v>
      </c>
      <c r="P396" s="8" t="str">
        <f t="shared" si="12"/>
        <v>Apr</v>
      </c>
      <c r="Q396" s="8">
        <f t="shared" si="13"/>
        <v>4</v>
      </c>
    </row>
    <row r="397" spans="1:17" x14ac:dyDescent="0.25">
      <c r="A397" s="8" t="s">
        <v>810</v>
      </c>
      <c r="B397" s="9">
        <v>46050</v>
      </c>
      <c r="C397" s="8">
        <v>2026</v>
      </c>
      <c r="D397" s="8" t="s">
        <v>268</v>
      </c>
      <c r="E397" s="8" t="s">
        <v>554</v>
      </c>
      <c r="F397" s="8" t="s">
        <v>218</v>
      </c>
      <c r="G397" s="8" t="s">
        <v>219</v>
      </c>
      <c r="H397" s="8" t="s">
        <v>220</v>
      </c>
      <c r="I397" s="8" t="s">
        <v>42</v>
      </c>
      <c r="J397" s="8">
        <v>19</v>
      </c>
      <c r="K397" s="8">
        <v>307.5</v>
      </c>
      <c r="L397" s="8">
        <v>4815.2700000000004</v>
      </c>
      <c r="M397" s="8">
        <f>Table1[[#This Row],[Quantity Sold]]*Table1[[#This Row],[Unit Price]]</f>
        <v>5842.5</v>
      </c>
      <c r="N397" s="8">
        <f>Table1[[#This Row],[Sales Amount]]-Table1[[#This Row],[Cost Amount]]</f>
        <v>1027.2299999999996</v>
      </c>
      <c r="O397" s="8" t="str">
        <f>"Q"&amp;ROUNDUP(MONTH(Table1[[#This Row],[Order Date]])/3,0)</f>
        <v>Q1</v>
      </c>
      <c r="P397" s="8" t="str">
        <f t="shared" si="12"/>
        <v>Jan</v>
      </c>
      <c r="Q397" s="8">
        <f t="shared" si="13"/>
        <v>1</v>
      </c>
    </row>
    <row r="398" spans="1:17" x14ac:dyDescent="0.25">
      <c r="A398" s="8" t="s">
        <v>811</v>
      </c>
      <c r="B398" s="9">
        <v>46387</v>
      </c>
      <c r="C398" s="8">
        <v>2026</v>
      </c>
      <c r="D398" s="8" t="s">
        <v>479</v>
      </c>
      <c r="E398" s="8" t="s">
        <v>812</v>
      </c>
      <c r="F398" s="8" t="s">
        <v>61</v>
      </c>
      <c r="G398" s="8" t="s">
        <v>62</v>
      </c>
      <c r="H398" s="8" t="s">
        <v>22</v>
      </c>
      <c r="I398" s="8" t="s">
        <v>29</v>
      </c>
      <c r="J398" s="8">
        <v>2</v>
      </c>
      <c r="K398" s="8">
        <v>87.64</v>
      </c>
      <c r="L398" s="8">
        <v>108.57</v>
      </c>
      <c r="M398" s="8">
        <f>Table1[[#This Row],[Quantity Sold]]*Table1[[#This Row],[Unit Price]]</f>
        <v>175.28</v>
      </c>
      <c r="N398" s="8">
        <f>Table1[[#This Row],[Sales Amount]]-Table1[[#This Row],[Cost Amount]]</f>
        <v>66.710000000000008</v>
      </c>
      <c r="O398" s="8" t="str">
        <f>"Q"&amp;ROUNDUP(MONTH(Table1[[#This Row],[Order Date]])/3,0)</f>
        <v>Q4</v>
      </c>
      <c r="P398" s="8" t="str">
        <f t="shared" si="12"/>
        <v>Dec</v>
      </c>
      <c r="Q398" s="8">
        <f t="shared" si="13"/>
        <v>12</v>
      </c>
    </row>
    <row r="399" spans="1:17" x14ac:dyDescent="0.25">
      <c r="A399" s="8" t="s">
        <v>813</v>
      </c>
      <c r="B399" s="9">
        <v>46158</v>
      </c>
      <c r="C399" s="8">
        <v>2026</v>
      </c>
      <c r="D399" s="8" t="s">
        <v>427</v>
      </c>
      <c r="E399" s="8" t="s">
        <v>500</v>
      </c>
      <c r="F399" s="8" t="s">
        <v>313</v>
      </c>
      <c r="G399" s="8" t="s">
        <v>314</v>
      </c>
      <c r="H399" s="8" t="s">
        <v>68</v>
      </c>
      <c r="I399" s="8" t="s">
        <v>23</v>
      </c>
      <c r="J399" s="8">
        <v>16</v>
      </c>
      <c r="K399" s="8">
        <v>111.25</v>
      </c>
      <c r="L399" s="8">
        <v>1003.15</v>
      </c>
      <c r="M399" s="8">
        <f>Table1[[#This Row],[Quantity Sold]]*Table1[[#This Row],[Unit Price]]</f>
        <v>1780</v>
      </c>
      <c r="N399" s="8">
        <f>Table1[[#This Row],[Sales Amount]]-Table1[[#This Row],[Cost Amount]]</f>
        <v>776.85</v>
      </c>
      <c r="O399" s="8" t="str">
        <f>"Q"&amp;ROUNDUP(MONTH(Table1[[#This Row],[Order Date]])/3,0)</f>
        <v>Q2</v>
      </c>
      <c r="P399" s="8" t="str">
        <f t="shared" si="12"/>
        <v>May</v>
      </c>
      <c r="Q399" s="8">
        <f t="shared" si="13"/>
        <v>5</v>
      </c>
    </row>
    <row r="400" spans="1:17" x14ac:dyDescent="0.25">
      <c r="A400" s="8" t="s">
        <v>814</v>
      </c>
      <c r="B400" s="9">
        <v>46038</v>
      </c>
      <c r="C400" s="8">
        <v>2026</v>
      </c>
      <c r="D400" s="8" t="s">
        <v>288</v>
      </c>
      <c r="E400" s="8" t="s">
        <v>411</v>
      </c>
      <c r="F400" s="8" t="s">
        <v>323</v>
      </c>
      <c r="G400" s="8" t="s">
        <v>324</v>
      </c>
      <c r="H400" s="8" t="s">
        <v>68</v>
      </c>
      <c r="I400" s="8" t="s">
        <v>23</v>
      </c>
      <c r="J400" s="8">
        <v>11</v>
      </c>
      <c r="K400" s="8">
        <v>227.9</v>
      </c>
      <c r="L400" s="8">
        <v>1736.6</v>
      </c>
      <c r="M400" s="8">
        <f>Table1[[#This Row],[Quantity Sold]]*Table1[[#This Row],[Unit Price]]</f>
        <v>2506.9</v>
      </c>
      <c r="N400" s="8">
        <f>Table1[[#This Row],[Sales Amount]]-Table1[[#This Row],[Cost Amount]]</f>
        <v>770.30000000000018</v>
      </c>
      <c r="O400" s="8" t="str">
        <f>"Q"&amp;ROUNDUP(MONTH(Table1[[#This Row],[Order Date]])/3,0)</f>
        <v>Q1</v>
      </c>
      <c r="P400" s="8" t="str">
        <f t="shared" si="12"/>
        <v>Jan</v>
      </c>
      <c r="Q400" s="8">
        <f t="shared" si="13"/>
        <v>1</v>
      </c>
    </row>
    <row r="401" spans="1:17" x14ac:dyDescent="0.25">
      <c r="A401" s="8" t="s">
        <v>815</v>
      </c>
      <c r="B401" s="9">
        <v>46131</v>
      </c>
      <c r="C401" s="8">
        <v>2026</v>
      </c>
      <c r="D401" s="8" t="s">
        <v>463</v>
      </c>
      <c r="E401" s="8" t="s">
        <v>225</v>
      </c>
      <c r="F401" s="8" t="s">
        <v>215</v>
      </c>
      <c r="G401" s="8" t="s">
        <v>216</v>
      </c>
      <c r="H401" s="8" t="s">
        <v>51</v>
      </c>
      <c r="I401" s="8" t="s">
        <v>52</v>
      </c>
      <c r="J401" s="8">
        <v>10</v>
      </c>
      <c r="K401" s="8">
        <v>478.47</v>
      </c>
      <c r="L401" s="8">
        <v>2850.86</v>
      </c>
      <c r="M401" s="8">
        <f>Table1[[#This Row],[Quantity Sold]]*Table1[[#This Row],[Unit Price]]</f>
        <v>4784.7000000000007</v>
      </c>
      <c r="N401" s="8">
        <f>Table1[[#This Row],[Sales Amount]]-Table1[[#This Row],[Cost Amount]]</f>
        <v>1933.8400000000006</v>
      </c>
      <c r="O401" s="8" t="str">
        <f>"Q"&amp;ROUNDUP(MONTH(Table1[[#This Row],[Order Date]])/3,0)</f>
        <v>Q2</v>
      </c>
      <c r="P401" s="8" t="str">
        <f t="shared" si="12"/>
        <v>Apr</v>
      </c>
      <c r="Q401" s="8">
        <f t="shared" si="13"/>
        <v>4</v>
      </c>
    </row>
    <row r="402" spans="1:17" x14ac:dyDescent="0.25">
      <c r="A402" s="8" t="s">
        <v>816</v>
      </c>
      <c r="B402" s="9">
        <v>46106</v>
      </c>
      <c r="C402" s="8">
        <v>2026</v>
      </c>
      <c r="D402" s="8" t="s">
        <v>18</v>
      </c>
      <c r="E402" s="8" t="s">
        <v>817</v>
      </c>
      <c r="F402" s="8" t="s">
        <v>233</v>
      </c>
      <c r="G402" s="8" t="s">
        <v>234</v>
      </c>
      <c r="H402" s="8" t="s">
        <v>51</v>
      </c>
      <c r="I402" s="8" t="s">
        <v>29</v>
      </c>
      <c r="J402" s="8">
        <v>1</v>
      </c>
      <c r="K402" s="8">
        <v>412.77</v>
      </c>
      <c r="L402" s="8">
        <v>265.69</v>
      </c>
      <c r="M402" s="8">
        <f>Table1[[#This Row],[Quantity Sold]]*Table1[[#This Row],[Unit Price]]</f>
        <v>412.77</v>
      </c>
      <c r="N402" s="8">
        <f>Table1[[#This Row],[Sales Amount]]-Table1[[#This Row],[Cost Amount]]</f>
        <v>147.07999999999998</v>
      </c>
      <c r="O402" s="8" t="str">
        <f>"Q"&amp;ROUNDUP(MONTH(Table1[[#This Row],[Order Date]])/3,0)</f>
        <v>Q1</v>
      </c>
      <c r="P402" s="8" t="str">
        <f t="shared" si="12"/>
        <v>Mar</v>
      </c>
      <c r="Q402" s="8">
        <f t="shared" si="13"/>
        <v>3</v>
      </c>
    </row>
    <row r="403" spans="1:17" x14ac:dyDescent="0.25">
      <c r="A403" s="8" t="s">
        <v>818</v>
      </c>
      <c r="B403" s="9">
        <v>46144</v>
      </c>
      <c r="C403" s="8">
        <v>2026</v>
      </c>
      <c r="D403" s="8" t="s">
        <v>446</v>
      </c>
      <c r="E403" s="8" t="s">
        <v>185</v>
      </c>
      <c r="F403" s="8" t="s">
        <v>347</v>
      </c>
      <c r="G403" s="8" t="s">
        <v>348</v>
      </c>
      <c r="H403" s="8" t="s">
        <v>68</v>
      </c>
      <c r="I403" s="8" t="s">
        <v>42</v>
      </c>
      <c r="J403" s="8">
        <v>10</v>
      </c>
      <c r="K403" s="8">
        <v>180.01</v>
      </c>
      <c r="L403" s="8">
        <v>1096.32</v>
      </c>
      <c r="M403" s="8">
        <f>Table1[[#This Row],[Quantity Sold]]*Table1[[#This Row],[Unit Price]]</f>
        <v>1800.1</v>
      </c>
      <c r="N403" s="8">
        <f>Table1[[#This Row],[Sales Amount]]-Table1[[#This Row],[Cost Amount]]</f>
        <v>703.78</v>
      </c>
      <c r="O403" s="8" t="str">
        <f>"Q"&amp;ROUNDUP(MONTH(Table1[[#This Row],[Order Date]])/3,0)</f>
        <v>Q2</v>
      </c>
      <c r="P403" s="8" t="str">
        <f t="shared" si="12"/>
        <v>May</v>
      </c>
      <c r="Q403" s="8">
        <f t="shared" si="13"/>
        <v>5</v>
      </c>
    </row>
    <row r="404" spans="1:17" x14ac:dyDescent="0.25">
      <c r="A404" s="8" t="s">
        <v>819</v>
      </c>
      <c r="B404" s="9">
        <v>46314</v>
      </c>
      <c r="C404" s="8">
        <v>2026</v>
      </c>
      <c r="D404" s="8" t="s">
        <v>268</v>
      </c>
      <c r="E404" s="8" t="s">
        <v>525</v>
      </c>
      <c r="F404" s="8" t="s">
        <v>91</v>
      </c>
      <c r="G404" s="8" t="s">
        <v>92</v>
      </c>
      <c r="H404" s="8" t="s">
        <v>68</v>
      </c>
      <c r="I404" s="8" t="s">
        <v>29</v>
      </c>
      <c r="J404" s="8">
        <v>15</v>
      </c>
      <c r="K404" s="8">
        <v>464.76</v>
      </c>
      <c r="L404" s="8">
        <v>3971.18</v>
      </c>
      <c r="M404" s="8">
        <f>Table1[[#This Row],[Quantity Sold]]*Table1[[#This Row],[Unit Price]]</f>
        <v>6971.4</v>
      </c>
      <c r="N404" s="8">
        <f>Table1[[#This Row],[Sales Amount]]-Table1[[#This Row],[Cost Amount]]</f>
        <v>3000.22</v>
      </c>
      <c r="O404" s="8" t="str">
        <f>"Q"&amp;ROUNDUP(MONTH(Table1[[#This Row],[Order Date]])/3,0)</f>
        <v>Q4</v>
      </c>
      <c r="P404" s="8" t="str">
        <f t="shared" si="12"/>
        <v>Oct</v>
      </c>
      <c r="Q404" s="8">
        <f t="shared" si="13"/>
        <v>10</v>
      </c>
    </row>
    <row r="405" spans="1:17" x14ac:dyDescent="0.25">
      <c r="A405" s="8" t="s">
        <v>820</v>
      </c>
      <c r="B405" s="9">
        <v>46234</v>
      </c>
      <c r="C405" s="8">
        <v>2026</v>
      </c>
      <c r="D405" s="8" t="s">
        <v>222</v>
      </c>
      <c r="E405" s="8" t="s">
        <v>237</v>
      </c>
      <c r="F405" s="8" t="s">
        <v>347</v>
      </c>
      <c r="G405" s="8" t="s">
        <v>348</v>
      </c>
      <c r="H405" s="8" t="s">
        <v>68</v>
      </c>
      <c r="I405" s="8" t="s">
        <v>52</v>
      </c>
      <c r="J405" s="8">
        <v>4</v>
      </c>
      <c r="K405" s="8">
        <v>332.17</v>
      </c>
      <c r="L405" s="8">
        <v>865.37</v>
      </c>
      <c r="M405" s="8">
        <f>Table1[[#This Row],[Quantity Sold]]*Table1[[#This Row],[Unit Price]]</f>
        <v>1328.68</v>
      </c>
      <c r="N405" s="8">
        <f>Table1[[#This Row],[Sales Amount]]-Table1[[#This Row],[Cost Amount]]</f>
        <v>463.31000000000006</v>
      </c>
      <c r="O405" s="8" t="str">
        <f>"Q"&amp;ROUNDUP(MONTH(Table1[[#This Row],[Order Date]])/3,0)</f>
        <v>Q3</v>
      </c>
      <c r="P405" s="8" t="str">
        <f t="shared" si="12"/>
        <v>Jul</v>
      </c>
      <c r="Q405" s="8">
        <f t="shared" si="13"/>
        <v>7</v>
      </c>
    </row>
    <row r="406" spans="1:17" x14ac:dyDescent="0.25">
      <c r="A406" s="8" t="s">
        <v>821</v>
      </c>
      <c r="B406" s="9">
        <v>46259</v>
      </c>
      <c r="C406" s="8">
        <v>2026</v>
      </c>
      <c r="D406" s="8" t="s">
        <v>268</v>
      </c>
      <c r="E406" s="8" t="s">
        <v>602</v>
      </c>
      <c r="F406" s="8" t="s">
        <v>95</v>
      </c>
      <c r="G406" s="8" t="s">
        <v>96</v>
      </c>
      <c r="H406" s="8" t="s">
        <v>97</v>
      </c>
      <c r="I406" s="8" t="s">
        <v>29</v>
      </c>
      <c r="J406" s="8">
        <v>8</v>
      </c>
      <c r="K406" s="8">
        <v>439.12</v>
      </c>
      <c r="L406" s="8">
        <v>2010.79</v>
      </c>
      <c r="M406" s="8">
        <f>Table1[[#This Row],[Quantity Sold]]*Table1[[#This Row],[Unit Price]]</f>
        <v>3512.96</v>
      </c>
      <c r="N406" s="8">
        <f>Table1[[#This Row],[Sales Amount]]-Table1[[#This Row],[Cost Amount]]</f>
        <v>1502.17</v>
      </c>
      <c r="O406" s="8" t="str">
        <f>"Q"&amp;ROUNDUP(MONTH(Table1[[#This Row],[Order Date]])/3,0)</f>
        <v>Q3</v>
      </c>
      <c r="P406" s="8" t="str">
        <f t="shared" si="12"/>
        <v>Aug</v>
      </c>
      <c r="Q406" s="8">
        <f t="shared" si="13"/>
        <v>8</v>
      </c>
    </row>
    <row r="407" spans="1:17" x14ac:dyDescent="0.25">
      <c r="A407" s="8" t="s">
        <v>822</v>
      </c>
      <c r="B407" s="9">
        <v>46307</v>
      </c>
      <c r="C407" s="8">
        <v>2026</v>
      </c>
      <c r="D407" s="8" t="s">
        <v>89</v>
      </c>
      <c r="E407" s="8" t="s">
        <v>823</v>
      </c>
      <c r="F407" s="8" t="s">
        <v>190</v>
      </c>
      <c r="G407" s="8" t="s">
        <v>191</v>
      </c>
      <c r="H407" s="8" t="s">
        <v>35</v>
      </c>
      <c r="I407" s="8" t="s">
        <v>52</v>
      </c>
      <c r="J407" s="8">
        <v>6</v>
      </c>
      <c r="K407" s="8">
        <v>486.94</v>
      </c>
      <c r="L407" s="8">
        <v>2221.14</v>
      </c>
      <c r="M407" s="8">
        <f>Table1[[#This Row],[Quantity Sold]]*Table1[[#This Row],[Unit Price]]</f>
        <v>2921.64</v>
      </c>
      <c r="N407" s="8">
        <f>Table1[[#This Row],[Sales Amount]]-Table1[[#This Row],[Cost Amount]]</f>
        <v>700.5</v>
      </c>
      <c r="O407" s="8" t="str">
        <f>"Q"&amp;ROUNDUP(MONTH(Table1[[#This Row],[Order Date]])/3,0)</f>
        <v>Q4</v>
      </c>
      <c r="P407" s="8" t="str">
        <f t="shared" si="12"/>
        <v>Oct</v>
      </c>
      <c r="Q407" s="8">
        <f t="shared" si="13"/>
        <v>10</v>
      </c>
    </row>
    <row r="408" spans="1:17" x14ac:dyDescent="0.25">
      <c r="A408" s="8" t="s">
        <v>824</v>
      </c>
      <c r="B408" s="9">
        <v>46335</v>
      </c>
      <c r="C408" s="8">
        <v>2026</v>
      </c>
      <c r="D408" s="8" t="s">
        <v>236</v>
      </c>
      <c r="E408" s="8" t="s">
        <v>110</v>
      </c>
      <c r="F408" s="8" t="s">
        <v>72</v>
      </c>
      <c r="G408" s="8" t="s">
        <v>73</v>
      </c>
      <c r="H408" s="8" t="s">
        <v>41</v>
      </c>
      <c r="I408" s="8" t="s">
        <v>42</v>
      </c>
      <c r="J408" s="8">
        <v>7</v>
      </c>
      <c r="K408" s="8">
        <v>336.86</v>
      </c>
      <c r="L408" s="8">
        <v>1327.76</v>
      </c>
      <c r="M408" s="8">
        <f>Table1[[#This Row],[Quantity Sold]]*Table1[[#This Row],[Unit Price]]</f>
        <v>2358.02</v>
      </c>
      <c r="N408" s="8">
        <f>Table1[[#This Row],[Sales Amount]]-Table1[[#This Row],[Cost Amount]]</f>
        <v>1030.26</v>
      </c>
      <c r="O408" s="8" t="str">
        <f>"Q"&amp;ROUNDUP(MONTH(Table1[[#This Row],[Order Date]])/3,0)</f>
        <v>Q4</v>
      </c>
      <c r="P408" s="8" t="str">
        <f t="shared" si="12"/>
        <v>Nov</v>
      </c>
      <c r="Q408" s="8">
        <f t="shared" si="13"/>
        <v>11</v>
      </c>
    </row>
    <row r="409" spans="1:17" x14ac:dyDescent="0.25">
      <c r="A409" s="8" t="s">
        <v>825</v>
      </c>
      <c r="B409" s="9">
        <v>46386</v>
      </c>
      <c r="C409" s="8">
        <v>2026</v>
      </c>
      <c r="D409" s="8" t="s">
        <v>660</v>
      </c>
      <c r="E409" s="8" t="s">
        <v>554</v>
      </c>
      <c r="F409" s="8" t="s">
        <v>313</v>
      </c>
      <c r="G409" s="8" t="s">
        <v>314</v>
      </c>
      <c r="H409" s="8" t="s">
        <v>68</v>
      </c>
      <c r="I409" s="8" t="s">
        <v>29</v>
      </c>
      <c r="J409" s="8">
        <v>17</v>
      </c>
      <c r="K409" s="8">
        <v>61.13</v>
      </c>
      <c r="L409" s="8">
        <v>679.37</v>
      </c>
      <c r="M409" s="8">
        <f>Table1[[#This Row],[Quantity Sold]]*Table1[[#This Row],[Unit Price]]</f>
        <v>1039.21</v>
      </c>
      <c r="N409" s="8">
        <f>Table1[[#This Row],[Sales Amount]]-Table1[[#This Row],[Cost Amount]]</f>
        <v>359.84000000000003</v>
      </c>
      <c r="O409" s="8" t="str">
        <f>"Q"&amp;ROUNDUP(MONTH(Table1[[#This Row],[Order Date]])/3,0)</f>
        <v>Q4</v>
      </c>
      <c r="P409" s="8" t="str">
        <f t="shared" si="12"/>
        <v>Dec</v>
      </c>
      <c r="Q409" s="8">
        <f t="shared" si="13"/>
        <v>12</v>
      </c>
    </row>
    <row r="410" spans="1:17" x14ac:dyDescent="0.25">
      <c r="A410" s="8" t="s">
        <v>826</v>
      </c>
      <c r="B410" s="9">
        <v>46310</v>
      </c>
      <c r="C410" s="8">
        <v>2026</v>
      </c>
      <c r="D410" s="8" t="s">
        <v>508</v>
      </c>
      <c r="E410" s="8" t="s">
        <v>539</v>
      </c>
      <c r="F410" s="8" t="s">
        <v>134</v>
      </c>
      <c r="G410" s="8" t="s">
        <v>135</v>
      </c>
      <c r="H410" s="8" t="s">
        <v>22</v>
      </c>
      <c r="I410" s="8" t="s">
        <v>23</v>
      </c>
      <c r="J410" s="8">
        <v>11</v>
      </c>
      <c r="K410" s="8">
        <v>58.38</v>
      </c>
      <c r="L410" s="8">
        <v>506.39</v>
      </c>
      <c r="M410" s="8">
        <f>Table1[[#This Row],[Quantity Sold]]*Table1[[#This Row],[Unit Price]]</f>
        <v>642.18000000000006</v>
      </c>
      <c r="N410" s="8">
        <f>Table1[[#This Row],[Sales Amount]]-Table1[[#This Row],[Cost Amount]]</f>
        <v>135.79000000000008</v>
      </c>
      <c r="O410" s="8" t="str">
        <f>"Q"&amp;ROUNDUP(MONTH(Table1[[#This Row],[Order Date]])/3,0)</f>
        <v>Q4</v>
      </c>
      <c r="P410" s="8" t="str">
        <f t="shared" si="12"/>
        <v>Oct</v>
      </c>
      <c r="Q410" s="8">
        <f t="shared" si="13"/>
        <v>10</v>
      </c>
    </row>
    <row r="411" spans="1:17" x14ac:dyDescent="0.25">
      <c r="A411" s="8" t="s">
        <v>827</v>
      </c>
      <c r="B411" s="9">
        <v>46320</v>
      </c>
      <c r="C411" s="8">
        <v>2026</v>
      </c>
      <c r="D411" s="8" t="s">
        <v>180</v>
      </c>
      <c r="E411" s="8" t="s">
        <v>461</v>
      </c>
      <c r="F411" s="8" t="s">
        <v>440</v>
      </c>
      <c r="G411" s="8" t="s">
        <v>441</v>
      </c>
      <c r="H411" s="8" t="s">
        <v>97</v>
      </c>
      <c r="I411" s="8" t="s">
        <v>42</v>
      </c>
      <c r="J411" s="8">
        <v>14</v>
      </c>
      <c r="K411" s="8">
        <v>393.95</v>
      </c>
      <c r="L411" s="8">
        <v>3223.9</v>
      </c>
      <c r="M411" s="8">
        <f>Table1[[#This Row],[Quantity Sold]]*Table1[[#This Row],[Unit Price]]</f>
        <v>5515.3</v>
      </c>
      <c r="N411" s="8">
        <f>Table1[[#This Row],[Sales Amount]]-Table1[[#This Row],[Cost Amount]]</f>
        <v>2291.4</v>
      </c>
      <c r="O411" s="8" t="str">
        <f>"Q"&amp;ROUNDUP(MONTH(Table1[[#This Row],[Order Date]])/3,0)</f>
        <v>Q4</v>
      </c>
      <c r="P411" s="8" t="str">
        <f t="shared" si="12"/>
        <v>Oct</v>
      </c>
      <c r="Q411" s="8">
        <f t="shared" si="13"/>
        <v>10</v>
      </c>
    </row>
    <row r="412" spans="1:17" x14ac:dyDescent="0.25">
      <c r="A412" s="8" t="s">
        <v>828</v>
      </c>
      <c r="B412" s="9">
        <v>46211</v>
      </c>
      <c r="C412" s="8">
        <v>2026</v>
      </c>
      <c r="D412" s="8" t="s">
        <v>829</v>
      </c>
      <c r="E412" s="8" t="s">
        <v>439</v>
      </c>
      <c r="F412" s="8" t="s">
        <v>195</v>
      </c>
      <c r="G412" s="8" t="s">
        <v>196</v>
      </c>
      <c r="H412" s="8" t="s">
        <v>35</v>
      </c>
      <c r="I412" s="8" t="s">
        <v>23</v>
      </c>
      <c r="J412" s="8">
        <v>17</v>
      </c>
      <c r="K412" s="8">
        <v>40.25</v>
      </c>
      <c r="L412" s="8">
        <v>563.83000000000004</v>
      </c>
      <c r="M412" s="8">
        <f>Table1[[#This Row],[Quantity Sold]]*Table1[[#This Row],[Unit Price]]</f>
        <v>684.25</v>
      </c>
      <c r="N412" s="8">
        <f>Table1[[#This Row],[Sales Amount]]-Table1[[#This Row],[Cost Amount]]</f>
        <v>120.41999999999996</v>
      </c>
      <c r="O412" s="8" t="str">
        <f>"Q"&amp;ROUNDUP(MONTH(Table1[[#This Row],[Order Date]])/3,0)</f>
        <v>Q3</v>
      </c>
      <c r="P412" s="8" t="str">
        <f t="shared" si="12"/>
        <v>Jul</v>
      </c>
      <c r="Q412" s="8">
        <f t="shared" si="13"/>
        <v>7</v>
      </c>
    </row>
    <row r="413" spans="1:17" x14ac:dyDescent="0.25">
      <c r="A413" s="8" t="s">
        <v>830</v>
      </c>
      <c r="B413" s="9">
        <v>46062</v>
      </c>
      <c r="C413" s="8">
        <v>2026</v>
      </c>
      <c r="D413" s="8" t="s">
        <v>434</v>
      </c>
      <c r="E413" s="8" t="s">
        <v>831</v>
      </c>
      <c r="F413" s="8" t="s">
        <v>169</v>
      </c>
      <c r="G413" s="8" t="s">
        <v>170</v>
      </c>
      <c r="H413" s="8" t="s">
        <v>22</v>
      </c>
      <c r="I413" s="8" t="s">
        <v>29</v>
      </c>
      <c r="J413" s="8">
        <v>10</v>
      </c>
      <c r="K413" s="8">
        <v>69.89</v>
      </c>
      <c r="L413" s="8">
        <v>420.11</v>
      </c>
      <c r="M413" s="8">
        <f>Table1[[#This Row],[Quantity Sold]]*Table1[[#This Row],[Unit Price]]</f>
        <v>698.9</v>
      </c>
      <c r="N413" s="8">
        <f>Table1[[#This Row],[Sales Amount]]-Table1[[#This Row],[Cost Amount]]</f>
        <v>278.78999999999996</v>
      </c>
      <c r="O413" s="8" t="str">
        <f>"Q"&amp;ROUNDUP(MONTH(Table1[[#This Row],[Order Date]])/3,0)</f>
        <v>Q1</v>
      </c>
      <c r="P413" s="8" t="str">
        <f t="shared" si="12"/>
        <v>Feb</v>
      </c>
      <c r="Q413" s="8">
        <f t="shared" si="13"/>
        <v>2</v>
      </c>
    </row>
    <row r="414" spans="1:17" x14ac:dyDescent="0.25">
      <c r="A414" s="8" t="s">
        <v>832</v>
      </c>
      <c r="B414" s="9">
        <v>46296</v>
      </c>
      <c r="C414" s="8">
        <v>2026</v>
      </c>
      <c r="D414" s="8" t="s">
        <v>25</v>
      </c>
      <c r="E414" s="8" t="s">
        <v>833</v>
      </c>
      <c r="F414" s="8" t="s">
        <v>154</v>
      </c>
      <c r="G414" s="8" t="s">
        <v>155</v>
      </c>
      <c r="H414" s="8" t="s">
        <v>68</v>
      </c>
      <c r="I414" s="8" t="s">
        <v>23</v>
      </c>
      <c r="J414" s="8">
        <v>11</v>
      </c>
      <c r="K414" s="8">
        <v>145.1</v>
      </c>
      <c r="L414" s="8">
        <v>1180.55</v>
      </c>
      <c r="M414" s="8">
        <f>Table1[[#This Row],[Quantity Sold]]*Table1[[#This Row],[Unit Price]]</f>
        <v>1596.1</v>
      </c>
      <c r="N414" s="8">
        <f>Table1[[#This Row],[Sales Amount]]-Table1[[#This Row],[Cost Amount]]</f>
        <v>415.54999999999995</v>
      </c>
      <c r="O414" s="8" t="str">
        <f>"Q"&amp;ROUNDUP(MONTH(Table1[[#This Row],[Order Date]])/3,0)</f>
        <v>Q4</v>
      </c>
      <c r="P414" s="8" t="str">
        <f t="shared" si="12"/>
        <v>Oct</v>
      </c>
      <c r="Q414" s="8">
        <f t="shared" si="13"/>
        <v>10</v>
      </c>
    </row>
    <row r="415" spans="1:17" x14ac:dyDescent="0.25">
      <c r="A415" s="8" t="s">
        <v>834</v>
      </c>
      <c r="B415" s="9">
        <v>46350</v>
      </c>
      <c r="C415" s="8">
        <v>2026</v>
      </c>
      <c r="D415" s="8" t="s">
        <v>54</v>
      </c>
      <c r="E415" s="8" t="s">
        <v>602</v>
      </c>
      <c r="F415" s="8" t="s">
        <v>440</v>
      </c>
      <c r="G415" s="8" t="s">
        <v>441</v>
      </c>
      <c r="H415" s="8" t="s">
        <v>97</v>
      </c>
      <c r="I415" s="8" t="s">
        <v>42</v>
      </c>
      <c r="J415" s="8">
        <v>5</v>
      </c>
      <c r="K415" s="8">
        <v>156.69999999999999</v>
      </c>
      <c r="L415" s="8">
        <v>578.53</v>
      </c>
      <c r="M415" s="8">
        <f>Table1[[#This Row],[Quantity Sold]]*Table1[[#This Row],[Unit Price]]</f>
        <v>783.5</v>
      </c>
      <c r="N415" s="8">
        <f>Table1[[#This Row],[Sales Amount]]-Table1[[#This Row],[Cost Amount]]</f>
        <v>204.97000000000003</v>
      </c>
      <c r="O415" s="8" t="str">
        <f>"Q"&amp;ROUNDUP(MONTH(Table1[[#This Row],[Order Date]])/3,0)</f>
        <v>Q4</v>
      </c>
      <c r="P415" s="8" t="str">
        <f t="shared" si="12"/>
        <v>Nov</v>
      </c>
      <c r="Q415" s="8">
        <f t="shared" si="13"/>
        <v>11</v>
      </c>
    </row>
    <row r="416" spans="1:17" x14ac:dyDescent="0.25">
      <c r="A416" s="8" t="s">
        <v>835</v>
      </c>
      <c r="B416" s="9">
        <v>46223</v>
      </c>
      <c r="C416" s="8">
        <v>2026</v>
      </c>
      <c r="D416" s="8" t="s">
        <v>209</v>
      </c>
      <c r="E416" s="8" t="s">
        <v>823</v>
      </c>
      <c r="F416" s="8" t="s">
        <v>241</v>
      </c>
      <c r="G416" s="8" t="s">
        <v>242</v>
      </c>
      <c r="H416" s="8" t="s">
        <v>35</v>
      </c>
      <c r="I416" s="8" t="s">
        <v>52</v>
      </c>
      <c r="J416" s="8">
        <v>8</v>
      </c>
      <c r="K416" s="8">
        <v>344.5</v>
      </c>
      <c r="L416" s="8">
        <v>1598.47</v>
      </c>
      <c r="M416" s="8">
        <f>Table1[[#This Row],[Quantity Sold]]*Table1[[#This Row],[Unit Price]]</f>
        <v>2756</v>
      </c>
      <c r="N416" s="8">
        <f>Table1[[#This Row],[Sales Amount]]-Table1[[#This Row],[Cost Amount]]</f>
        <v>1157.53</v>
      </c>
      <c r="O416" s="8" t="str">
        <f>"Q"&amp;ROUNDUP(MONTH(Table1[[#This Row],[Order Date]])/3,0)</f>
        <v>Q3</v>
      </c>
      <c r="P416" s="8" t="str">
        <f t="shared" si="12"/>
        <v>Jul</v>
      </c>
      <c r="Q416" s="8">
        <f t="shared" si="13"/>
        <v>7</v>
      </c>
    </row>
    <row r="417" spans="1:17" x14ac:dyDescent="0.25">
      <c r="A417" s="8" t="s">
        <v>836</v>
      </c>
      <c r="B417" s="9">
        <v>46358</v>
      </c>
      <c r="C417" s="8">
        <v>2026</v>
      </c>
      <c r="D417" s="8" t="s">
        <v>109</v>
      </c>
      <c r="E417" s="8" t="s">
        <v>386</v>
      </c>
      <c r="F417" s="8" t="s">
        <v>484</v>
      </c>
      <c r="G417" s="8" t="s">
        <v>485</v>
      </c>
      <c r="H417" s="8" t="s">
        <v>97</v>
      </c>
      <c r="I417" s="8" t="s">
        <v>29</v>
      </c>
      <c r="J417" s="8">
        <v>10</v>
      </c>
      <c r="K417" s="8">
        <v>184.53</v>
      </c>
      <c r="L417" s="8">
        <v>1402.27</v>
      </c>
      <c r="M417" s="8">
        <f>Table1[[#This Row],[Quantity Sold]]*Table1[[#This Row],[Unit Price]]</f>
        <v>1845.3</v>
      </c>
      <c r="N417" s="8">
        <f>Table1[[#This Row],[Sales Amount]]-Table1[[#This Row],[Cost Amount]]</f>
        <v>443.03</v>
      </c>
      <c r="O417" s="8" t="str">
        <f>"Q"&amp;ROUNDUP(MONTH(Table1[[#This Row],[Order Date]])/3,0)</f>
        <v>Q4</v>
      </c>
      <c r="P417" s="8" t="str">
        <f t="shared" si="12"/>
        <v>Dec</v>
      </c>
      <c r="Q417" s="8">
        <f t="shared" si="13"/>
        <v>12</v>
      </c>
    </row>
    <row r="418" spans="1:17" x14ac:dyDescent="0.25">
      <c r="A418" s="8" t="s">
        <v>837</v>
      </c>
      <c r="B418" s="9">
        <v>46336</v>
      </c>
      <c r="C418" s="8">
        <v>2026</v>
      </c>
      <c r="D418" s="8" t="s">
        <v>157</v>
      </c>
      <c r="E418" s="8" t="s">
        <v>113</v>
      </c>
      <c r="F418" s="8" t="s">
        <v>27</v>
      </c>
      <c r="G418" s="8" t="s">
        <v>28</v>
      </c>
      <c r="H418" s="8" t="s">
        <v>22</v>
      </c>
      <c r="I418" s="8" t="s">
        <v>23</v>
      </c>
      <c r="J418" s="8">
        <v>12</v>
      </c>
      <c r="K418" s="8">
        <v>199.98</v>
      </c>
      <c r="L418" s="8">
        <v>1647.19</v>
      </c>
      <c r="M418" s="8">
        <f>Table1[[#This Row],[Quantity Sold]]*Table1[[#This Row],[Unit Price]]</f>
        <v>2399.7599999999998</v>
      </c>
      <c r="N418" s="8">
        <f>Table1[[#This Row],[Sales Amount]]-Table1[[#This Row],[Cost Amount]]</f>
        <v>752.56999999999971</v>
      </c>
      <c r="O418" s="8" t="str">
        <f>"Q"&amp;ROUNDUP(MONTH(Table1[[#This Row],[Order Date]])/3,0)</f>
        <v>Q4</v>
      </c>
      <c r="P418" s="8" t="str">
        <f t="shared" si="12"/>
        <v>Nov</v>
      </c>
      <c r="Q418" s="8">
        <f t="shared" si="13"/>
        <v>11</v>
      </c>
    </row>
    <row r="419" spans="1:17" x14ac:dyDescent="0.25">
      <c r="A419" s="8" t="s">
        <v>838</v>
      </c>
      <c r="B419" s="9">
        <v>46095</v>
      </c>
      <c r="C419" s="8">
        <v>2026</v>
      </c>
      <c r="D419" s="8" t="s">
        <v>829</v>
      </c>
      <c r="E419" s="8" t="s">
        <v>839</v>
      </c>
      <c r="F419" s="8" t="s">
        <v>163</v>
      </c>
      <c r="G419" s="8" t="s">
        <v>164</v>
      </c>
      <c r="H419" s="8" t="s">
        <v>68</v>
      </c>
      <c r="I419" s="8" t="s">
        <v>23</v>
      </c>
      <c r="J419" s="8">
        <v>12</v>
      </c>
      <c r="K419" s="8">
        <v>245.29</v>
      </c>
      <c r="L419" s="8">
        <v>2053.31</v>
      </c>
      <c r="M419" s="8">
        <f>Table1[[#This Row],[Quantity Sold]]*Table1[[#This Row],[Unit Price]]</f>
        <v>2943.48</v>
      </c>
      <c r="N419" s="8">
        <f>Table1[[#This Row],[Sales Amount]]-Table1[[#This Row],[Cost Amount]]</f>
        <v>890.17000000000007</v>
      </c>
      <c r="O419" s="8" t="str">
        <f>"Q"&amp;ROUNDUP(MONTH(Table1[[#This Row],[Order Date]])/3,0)</f>
        <v>Q1</v>
      </c>
      <c r="P419" s="8" t="str">
        <f t="shared" si="12"/>
        <v>Mar</v>
      </c>
      <c r="Q419" s="8">
        <f t="shared" si="13"/>
        <v>3</v>
      </c>
    </row>
    <row r="420" spans="1:17" x14ac:dyDescent="0.25">
      <c r="A420" s="8" t="s">
        <v>840</v>
      </c>
      <c r="B420" s="9">
        <v>46135</v>
      </c>
      <c r="C420" s="8">
        <v>2026</v>
      </c>
      <c r="D420" s="8" t="s">
        <v>157</v>
      </c>
      <c r="E420" s="8" t="s">
        <v>289</v>
      </c>
      <c r="F420" s="8" t="s">
        <v>293</v>
      </c>
      <c r="G420" s="8" t="s">
        <v>294</v>
      </c>
      <c r="H420" s="8" t="s">
        <v>68</v>
      </c>
      <c r="I420" s="8" t="s">
        <v>52</v>
      </c>
      <c r="J420" s="8">
        <v>12</v>
      </c>
      <c r="K420" s="8">
        <v>91.77</v>
      </c>
      <c r="L420" s="8">
        <v>634.57000000000005</v>
      </c>
      <c r="M420" s="8">
        <f>Table1[[#This Row],[Quantity Sold]]*Table1[[#This Row],[Unit Price]]</f>
        <v>1101.24</v>
      </c>
      <c r="N420" s="8">
        <f>Table1[[#This Row],[Sales Amount]]-Table1[[#This Row],[Cost Amount]]</f>
        <v>466.66999999999996</v>
      </c>
      <c r="O420" s="8" t="str">
        <f>"Q"&amp;ROUNDUP(MONTH(Table1[[#This Row],[Order Date]])/3,0)</f>
        <v>Q2</v>
      </c>
      <c r="P420" s="8" t="str">
        <f t="shared" si="12"/>
        <v>Apr</v>
      </c>
      <c r="Q420" s="8">
        <f t="shared" si="13"/>
        <v>4</v>
      </c>
    </row>
    <row r="421" spans="1:17" x14ac:dyDescent="0.25">
      <c r="A421" s="8" t="s">
        <v>841</v>
      </c>
      <c r="B421" s="9">
        <v>46165</v>
      </c>
      <c r="C421" s="8">
        <v>2026</v>
      </c>
      <c r="D421" s="8" t="s">
        <v>31</v>
      </c>
      <c r="E421" s="8" t="s">
        <v>671</v>
      </c>
      <c r="F421" s="8" t="s">
        <v>163</v>
      </c>
      <c r="G421" s="8" t="s">
        <v>164</v>
      </c>
      <c r="H421" s="8" t="s">
        <v>68</v>
      </c>
      <c r="I421" s="8" t="s">
        <v>52</v>
      </c>
      <c r="J421" s="8">
        <v>20</v>
      </c>
      <c r="K421" s="8">
        <v>255.87</v>
      </c>
      <c r="L421" s="8">
        <v>3067.13</v>
      </c>
      <c r="M421" s="8">
        <f>Table1[[#This Row],[Quantity Sold]]*Table1[[#This Row],[Unit Price]]</f>
        <v>5117.3999999999996</v>
      </c>
      <c r="N421" s="8">
        <f>Table1[[#This Row],[Sales Amount]]-Table1[[#This Row],[Cost Amount]]</f>
        <v>2050.2699999999995</v>
      </c>
      <c r="O421" s="8" t="str">
        <f>"Q"&amp;ROUNDUP(MONTH(Table1[[#This Row],[Order Date]])/3,0)</f>
        <v>Q2</v>
      </c>
      <c r="P421" s="8" t="str">
        <f t="shared" si="12"/>
        <v>May</v>
      </c>
      <c r="Q421" s="8">
        <f t="shared" si="13"/>
        <v>5</v>
      </c>
    </row>
    <row r="422" spans="1:17" x14ac:dyDescent="0.25">
      <c r="A422" s="8" t="s">
        <v>842</v>
      </c>
      <c r="B422" s="9">
        <v>46271</v>
      </c>
      <c r="C422" s="8">
        <v>2026</v>
      </c>
      <c r="D422" s="8" t="s">
        <v>112</v>
      </c>
      <c r="E422" s="8" t="s">
        <v>223</v>
      </c>
      <c r="F422" s="8" t="s">
        <v>399</v>
      </c>
      <c r="G422" s="8" t="s">
        <v>400</v>
      </c>
      <c r="H422" s="8" t="s">
        <v>22</v>
      </c>
      <c r="I422" s="8" t="s">
        <v>23</v>
      </c>
      <c r="J422" s="8">
        <v>2</v>
      </c>
      <c r="K422" s="8">
        <v>187.76</v>
      </c>
      <c r="L422" s="8">
        <v>246.69</v>
      </c>
      <c r="M422" s="8">
        <f>Table1[[#This Row],[Quantity Sold]]*Table1[[#This Row],[Unit Price]]</f>
        <v>375.52</v>
      </c>
      <c r="N422" s="8">
        <f>Table1[[#This Row],[Sales Amount]]-Table1[[#This Row],[Cost Amount]]</f>
        <v>128.82999999999998</v>
      </c>
      <c r="O422" s="8" t="str">
        <f>"Q"&amp;ROUNDUP(MONTH(Table1[[#This Row],[Order Date]])/3,0)</f>
        <v>Q3</v>
      </c>
      <c r="P422" s="8" t="str">
        <f t="shared" si="12"/>
        <v>Sep</v>
      </c>
      <c r="Q422" s="8">
        <f t="shared" si="13"/>
        <v>9</v>
      </c>
    </row>
    <row r="423" spans="1:17" x14ac:dyDescent="0.25">
      <c r="A423" s="8" t="s">
        <v>843</v>
      </c>
      <c r="B423" s="9">
        <v>46379</v>
      </c>
      <c r="C423" s="8">
        <v>2026</v>
      </c>
      <c r="D423" s="8" t="s">
        <v>404</v>
      </c>
      <c r="E423" s="8" t="s">
        <v>128</v>
      </c>
      <c r="F423" s="8" t="s">
        <v>91</v>
      </c>
      <c r="G423" s="8" t="s">
        <v>92</v>
      </c>
      <c r="H423" s="8" t="s">
        <v>68</v>
      </c>
      <c r="I423" s="8" t="s">
        <v>42</v>
      </c>
      <c r="J423" s="8">
        <v>15</v>
      </c>
      <c r="K423" s="8">
        <v>150.11000000000001</v>
      </c>
      <c r="L423" s="8">
        <v>1497.83</v>
      </c>
      <c r="M423" s="8">
        <f>Table1[[#This Row],[Quantity Sold]]*Table1[[#This Row],[Unit Price]]</f>
        <v>2251.65</v>
      </c>
      <c r="N423" s="8">
        <f>Table1[[#This Row],[Sales Amount]]-Table1[[#This Row],[Cost Amount]]</f>
        <v>753.82000000000016</v>
      </c>
      <c r="O423" s="8" t="str">
        <f>"Q"&amp;ROUNDUP(MONTH(Table1[[#This Row],[Order Date]])/3,0)</f>
        <v>Q4</v>
      </c>
      <c r="P423" s="8" t="str">
        <f t="shared" si="12"/>
        <v>Dec</v>
      </c>
      <c r="Q423" s="8">
        <f t="shared" si="13"/>
        <v>12</v>
      </c>
    </row>
    <row r="424" spans="1:17" x14ac:dyDescent="0.25">
      <c r="A424" s="8" t="s">
        <v>844</v>
      </c>
      <c r="B424" s="9">
        <v>46250</v>
      </c>
      <c r="C424" s="8">
        <v>2026</v>
      </c>
      <c r="D424" s="8" t="s">
        <v>284</v>
      </c>
      <c r="E424" s="8" t="s">
        <v>432</v>
      </c>
      <c r="F424" s="8" t="s">
        <v>20</v>
      </c>
      <c r="G424" s="8" t="s">
        <v>21</v>
      </c>
      <c r="H424" s="8" t="s">
        <v>22</v>
      </c>
      <c r="I424" s="8" t="s">
        <v>42</v>
      </c>
      <c r="J424" s="8">
        <v>15</v>
      </c>
      <c r="K424" s="8">
        <v>150.97999999999999</v>
      </c>
      <c r="L424" s="8">
        <v>1297.3</v>
      </c>
      <c r="M424" s="8">
        <f>Table1[[#This Row],[Quantity Sold]]*Table1[[#This Row],[Unit Price]]</f>
        <v>2264.6999999999998</v>
      </c>
      <c r="N424" s="8">
        <f>Table1[[#This Row],[Sales Amount]]-Table1[[#This Row],[Cost Amount]]</f>
        <v>967.39999999999986</v>
      </c>
      <c r="O424" s="8" t="str">
        <f>"Q"&amp;ROUNDUP(MONTH(Table1[[#This Row],[Order Date]])/3,0)</f>
        <v>Q3</v>
      </c>
      <c r="P424" s="8" t="str">
        <f t="shared" si="12"/>
        <v>Aug</v>
      </c>
      <c r="Q424" s="8">
        <f t="shared" si="13"/>
        <v>8</v>
      </c>
    </row>
    <row r="425" spans="1:17" x14ac:dyDescent="0.25">
      <c r="A425" s="8" t="s">
        <v>845</v>
      </c>
      <c r="B425" s="9">
        <v>46210</v>
      </c>
      <c r="C425" s="8">
        <v>2026</v>
      </c>
      <c r="D425" s="8" t="s">
        <v>357</v>
      </c>
      <c r="E425" s="8" t="s">
        <v>252</v>
      </c>
      <c r="F425" s="8" t="s">
        <v>347</v>
      </c>
      <c r="G425" s="8" t="s">
        <v>348</v>
      </c>
      <c r="H425" s="8" t="s">
        <v>68</v>
      </c>
      <c r="I425" s="8" t="s">
        <v>29</v>
      </c>
      <c r="J425" s="8">
        <v>3</v>
      </c>
      <c r="K425" s="8">
        <v>284.04000000000002</v>
      </c>
      <c r="L425" s="8">
        <v>613.94000000000005</v>
      </c>
      <c r="M425" s="8">
        <f>Table1[[#This Row],[Quantity Sold]]*Table1[[#This Row],[Unit Price]]</f>
        <v>852.12000000000012</v>
      </c>
      <c r="N425" s="8">
        <f>Table1[[#This Row],[Sales Amount]]-Table1[[#This Row],[Cost Amount]]</f>
        <v>238.18000000000006</v>
      </c>
      <c r="O425" s="8" t="str">
        <f>"Q"&amp;ROUNDUP(MONTH(Table1[[#This Row],[Order Date]])/3,0)</f>
        <v>Q3</v>
      </c>
      <c r="P425" s="8" t="str">
        <f t="shared" si="12"/>
        <v>Jul</v>
      </c>
      <c r="Q425" s="8">
        <f t="shared" si="13"/>
        <v>7</v>
      </c>
    </row>
    <row r="426" spans="1:17" x14ac:dyDescent="0.25">
      <c r="A426" s="8" t="s">
        <v>846</v>
      </c>
      <c r="B426" s="9">
        <v>46144</v>
      </c>
      <c r="C426" s="8">
        <v>2026</v>
      </c>
      <c r="D426" s="8" t="s">
        <v>244</v>
      </c>
      <c r="E426" s="8" t="s">
        <v>297</v>
      </c>
      <c r="F426" s="8" t="s">
        <v>233</v>
      </c>
      <c r="G426" s="8" t="s">
        <v>234</v>
      </c>
      <c r="H426" s="8" t="s">
        <v>51</v>
      </c>
      <c r="I426" s="8" t="s">
        <v>23</v>
      </c>
      <c r="J426" s="8">
        <v>13</v>
      </c>
      <c r="K426" s="8">
        <v>379.63</v>
      </c>
      <c r="L426" s="8">
        <v>3950.52</v>
      </c>
      <c r="M426" s="8">
        <f>Table1[[#This Row],[Quantity Sold]]*Table1[[#This Row],[Unit Price]]</f>
        <v>4935.1899999999996</v>
      </c>
      <c r="N426" s="8">
        <f>Table1[[#This Row],[Sales Amount]]-Table1[[#This Row],[Cost Amount]]</f>
        <v>984.66999999999962</v>
      </c>
      <c r="O426" s="8" t="str">
        <f>"Q"&amp;ROUNDUP(MONTH(Table1[[#This Row],[Order Date]])/3,0)</f>
        <v>Q2</v>
      </c>
      <c r="P426" s="8" t="str">
        <f t="shared" si="12"/>
        <v>May</v>
      </c>
      <c r="Q426" s="8">
        <f t="shared" si="13"/>
        <v>5</v>
      </c>
    </row>
    <row r="427" spans="1:17" x14ac:dyDescent="0.25">
      <c r="A427" s="8" t="s">
        <v>847</v>
      </c>
      <c r="B427" s="9">
        <v>46352</v>
      </c>
      <c r="C427" s="8">
        <v>2026</v>
      </c>
      <c r="D427" s="8" t="s">
        <v>257</v>
      </c>
      <c r="E427" s="8" t="s">
        <v>304</v>
      </c>
      <c r="F427" s="8" t="s">
        <v>323</v>
      </c>
      <c r="G427" s="8" t="s">
        <v>324</v>
      </c>
      <c r="H427" s="8" t="s">
        <v>68</v>
      </c>
      <c r="I427" s="8" t="s">
        <v>23</v>
      </c>
      <c r="J427" s="8">
        <v>15</v>
      </c>
      <c r="K427" s="8">
        <v>485.71</v>
      </c>
      <c r="L427" s="8">
        <v>5115.3599999999997</v>
      </c>
      <c r="M427" s="8">
        <f>Table1[[#This Row],[Quantity Sold]]*Table1[[#This Row],[Unit Price]]</f>
        <v>7285.65</v>
      </c>
      <c r="N427" s="8">
        <f>Table1[[#This Row],[Sales Amount]]-Table1[[#This Row],[Cost Amount]]</f>
        <v>2170.29</v>
      </c>
      <c r="O427" s="8" t="str">
        <f>"Q"&amp;ROUNDUP(MONTH(Table1[[#This Row],[Order Date]])/3,0)</f>
        <v>Q4</v>
      </c>
      <c r="P427" s="8" t="str">
        <f t="shared" si="12"/>
        <v>Nov</v>
      </c>
      <c r="Q427" s="8">
        <f t="shared" si="13"/>
        <v>11</v>
      </c>
    </row>
    <row r="428" spans="1:17" x14ac:dyDescent="0.25">
      <c r="A428" s="8" t="s">
        <v>848</v>
      </c>
      <c r="B428" s="9">
        <v>46327</v>
      </c>
      <c r="C428" s="8">
        <v>2026</v>
      </c>
      <c r="D428" s="8" t="s">
        <v>291</v>
      </c>
      <c r="E428" s="8" t="s">
        <v>779</v>
      </c>
      <c r="F428" s="8" t="s">
        <v>39</v>
      </c>
      <c r="G428" s="8" t="s">
        <v>40</v>
      </c>
      <c r="H428" s="8" t="s">
        <v>41</v>
      </c>
      <c r="I428" s="8" t="s">
        <v>52</v>
      </c>
      <c r="J428" s="8">
        <v>6</v>
      </c>
      <c r="K428" s="8">
        <v>452.93</v>
      </c>
      <c r="L428" s="8">
        <v>1660.7</v>
      </c>
      <c r="M428" s="8">
        <f>Table1[[#This Row],[Quantity Sold]]*Table1[[#This Row],[Unit Price]]</f>
        <v>2717.58</v>
      </c>
      <c r="N428" s="8">
        <f>Table1[[#This Row],[Sales Amount]]-Table1[[#This Row],[Cost Amount]]</f>
        <v>1056.8799999999999</v>
      </c>
      <c r="O428" s="8" t="str">
        <f>"Q"&amp;ROUNDUP(MONTH(Table1[[#This Row],[Order Date]])/3,0)</f>
        <v>Q4</v>
      </c>
      <c r="P428" s="8" t="str">
        <f t="shared" si="12"/>
        <v>Nov</v>
      </c>
      <c r="Q428" s="8">
        <f t="shared" si="13"/>
        <v>11</v>
      </c>
    </row>
    <row r="429" spans="1:17" x14ac:dyDescent="0.25">
      <c r="A429" s="8" t="s">
        <v>849</v>
      </c>
      <c r="B429" s="9">
        <v>46234</v>
      </c>
      <c r="C429" s="8">
        <v>2026</v>
      </c>
      <c r="D429" s="8" t="s">
        <v>64</v>
      </c>
      <c r="E429" s="8" t="s">
        <v>380</v>
      </c>
      <c r="F429" s="8" t="s">
        <v>27</v>
      </c>
      <c r="G429" s="8" t="s">
        <v>28</v>
      </c>
      <c r="H429" s="8" t="s">
        <v>22</v>
      </c>
      <c r="I429" s="8" t="s">
        <v>23</v>
      </c>
      <c r="J429" s="8">
        <v>12</v>
      </c>
      <c r="K429" s="8">
        <v>384.68</v>
      </c>
      <c r="L429" s="8">
        <v>2669.8</v>
      </c>
      <c r="M429" s="8">
        <f>Table1[[#This Row],[Quantity Sold]]*Table1[[#This Row],[Unit Price]]</f>
        <v>4616.16</v>
      </c>
      <c r="N429" s="8">
        <f>Table1[[#This Row],[Sales Amount]]-Table1[[#This Row],[Cost Amount]]</f>
        <v>1946.3599999999997</v>
      </c>
      <c r="O429" s="8" t="str">
        <f>"Q"&amp;ROUNDUP(MONTH(Table1[[#This Row],[Order Date]])/3,0)</f>
        <v>Q3</v>
      </c>
      <c r="P429" s="8" t="str">
        <f t="shared" si="12"/>
        <v>Jul</v>
      </c>
      <c r="Q429" s="8">
        <f t="shared" si="13"/>
        <v>7</v>
      </c>
    </row>
    <row r="430" spans="1:17" x14ac:dyDescent="0.25">
      <c r="A430" s="8" t="s">
        <v>850</v>
      </c>
      <c r="B430" s="9">
        <v>46056</v>
      </c>
      <c r="C430" s="8">
        <v>2026</v>
      </c>
      <c r="D430" s="8" t="s">
        <v>630</v>
      </c>
      <c r="E430" s="8" t="s">
        <v>748</v>
      </c>
      <c r="F430" s="8" t="s">
        <v>218</v>
      </c>
      <c r="G430" s="8" t="s">
        <v>219</v>
      </c>
      <c r="H430" s="8" t="s">
        <v>220</v>
      </c>
      <c r="I430" s="8" t="s">
        <v>23</v>
      </c>
      <c r="J430" s="8">
        <v>15</v>
      </c>
      <c r="K430" s="8">
        <v>75.790000000000006</v>
      </c>
      <c r="L430" s="8">
        <v>842.76</v>
      </c>
      <c r="M430" s="8">
        <f>Table1[[#This Row],[Quantity Sold]]*Table1[[#This Row],[Unit Price]]</f>
        <v>1136.8500000000001</v>
      </c>
      <c r="N430" s="8">
        <f>Table1[[#This Row],[Sales Amount]]-Table1[[#This Row],[Cost Amount]]</f>
        <v>294.09000000000015</v>
      </c>
      <c r="O430" s="8" t="str">
        <f>"Q"&amp;ROUNDUP(MONTH(Table1[[#This Row],[Order Date]])/3,0)</f>
        <v>Q1</v>
      </c>
      <c r="P430" s="8" t="str">
        <f t="shared" si="12"/>
        <v>Feb</v>
      </c>
      <c r="Q430" s="8">
        <f t="shared" si="13"/>
        <v>2</v>
      </c>
    </row>
    <row r="431" spans="1:17" x14ac:dyDescent="0.25">
      <c r="A431" s="8" t="s">
        <v>851</v>
      </c>
      <c r="B431" s="9">
        <v>46094</v>
      </c>
      <c r="C431" s="8">
        <v>2026</v>
      </c>
      <c r="D431" s="8" t="s">
        <v>37</v>
      </c>
      <c r="E431" s="8" t="s">
        <v>628</v>
      </c>
      <c r="F431" s="8" t="s">
        <v>317</v>
      </c>
      <c r="G431" s="8" t="s">
        <v>318</v>
      </c>
      <c r="H431" s="8" t="s">
        <v>22</v>
      </c>
      <c r="I431" s="8" t="s">
        <v>23</v>
      </c>
      <c r="J431" s="8">
        <v>1</v>
      </c>
      <c r="K431" s="8">
        <v>199.87</v>
      </c>
      <c r="L431" s="8">
        <v>142.29</v>
      </c>
      <c r="M431" s="8">
        <f>Table1[[#This Row],[Quantity Sold]]*Table1[[#This Row],[Unit Price]]</f>
        <v>199.87</v>
      </c>
      <c r="N431" s="8">
        <f>Table1[[#This Row],[Sales Amount]]-Table1[[#This Row],[Cost Amount]]</f>
        <v>57.580000000000013</v>
      </c>
      <c r="O431" s="8" t="str">
        <f>"Q"&amp;ROUNDUP(MONTH(Table1[[#This Row],[Order Date]])/3,0)</f>
        <v>Q1</v>
      </c>
      <c r="P431" s="8" t="str">
        <f t="shared" si="12"/>
        <v>Mar</v>
      </c>
      <c r="Q431" s="8">
        <f t="shared" si="13"/>
        <v>3</v>
      </c>
    </row>
    <row r="432" spans="1:17" x14ac:dyDescent="0.25">
      <c r="A432" s="8" t="s">
        <v>852</v>
      </c>
      <c r="B432" s="9">
        <v>46301</v>
      </c>
      <c r="C432" s="8">
        <v>2026</v>
      </c>
      <c r="D432" s="8" t="s">
        <v>44</v>
      </c>
      <c r="E432" s="8" t="s">
        <v>631</v>
      </c>
      <c r="F432" s="8" t="s">
        <v>347</v>
      </c>
      <c r="G432" s="8" t="s">
        <v>348</v>
      </c>
      <c r="H432" s="8" t="s">
        <v>68</v>
      </c>
      <c r="I432" s="8" t="s">
        <v>42</v>
      </c>
      <c r="J432" s="8">
        <v>9</v>
      </c>
      <c r="K432" s="8">
        <v>84.24</v>
      </c>
      <c r="L432" s="8">
        <v>534.59</v>
      </c>
      <c r="M432" s="8">
        <f>Table1[[#This Row],[Quantity Sold]]*Table1[[#This Row],[Unit Price]]</f>
        <v>758.16</v>
      </c>
      <c r="N432" s="8">
        <f>Table1[[#This Row],[Sales Amount]]-Table1[[#This Row],[Cost Amount]]</f>
        <v>223.56999999999994</v>
      </c>
      <c r="O432" s="8" t="str">
        <f>"Q"&amp;ROUNDUP(MONTH(Table1[[#This Row],[Order Date]])/3,0)</f>
        <v>Q4</v>
      </c>
      <c r="P432" s="8" t="str">
        <f t="shared" si="12"/>
        <v>Oct</v>
      </c>
      <c r="Q432" s="8">
        <f t="shared" si="13"/>
        <v>10</v>
      </c>
    </row>
    <row r="433" spans="1:17" x14ac:dyDescent="0.25">
      <c r="A433" s="8" t="s">
        <v>853</v>
      </c>
      <c r="B433" s="9">
        <v>46122</v>
      </c>
      <c r="C433" s="8">
        <v>2026</v>
      </c>
      <c r="D433" s="8" t="s">
        <v>232</v>
      </c>
      <c r="E433" s="8" t="s">
        <v>791</v>
      </c>
      <c r="F433" s="8" t="s">
        <v>215</v>
      </c>
      <c r="G433" s="8" t="s">
        <v>216</v>
      </c>
      <c r="H433" s="8" t="s">
        <v>51</v>
      </c>
      <c r="I433" s="8" t="s">
        <v>52</v>
      </c>
      <c r="J433" s="8">
        <v>8</v>
      </c>
      <c r="K433" s="8">
        <v>407.55</v>
      </c>
      <c r="L433" s="8">
        <v>1955.54</v>
      </c>
      <c r="M433" s="8">
        <f>Table1[[#This Row],[Quantity Sold]]*Table1[[#This Row],[Unit Price]]</f>
        <v>3260.4</v>
      </c>
      <c r="N433" s="8">
        <f>Table1[[#This Row],[Sales Amount]]-Table1[[#This Row],[Cost Amount]]</f>
        <v>1304.8600000000001</v>
      </c>
      <c r="O433" s="8" t="str">
        <f>"Q"&amp;ROUNDUP(MONTH(Table1[[#This Row],[Order Date]])/3,0)</f>
        <v>Q2</v>
      </c>
      <c r="P433" s="8" t="str">
        <f t="shared" si="12"/>
        <v>Apr</v>
      </c>
      <c r="Q433" s="8">
        <f t="shared" si="13"/>
        <v>4</v>
      </c>
    </row>
    <row r="434" spans="1:17" x14ac:dyDescent="0.25">
      <c r="A434" s="8" t="s">
        <v>854</v>
      </c>
      <c r="B434" s="9">
        <v>46331</v>
      </c>
      <c r="C434" s="8">
        <v>2026</v>
      </c>
      <c r="D434" s="8" t="s">
        <v>552</v>
      </c>
      <c r="E434" s="8" t="s">
        <v>201</v>
      </c>
      <c r="F434" s="8" t="s">
        <v>163</v>
      </c>
      <c r="G434" s="8" t="s">
        <v>164</v>
      </c>
      <c r="H434" s="8" t="s">
        <v>68</v>
      </c>
      <c r="I434" s="8" t="s">
        <v>29</v>
      </c>
      <c r="J434" s="8">
        <v>13</v>
      </c>
      <c r="K434" s="8">
        <v>246.01</v>
      </c>
      <c r="L434" s="8">
        <v>2619.58</v>
      </c>
      <c r="M434" s="8">
        <f>Table1[[#This Row],[Quantity Sold]]*Table1[[#This Row],[Unit Price]]</f>
        <v>3198.13</v>
      </c>
      <c r="N434" s="8">
        <f>Table1[[#This Row],[Sales Amount]]-Table1[[#This Row],[Cost Amount]]</f>
        <v>578.55000000000018</v>
      </c>
      <c r="O434" s="8" t="str">
        <f>"Q"&amp;ROUNDUP(MONTH(Table1[[#This Row],[Order Date]])/3,0)</f>
        <v>Q4</v>
      </c>
      <c r="P434" s="8" t="str">
        <f t="shared" si="12"/>
        <v>Nov</v>
      </c>
      <c r="Q434" s="8">
        <f t="shared" si="13"/>
        <v>11</v>
      </c>
    </row>
    <row r="435" spans="1:17" x14ac:dyDescent="0.25">
      <c r="A435" s="8" t="s">
        <v>855</v>
      </c>
      <c r="B435" s="9">
        <v>46306</v>
      </c>
      <c r="C435" s="8">
        <v>2026</v>
      </c>
      <c r="D435" s="8" t="s">
        <v>750</v>
      </c>
      <c r="E435" s="8" t="s">
        <v>122</v>
      </c>
      <c r="F435" s="8" t="s">
        <v>190</v>
      </c>
      <c r="G435" s="8" t="s">
        <v>191</v>
      </c>
      <c r="H435" s="8" t="s">
        <v>35</v>
      </c>
      <c r="I435" s="8" t="s">
        <v>23</v>
      </c>
      <c r="J435" s="8">
        <v>6</v>
      </c>
      <c r="K435" s="8">
        <v>277</v>
      </c>
      <c r="L435" s="8">
        <v>1179.8800000000001</v>
      </c>
      <c r="M435" s="8">
        <f>Table1[[#This Row],[Quantity Sold]]*Table1[[#This Row],[Unit Price]]</f>
        <v>1662</v>
      </c>
      <c r="N435" s="8">
        <f>Table1[[#This Row],[Sales Amount]]-Table1[[#This Row],[Cost Amount]]</f>
        <v>482.11999999999989</v>
      </c>
      <c r="O435" s="8" t="str">
        <f>"Q"&amp;ROUNDUP(MONTH(Table1[[#This Row],[Order Date]])/3,0)</f>
        <v>Q4</v>
      </c>
      <c r="P435" s="8" t="str">
        <f t="shared" si="12"/>
        <v>Oct</v>
      </c>
      <c r="Q435" s="8">
        <f t="shared" si="13"/>
        <v>10</v>
      </c>
    </row>
    <row r="436" spans="1:17" x14ac:dyDescent="0.25">
      <c r="A436" s="8" t="s">
        <v>856</v>
      </c>
      <c r="B436" s="9">
        <v>46152</v>
      </c>
      <c r="C436" s="8">
        <v>2026</v>
      </c>
      <c r="D436" s="8" t="s">
        <v>559</v>
      </c>
      <c r="E436" s="8" t="s">
        <v>742</v>
      </c>
      <c r="F436" s="8" t="s">
        <v>293</v>
      </c>
      <c r="G436" s="8" t="s">
        <v>294</v>
      </c>
      <c r="H436" s="8" t="s">
        <v>68</v>
      </c>
      <c r="I436" s="8" t="s">
        <v>42</v>
      </c>
      <c r="J436" s="8">
        <v>17</v>
      </c>
      <c r="K436" s="8">
        <v>443.24</v>
      </c>
      <c r="L436" s="8">
        <v>5410.22</v>
      </c>
      <c r="M436" s="8">
        <f>Table1[[#This Row],[Quantity Sold]]*Table1[[#This Row],[Unit Price]]</f>
        <v>7535.08</v>
      </c>
      <c r="N436" s="8">
        <f>Table1[[#This Row],[Sales Amount]]-Table1[[#This Row],[Cost Amount]]</f>
        <v>2124.8599999999997</v>
      </c>
      <c r="O436" s="8" t="str">
        <f>"Q"&amp;ROUNDUP(MONTH(Table1[[#This Row],[Order Date]])/3,0)</f>
        <v>Q2</v>
      </c>
      <c r="P436" s="8" t="str">
        <f t="shared" si="12"/>
        <v>May</v>
      </c>
      <c r="Q436" s="8">
        <f t="shared" si="13"/>
        <v>5</v>
      </c>
    </row>
    <row r="437" spans="1:17" x14ac:dyDescent="0.25">
      <c r="A437" s="8" t="s">
        <v>857</v>
      </c>
      <c r="B437" s="9">
        <v>46075</v>
      </c>
      <c r="C437" s="8">
        <v>2026</v>
      </c>
      <c r="D437" s="8" t="s">
        <v>750</v>
      </c>
      <c r="E437" s="8" t="s">
        <v>168</v>
      </c>
      <c r="F437" s="8" t="s">
        <v>134</v>
      </c>
      <c r="G437" s="8" t="s">
        <v>135</v>
      </c>
      <c r="H437" s="8" t="s">
        <v>22</v>
      </c>
      <c r="I437" s="8" t="s">
        <v>42</v>
      </c>
      <c r="J437" s="8">
        <v>4</v>
      </c>
      <c r="K437" s="8">
        <v>499.07</v>
      </c>
      <c r="L437" s="8">
        <v>1506.94</v>
      </c>
      <c r="M437" s="8">
        <f>Table1[[#This Row],[Quantity Sold]]*Table1[[#This Row],[Unit Price]]</f>
        <v>1996.28</v>
      </c>
      <c r="N437" s="8">
        <f>Table1[[#This Row],[Sales Amount]]-Table1[[#This Row],[Cost Amount]]</f>
        <v>489.33999999999992</v>
      </c>
      <c r="O437" s="8" t="str">
        <f>"Q"&amp;ROUNDUP(MONTH(Table1[[#This Row],[Order Date]])/3,0)</f>
        <v>Q1</v>
      </c>
      <c r="P437" s="8" t="str">
        <f t="shared" si="12"/>
        <v>Feb</v>
      </c>
      <c r="Q437" s="8">
        <f t="shared" si="13"/>
        <v>2</v>
      </c>
    </row>
    <row r="438" spans="1:17" x14ac:dyDescent="0.25">
      <c r="A438" s="8" t="s">
        <v>858</v>
      </c>
      <c r="B438" s="9">
        <v>46209</v>
      </c>
      <c r="C438" s="8">
        <v>2026</v>
      </c>
      <c r="D438" s="8" t="s">
        <v>180</v>
      </c>
      <c r="E438" s="8" t="s">
        <v>105</v>
      </c>
      <c r="F438" s="8" t="s">
        <v>66</v>
      </c>
      <c r="G438" s="8" t="s">
        <v>67</v>
      </c>
      <c r="H438" s="8" t="s">
        <v>68</v>
      </c>
      <c r="I438" s="8" t="s">
        <v>52</v>
      </c>
      <c r="J438" s="8">
        <v>7</v>
      </c>
      <c r="K438" s="8">
        <v>431.12</v>
      </c>
      <c r="L438" s="8">
        <v>2003.11</v>
      </c>
      <c r="M438" s="8">
        <f>Table1[[#This Row],[Quantity Sold]]*Table1[[#This Row],[Unit Price]]</f>
        <v>3017.84</v>
      </c>
      <c r="N438" s="8">
        <f>Table1[[#This Row],[Sales Amount]]-Table1[[#This Row],[Cost Amount]]</f>
        <v>1014.7300000000002</v>
      </c>
      <c r="O438" s="8" t="str">
        <f>"Q"&amp;ROUNDUP(MONTH(Table1[[#This Row],[Order Date]])/3,0)</f>
        <v>Q3</v>
      </c>
      <c r="P438" s="8" t="str">
        <f t="shared" si="12"/>
        <v>Jul</v>
      </c>
      <c r="Q438" s="8">
        <f t="shared" si="13"/>
        <v>7</v>
      </c>
    </row>
    <row r="439" spans="1:17" x14ac:dyDescent="0.25">
      <c r="A439" s="8" t="s">
        <v>859</v>
      </c>
      <c r="B439" s="9">
        <v>46215</v>
      </c>
      <c r="C439" s="8">
        <v>2026</v>
      </c>
      <c r="D439" s="8" t="s">
        <v>227</v>
      </c>
      <c r="E439" s="8" t="s">
        <v>390</v>
      </c>
      <c r="F439" s="8" t="s">
        <v>83</v>
      </c>
      <c r="G439" s="8" t="s">
        <v>84</v>
      </c>
      <c r="H439" s="8" t="s">
        <v>35</v>
      </c>
      <c r="I439" s="8" t="s">
        <v>42</v>
      </c>
      <c r="J439" s="8">
        <v>5</v>
      </c>
      <c r="K439" s="8">
        <v>81.93</v>
      </c>
      <c r="L439" s="8">
        <v>315.45999999999998</v>
      </c>
      <c r="M439" s="8">
        <f>Table1[[#This Row],[Quantity Sold]]*Table1[[#This Row],[Unit Price]]</f>
        <v>409.65000000000003</v>
      </c>
      <c r="N439" s="8">
        <f>Table1[[#This Row],[Sales Amount]]-Table1[[#This Row],[Cost Amount]]</f>
        <v>94.190000000000055</v>
      </c>
      <c r="O439" s="8" t="str">
        <f>"Q"&amp;ROUNDUP(MONTH(Table1[[#This Row],[Order Date]])/3,0)</f>
        <v>Q3</v>
      </c>
      <c r="P439" s="8" t="str">
        <f t="shared" si="12"/>
        <v>Jul</v>
      </c>
      <c r="Q439" s="8">
        <f t="shared" si="13"/>
        <v>7</v>
      </c>
    </row>
    <row r="440" spans="1:17" x14ac:dyDescent="0.25">
      <c r="A440" s="8" t="s">
        <v>860</v>
      </c>
      <c r="B440" s="9">
        <v>46301</v>
      </c>
      <c r="C440" s="8">
        <v>2026</v>
      </c>
      <c r="D440" s="8" t="s">
        <v>415</v>
      </c>
      <c r="E440" s="8" t="s">
        <v>255</v>
      </c>
      <c r="F440" s="8" t="s">
        <v>173</v>
      </c>
      <c r="G440" s="8" t="s">
        <v>174</v>
      </c>
      <c r="H440" s="8" t="s">
        <v>22</v>
      </c>
      <c r="I440" s="8" t="s">
        <v>52</v>
      </c>
      <c r="J440" s="8">
        <v>17</v>
      </c>
      <c r="K440" s="8">
        <v>201.68</v>
      </c>
      <c r="L440" s="8">
        <v>2471.94</v>
      </c>
      <c r="M440" s="8">
        <f>Table1[[#This Row],[Quantity Sold]]*Table1[[#This Row],[Unit Price]]</f>
        <v>3428.56</v>
      </c>
      <c r="N440" s="8">
        <f>Table1[[#This Row],[Sales Amount]]-Table1[[#This Row],[Cost Amount]]</f>
        <v>956.61999999999989</v>
      </c>
      <c r="O440" s="8" t="str">
        <f>"Q"&amp;ROUNDUP(MONTH(Table1[[#This Row],[Order Date]])/3,0)</f>
        <v>Q4</v>
      </c>
      <c r="P440" s="8" t="str">
        <f t="shared" si="12"/>
        <v>Oct</v>
      </c>
      <c r="Q440" s="8">
        <f t="shared" si="13"/>
        <v>10</v>
      </c>
    </row>
    <row r="441" spans="1:17" x14ac:dyDescent="0.25">
      <c r="A441" s="8" t="s">
        <v>861</v>
      </c>
      <c r="B441" s="9">
        <v>46186</v>
      </c>
      <c r="C441" s="8">
        <v>2026</v>
      </c>
      <c r="D441" s="8" t="s">
        <v>398</v>
      </c>
      <c r="E441" s="8" t="s">
        <v>583</v>
      </c>
      <c r="F441" s="8" t="s">
        <v>134</v>
      </c>
      <c r="G441" s="8" t="s">
        <v>135</v>
      </c>
      <c r="H441" s="8" t="s">
        <v>22</v>
      </c>
      <c r="I441" s="8" t="s">
        <v>29</v>
      </c>
      <c r="J441" s="8">
        <v>10</v>
      </c>
      <c r="K441" s="8">
        <v>448.58</v>
      </c>
      <c r="L441" s="8">
        <v>3340.35</v>
      </c>
      <c r="M441" s="8">
        <f>Table1[[#This Row],[Quantity Sold]]*Table1[[#This Row],[Unit Price]]</f>
        <v>4485.8</v>
      </c>
      <c r="N441" s="8">
        <f>Table1[[#This Row],[Sales Amount]]-Table1[[#This Row],[Cost Amount]]</f>
        <v>1145.4500000000003</v>
      </c>
      <c r="O441" s="8" t="str">
        <f>"Q"&amp;ROUNDUP(MONTH(Table1[[#This Row],[Order Date]])/3,0)</f>
        <v>Q2</v>
      </c>
      <c r="P441" s="8" t="str">
        <f t="shared" si="12"/>
        <v>Jun</v>
      </c>
      <c r="Q441" s="8">
        <f t="shared" si="13"/>
        <v>6</v>
      </c>
    </row>
    <row r="442" spans="1:17" x14ac:dyDescent="0.25">
      <c r="A442" s="8" t="s">
        <v>862</v>
      </c>
      <c r="B442" s="9">
        <v>46248</v>
      </c>
      <c r="C442" s="8">
        <v>2026</v>
      </c>
      <c r="D442" s="8" t="s">
        <v>417</v>
      </c>
      <c r="E442" s="8" t="s">
        <v>116</v>
      </c>
      <c r="F442" s="8" t="s">
        <v>233</v>
      </c>
      <c r="G442" s="8" t="s">
        <v>234</v>
      </c>
      <c r="H442" s="8" t="s">
        <v>51</v>
      </c>
      <c r="I442" s="8" t="s">
        <v>42</v>
      </c>
      <c r="J442" s="8">
        <v>16</v>
      </c>
      <c r="K442" s="8">
        <v>435.02</v>
      </c>
      <c r="L442" s="8">
        <v>4877.8999999999996</v>
      </c>
      <c r="M442" s="8">
        <f>Table1[[#This Row],[Quantity Sold]]*Table1[[#This Row],[Unit Price]]</f>
        <v>6960.32</v>
      </c>
      <c r="N442" s="8">
        <f>Table1[[#This Row],[Sales Amount]]-Table1[[#This Row],[Cost Amount]]</f>
        <v>2082.42</v>
      </c>
      <c r="O442" s="8" t="str">
        <f>"Q"&amp;ROUNDUP(MONTH(Table1[[#This Row],[Order Date]])/3,0)</f>
        <v>Q3</v>
      </c>
      <c r="P442" s="8" t="str">
        <f t="shared" si="12"/>
        <v>Aug</v>
      </c>
      <c r="Q442" s="8">
        <f t="shared" si="13"/>
        <v>8</v>
      </c>
    </row>
    <row r="443" spans="1:17" x14ac:dyDescent="0.25">
      <c r="A443" s="8" t="s">
        <v>863</v>
      </c>
      <c r="B443" s="9">
        <v>46121</v>
      </c>
      <c r="C443" s="8">
        <v>2026</v>
      </c>
      <c r="D443" s="8" t="s">
        <v>379</v>
      </c>
      <c r="E443" s="8" t="s">
        <v>690</v>
      </c>
      <c r="F443" s="8" t="s">
        <v>347</v>
      </c>
      <c r="G443" s="8" t="s">
        <v>348</v>
      </c>
      <c r="H443" s="8" t="s">
        <v>68</v>
      </c>
      <c r="I443" s="8" t="s">
        <v>42</v>
      </c>
      <c r="J443" s="8">
        <v>12</v>
      </c>
      <c r="K443" s="8">
        <v>238.68</v>
      </c>
      <c r="L443" s="8">
        <v>1837.93</v>
      </c>
      <c r="M443" s="8">
        <f>Table1[[#This Row],[Quantity Sold]]*Table1[[#This Row],[Unit Price]]</f>
        <v>2864.16</v>
      </c>
      <c r="N443" s="8">
        <f>Table1[[#This Row],[Sales Amount]]-Table1[[#This Row],[Cost Amount]]</f>
        <v>1026.2299999999998</v>
      </c>
      <c r="O443" s="8" t="str">
        <f>"Q"&amp;ROUNDUP(MONTH(Table1[[#This Row],[Order Date]])/3,0)</f>
        <v>Q2</v>
      </c>
      <c r="P443" s="8" t="str">
        <f t="shared" si="12"/>
        <v>Apr</v>
      </c>
      <c r="Q443" s="8">
        <f t="shared" si="13"/>
        <v>4</v>
      </c>
    </row>
    <row r="444" spans="1:17" x14ac:dyDescent="0.25">
      <c r="A444" s="8" t="s">
        <v>864</v>
      </c>
      <c r="B444" s="9">
        <v>46080</v>
      </c>
      <c r="C444" s="8">
        <v>2026</v>
      </c>
      <c r="D444" s="8" t="s">
        <v>865</v>
      </c>
      <c r="E444" s="8" t="s">
        <v>866</v>
      </c>
      <c r="F444" s="8" t="s">
        <v>72</v>
      </c>
      <c r="G444" s="8" t="s">
        <v>73</v>
      </c>
      <c r="H444" s="8" t="s">
        <v>41</v>
      </c>
      <c r="I444" s="8" t="s">
        <v>29</v>
      </c>
      <c r="J444" s="8">
        <v>15</v>
      </c>
      <c r="K444" s="8">
        <v>267.85000000000002</v>
      </c>
      <c r="L444" s="8">
        <v>2735.93</v>
      </c>
      <c r="M444" s="8">
        <f>Table1[[#This Row],[Quantity Sold]]*Table1[[#This Row],[Unit Price]]</f>
        <v>4017.7500000000005</v>
      </c>
      <c r="N444" s="8">
        <f>Table1[[#This Row],[Sales Amount]]-Table1[[#This Row],[Cost Amount]]</f>
        <v>1281.8200000000006</v>
      </c>
      <c r="O444" s="8" t="str">
        <f>"Q"&amp;ROUNDUP(MONTH(Table1[[#This Row],[Order Date]])/3,0)</f>
        <v>Q1</v>
      </c>
      <c r="P444" s="8" t="str">
        <f t="shared" si="12"/>
        <v>Feb</v>
      </c>
      <c r="Q444" s="8">
        <f t="shared" si="13"/>
        <v>2</v>
      </c>
    </row>
    <row r="445" spans="1:17" x14ac:dyDescent="0.25">
      <c r="A445" s="8" t="s">
        <v>867</v>
      </c>
      <c r="B445" s="9">
        <v>46089</v>
      </c>
      <c r="C445" s="8">
        <v>2026</v>
      </c>
      <c r="D445" s="8" t="s">
        <v>377</v>
      </c>
      <c r="E445" s="8" t="s">
        <v>514</v>
      </c>
      <c r="F445" s="8" t="s">
        <v>154</v>
      </c>
      <c r="G445" s="8" t="s">
        <v>155</v>
      </c>
      <c r="H445" s="8" t="s">
        <v>68</v>
      </c>
      <c r="I445" s="8" t="s">
        <v>52</v>
      </c>
      <c r="J445" s="8">
        <v>1</v>
      </c>
      <c r="K445" s="8">
        <v>412.86</v>
      </c>
      <c r="L445" s="8">
        <v>212.96</v>
      </c>
      <c r="M445" s="8">
        <f>Table1[[#This Row],[Quantity Sold]]*Table1[[#This Row],[Unit Price]]</f>
        <v>412.86</v>
      </c>
      <c r="N445" s="8">
        <f>Table1[[#This Row],[Sales Amount]]-Table1[[#This Row],[Cost Amount]]</f>
        <v>199.9</v>
      </c>
      <c r="O445" s="8" t="str">
        <f>"Q"&amp;ROUNDUP(MONTH(Table1[[#This Row],[Order Date]])/3,0)</f>
        <v>Q1</v>
      </c>
      <c r="P445" s="8" t="str">
        <f t="shared" si="12"/>
        <v>Mar</v>
      </c>
      <c r="Q445" s="8">
        <f t="shared" si="13"/>
        <v>3</v>
      </c>
    </row>
    <row r="446" spans="1:17" x14ac:dyDescent="0.25">
      <c r="A446" s="8" t="s">
        <v>868</v>
      </c>
      <c r="B446" s="9">
        <v>46267</v>
      </c>
      <c r="C446" s="8">
        <v>2026</v>
      </c>
      <c r="D446" s="8" t="s">
        <v>362</v>
      </c>
      <c r="E446" s="8" t="s">
        <v>237</v>
      </c>
      <c r="F446" s="8" t="s">
        <v>440</v>
      </c>
      <c r="G446" s="8" t="s">
        <v>441</v>
      </c>
      <c r="H446" s="8" t="s">
        <v>97</v>
      </c>
      <c r="I446" s="8" t="s">
        <v>23</v>
      </c>
      <c r="J446" s="8">
        <v>11</v>
      </c>
      <c r="K446" s="8">
        <v>35.880000000000003</v>
      </c>
      <c r="L446" s="8">
        <v>275.92</v>
      </c>
      <c r="M446" s="8">
        <f>Table1[[#This Row],[Quantity Sold]]*Table1[[#This Row],[Unit Price]]</f>
        <v>394.68</v>
      </c>
      <c r="N446" s="8">
        <f>Table1[[#This Row],[Sales Amount]]-Table1[[#This Row],[Cost Amount]]</f>
        <v>118.75999999999999</v>
      </c>
      <c r="O446" s="8" t="str">
        <f>"Q"&amp;ROUNDUP(MONTH(Table1[[#This Row],[Order Date]])/3,0)</f>
        <v>Q3</v>
      </c>
      <c r="P446" s="8" t="str">
        <f t="shared" si="12"/>
        <v>Sep</v>
      </c>
      <c r="Q446" s="8">
        <f t="shared" si="13"/>
        <v>9</v>
      </c>
    </row>
    <row r="447" spans="1:17" x14ac:dyDescent="0.25">
      <c r="A447" s="8" t="s">
        <v>869</v>
      </c>
      <c r="B447" s="9">
        <v>46153</v>
      </c>
      <c r="C447" s="8">
        <v>2026</v>
      </c>
      <c r="D447" s="8" t="s">
        <v>152</v>
      </c>
      <c r="E447" s="8" t="s">
        <v>269</v>
      </c>
      <c r="F447" s="8" t="s">
        <v>101</v>
      </c>
      <c r="G447" s="8" t="s">
        <v>102</v>
      </c>
      <c r="H447" s="8" t="s">
        <v>22</v>
      </c>
      <c r="I447" s="8" t="s">
        <v>42</v>
      </c>
      <c r="J447" s="8">
        <v>2</v>
      </c>
      <c r="K447" s="8">
        <v>81.92</v>
      </c>
      <c r="L447" s="8">
        <v>97.14</v>
      </c>
      <c r="M447" s="8">
        <f>Table1[[#This Row],[Quantity Sold]]*Table1[[#This Row],[Unit Price]]</f>
        <v>163.84</v>
      </c>
      <c r="N447" s="8">
        <f>Table1[[#This Row],[Sales Amount]]-Table1[[#This Row],[Cost Amount]]</f>
        <v>66.7</v>
      </c>
      <c r="O447" s="8" t="str">
        <f>"Q"&amp;ROUNDUP(MONTH(Table1[[#This Row],[Order Date]])/3,0)</f>
        <v>Q2</v>
      </c>
      <c r="P447" s="8" t="str">
        <f t="shared" si="12"/>
        <v>May</v>
      </c>
      <c r="Q447" s="8">
        <f t="shared" si="13"/>
        <v>5</v>
      </c>
    </row>
    <row r="448" spans="1:17" x14ac:dyDescent="0.25">
      <c r="A448" s="8" t="s">
        <v>870</v>
      </c>
      <c r="B448" s="9">
        <v>46193</v>
      </c>
      <c r="C448" s="8">
        <v>2026</v>
      </c>
      <c r="D448" s="8" t="s">
        <v>559</v>
      </c>
      <c r="E448" s="8" t="s">
        <v>153</v>
      </c>
      <c r="F448" s="8" t="s">
        <v>101</v>
      </c>
      <c r="G448" s="8" t="s">
        <v>102</v>
      </c>
      <c r="H448" s="8" t="s">
        <v>22</v>
      </c>
      <c r="I448" s="8" t="s">
        <v>23</v>
      </c>
      <c r="J448" s="8">
        <v>15</v>
      </c>
      <c r="K448" s="8">
        <v>62.8</v>
      </c>
      <c r="L448" s="8">
        <v>587.92999999999995</v>
      </c>
      <c r="M448" s="8">
        <f>Table1[[#This Row],[Quantity Sold]]*Table1[[#This Row],[Unit Price]]</f>
        <v>942</v>
      </c>
      <c r="N448" s="8">
        <f>Table1[[#This Row],[Sales Amount]]-Table1[[#This Row],[Cost Amount]]</f>
        <v>354.07000000000005</v>
      </c>
      <c r="O448" s="8" t="str">
        <f>"Q"&amp;ROUNDUP(MONTH(Table1[[#This Row],[Order Date]])/3,0)</f>
        <v>Q2</v>
      </c>
      <c r="P448" s="8" t="str">
        <f t="shared" si="12"/>
        <v>Jun</v>
      </c>
      <c r="Q448" s="8">
        <f t="shared" si="13"/>
        <v>6</v>
      </c>
    </row>
    <row r="449" spans="1:17" x14ac:dyDescent="0.25">
      <c r="A449" s="8" t="s">
        <v>871</v>
      </c>
      <c r="B449" s="9">
        <v>46062</v>
      </c>
      <c r="C449" s="8">
        <v>2026</v>
      </c>
      <c r="D449" s="8" t="s">
        <v>299</v>
      </c>
      <c r="E449" s="8" t="s">
        <v>710</v>
      </c>
      <c r="F449" s="8" t="s">
        <v>440</v>
      </c>
      <c r="G449" s="8" t="s">
        <v>441</v>
      </c>
      <c r="H449" s="8" t="s">
        <v>97</v>
      </c>
      <c r="I449" s="8" t="s">
        <v>29</v>
      </c>
      <c r="J449" s="8">
        <v>3</v>
      </c>
      <c r="K449" s="8">
        <v>44.22</v>
      </c>
      <c r="L449" s="8">
        <v>96.68</v>
      </c>
      <c r="M449" s="8">
        <f>Table1[[#This Row],[Quantity Sold]]*Table1[[#This Row],[Unit Price]]</f>
        <v>132.66</v>
      </c>
      <c r="N449" s="8">
        <f>Table1[[#This Row],[Sales Amount]]-Table1[[#This Row],[Cost Amount]]</f>
        <v>35.97999999999999</v>
      </c>
      <c r="O449" s="8" t="str">
        <f>"Q"&amp;ROUNDUP(MONTH(Table1[[#This Row],[Order Date]])/3,0)</f>
        <v>Q1</v>
      </c>
      <c r="P449" s="8" t="str">
        <f t="shared" si="12"/>
        <v>Feb</v>
      </c>
      <c r="Q449" s="8">
        <f t="shared" si="13"/>
        <v>2</v>
      </c>
    </row>
    <row r="450" spans="1:17" x14ac:dyDescent="0.25">
      <c r="A450" s="8" t="s">
        <v>872</v>
      </c>
      <c r="B450" s="9">
        <v>46171</v>
      </c>
      <c r="C450" s="8">
        <v>2026</v>
      </c>
      <c r="D450" s="8" t="s">
        <v>559</v>
      </c>
      <c r="E450" s="8" t="s">
        <v>620</v>
      </c>
      <c r="F450" s="8" t="s">
        <v>149</v>
      </c>
      <c r="G450" s="8" t="s">
        <v>150</v>
      </c>
      <c r="H450" s="8" t="s">
        <v>22</v>
      </c>
      <c r="I450" s="8" t="s">
        <v>23</v>
      </c>
      <c r="J450" s="8">
        <v>19</v>
      </c>
      <c r="K450" s="8">
        <v>304.41000000000003</v>
      </c>
      <c r="L450" s="8">
        <v>3243.05</v>
      </c>
      <c r="M450" s="8">
        <f>Table1[[#This Row],[Quantity Sold]]*Table1[[#This Row],[Unit Price]]</f>
        <v>5783.7900000000009</v>
      </c>
      <c r="N450" s="8">
        <f>Table1[[#This Row],[Sales Amount]]-Table1[[#This Row],[Cost Amount]]</f>
        <v>2540.7400000000007</v>
      </c>
      <c r="O450" s="8" t="str">
        <f>"Q"&amp;ROUNDUP(MONTH(Table1[[#This Row],[Order Date]])/3,0)</f>
        <v>Q2</v>
      </c>
      <c r="P450" s="8" t="str">
        <f t="shared" si="12"/>
        <v>May</v>
      </c>
      <c r="Q450" s="8">
        <f t="shared" si="13"/>
        <v>5</v>
      </c>
    </row>
    <row r="451" spans="1:17" x14ac:dyDescent="0.25">
      <c r="A451" s="8" t="s">
        <v>873</v>
      </c>
      <c r="B451" s="9">
        <v>46171</v>
      </c>
      <c r="C451" s="8">
        <v>2026</v>
      </c>
      <c r="D451" s="8" t="s">
        <v>263</v>
      </c>
      <c r="E451" s="8" t="s">
        <v>419</v>
      </c>
      <c r="F451" s="8" t="s">
        <v>323</v>
      </c>
      <c r="G451" s="8" t="s">
        <v>324</v>
      </c>
      <c r="H451" s="8" t="s">
        <v>68</v>
      </c>
      <c r="I451" s="8" t="s">
        <v>42</v>
      </c>
      <c r="J451" s="8">
        <v>2</v>
      </c>
      <c r="K451" s="8">
        <v>421.01</v>
      </c>
      <c r="L451" s="8">
        <v>545.1</v>
      </c>
      <c r="M451" s="8">
        <f>Table1[[#This Row],[Quantity Sold]]*Table1[[#This Row],[Unit Price]]</f>
        <v>842.02</v>
      </c>
      <c r="N451" s="8">
        <f>Table1[[#This Row],[Sales Amount]]-Table1[[#This Row],[Cost Amount]]</f>
        <v>296.91999999999996</v>
      </c>
      <c r="O451" s="8" t="str">
        <f>"Q"&amp;ROUNDUP(MONTH(Table1[[#This Row],[Order Date]])/3,0)</f>
        <v>Q2</v>
      </c>
      <c r="P451" s="8" t="str">
        <f t="shared" si="12"/>
        <v>May</v>
      </c>
      <c r="Q451" s="8">
        <f t="shared" si="13"/>
        <v>5</v>
      </c>
    </row>
    <row r="452" spans="1:17" x14ac:dyDescent="0.25">
      <c r="A452" s="8" t="s">
        <v>874</v>
      </c>
      <c r="B452" s="9">
        <v>46285</v>
      </c>
      <c r="C452" s="8">
        <v>2026</v>
      </c>
      <c r="D452" s="8" t="s">
        <v>681</v>
      </c>
      <c r="E452" s="8" t="s">
        <v>668</v>
      </c>
      <c r="F452" s="8" t="s">
        <v>399</v>
      </c>
      <c r="G452" s="8" t="s">
        <v>400</v>
      </c>
      <c r="H452" s="8" t="s">
        <v>22</v>
      </c>
      <c r="I452" s="8" t="s">
        <v>52</v>
      </c>
      <c r="J452" s="8">
        <v>3</v>
      </c>
      <c r="K452" s="8">
        <v>184.97</v>
      </c>
      <c r="L452" s="8">
        <v>444.06</v>
      </c>
      <c r="M452" s="8">
        <f>Table1[[#This Row],[Quantity Sold]]*Table1[[#This Row],[Unit Price]]</f>
        <v>554.91</v>
      </c>
      <c r="N452" s="8">
        <f>Table1[[#This Row],[Sales Amount]]-Table1[[#This Row],[Cost Amount]]</f>
        <v>110.84999999999997</v>
      </c>
      <c r="O452" s="8" t="str">
        <f>"Q"&amp;ROUNDUP(MONTH(Table1[[#This Row],[Order Date]])/3,0)</f>
        <v>Q3</v>
      </c>
      <c r="P452" s="8" t="str">
        <f t="shared" ref="P452:P503" si="14">TEXT(B:B,"MMM")</f>
        <v>Sep</v>
      </c>
      <c r="Q452" s="8">
        <f t="shared" ref="Q452:Q503" si="15">MONTH(B:B)</f>
        <v>9</v>
      </c>
    </row>
    <row r="453" spans="1:17" x14ac:dyDescent="0.25">
      <c r="A453" s="8" t="s">
        <v>875</v>
      </c>
      <c r="B453" s="9">
        <v>46342</v>
      </c>
      <c r="C453" s="8">
        <v>2026</v>
      </c>
      <c r="D453" s="8" t="s">
        <v>362</v>
      </c>
      <c r="E453" s="8" t="s">
        <v>500</v>
      </c>
      <c r="F453" s="8" t="s">
        <v>399</v>
      </c>
      <c r="G453" s="8" t="s">
        <v>400</v>
      </c>
      <c r="H453" s="8" t="s">
        <v>22</v>
      </c>
      <c r="I453" s="8" t="s">
        <v>29</v>
      </c>
      <c r="J453" s="8">
        <v>5</v>
      </c>
      <c r="K453" s="8">
        <v>376.81</v>
      </c>
      <c r="L453" s="8">
        <v>1289.8900000000001</v>
      </c>
      <c r="M453" s="8">
        <f>Table1[[#This Row],[Quantity Sold]]*Table1[[#This Row],[Unit Price]]</f>
        <v>1884.05</v>
      </c>
      <c r="N453" s="8">
        <f>Table1[[#This Row],[Sales Amount]]-Table1[[#This Row],[Cost Amount]]</f>
        <v>594.15999999999985</v>
      </c>
      <c r="O453" s="8" t="str">
        <f>"Q"&amp;ROUNDUP(MONTH(Table1[[#This Row],[Order Date]])/3,0)</f>
        <v>Q4</v>
      </c>
      <c r="P453" s="8" t="str">
        <f t="shared" si="14"/>
        <v>Nov</v>
      </c>
      <c r="Q453" s="8">
        <f t="shared" si="15"/>
        <v>11</v>
      </c>
    </row>
    <row r="454" spans="1:17" x14ac:dyDescent="0.25">
      <c r="A454" s="8" t="s">
        <v>876</v>
      </c>
      <c r="B454" s="9">
        <v>46073</v>
      </c>
      <c r="C454" s="8">
        <v>2026</v>
      </c>
      <c r="D454" s="8" t="s">
        <v>417</v>
      </c>
      <c r="E454" s="8" t="s">
        <v>833</v>
      </c>
      <c r="F454" s="8" t="s">
        <v>241</v>
      </c>
      <c r="G454" s="8" t="s">
        <v>242</v>
      </c>
      <c r="H454" s="8" t="s">
        <v>35</v>
      </c>
      <c r="I454" s="8" t="s">
        <v>29</v>
      </c>
      <c r="J454" s="8">
        <v>4</v>
      </c>
      <c r="K454" s="8">
        <v>182.05</v>
      </c>
      <c r="L454" s="8">
        <v>481.49</v>
      </c>
      <c r="M454" s="8">
        <f>Table1[[#This Row],[Quantity Sold]]*Table1[[#This Row],[Unit Price]]</f>
        <v>728.2</v>
      </c>
      <c r="N454" s="8">
        <f>Table1[[#This Row],[Sales Amount]]-Table1[[#This Row],[Cost Amount]]</f>
        <v>246.71000000000004</v>
      </c>
      <c r="O454" s="8" t="str">
        <f>"Q"&amp;ROUNDUP(MONTH(Table1[[#This Row],[Order Date]])/3,0)</f>
        <v>Q1</v>
      </c>
      <c r="P454" s="8" t="str">
        <f t="shared" si="14"/>
        <v>Feb</v>
      </c>
      <c r="Q454" s="8">
        <f t="shared" si="15"/>
        <v>2</v>
      </c>
    </row>
    <row r="455" spans="1:17" x14ac:dyDescent="0.25">
      <c r="A455" s="8" t="s">
        <v>877</v>
      </c>
      <c r="B455" s="9">
        <v>46050</v>
      </c>
      <c r="C455" s="8">
        <v>2026</v>
      </c>
      <c r="D455" s="8" t="s">
        <v>281</v>
      </c>
      <c r="E455" s="8" t="s">
        <v>521</v>
      </c>
      <c r="F455" s="8" t="s">
        <v>233</v>
      </c>
      <c r="G455" s="8" t="s">
        <v>234</v>
      </c>
      <c r="H455" s="8" t="s">
        <v>51</v>
      </c>
      <c r="I455" s="8" t="s">
        <v>52</v>
      </c>
      <c r="J455" s="8">
        <v>17</v>
      </c>
      <c r="K455" s="8">
        <v>424.2</v>
      </c>
      <c r="L455" s="8">
        <v>4515</v>
      </c>
      <c r="M455" s="8">
        <f>Table1[[#This Row],[Quantity Sold]]*Table1[[#This Row],[Unit Price]]</f>
        <v>7211.4</v>
      </c>
      <c r="N455" s="8">
        <f>Table1[[#This Row],[Sales Amount]]-Table1[[#This Row],[Cost Amount]]</f>
        <v>2696.3999999999996</v>
      </c>
      <c r="O455" s="8" t="str">
        <f>"Q"&amp;ROUNDUP(MONTH(Table1[[#This Row],[Order Date]])/3,0)</f>
        <v>Q1</v>
      </c>
      <c r="P455" s="8" t="str">
        <f t="shared" si="14"/>
        <v>Jan</v>
      </c>
      <c r="Q455" s="8">
        <f t="shared" si="15"/>
        <v>1</v>
      </c>
    </row>
    <row r="456" spans="1:17" x14ac:dyDescent="0.25">
      <c r="A456" s="8" t="s">
        <v>878</v>
      </c>
      <c r="B456" s="9">
        <v>46110</v>
      </c>
      <c r="C456" s="8">
        <v>2026</v>
      </c>
      <c r="D456" s="8" t="s">
        <v>498</v>
      </c>
      <c r="E456" s="8" t="s">
        <v>496</v>
      </c>
      <c r="F456" s="8" t="s">
        <v>317</v>
      </c>
      <c r="G456" s="8" t="s">
        <v>318</v>
      </c>
      <c r="H456" s="8" t="s">
        <v>22</v>
      </c>
      <c r="I456" s="8" t="s">
        <v>29</v>
      </c>
      <c r="J456" s="8">
        <v>20</v>
      </c>
      <c r="K456" s="8">
        <v>261.88</v>
      </c>
      <c r="L456" s="8">
        <v>3292.08</v>
      </c>
      <c r="M456" s="8">
        <f>Table1[[#This Row],[Quantity Sold]]*Table1[[#This Row],[Unit Price]]</f>
        <v>5237.6000000000004</v>
      </c>
      <c r="N456" s="8">
        <f>Table1[[#This Row],[Sales Amount]]-Table1[[#This Row],[Cost Amount]]</f>
        <v>1945.5200000000004</v>
      </c>
      <c r="O456" s="8" t="str">
        <f>"Q"&amp;ROUNDUP(MONTH(Table1[[#This Row],[Order Date]])/3,0)</f>
        <v>Q1</v>
      </c>
      <c r="P456" s="8" t="str">
        <f t="shared" si="14"/>
        <v>Mar</v>
      </c>
      <c r="Q456" s="8">
        <f t="shared" si="15"/>
        <v>3</v>
      </c>
    </row>
    <row r="457" spans="1:17" x14ac:dyDescent="0.25">
      <c r="A457" s="8" t="s">
        <v>879</v>
      </c>
      <c r="B457" s="9">
        <v>46318</v>
      </c>
      <c r="C457" s="8">
        <v>2026</v>
      </c>
      <c r="D457" s="8" t="s">
        <v>377</v>
      </c>
      <c r="E457" s="8" t="s">
        <v>557</v>
      </c>
      <c r="F457" s="8" t="s">
        <v>383</v>
      </c>
      <c r="G457" s="8" t="s">
        <v>384</v>
      </c>
      <c r="H457" s="8" t="s">
        <v>220</v>
      </c>
      <c r="I457" s="8" t="s">
        <v>42</v>
      </c>
      <c r="J457" s="8">
        <v>12</v>
      </c>
      <c r="K457" s="8">
        <v>269.75</v>
      </c>
      <c r="L457" s="8">
        <v>1852.24</v>
      </c>
      <c r="M457" s="8">
        <f>Table1[[#This Row],[Quantity Sold]]*Table1[[#This Row],[Unit Price]]</f>
        <v>3237</v>
      </c>
      <c r="N457" s="8">
        <f>Table1[[#This Row],[Sales Amount]]-Table1[[#This Row],[Cost Amount]]</f>
        <v>1384.76</v>
      </c>
      <c r="O457" s="8" t="str">
        <f>"Q"&amp;ROUNDUP(MONTH(Table1[[#This Row],[Order Date]])/3,0)</f>
        <v>Q4</v>
      </c>
      <c r="P457" s="8" t="str">
        <f t="shared" si="14"/>
        <v>Oct</v>
      </c>
      <c r="Q457" s="8">
        <f t="shared" si="15"/>
        <v>10</v>
      </c>
    </row>
    <row r="458" spans="1:17" x14ac:dyDescent="0.25">
      <c r="A458" s="8" t="s">
        <v>880</v>
      </c>
      <c r="B458" s="9">
        <v>46027</v>
      </c>
      <c r="C458" s="8">
        <v>2026</v>
      </c>
      <c r="D458" s="8" t="s">
        <v>530</v>
      </c>
      <c r="E458" s="8" t="s">
        <v>338</v>
      </c>
      <c r="F458" s="8" t="s">
        <v>91</v>
      </c>
      <c r="G458" s="8" t="s">
        <v>92</v>
      </c>
      <c r="H458" s="8" t="s">
        <v>68</v>
      </c>
      <c r="I458" s="8" t="s">
        <v>29</v>
      </c>
      <c r="J458" s="8">
        <v>8</v>
      </c>
      <c r="K458" s="8">
        <v>419.86</v>
      </c>
      <c r="L458" s="8">
        <v>2222.79</v>
      </c>
      <c r="M458" s="8">
        <f>Table1[[#This Row],[Quantity Sold]]*Table1[[#This Row],[Unit Price]]</f>
        <v>3358.88</v>
      </c>
      <c r="N458" s="8">
        <f>Table1[[#This Row],[Sales Amount]]-Table1[[#This Row],[Cost Amount]]</f>
        <v>1136.0900000000001</v>
      </c>
      <c r="O458" s="8" t="str">
        <f>"Q"&amp;ROUNDUP(MONTH(Table1[[#This Row],[Order Date]])/3,0)</f>
        <v>Q1</v>
      </c>
      <c r="P458" s="8" t="str">
        <f t="shared" si="14"/>
        <v>Jan</v>
      </c>
      <c r="Q458" s="8">
        <f t="shared" si="15"/>
        <v>1</v>
      </c>
    </row>
    <row r="459" spans="1:17" x14ac:dyDescent="0.25">
      <c r="A459" s="8" t="s">
        <v>881</v>
      </c>
      <c r="B459" s="9">
        <v>46370</v>
      </c>
      <c r="C459" s="8">
        <v>2026</v>
      </c>
      <c r="D459" s="8" t="s">
        <v>613</v>
      </c>
      <c r="E459" s="8" t="s">
        <v>402</v>
      </c>
      <c r="F459" s="8" t="s">
        <v>233</v>
      </c>
      <c r="G459" s="8" t="s">
        <v>234</v>
      </c>
      <c r="H459" s="8" t="s">
        <v>51</v>
      </c>
      <c r="I459" s="8" t="s">
        <v>52</v>
      </c>
      <c r="J459" s="8">
        <v>15</v>
      </c>
      <c r="K459" s="8">
        <v>323.7</v>
      </c>
      <c r="L459" s="8">
        <v>2883.48</v>
      </c>
      <c r="M459" s="8">
        <f>Table1[[#This Row],[Quantity Sold]]*Table1[[#This Row],[Unit Price]]</f>
        <v>4855.5</v>
      </c>
      <c r="N459" s="8">
        <f>Table1[[#This Row],[Sales Amount]]-Table1[[#This Row],[Cost Amount]]</f>
        <v>1972.02</v>
      </c>
      <c r="O459" s="8" t="str">
        <f>"Q"&amp;ROUNDUP(MONTH(Table1[[#This Row],[Order Date]])/3,0)</f>
        <v>Q4</v>
      </c>
      <c r="P459" s="8" t="str">
        <f t="shared" si="14"/>
        <v>Dec</v>
      </c>
      <c r="Q459" s="8">
        <f t="shared" si="15"/>
        <v>12</v>
      </c>
    </row>
    <row r="460" spans="1:17" x14ac:dyDescent="0.25">
      <c r="A460" s="8" t="s">
        <v>882</v>
      </c>
      <c r="B460" s="9">
        <v>46306</v>
      </c>
      <c r="C460" s="8">
        <v>2026</v>
      </c>
      <c r="D460" s="8" t="s">
        <v>630</v>
      </c>
      <c r="E460" s="8" t="s">
        <v>883</v>
      </c>
      <c r="F460" s="8" t="s">
        <v>163</v>
      </c>
      <c r="G460" s="8" t="s">
        <v>164</v>
      </c>
      <c r="H460" s="8" t="s">
        <v>68</v>
      </c>
      <c r="I460" s="8" t="s">
        <v>42</v>
      </c>
      <c r="J460" s="8">
        <v>6</v>
      </c>
      <c r="K460" s="8">
        <v>196.21</v>
      </c>
      <c r="L460" s="8">
        <v>713.83</v>
      </c>
      <c r="M460" s="8">
        <f>Table1[[#This Row],[Quantity Sold]]*Table1[[#This Row],[Unit Price]]</f>
        <v>1177.26</v>
      </c>
      <c r="N460" s="8">
        <f>Table1[[#This Row],[Sales Amount]]-Table1[[#This Row],[Cost Amount]]</f>
        <v>463.42999999999995</v>
      </c>
      <c r="O460" s="8" t="str">
        <f>"Q"&amp;ROUNDUP(MONTH(Table1[[#This Row],[Order Date]])/3,0)</f>
        <v>Q4</v>
      </c>
      <c r="P460" s="8" t="str">
        <f t="shared" si="14"/>
        <v>Oct</v>
      </c>
      <c r="Q460" s="8">
        <f t="shared" si="15"/>
        <v>10</v>
      </c>
    </row>
    <row r="461" spans="1:17" x14ac:dyDescent="0.25">
      <c r="A461" s="8" t="s">
        <v>884</v>
      </c>
      <c r="B461" s="9">
        <v>46257</v>
      </c>
      <c r="C461" s="8">
        <v>2026</v>
      </c>
      <c r="D461" s="8" t="s">
        <v>750</v>
      </c>
      <c r="E461" s="8" t="s">
        <v>700</v>
      </c>
      <c r="F461" s="8" t="s">
        <v>190</v>
      </c>
      <c r="G461" s="8" t="s">
        <v>191</v>
      </c>
      <c r="H461" s="8" t="s">
        <v>35</v>
      </c>
      <c r="I461" s="8" t="s">
        <v>42</v>
      </c>
      <c r="J461" s="8">
        <v>18</v>
      </c>
      <c r="K461" s="8">
        <v>179.1</v>
      </c>
      <c r="L461" s="8">
        <v>2122.4</v>
      </c>
      <c r="M461" s="8">
        <f>Table1[[#This Row],[Quantity Sold]]*Table1[[#This Row],[Unit Price]]</f>
        <v>3223.7999999999997</v>
      </c>
      <c r="N461" s="8">
        <f>Table1[[#This Row],[Sales Amount]]-Table1[[#This Row],[Cost Amount]]</f>
        <v>1101.3999999999996</v>
      </c>
      <c r="O461" s="8" t="str">
        <f>"Q"&amp;ROUNDUP(MONTH(Table1[[#This Row],[Order Date]])/3,0)</f>
        <v>Q3</v>
      </c>
      <c r="P461" s="8" t="str">
        <f t="shared" si="14"/>
        <v>Aug</v>
      </c>
      <c r="Q461" s="8">
        <f t="shared" si="15"/>
        <v>8</v>
      </c>
    </row>
    <row r="462" spans="1:17" x14ac:dyDescent="0.25">
      <c r="A462" s="8" t="s">
        <v>885</v>
      </c>
      <c r="B462" s="9">
        <v>46142</v>
      </c>
      <c r="C462" s="8">
        <v>2026</v>
      </c>
      <c r="D462" s="8" t="s">
        <v>89</v>
      </c>
      <c r="E462" s="8" t="s">
        <v>886</v>
      </c>
      <c r="F462" s="8" t="s">
        <v>484</v>
      </c>
      <c r="G462" s="8" t="s">
        <v>485</v>
      </c>
      <c r="H462" s="8" t="s">
        <v>97</v>
      </c>
      <c r="I462" s="8" t="s">
        <v>29</v>
      </c>
      <c r="J462" s="8">
        <v>3</v>
      </c>
      <c r="K462" s="8">
        <v>311.81</v>
      </c>
      <c r="L462" s="8">
        <v>515.79</v>
      </c>
      <c r="M462" s="8">
        <f>Table1[[#This Row],[Quantity Sold]]*Table1[[#This Row],[Unit Price]]</f>
        <v>935.43000000000006</v>
      </c>
      <c r="N462" s="8">
        <f>Table1[[#This Row],[Sales Amount]]-Table1[[#This Row],[Cost Amount]]</f>
        <v>419.6400000000001</v>
      </c>
      <c r="O462" s="8" t="str">
        <f>"Q"&amp;ROUNDUP(MONTH(Table1[[#This Row],[Order Date]])/3,0)</f>
        <v>Q2</v>
      </c>
      <c r="P462" s="8" t="str">
        <f t="shared" si="14"/>
        <v>Apr</v>
      </c>
      <c r="Q462" s="8">
        <f t="shared" si="15"/>
        <v>4</v>
      </c>
    </row>
    <row r="463" spans="1:17" x14ac:dyDescent="0.25">
      <c r="A463" s="8" t="s">
        <v>887</v>
      </c>
      <c r="B463" s="9">
        <v>46089</v>
      </c>
      <c r="C463" s="8">
        <v>2026</v>
      </c>
      <c r="D463" s="8" t="s">
        <v>227</v>
      </c>
      <c r="E463" s="8" t="s">
        <v>546</v>
      </c>
      <c r="F463" s="8" t="s">
        <v>27</v>
      </c>
      <c r="G463" s="8" t="s">
        <v>28</v>
      </c>
      <c r="H463" s="8" t="s">
        <v>22</v>
      </c>
      <c r="I463" s="8" t="s">
        <v>52</v>
      </c>
      <c r="J463" s="8">
        <v>3</v>
      </c>
      <c r="K463" s="8">
        <v>459.32</v>
      </c>
      <c r="L463" s="8">
        <v>931.25</v>
      </c>
      <c r="M463" s="8">
        <f>Table1[[#This Row],[Quantity Sold]]*Table1[[#This Row],[Unit Price]]</f>
        <v>1377.96</v>
      </c>
      <c r="N463" s="8">
        <f>Table1[[#This Row],[Sales Amount]]-Table1[[#This Row],[Cost Amount]]</f>
        <v>446.71000000000004</v>
      </c>
      <c r="O463" s="8" t="str">
        <f>"Q"&amp;ROUNDUP(MONTH(Table1[[#This Row],[Order Date]])/3,0)</f>
        <v>Q1</v>
      </c>
      <c r="P463" s="8" t="str">
        <f t="shared" si="14"/>
        <v>Mar</v>
      </c>
      <c r="Q463" s="8">
        <f t="shared" si="15"/>
        <v>3</v>
      </c>
    </row>
    <row r="464" spans="1:17" x14ac:dyDescent="0.25">
      <c r="A464" s="8" t="s">
        <v>888</v>
      </c>
      <c r="B464" s="9">
        <v>46075</v>
      </c>
      <c r="C464" s="8">
        <v>2026</v>
      </c>
      <c r="D464" s="8" t="s">
        <v>86</v>
      </c>
      <c r="E464" s="8" t="s">
        <v>624</v>
      </c>
      <c r="F464" s="8" t="s">
        <v>383</v>
      </c>
      <c r="G464" s="8" t="s">
        <v>384</v>
      </c>
      <c r="H464" s="8" t="s">
        <v>220</v>
      </c>
      <c r="I464" s="8" t="s">
        <v>23</v>
      </c>
      <c r="J464" s="8">
        <v>14</v>
      </c>
      <c r="K464" s="8">
        <v>121.62</v>
      </c>
      <c r="L464" s="8">
        <v>1102.17</v>
      </c>
      <c r="M464" s="8">
        <f>Table1[[#This Row],[Quantity Sold]]*Table1[[#This Row],[Unit Price]]</f>
        <v>1702.68</v>
      </c>
      <c r="N464" s="8">
        <f>Table1[[#This Row],[Sales Amount]]-Table1[[#This Row],[Cost Amount]]</f>
        <v>600.51</v>
      </c>
      <c r="O464" s="8" t="str">
        <f>"Q"&amp;ROUNDUP(MONTH(Table1[[#This Row],[Order Date]])/3,0)</f>
        <v>Q1</v>
      </c>
      <c r="P464" s="8" t="str">
        <f t="shared" si="14"/>
        <v>Feb</v>
      </c>
      <c r="Q464" s="8">
        <f t="shared" si="15"/>
        <v>2</v>
      </c>
    </row>
    <row r="465" spans="1:17" x14ac:dyDescent="0.25">
      <c r="A465" s="8" t="s">
        <v>889</v>
      </c>
      <c r="B465" s="9">
        <v>46170</v>
      </c>
      <c r="C465" s="8">
        <v>2026</v>
      </c>
      <c r="D465" s="8" t="s">
        <v>398</v>
      </c>
      <c r="E465" s="8" t="s">
        <v>690</v>
      </c>
      <c r="F465" s="8" t="s">
        <v>149</v>
      </c>
      <c r="G465" s="8" t="s">
        <v>150</v>
      </c>
      <c r="H465" s="8" t="s">
        <v>22</v>
      </c>
      <c r="I465" s="8" t="s">
        <v>52</v>
      </c>
      <c r="J465" s="8">
        <v>13</v>
      </c>
      <c r="K465" s="8">
        <v>397.78</v>
      </c>
      <c r="L465" s="8">
        <v>3531.68</v>
      </c>
      <c r="M465" s="8">
        <f>Table1[[#This Row],[Quantity Sold]]*Table1[[#This Row],[Unit Price]]</f>
        <v>5171.1399999999994</v>
      </c>
      <c r="N465" s="8">
        <f>Table1[[#This Row],[Sales Amount]]-Table1[[#This Row],[Cost Amount]]</f>
        <v>1639.4599999999996</v>
      </c>
      <c r="O465" s="8" t="str">
        <f>"Q"&amp;ROUNDUP(MONTH(Table1[[#This Row],[Order Date]])/3,0)</f>
        <v>Q2</v>
      </c>
      <c r="P465" s="8" t="str">
        <f t="shared" si="14"/>
        <v>May</v>
      </c>
      <c r="Q465" s="8">
        <f t="shared" si="15"/>
        <v>5</v>
      </c>
    </row>
    <row r="466" spans="1:17" x14ac:dyDescent="0.25">
      <c r="A466" s="8" t="s">
        <v>890</v>
      </c>
      <c r="B466" s="9">
        <v>46267</v>
      </c>
      <c r="C466" s="8">
        <v>2026</v>
      </c>
      <c r="D466" s="8" t="s">
        <v>417</v>
      </c>
      <c r="E466" s="8" t="s">
        <v>665</v>
      </c>
      <c r="F466" s="8" t="s">
        <v>177</v>
      </c>
      <c r="G466" s="8" t="s">
        <v>178</v>
      </c>
      <c r="H466" s="8" t="s">
        <v>41</v>
      </c>
      <c r="I466" s="8" t="s">
        <v>52</v>
      </c>
      <c r="J466" s="8">
        <v>17</v>
      </c>
      <c r="K466" s="8">
        <v>426.36</v>
      </c>
      <c r="L466" s="8">
        <v>4312.93</v>
      </c>
      <c r="M466" s="8">
        <f>Table1[[#This Row],[Quantity Sold]]*Table1[[#This Row],[Unit Price]]</f>
        <v>7248.12</v>
      </c>
      <c r="N466" s="8">
        <f>Table1[[#This Row],[Sales Amount]]-Table1[[#This Row],[Cost Amount]]</f>
        <v>2935.1899999999996</v>
      </c>
      <c r="O466" s="8" t="str">
        <f>"Q"&amp;ROUNDUP(MONTH(Table1[[#This Row],[Order Date]])/3,0)</f>
        <v>Q3</v>
      </c>
      <c r="P466" s="8" t="str">
        <f t="shared" si="14"/>
        <v>Sep</v>
      </c>
      <c r="Q466" s="8">
        <f t="shared" si="15"/>
        <v>9</v>
      </c>
    </row>
    <row r="467" spans="1:17" x14ac:dyDescent="0.25">
      <c r="A467" s="8" t="s">
        <v>891</v>
      </c>
      <c r="B467" s="9">
        <v>46250</v>
      </c>
      <c r="C467" s="8">
        <v>2026</v>
      </c>
      <c r="D467" s="8" t="s">
        <v>415</v>
      </c>
      <c r="E467" s="8" t="s">
        <v>437</v>
      </c>
      <c r="F467" s="8" t="s">
        <v>83</v>
      </c>
      <c r="G467" s="8" t="s">
        <v>84</v>
      </c>
      <c r="H467" s="8" t="s">
        <v>35</v>
      </c>
      <c r="I467" s="8" t="s">
        <v>52</v>
      </c>
      <c r="J467" s="8">
        <v>15</v>
      </c>
      <c r="K467" s="8">
        <v>181.75</v>
      </c>
      <c r="L467" s="8">
        <v>1555.33</v>
      </c>
      <c r="M467" s="8">
        <f>Table1[[#This Row],[Quantity Sold]]*Table1[[#This Row],[Unit Price]]</f>
        <v>2726.25</v>
      </c>
      <c r="N467" s="8">
        <f>Table1[[#This Row],[Sales Amount]]-Table1[[#This Row],[Cost Amount]]</f>
        <v>1170.92</v>
      </c>
      <c r="O467" s="8" t="str">
        <f>"Q"&amp;ROUNDUP(MONTH(Table1[[#This Row],[Order Date]])/3,0)</f>
        <v>Q3</v>
      </c>
      <c r="P467" s="8" t="str">
        <f t="shared" si="14"/>
        <v>Aug</v>
      </c>
      <c r="Q467" s="8">
        <f t="shared" si="15"/>
        <v>8</v>
      </c>
    </row>
    <row r="468" spans="1:17" x14ac:dyDescent="0.25">
      <c r="A468" s="8" t="s">
        <v>892</v>
      </c>
      <c r="B468" s="9">
        <v>46296</v>
      </c>
      <c r="C468" s="8">
        <v>2026</v>
      </c>
      <c r="D468" s="8" t="s">
        <v>470</v>
      </c>
      <c r="E468" s="8" t="s">
        <v>893</v>
      </c>
      <c r="F468" s="8" t="s">
        <v>123</v>
      </c>
      <c r="G468" s="8" t="s">
        <v>124</v>
      </c>
      <c r="H468" s="8" t="s">
        <v>41</v>
      </c>
      <c r="I468" s="8" t="s">
        <v>52</v>
      </c>
      <c r="J468" s="8">
        <v>9</v>
      </c>
      <c r="K468" s="8">
        <v>426.54</v>
      </c>
      <c r="L468" s="8">
        <v>2239.88</v>
      </c>
      <c r="M468" s="8">
        <f>Table1[[#This Row],[Quantity Sold]]*Table1[[#This Row],[Unit Price]]</f>
        <v>3838.86</v>
      </c>
      <c r="N468" s="8">
        <f>Table1[[#This Row],[Sales Amount]]-Table1[[#This Row],[Cost Amount]]</f>
        <v>1598.98</v>
      </c>
      <c r="O468" s="8" t="str">
        <f>"Q"&amp;ROUNDUP(MONTH(Table1[[#This Row],[Order Date]])/3,0)</f>
        <v>Q4</v>
      </c>
      <c r="P468" s="8" t="str">
        <f t="shared" si="14"/>
        <v>Oct</v>
      </c>
      <c r="Q468" s="8">
        <f t="shared" si="15"/>
        <v>10</v>
      </c>
    </row>
    <row r="469" spans="1:17" x14ac:dyDescent="0.25">
      <c r="A469" s="8" t="s">
        <v>894</v>
      </c>
      <c r="B469" s="9">
        <v>46369</v>
      </c>
      <c r="C469" s="8">
        <v>2026</v>
      </c>
      <c r="D469" s="8" t="s">
        <v>750</v>
      </c>
      <c r="E469" s="8" t="s">
        <v>207</v>
      </c>
      <c r="F469" s="8" t="s">
        <v>101</v>
      </c>
      <c r="G469" s="8" t="s">
        <v>102</v>
      </c>
      <c r="H469" s="8" t="s">
        <v>22</v>
      </c>
      <c r="I469" s="8" t="s">
        <v>42</v>
      </c>
      <c r="J469" s="8">
        <v>1</v>
      </c>
      <c r="K469" s="8">
        <v>261.58999999999997</v>
      </c>
      <c r="L469" s="8">
        <v>163.04</v>
      </c>
      <c r="M469" s="8">
        <f>Table1[[#This Row],[Quantity Sold]]*Table1[[#This Row],[Unit Price]]</f>
        <v>261.58999999999997</v>
      </c>
      <c r="N469" s="8">
        <f>Table1[[#This Row],[Sales Amount]]-Table1[[#This Row],[Cost Amount]]</f>
        <v>98.549999999999983</v>
      </c>
      <c r="O469" s="8" t="str">
        <f>"Q"&amp;ROUNDUP(MONTH(Table1[[#This Row],[Order Date]])/3,0)</f>
        <v>Q4</v>
      </c>
      <c r="P469" s="8" t="str">
        <f t="shared" si="14"/>
        <v>Dec</v>
      </c>
      <c r="Q469" s="8">
        <f t="shared" si="15"/>
        <v>12</v>
      </c>
    </row>
    <row r="470" spans="1:17" x14ac:dyDescent="0.25">
      <c r="A470" s="8" t="s">
        <v>895</v>
      </c>
      <c r="B470" s="9">
        <v>46123</v>
      </c>
      <c r="C470" s="8">
        <v>2026</v>
      </c>
      <c r="D470" s="8" t="s">
        <v>681</v>
      </c>
      <c r="E470" s="8" t="s">
        <v>896</v>
      </c>
      <c r="F470" s="8" t="s">
        <v>123</v>
      </c>
      <c r="G470" s="8" t="s">
        <v>124</v>
      </c>
      <c r="H470" s="8" t="s">
        <v>41</v>
      </c>
      <c r="I470" s="8" t="s">
        <v>52</v>
      </c>
      <c r="J470" s="8">
        <v>6</v>
      </c>
      <c r="K470" s="8">
        <v>207.84</v>
      </c>
      <c r="L470" s="8">
        <v>677.26</v>
      </c>
      <c r="M470" s="8">
        <f>Table1[[#This Row],[Quantity Sold]]*Table1[[#This Row],[Unit Price]]</f>
        <v>1247.04</v>
      </c>
      <c r="N470" s="8">
        <f>Table1[[#This Row],[Sales Amount]]-Table1[[#This Row],[Cost Amount]]</f>
        <v>569.78</v>
      </c>
      <c r="O470" s="8" t="str">
        <f>"Q"&amp;ROUNDUP(MONTH(Table1[[#This Row],[Order Date]])/3,0)</f>
        <v>Q2</v>
      </c>
      <c r="P470" s="8" t="str">
        <f t="shared" si="14"/>
        <v>Apr</v>
      </c>
      <c r="Q470" s="8">
        <f t="shared" si="15"/>
        <v>4</v>
      </c>
    </row>
    <row r="471" spans="1:17" x14ac:dyDescent="0.25">
      <c r="A471" s="8" t="s">
        <v>897</v>
      </c>
      <c r="B471" s="9">
        <v>46157</v>
      </c>
      <c r="C471" s="8">
        <v>2026</v>
      </c>
      <c r="D471" s="8" t="s">
        <v>379</v>
      </c>
      <c r="E471" s="8" t="s">
        <v>560</v>
      </c>
      <c r="F471" s="8" t="s">
        <v>134</v>
      </c>
      <c r="G471" s="8" t="s">
        <v>135</v>
      </c>
      <c r="H471" s="8" t="s">
        <v>22</v>
      </c>
      <c r="I471" s="8" t="s">
        <v>42</v>
      </c>
      <c r="J471" s="8">
        <v>12</v>
      </c>
      <c r="K471" s="8">
        <v>413.57</v>
      </c>
      <c r="L471" s="8">
        <v>3054.8</v>
      </c>
      <c r="M471" s="8">
        <f>Table1[[#This Row],[Quantity Sold]]*Table1[[#This Row],[Unit Price]]</f>
        <v>4962.84</v>
      </c>
      <c r="N471" s="8">
        <f>Table1[[#This Row],[Sales Amount]]-Table1[[#This Row],[Cost Amount]]</f>
        <v>1908.04</v>
      </c>
      <c r="O471" s="8" t="str">
        <f>"Q"&amp;ROUNDUP(MONTH(Table1[[#This Row],[Order Date]])/3,0)</f>
        <v>Q2</v>
      </c>
      <c r="P471" s="8" t="str">
        <f t="shared" si="14"/>
        <v>May</v>
      </c>
      <c r="Q471" s="8">
        <f t="shared" si="15"/>
        <v>5</v>
      </c>
    </row>
    <row r="472" spans="1:17" x14ac:dyDescent="0.25">
      <c r="A472" s="8" t="s">
        <v>898</v>
      </c>
      <c r="B472" s="9">
        <v>46310</v>
      </c>
      <c r="C472" s="8">
        <v>2026</v>
      </c>
      <c r="D472" s="8" t="s">
        <v>459</v>
      </c>
      <c r="E472" s="8" t="s">
        <v>168</v>
      </c>
      <c r="F472" s="8" t="s">
        <v>233</v>
      </c>
      <c r="G472" s="8" t="s">
        <v>234</v>
      </c>
      <c r="H472" s="8" t="s">
        <v>51</v>
      </c>
      <c r="I472" s="8" t="s">
        <v>52</v>
      </c>
      <c r="J472" s="8">
        <v>17</v>
      </c>
      <c r="K472" s="8">
        <v>20.350000000000001</v>
      </c>
      <c r="L472" s="8">
        <v>247.25</v>
      </c>
      <c r="M472" s="8">
        <f>Table1[[#This Row],[Quantity Sold]]*Table1[[#This Row],[Unit Price]]</f>
        <v>345.95000000000005</v>
      </c>
      <c r="N472" s="8">
        <f>Table1[[#This Row],[Sales Amount]]-Table1[[#This Row],[Cost Amount]]</f>
        <v>98.700000000000045</v>
      </c>
      <c r="O472" s="8" t="str">
        <f>"Q"&amp;ROUNDUP(MONTH(Table1[[#This Row],[Order Date]])/3,0)</f>
        <v>Q4</v>
      </c>
      <c r="P472" s="8" t="str">
        <f t="shared" si="14"/>
        <v>Oct</v>
      </c>
      <c r="Q472" s="8">
        <f t="shared" si="15"/>
        <v>10</v>
      </c>
    </row>
    <row r="473" spans="1:17" x14ac:dyDescent="0.25">
      <c r="A473" s="8" t="s">
        <v>899</v>
      </c>
      <c r="B473" s="9">
        <v>46025</v>
      </c>
      <c r="C473" s="8">
        <v>2026</v>
      </c>
      <c r="D473" s="8" t="s">
        <v>209</v>
      </c>
      <c r="E473" s="8" t="s">
        <v>652</v>
      </c>
      <c r="F473" s="8" t="s">
        <v>195</v>
      </c>
      <c r="G473" s="8" t="s">
        <v>196</v>
      </c>
      <c r="H473" s="8" t="s">
        <v>35</v>
      </c>
      <c r="I473" s="8" t="s">
        <v>23</v>
      </c>
      <c r="J473" s="8">
        <v>17</v>
      </c>
      <c r="K473" s="8">
        <v>344.9</v>
      </c>
      <c r="L473" s="8">
        <v>3533.35</v>
      </c>
      <c r="M473" s="8">
        <f>Table1[[#This Row],[Quantity Sold]]*Table1[[#This Row],[Unit Price]]</f>
        <v>5863.2999999999993</v>
      </c>
      <c r="N473" s="8">
        <f>Table1[[#This Row],[Sales Amount]]-Table1[[#This Row],[Cost Amount]]</f>
        <v>2329.9499999999994</v>
      </c>
      <c r="O473" s="8" t="str">
        <f>"Q"&amp;ROUNDUP(MONTH(Table1[[#This Row],[Order Date]])/3,0)</f>
        <v>Q1</v>
      </c>
      <c r="P473" s="8" t="str">
        <f t="shared" si="14"/>
        <v>Jan</v>
      </c>
      <c r="Q473" s="8">
        <f t="shared" si="15"/>
        <v>1</v>
      </c>
    </row>
    <row r="474" spans="1:17" x14ac:dyDescent="0.25">
      <c r="A474" s="8" t="s">
        <v>900</v>
      </c>
      <c r="B474" s="9">
        <v>46224</v>
      </c>
      <c r="C474" s="8">
        <v>2026</v>
      </c>
      <c r="D474" s="8" t="s">
        <v>44</v>
      </c>
      <c r="E474" s="8" t="s">
        <v>338</v>
      </c>
      <c r="F474" s="8" t="s">
        <v>123</v>
      </c>
      <c r="G474" s="8" t="s">
        <v>124</v>
      </c>
      <c r="H474" s="8" t="s">
        <v>41</v>
      </c>
      <c r="I474" s="8" t="s">
        <v>29</v>
      </c>
      <c r="J474" s="8">
        <v>3</v>
      </c>
      <c r="K474" s="8">
        <v>45.67</v>
      </c>
      <c r="L474" s="8">
        <v>93.69</v>
      </c>
      <c r="M474" s="8">
        <f>Table1[[#This Row],[Quantity Sold]]*Table1[[#This Row],[Unit Price]]</f>
        <v>137.01</v>
      </c>
      <c r="N474" s="8">
        <f>Table1[[#This Row],[Sales Amount]]-Table1[[#This Row],[Cost Amount]]</f>
        <v>43.319999999999993</v>
      </c>
      <c r="O474" s="8" t="str">
        <f>"Q"&amp;ROUNDUP(MONTH(Table1[[#This Row],[Order Date]])/3,0)</f>
        <v>Q3</v>
      </c>
      <c r="P474" s="8" t="str">
        <f t="shared" si="14"/>
        <v>Jul</v>
      </c>
      <c r="Q474" s="8">
        <f t="shared" si="15"/>
        <v>7</v>
      </c>
    </row>
    <row r="475" spans="1:17" x14ac:dyDescent="0.25">
      <c r="A475" s="8" t="s">
        <v>901</v>
      </c>
      <c r="B475" s="9">
        <v>46341</v>
      </c>
      <c r="C475" s="8">
        <v>2026</v>
      </c>
      <c r="D475" s="8" t="s">
        <v>142</v>
      </c>
      <c r="E475" s="8" t="s">
        <v>143</v>
      </c>
      <c r="F475" s="8" t="s">
        <v>149</v>
      </c>
      <c r="G475" s="8" t="s">
        <v>150</v>
      </c>
      <c r="H475" s="8" t="s">
        <v>22</v>
      </c>
      <c r="I475" s="8" t="s">
        <v>52</v>
      </c>
      <c r="J475" s="8">
        <v>3</v>
      </c>
      <c r="K475" s="8">
        <v>257.87</v>
      </c>
      <c r="L475" s="8">
        <v>473.79</v>
      </c>
      <c r="M475" s="8">
        <f>Table1[[#This Row],[Quantity Sold]]*Table1[[#This Row],[Unit Price]]</f>
        <v>773.61</v>
      </c>
      <c r="N475" s="8">
        <f>Table1[[#This Row],[Sales Amount]]-Table1[[#This Row],[Cost Amount]]</f>
        <v>299.82</v>
      </c>
      <c r="O475" s="8" t="str">
        <f>"Q"&amp;ROUNDUP(MONTH(Table1[[#This Row],[Order Date]])/3,0)</f>
        <v>Q4</v>
      </c>
      <c r="P475" s="8" t="str">
        <f t="shared" si="14"/>
        <v>Nov</v>
      </c>
      <c r="Q475" s="8">
        <f t="shared" si="15"/>
        <v>11</v>
      </c>
    </row>
    <row r="476" spans="1:17" x14ac:dyDescent="0.25">
      <c r="A476" s="8" t="s">
        <v>902</v>
      </c>
      <c r="B476" s="9">
        <v>46240</v>
      </c>
      <c r="C476" s="8">
        <v>2026</v>
      </c>
      <c r="D476" s="8" t="s">
        <v>257</v>
      </c>
      <c r="E476" s="8" t="s">
        <v>903</v>
      </c>
      <c r="F476" s="8" t="s">
        <v>218</v>
      </c>
      <c r="G476" s="8" t="s">
        <v>219</v>
      </c>
      <c r="H476" s="8" t="s">
        <v>220</v>
      </c>
      <c r="I476" s="8" t="s">
        <v>29</v>
      </c>
      <c r="J476" s="8">
        <v>11</v>
      </c>
      <c r="K476" s="8">
        <v>35.28</v>
      </c>
      <c r="L476" s="8">
        <v>215.32</v>
      </c>
      <c r="M476" s="8">
        <f>Table1[[#This Row],[Quantity Sold]]*Table1[[#This Row],[Unit Price]]</f>
        <v>388.08000000000004</v>
      </c>
      <c r="N476" s="8">
        <f>Table1[[#This Row],[Sales Amount]]-Table1[[#This Row],[Cost Amount]]</f>
        <v>172.76000000000005</v>
      </c>
      <c r="O476" s="8" t="str">
        <f>"Q"&amp;ROUNDUP(MONTH(Table1[[#This Row],[Order Date]])/3,0)</f>
        <v>Q3</v>
      </c>
      <c r="P476" s="8" t="str">
        <f t="shared" si="14"/>
        <v>Aug</v>
      </c>
      <c r="Q476" s="8">
        <f t="shared" si="15"/>
        <v>8</v>
      </c>
    </row>
    <row r="477" spans="1:17" x14ac:dyDescent="0.25">
      <c r="A477" s="8" t="s">
        <v>904</v>
      </c>
      <c r="B477" s="9">
        <v>46336</v>
      </c>
      <c r="C477" s="8">
        <v>2026</v>
      </c>
      <c r="D477" s="8" t="s">
        <v>398</v>
      </c>
      <c r="E477" s="8" t="s">
        <v>671</v>
      </c>
      <c r="F477" s="8" t="s">
        <v>27</v>
      </c>
      <c r="G477" s="8" t="s">
        <v>28</v>
      </c>
      <c r="H477" s="8" t="s">
        <v>22</v>
      </c>
      <c r="I477" s="8" t="s">
        <v>42</v>
      </c>
      <c r="J477" s="8">
        <v>16</v>
      </c>
      <c r="K477" s="8">
        <v>366.1</v>
      </c>
      <c r="L477" s="8">
        <v>3576.89</v>
      </c>
      <c r="M477" s="8">
        <f>Table1[[#This Row],[Quantity Sold]]*Table1[[#This Row],[Unit Price]]</f>
        <v>5857.6</v>
      </c>
      <c r="N477" s="8">
        <f>Table1[[#This Row],[Sales Amount]]-Table1[[#This Row],[Cost Amount]]</f>
        <v>2280.7100000000005</v>
      </c>
      <c r="O477" s="8" t="str">
        <f>"Q"&amp;ROUNDUP(MONTH(Table1[[#This Row],[Order Date]])/3,0)</f>
        <v>Q4</v>
      </c>
      <c r="P477" s="8" t="str">
        <f t="shared" si="14"/>
        <v>Nov</v>
      </c>
      <c r="Q477" s="8">
        <f t="shared" si="15"/>
        <v>11</v>
      </c>
    </row>
    <row r="478" spans="1:17" x14ac:dyDescent="0.25">
      <c r="A478" s="8" t="s">
        <v>905</v>
      </c>
      <c r="B478" s="9">
        <v>46229</v>
      </c>
      <c r="C478" s="8">
        <v>2026</v>
      </c>
      <c r="D478" s="8" t="s">
        <v>222</v>
      </c>
      <c r="E478" s="8" t="s">
        <v>618</v>
      </c>
      <c r="F478" s="8" t="s">
        <v>440</v>
      </c>
      <c r="G478" s="8" t="s">
        <v>441</v>
      </c>
      <c r="H478" s="8" t="s">
        <v>97</v>
      </c>
      <c r="I478" s="8" t="s">
        <v>52</v>
      </c>
      <c r="J478" s="8">
        <v>2</v>
      </c>
      <c r="K478" s="8">
        <v>140.81</v>
      </c>
      <c r="L478" s="8">
        <v>237.34</v>
      </c>
      <c r="M478" s="8">
        <f>Table1[[#This Row],[Quantity Sold]]*Table1[[#This Row],[Unit Price]]</f>
        <v>281.62</v>
      </c>
      <c r="N478" s="8">
        <f>Table1[[#This Row],[Sales Amount]]-Table1[[#This Row],[Cost Amount]]</f>
        <v>44.28</v>
      </c>
      <c r="O478" s="8" t="str">
        <f>"Q"&amp;ROUNDUP(MONTH(Table1[[#This Row],[Order Date]])/3,0)</f>
        <v>Q3</v>
      </c>
      <c r="P478" s="8" t="str">
        <f t="shared" si="14"/>
        <v>Jul</v>
      </c>
      <c r="Q478" s="8">
        <f t="shared" si="15"/>
        <v>7</v>
      </c>
    </row>
    <row r="479" spans="1:17" x14ac:dyDescent="0.25">
      <c r="A479" s="8" t="s">
        <v>906</v>
      </c>
      <c r="B479" s="9">
        <v>46233</v>
      </c>
      <c r="C479" s="8">
        <v>2026</v>
      </c>
      <c r="D479" s="8" t="s">
        <v>200</v>
      </c>
      <c r="E479" s="8" t="s">
        <v>563</v>
      </c>
      <c r="F479" s="8" t="s">
        <v>399</v>
      </c>
      <c r="G479" s="8" t="s">
        <v>400</v>
      </c>
      <c r="H479" s="8" t="s">
        <v>22</v>
      </c>
      <c r="I479" s="8" t="s">
        <v>42</v>
      </c>
      <c r="J479" s="8">
        <v>7</v>
      </c>
      <c r="K479" s="8">
        <v>334.45</v>
      </c>
      <c r="L479" s="8">
        <v>1939.83</v>
      </c>
      <c r="M479" s="8">
        <f>Table1[[#This Row],[Quantity Sold]]*Table1[[#This Row],[Unit Price]]</f>
        <v>2341.15</v>
      </c>
      <c r="N479" s="8">
        <f>Table1[[#This Row],[Sales Amount]]-Table1[[#This Row],[Cost Amount]]</f>
        <v>401.32000000000016</v>
      </c>
      <c r="O479" s="8" t="str">
        <f>"Q"&amp;ROUNDUP(MONTH(Table1[[#This Row],[Order Date]])/3,0)</f>
        <v>Q3</v>
      </c>
      <c r="P479" s="8" t="str">
        <f t="shared" si="14"/>
        <v>Jul</v>
      </c>
      <c r="Q479" s="8">
        <f t="shared" si="15"/>
        <v>7</v>
      </c>
    </row>
    <row r="480" spans="1:17" x14ac:dyDescent="0.25">
      <c r="A480" s="8" t="s">
        <v>907</v>
      </c>
      <c r="B480" s="9">
        <v>46381</v>
      </c>
      <c r="C480" s="8">
        <v>2026</v>
      </c>
      <c r="D480" s="8" t="s">
        <v>75</v>
      </c>
      <c r="E480" s="8" t="s">
        <v>557</v>
      </c>
      <c r="F480" s="8" t="s">
        <v>159</v>
      </c>
      <c r="G480" s="8" t="s">
        <v>160</v>
      </c>
      <c r="H480" s="8" t="s">
        <v>51</v>
      </c>
      <c r="I480" s="8" t="s">
        <v>29</v>
      </c>
      <c r="J480" s="8">
        <v>5</v>
      </c>
      <c r="K480" s="8">
        <v>224.07</v>
      </c>
      <c r="L480" s="8">
        <v>621.99</v>
      </c>
      <c r="M480" s="8">
        <f>Table1[[#This Row],[Quantity Sold]]*Table1[[#This Row],[Unit Price]]</f>
        <v>1120.3499999999999</v>
      </c>
      <c r="N480" s="8">
        <f>Table1[[#This Row],[Sales Amount]]-Table1[[#This Row],[Cost Amount]]</f>
        <v>498.3599999999999</v>
      </c>
      <c r="O480" s="8" t="str">
        <f>"Q"&amp;ROUNDUP(MONTH(Table1[[#This Row],[Order Date]])/3,0)</f>
        <v>Q4</v>
      </c>
      <c r="P480" s="8" t="str">
        <f t="shared" si="14"/>
        <v>Dec</v>
      </c>
      <c r="Q480" s="8">
        <f t="shared" si="15"/>
        <v>12</v>
      </c>
    </row>
    <row r="481" spans="1:17" x14ac:dyDescent="0.25">
      <c r="A481" s="8" t="s">
        <v>908</v>
      </c>
      <c r="B481" s="9">
        <v>46281</v>
      </c>
      <c r="C481" s="8">
        <v>2026</v>
      </c>
      <c r="D481" s="8" t="s">
        <v>909</v>
      </c>
      <c r="E481" s="8" t="s">
        <v>128</v>
      </c>
      <c r="F481" s="8" t="s">
        <v>241</v>
      </c>
      <c r="G481" s="8" t="s">
        <v>242</v>
      </c>
      <c r="H481" s="8" t="s">
        <v>35</v>
      </c>
      <c r="I481" s="8" t="s">
        <v>23</v>
      </c>
      <c r="J481" s="8">
        <v>3</v>
      </c>
      <c r="K481" s="8">
        <v>237.43</v>
      </c>
      <c r="L481" s="8">
        <v>490.56</v>
      </c>
      <c r="M481" s="8">
        <f>Table1[[#This Row],[Quantity Sold]]*Table1[[#This Row],[Unit Price]]</f>
        <v>712.29</v>
      </c>
      <c r="N481" s="8">
        <f>Table1[[#This Row],[Sales Amount]]-Table1[[#This Row],[Cost Amount]]</f>
        <v>221.72999999999996</v>
      </c>
      <c r="O481" s="8" t="str">
        <f>"Q"&amp;ROUNDUP(MONTH(Table1[[#This Row],[Order Date]])/3,0)</f>
        <v>Q3</v>
      </c>
      <c r="P481" s="8" t="str">
        <f t="shared" si="14"/>
        <v>Sep</v>
      </c>
      <c r="Q481" s="8">
        <f t="shared" si="15"/>
        <v>9</v>
      </c>
    </row>
    <row r="482" spans="1:17" x14ac:dyDescent="0.25">
      <c r="A482" s="8" t="s">
        <v>910</v>
      </c>
      <c r="B482" s="9">
        <v>46352</v>
      </c>
      <c r="C482" s="8">
        <v>2026</v>
      </c>
      <c r="D482" s="8" t="s">
        <v>909</v>
      </c>
      <c r="E482" s="8" t="s">
        <v>687</v>
      </c>
      <c r="F482" s="8" t="s">
        <v>177</v>
      </c>
      <c r="G482" s="8" t="s">
        <v>178</v>
      </c>
      <c r="H482" s="8" t="s">
        <v>41</v>
      </c>
      <c r="I482" s="8" t="s">
        <v>52</v>
      </c>
      <c r="J482" s="8">
        <v>14</v>
      </c>
      <c r="K482" s="8">
        <v>388.92</v>
      </c>
      <c r="L482" s="8">
        <v>3238.34</v>
      </c>
      <c r="M482" s="8">
        <f>Table1[[#This Row],[Quantity Sold]]*Table1[[#This Row],[Unit Price]]</f>
        <v>5444.88</v>
      </c>
      <c r="N482" s="8">
        <f>Table1[[#This Row],[Sales Amount]]-Table1[[#This Row],[Cost Amount]]</f>
        <v>2206.54</v>
      </c>
      <c r="O482" s="8" t="str">
        <f>"Q"&amp;ROUNDUP(MONTH(Table1[[#This Row],[Order Date]])/3,0)</f>
        <v>Q4</v>
      </c>
      <c r="P482" s="8" t="str">
        <f t="shared" si="14"/>
        <v>Nov</v>
      </c>
      <c r="Q482" s="8">
        <f t="shared" si="15"/>
        <v>11</v>
      </c>
    </row>
    <row r="483" spans="1:17" x14ac:dyDescent="0.25">
      <c r="A483" s="8" t="s">
        <v>911</v>
      </c>
      <c r="B483" s="9">
        <v>46259</v>
      </c>
      <c r="C483" s="8">
        <v>2026</v>
      </c>
      <c r="D483" s="8" t="s">
        <v>291</v>
      </c>
      <c r="E483" s="8" t="s">
        <v>615</v>
      </c>
      <c r="F483" s="8" t="s">
        <v>61</v>
      </c>
      <c r="G483" s="8" t="s">
        <v>62</v>
      </c>
      <c r="H483" s="8" t="s">
        <v>22</v>
      </c>
      <c r="I483" s="8" t="s">
        <v>42</v>
      </c>
      <c r="J483" s="8">
        <v>6</v>
      </c>
      <c r="K483" s="8">
        <v>171.38</v>
      </c>
      <c r="L483" s="8">
        <v>639.76</v>
      </c>
      <c r="M483" s="8">
        <f>Table1[[#This Row],[Quantity Sold]]*Table1[[#This Row],[Unit Price]]</f>
        <v>1028.28</v>
      </c>
      <c r="N483" s="8">
        <f>Table1[[#This Row],[Sales Amount]]-Table1[[#This Row],[Cost Amount]]</f>
        <v>388.52</v>
      </c>
      <c r="O483" s="8" t="str">
        <f>"Q"&amp;ROUNDUP(MONTH(Table1[[#This Row],[Order Date]])/3,0)</f>
        <v>Q3</v>
      </c>
      <c r="P483" s="8" t="str">
        <f t="shared" si="14"/>
        <v>Aug</v>
      </c>
      <c r="Q483" s="8">
        <f t="shared" si="15"/>
        <v>8</v>
      </c>
    </row>
    <row r="484" spans="1:17" x14ac:dyDescent="0.25">
      <c r="A484" s="8" t="s">
        <v>912</v>
      </c>
      <c r="B484" s="9">
        <v>46053</v>
      </c>
      <c r="C484" s="8">
        <v>2026</v>
      </c>
      <c r="D484" s="8" t="s">
        <v>357</v>
      </c>
      <c r="E484" s="8" t="s">
        <v>350</v>
      </c>
      <c r="F484" s="8" t="s">
        <v>91</v>
      </c>
      <c r="G484" s="8" t="s">
        <v>92</v>
      </c>
      <c r="H484" s="8" t="s">
        <v>68</v>
      </c>
      <c r="I484" s="8" t="s">
        <v>52</v>
      </c>
      <c r="J484" s="8">
        <v>8</v>
      </c>
      <c r="K484" s="8">
        <v>222.57</v>
      </c>
      <c r="L484" s="8">
        <v>1163.6300000000001</v>
      </c>
      <c r="M484" s="8">
        <f>Table1[[#This Row],[Quantity Sold]]*Table1[[#This Row],[Unit Price]]</f>
        <v>1780.56</v>
      </c>
      <c r="N484" s="8">
        <f>Table1[[#This Row],[Sales Amount]]-Table1[[#This Row],[Cost Amount]]</f>
        <v>616.92999999999984</v>
      </c>
      <c r="O484" s="8" t="str">
        <f>"Q"&amp;ROUNDUP(MONTH(Table1[[#This Row],[Order Date]])/3,0)</f>
        <v>Q1</v>
      </c>
      <c r="P484" s="8" t="str">
        <f t="shared" si="14"/>
        <v>Jan</v>
      </c>
      <c r="Q484" s="8">
        <f t="shared" si="15"/>
        <v>1</v>
      </c>
    </row>
    <row r="485" spans="1:17" x14ac:dyDescent="0.25">
      <c r="A485" s="8" t="s">
        <v>913</v>
      </c>
      <c r="B485" s="9">
        <v>46092</v>
      </c>
      <c r="C485" s="8">
        <v>2026</v>
      </c>
      <c r="D485" s="8" t="s">
        <v>142</v>
      </c>
      <c r="E485" s="8" t="s">
        <v>729</v>
      </c>
      <c r="F485" s="8" t="s">
        <v>134</v>
      </c>
      <c r="G485" s="8" t="s">
        <v>135</v>
      </c>
      <c r="H485" s="8" t="s">
        <v>22</v>
      </c>
      <c r="I485" s="8" t="s">
        <v>52</v>
      </c>
      <c r="J485" s="8">
        <v>15</v>
      </c>
      <c r="K485" s="8">
        <v>418.09</v>
      </c>
      <c r="L485" s="8">
        <v>3341.77</v>
      </c>
      <c r="M485" s="8">
        <f>Table1[[#This Row],[Quantity Sold]]*Table1[[#This Row],[Unit Price]]</f>
        <v>6271.3499999999995</v>
      </c>
      <c r="N485" s="8">
        <f>Table1[[#This Row],[Sales Amount]]-Table1[[#This Row],[Cost Amount]]</f>
        <v>2929.5799999999995</v>
      </c>
      <c r="O485" s="8" t="str">
        <f>"Q"&amp;ROUNDUP(MONTH(Table1[[#This Row],[Order Date]])/3,0)</f>
        <v>Q1</v>
      </c>
      <c r="P485" s="8" t="str">
        <f t="shared" si="14"/>
        <v>Mar</v>
      </c>
      <c r="Q485" s="8">
        <f t="shared" si="15"/>
        <v>3</v>
      </c>
    </row>
    <row r="486" spans="1:17" x14ac:dyDescent="0.25">
      <c r="A486" s="8" t="s">
        <v>914</v>
      </c>
      <c r="B486" s="9">
        <v>46061</v>
      </c>
      <c r="C486" s="8">
        <v>2026</v>
      </c>
      <c r="D486" s="8" t="s">
        <v>137</v>
      </c>
      <c r="E486" s="8" t="s">
        <v>791</v>
      </c>
      <c r="F486" s="8" t="s">
        <v>233</v>
      </c>
      <c r="G486" s="8" t="s">
        <v>234</v>
      </c>
      <c r="H486" s="8" t="s">
        <v>51</v>
      </c>
      <c r="I486" s="8" t="s">
        <v>23</v>
      </c>
      <c r="J486" s="8">
        <v>18</v>
      </c>
      <c r="K486" s="8">
        <v>453.87</v>
      </c>
      <c r="L486" s="8">
        <v>4522.51</v>
      </c>
      <c r="M486" s="8">
        <f>Table1[[#This Row],[Quantity Sold]]*Table1[[#This Row],[Unit Price]]</f>
        <v>8169.66</v>
      </c>
      <c r="N486" s="8">
        <f>Table1[[#This Row],[Sales Amount]]-Table1[[#This Row],[Cost Amount]]</f>
        <v>3647.1499999999996</v>
      </c>
      <c r="O486" s="8" t="str">
        <f>"Q"&amp;ROUNDUP(MONTH(Table1[[#This Row],[Order Date]])/3,0)</f>
        <v>Q1</v>
      </c>
      <c r="P486" s="8" t="str">
        <f t="shared" si="14"/>
        <v>Feb</v>
      </c>
      <c r="Q486" s="8">
        <f t="shared" si="15"/>
        <v>2</v>
      </c>
    </row>
    <row r="487" spans="1:17" x14ac:dyDescent="0.25">
      <c r="A487" s="8" t="s">
        <v>915</v>
      </c>
      <c r="B487" s="9">
        <v>46043</v>
      </c>
      <c r="C487" s="8">
        <v>2026</v>
      </c>
      <c r="D487" s="8" t="s">
        <v>776</v>
      </c>
      <c r="E487" s="8" t="s">
        <v>94</v>
      </c>
      <c r="F487" s="8" t="s">
        <v>91</v>
      </c>
      <c r="G487" s="8" t="s">
        <v>92</v>
      </c>
      <c r="H487" s="8" t="s">
        <v>68</v>
      </c>
      <c r="I487" s="8" t="s">
        <v>29</v>
      </c>
      <c r="J487" s="8">
        <v>10</v>
      </c>
      <c r="K487" s="8">
        <v>488.89</v>
      </c>
      <c r="L487" s="8">
        <v>3375.15</v>
      </c>
      <c r="M487" s="8">
        <f>Table1[[#This Row],[Quantity Sold]]*Table1[[#This Row],[Unit Price]]</f>
        <v>4888.8999999999996</v>
      </c>
      <c r="N487" s="8">
        <f>Table1[[#This Row],[Sales Amount]]-Table1[[#This Row],[Cost Amount]]</f>
        <v>1513.7499999999995</v>
      </c>
      <c r="O487" s="8" t="str">
        <f>"Q"&amp;ROUNDUP(MONTH(Table1[[#This Row],[Order Date]])/3,0)</f>
        <v>Q1</v>
      </c>
      <c r="P487" s="8" t="str">
        <f t="shared" si="14"/>
        <v>Jan</v>
      </c>
      <c r="Q487" s="8">
        <f t="shared" si="15"/>
        <v>1</v>
      </c>
    </row>
    <row r="488" spans="1:17" x14ac:dyDescent="0.25">
      <c r="A488" s="8" t="s">
        <v>916</v>
      </c>
      <c r="B488" s="9">
        <v>46277</v>
      </c>
      <c r="C488" s="8">
        <v>2026</v>
      </c>
      <c r="D488" s="8" t="s">
        <v>47</v>
      </c>
      <c r="E488" s="8" t="s">
        <v>465</v>
      </c>
      <c r="F488" s="8" t="s">
        <v>20</v>
      </c>
      <c r="G488" s="8" t="s">
        <v>21</v>
      </c>
      <c r="H488" s="8" t="s">
        <v>22</v>
      </c>
      <c r="I488" s="8" t="s">
        <v>52</v>
      </c>
      <c r="J488" s="8">
        <v>8</v>
      </c>
      <c r="K488" s="8">
        <v>313.47000000000003</v>
      </c>
      <c r="L488" s="8">
        <v>1494.66</v>
      </c>
      <c r="M488" s="8">
        <f>Table1[[#This Row],[Quantity Sold]]*Table1[[#This Row],[Unit Price]]</f>
        <v>2507.7600000000002</v>
      </c>
      <c r="N488" s="8">
        <f>Table1[[#This Row],[Sales Amount]]-Table1[[#This Row],[Cost Amount]]</f>
        <v>1013.1000000000001</v>
      </c>
      <c r="O488" s="8" t="str">
        <f>"Q"&amp;ROUNDUP(MONTH(Table1[[#This Row],[Order Date]])/3,0)</f>
        <v>Q3</v>
      </c>
      <c r="P488" s="8" t="str">
        <f t="shared" si="14"/>
        <v>Sep</v>
      </c>
      <c r="Q488" s="8">
        <f t="shared" si="15"/>
        <v>9</v>
      </c>
    </row>
    <row r="489" spans="1:17" x14ac:dyDescent="0.25">
      <c r="A489" s="8" t="s">
        <v>917</v>
      </c>
      <c r="B489" s="9">
        <v>46203</v>
      </c>
      <c r="C489" s="8">
        <v>2026</v>
      </c>
      <c r="D489" s="8" t="s">
        <v>64</v>
      </c>
      <c r="E489" s="8" t="s">
        <v>468</v>
      </c>
      <c r="F489" s="8" t="s">
        <v>190</v>
      </c>
      <c r="G489" s="8" t="s">
        <v>191</v>
      </c>
      <c r="H489" s="8" t="s">
        <v>35</v>
      </c>
      <c r="I489" s="8" t="s">
        <v>52</v>
      </c>
      <c r="J489" s="8">
        <v>20</v>
      </c>
      <c r="K489" s="8">
        <v>375.08</v>
      </c>
      <c r="L489" s="8">
        <v>4722.93</v>
      </c>
      <c r="M489" s="8">
        <f>Table1[[#This Row],[Quantity Sold]]*Table1[[#This Row],[Unit Price]]</f>
        <v>7501.5999999999995</v>
      </c>
      <c r="N489" s="8">
        <f>Table1[[#This Row],[Sales Amount]]-Table1[[#This Row],[Cost Amount]]</f>
        <v>2778.6699999999992</v>
      </c>
      <c r="O489" s="8" t="str">
        <f>"Q"&amp;ROUNDUP(MONTH(Table1[[#This Row],[Order Date]])/3,0)</f>
        <v>Q2</v>
      </c>
      <c r="P489" s="8" t="str">
        <f t="shared" si="14"/>
        <v>Jun</v>
      </c>
      <c r="Q489" s="8">
        <f t="shared" si="15"/>
        <v>6</v>
      </c>
    </row>
    <row r="490" spans="1:17" x14ac:dyDescent="0.25">
      <c r="A490" s="8" t="s">
        <v>918</v>
      </c>
      <c r="B490" s="9">
        <v>46355</v>
      </c>
      <c r="C490" s="8">
        <v>2026</v>
      </c>
      <c r="D490" s="8" t="s">
        <v>498</v>
      </c>
      <c r="E490" s="8" t="s">
        <v>360</v>
      </c>
      <c r="F490" s="8" t="s">
        <v>323</v>
      </c>
      <c r="G490" s="8" t="s">
        <v>324</v>
      </c>
      <c r="H490" s="8" t="s">
        <v>68</v>
      </c>
      <c r="I490" s="8" t="s">
        <v>52</v>
      </c>
      <c r="J490" s="8">
        <v>3</v>
      </c>
      <c r="K490" s="8">
        <v>237.43</v>
      </c>
      <c r="L490" s="8">
        <v>455.96</v>
      </c>
      <c r="M490" s="8">
        <f>Table1[[#This Row],[Quantity Sold]]*Table1[[#This Row],[Unit Price]]</f>
        <v>712.29</v>
      </c>
      <c r="N490" s="8">
        <f>Table1[[#This Row],[Sales Amount]]-Table1[[#This Row],[Cost Amount]]</f>
        <v>256.33</v>
      </c>
      <c r="O490" s="8" t="str">
        <f>"Q"&amp;ROUNDUP(MONTH(Table1[[#This Row],[Order Date]])/3,0)</f>
        <v>Q4</v>
      </c>
      <c r="P490" s="8" t="str">
        <f t="shared" si="14"/>
        <v>Nov</v>
      </c>
      <c r="Q490" s="8">
        <f t="shared" si="15"/>
        <v>11</v>
      </c>
    </row>
    <row r="491" spans="1:17" x14ac:dyDescent="0.25">
      <c r="A491" s="8" t="s">
        <v>919</v>
      </c>
      <c r="B491" s="9">
        <v>46380</v>
      </c>
      <c r="C491" s="8">
        <v>2026</v>
      </c>
      <c r="D491" s="8" t="s">
        <v>232</v>
      </c>
      <c r="E491" s="8" t="s">
        <v>432</v>
      </c>
      <c r="F491" s="8" t="s">
        <v>195</v>
      </c>
      <c r="G491" s="8" t="s">
        <v>196</v>
      </c>
      <c r="H491" s="8" t="s">
        <v>35</v>
      </c>
      <c r="I491" s="8" t="s">
        <v>52</v>
      </c>
      <c r="J491" s="8">
        <v>7</v>
      </c>
      <c r="K491" s="8">
        <v>480.11</v>
      </c>
      <c r="L491" s="8">
        <v>2360.8000000000002</v>
      </c>
      <c r="M491" s="8">
        <f>Table1[[#This Row],[Quantity Sold]]*Table1[[#This Row],[Unit Price]]</f>
        <v>3360.77</v>
      </c>
      <c r="N491" s="8">
        <f>Table1[[#This Row],[Sales Amount]]-Table1[[#This Row],[Cost Amount]]</f>
        <v>999.9699999999998</v>
      </c>
      <c r="O491" s="8" t="str">
        <f>"Q"&amp;ROUNDUP(MONTH(Table1[[#This Row],[Order Date]])/3,0)</f>
        <v>Q4</v>
      </c>
      <c r="P491" s="8" t="str">
        <f t="shared" si="14"/>
        <v>Dec</v>
      </c>
      <c r="Q491" s="8">
        <f t="shared" si="15"/>
        <v>12</v>
      </c>
    </row>
    <row r="492" spans="1:17" x14ac:dyDescent="0.25">
      <c r="A492" s="8" t="s">
        <v>920</v>
      </c>
      <c r="B492" s="9">
        <v>46224</v>
      </c>
      <c r="C492" s="8">
        <v>2026</v>
      </c>
      <c r="D492" s="8" t="s">
        <v>377</v>
      </c>
      <c r="E492" s="8" t="s">
        <v>71</v>
      </c>
      <c r="F492" s="8" t="s">
        <v>215</v>
      </c>
      <c r="G492" s="8" t="s">
        <v>216</v>
      </c>
      <c r="H492" s="8" t="s">
        <v>51</v>
      </c>
      <c r="I492" s="8" t="s">
        <v>52</v>
      </c>
      <c r="J492" s="8">
        <v>15</v>
      </c>
      <c r="K492" s="8">
        <v>150.84</v>
      </c>
      <c r="L492" s="8">
        <v>1615.99</v>
      </c>
      <c r="M492" s="8">
        <f>Table1[[#This Row],[Quantity Sold]]*Table1[[#This Row],[Unit Price]]</f>
        <v>2262.6</v>
      </c>
      <c r="N492" s="8">
        <f>Table1[[#This Row],[Sales Amount]]-Table1[[#This Row],[Cost Amount]]</f>
        <v>646.6099999999999</v>
      </c>
      <c r="O492" s="8" t="str">
        <f>"Q"&amp;ROUNDUP(MONTH(Table1[[#This Row],[Order Date]])/3,0)</f>
        <v>Q3</v>
      </c>
      <c r="P492" s="8" t="str">
        <f t="shared" si="14"/>
        <v>Jul</v>
      </c>
      <c r="Q492" s="8">
        <f t="shared" si="15"/>
        <v>7</v>
      </c>
    </row>
    <row r="493" spans="1:17" x14ac:dyDescent="0.25">
      <c r="A493" s="8" t="s">
        <v>921</v>
      </c>
      <c r="B493" s="9">
        <v>46293</v>
      </c>
      <c r="C493" s="8">
        <v>2026</v>
      </c>
      <c r="D493" s="8" t="s">
        <v>291</v>
      </c>
      <c r="E493" s="8" t="s">
        <v>285</v>
      </c>
      <c r="F493" s="8" t="s">
        <v>95</v>
      </c>
      <c r="G493" s="8" t="s">
        <v>96</v>
      </c>
      <c r="H493" s="8" t="s">
        <v>97</v>
      </c>
      <c r="I493" s="8" t="s">
        <v>42</v>
      </c>
      <c r="J493" s="8">
        <v>3</v>
      </c>
      <c r="K493" s="8">
        <v>66.319999999999993</v>
      </c>
      <c r="L493" s="8">
        <v>164.8</v>
      </c>
      <c r="M493" s="8">
        <f>Table1[[#This Row],[Quantity Sold]]*Table1[[#This Row],[Unit Price]]</f>
        <v>198.95999999999998</v>
      </c>
      <c r="N493" s="8">
        <f>Table1[[#This Row],[Sales Amount]]-Table1[[#This Row],[Cost Amount]]</f>
        <v>34.159999999999968</v>
      </c>
      <c r="O493" s="8" t="str">
        <f>"Q"&amp;ROUNDUP(MONTH(Table1[[#This Row],[Order Date]])/3,0)</f>
        <v>Q3</v>
      </c>
      <c r="P493" s="8" t="str">
        <f t="shared" si="14"/>
        <v>Sep</v>
      </c>
      <c r="Q493" s="8">
        <f t="shared" si="15"/>
        <v>9</v>
      </c>
    </row>
    <row r="494" spans="1:17" x14ac:dyDescent="0.25">
      <c r="A494" s="8" t="s">
        <v>922</v>
      </c>
      <c r="B494" s="9">
        <v>46082</v>
      </c>
      <c r="C494" s="8">
        <v>2026</v>
      </c>
      <c r="D494" s="8" t="s">
        <v>18</v>
      </c>
      <c r="E494" s="8" t="s">
        <v>569</v>
      </c>
      <c r="F494" s="8" t="s">
        <v>181</v>
      </c>
      <c r="G494" s="8" t="s">
        <v>182</v>
      </c>
      <c r="H494" s="8" t="s">
        <v>51</v>
      </c>
      <c r="I494" s="8" t="s">
        <v>42</v>
      </c>
      <c r="J494" s="8">
        <v>10</v>
      </c>
      <c r="K494" s="8">
        <v>73.599999999999994</v>
      </c>
      <c r="L494" s="8">
        <v>504.78</v>
      </c>
      <c r="M494" s="8">
        <f>Table1[[#This Row],[Quantity Sold]]*Table1[[#This Row],[Unit Price]]</f>
        <v>736</v>
      </c>
      <c r="N494" s="8">
        <f>Table1[[#This Row],[Sales Amount]]-Table1[[#This Row],[Cost Amount]]</f>
        <v>231.22000000000003</v>
      </c>
      <c r="O494" s="8" t="str">
        <f>"Q"&amp;ROUNDUP(MONTH(Table1[[#This Row],[Order Date]])/3,0)</f>
        <v>Q1</v>
      </c>
      <c r="P494" s="8" t="str">
        <f t="shared" si="14"/>
        <v>Mar</v>
      </c>
      <c r="Q494" s="8">
        <f t="shared" si="15"/>
        <v>3</v>
      </c>
    </row>
    <row r="495" spans="1:17" x14ac:dyDescent="0.25">
      <c r="A495" s="8" t="s">
        <v>923</v>
      </c>
      <c r="B495" s="9">
        <v>46076</v>
      </c>
      <c r="C495" s="8">
        <v>2026</v>
      </c>
      <c r="D495" s="8" t="s">
        <v>18</v>
      </c>
      <c r="E495" s="8" t="s">
        <v>924</v>
      </c>
      <c r="F495" s="8" t="s">
        <v>169</v>
      </c>
      <c r="G495" s="8" t="s">
        <v>170</v>
      </c>
      <c r="H495" s="8" t="s">
        <v>22</v>
      </c>
      <c r="I495" s="8" t="s">
        <v>42</v>
      </c>
      <c r="J495" s="8">
        <v>20</v>
      </c>
      <c r="K495" s="8">
        <v>59.78</v>
      </c>
      <c r="L495" s="8">
        <v>655.77</v>
      </c>
      <c r="M495" s="8">
        <f>Table1[[#This Row],[Quantity Sold]]*Table1[[#This Row],[Unit Price]]</f>
        <v>1195.5999999999999</v>
      </c>
      <c r="N495" s="8">
        <f>Table1[[#This Row],[Sales Amount]]-Table1[[#This Row],[Cost Amount]]</f>
        <v>539.82999999999993</v>
      </c>
      <c r="O495" s="8" t="str">
        <f>"Q"&amp;ROUNDUP(MONTH(Table1[[#This Row],[Order Date]])/3,0)</f>
        <v>Q1</v>
      </c>
      <c r="P495" s="8" t="str">
        <f t="shared" si="14"/>
        <v>Feb</v>
      </c>
      <c r="Q495" s="8">
        <f t="shared" si="15"/>
        <v>2</v>
      </c>
    </row>
    <row r="496" spans="1:17" x14ac:dyDescent="0.25">
      <c r="A496" s="8" t="s">
        <v>925</v>
      </c>
      <c r="B496" s="9">
        <v>46265</v>
      </c>
      <c r="C496" s="8">
        <v>2026</v>
      </c>
      <c r="D496" s="8" t="s">
        <v>362</v>
      </c>
      <c r="E496" s="8" t="s">
        <v>926</v>
      </c>
      <c r="F496" s="8" t="s">
        <v>181</v>
      </c>
      <c r="G496" s="8" t="s">
        <v>182</v>
      </c>
      <c r="H496" s="8" t="s">
        <v>51</v>
      </c>
      <c r="I496" s="8" t="s">
        <v>52</v>
      </c>
      <c r="J496" s="8">
        <v>15</v>
      </c>
      <c r="K496" s="8">
        <v>334.8</v>
      </c>
      <c r="L496" s="8">
        <v>3221.49</v>
      </c>
      <c r="M496" s="8">
        <f>Table1[[#This Row],[Quantity Sold]]*Table1[[#This Row],[Unit Price]]</f>
        <v>5022</v>
      </c>
      <c r="N496" s="8">
        <f>Table1[[#This Row],[Sales Amount]]-Table1[[#This Row],[Cost Amount]]</f>
        <v>1800.5100000000002</v>
      </c>
      <c r="O496" s="8" t="str">
        <f>"Q"&amp;ROUNDUP(MONTH(Table1[[#This Row],[Order Date]])/3,0)</f>
        <v>Q3</v>
      </c>
      <c r="P496" s="8" t="str">
        <f t="shared" si="14"/>
        <v>Aug</v>
      </c>
      <c r="Q496" s="8">
        <f t="shared" si="15"/>
        <v>8</v>
      </c>
    </row>
    <row r="497" spans="1:17" x14ac:dyDescent="0.25">
      <c r="A497" s="8" t="s">
        <v>927</v>
      </c>
      <c r="B497" s="9">
        <v>46386</v>
      </c>
      <c r="C497" s="8">
        <v>2026</v>
      </c>
      <c r="D497" s="8" t="s">
        <v>64</v>
      </c>
      <c r="E497" s="8" t="s">
        <v>896</v>
      </c>
      <c r="F497" s="8" t="s">
        <v>144</v>
      </c>
      <c r="G497" s="8" t="s">
        <v>145</v>
      </c>
      <c r="H497" s="8" t="s">
        <v>97</v>
      </c>
      <c r="I497" s="8" t="s">
        <v>29</v>
      </c>
      <c r="J497" s="8">
        <v>2</v>
      </c>
      <c r="K497" s="8">
        <v>67.33</v>
      </c>
      <c r="L497" s="8">
        <v>99.49</v>
      </c>
      <c r="M497" s="8">
        <f>Table1[[#This Row],[Quantity Sold]]*Table1[[#This Row],[Unit Price]]</f>
        <v>134.66</v>
      </c>
      <c r="N497" s="8">
        <f>Table1[[#This Row],[Sales Amount]]-Table1[[#This Row],[Cost Amount]]</f>
        <v>35.17</v>
      </c>
      <c r="O497" s="8" t="str">
        <f>"Q"&amp;ROUNDUP(MONTH(Table1[[#This Row],[Order Date]])/3,0)</f>
        <v>Q4</v>
      </c>
      <c r="P497" s="8" t="str">
        <f t="shared" si="14"/>
        <v>Dec</v>
      </c>
      <c r="Q497" s="8">
        <f t="shared" si="15"/>
        <v>12</v>
      </c>
    </row>
    <row r="498" spans="1:17" x14ac:dyDescent="0.25">
      <c r="A498" s="8" t="s">
        <v>928</v>
      </c>
      <c r="B498" s="9">
        <v>46235</v>
      </c>
      <c r="C498" s="8">
        <v>2026</v>
      </c>
      <c r="D498" s="8" t="s">
        <v>417</v>
      </c>
      <c r="E498" s="8" t="s">
        <v>731</v>
      </c>
      <c r="F498" s="8" t="s">
        <v>149</v>
      </c>
      <c r="G498" s="8" t="s">
        <v>150</v>
      </c>
      <c r="H498" s="8" t="s">
        <v>22</v>
      </c>
      <c r="I498" s="8" t="s">
        <v>52</v>
      </c>
      <c r="J498" s="8">
        <v>15</v>
      </c>
      <c r="K498" s="8">
        <v>30.32</v>
      </c>
      <c r="L498" s="8">
        <v>336.55</v>
      </c>
      <c r="M498" s="8">
        <f>Table1[[#This Row],[Quantity Sold]]*Table1[[#This Row],[Unit Price]]</f>
        <v>454.8</v>
      </c>
      <c r="N498" s="8">
        <f>Table1[[#This Row],[Sales Amount]]-Table1[[#This Row],[Cost Amount]]</f>
        <v>118.25</v>
      </c>
      <c r="O498" s="8" t="str">
        <f>"Q"&amp;ROUNDUP(MONTH(Table1[[#This Row],[Order Date]])/3,0)</f>
        <v>Q3</v>
      </c>
      <c r="P498" s="8" t="str">
        <f t="shared" si="14"/>
        <v>Aug</v>
      </c>
      <c r="Q498" s="8">
        <f t="shared" si="15"/>
        <v>8</v>
      </c>
    </row>
    <row r="499" spans="1:17" x14ac:dyDescent="0.25">
      <c r="A499" s="8" t="s">
        <v>929</v>
      </c>
      <c r="B499" s="9">
        <v>46281</v>
      </c>
      <c r="C499" s="8">
        <v>2026</v>
      </c>
      <c r="D499" s="8" t="s">
        <v>357</v>
      </c>
      <c r="E499" s="8" t="s">
        <v>542</v>
      </c>
      <c r="F499" s="8" t="s">
        <v>154</v>
      </c>
      <c r="G499" s="8" t="s">
        <v>155</v>
      </c>
      <c r="H499" s="8" t="s">
        <v>68</v>
      </c>
      <c r="I499" s="8" t="s">
        <v>52</v>
      </c>
      <c r="J499" s="8">
        <v>14</v>
      </c>
      <c r="K499" s="8">
        <v>26.8</v>
      </c>
      <c r="L499" s="8">
        <v>291.69</v>
      </c>
      <c r="M499" s="8">
        <f>Table1[[#This Row],[Quantity Sold]]*Table1[[#This Row],[Unit Price]]</f>
        <v>375.2</v>
      </c>
      <c r="N499" s="8">
        <f>Table1[[#This Row],[Sales Amount]]-Table1[[#This Row],[Cost Amount]]</f>
        <v>83.509999999999991</v>
      </c>
      <c r="O499" s="8" t="str">
        <f>"Q"&amp;ROUNDUP(MONTH(Table1[[#This Row],[Order Date]])/3,0)</f>
        <v>Q3</v>
      </c>
      <c r="P499" s="8" t="str">
        <f t="shared" si="14"/>
        <v>Sep</v>
      </c>
      <c r="Q499" s="8">
        <f t="shared" si="15"/>
        <v>9</v>
      </c>
    </row>
    <row r="500" spans="1:17" x14ac:dyDescent="0.25">
      <c r="A500" s="8" t="s">
        <v>930</v>
      </c>
      <c r="B500" s="9">
        <v>46282</v>
      </c>
      <c r="C500" s="8">
        <v>2026</v>
      </c>
      <c r="D500" s="8" t="s">
        <v>299</v>
      </c>
      <c r="E500" s="8" t="s">
        <v>731</v>
      </c>
      <c r="F500" s="8" t="s">
        <v>229</v>
      </c>
      <c r="G500" s="8" t="s">
        <v>230</v>
      </c>
      <c r="H500" s="8" t="s">
        <v>35</v>
      </c>
      <c r="I500" s="8" t="s">
        <v>52</v>
      </c>
      <c r="J500" s="8">
        <v>15</v>
      </c>
      <c r="K500" s="8">
        <v>448.07</v>
      </c>
      <c r="L500" s="8">
        <v>5303.89</v>
      </c>
      <c r="M500" s="8">
        <f>Table1[[#This Row],[Quantity Sold]]*Table1[[#This Row],[Unit Price]]</f>
        <v>6721.05</v>
      </c>
      <c r="N500" s="8">
        <f>Table1[[#This Row],[Sales Amount]]-Table1[[#This Row],[Cost Amount]]</f>
        <v>1417.1599999999999</v>
      </c>
      <c r="O500" s="8" t="str">
        <f>"Q"&amp;ROUNDUP(MONTH(Table1[[#This Row],[Order Date]])/3,0)</f>
        <v>Q3</v>
      </c>
      <c r="P500" s="8" t="str">
        <f t="shared" si="14"/>
        <v>Sep</v>
      </c>
      <c r="Q500" s="8">
        <f t="shared" si="15"/>
        <v>9</v>
      </c>
    </row>
    <row r="501" spans="1:17" x14ac:dyDescent="0.25">
      <c r="A501" s="8" t="s">
        <v>931</v>
      </c>
      <c r="B501" s="9">
        <v>46204</v>
      </c>
      <c r="C501" s="8">
        <v>2026</v>
      </c>
      <c r="D501" s="8" t="s">
        <v>137</v>
      </c>
      <c r="E501" s="8" t="s">
        <v>926</v>
      </c>
      <c r="F501" s="8" t="s">
        <v>293</v>
      </c>
      <c r="G501" s="8" t="s">
        <v>294</v>
      </c>
      <c r="H501" s="8" t="s">
        <v>68</v>
      </c>
      <c r="I501" s="8" t="s">
        <v>23</v>
      </c>
      <c r="J501" s="8">
        <v>5</v>
      </c>
      <c r="K501" s="8">
        <v>107.92</v>
      </c>
      <c r="L501" s="8">
        <v>364.7</v>
      </c>
      <c r="M501" s="8">
        <f>Table1[[#This Row],[Quantity Sold]]*Table1[[#This Row],[Unit Price]]</f>
        <v>539.6</v>
      </c>
      <c r="N501" s="8">
        <f>Table1[[#This Row],[Sales Amount]]-Table1[[#This Row],[Cost Amount]]</f>
        <v>174.90000000000003</v>
      </c>
      <c r="O501" s="8" t="str">
        <f>"Q"&amp;ROUNDUP(MONTH(Table1[[#This Row],[Order Date]])/3,0)</f>
        <v>Q3</v>
      </c>
      <c r="P501" s="8" t="str">
        <f t="shared" si="14"/>
        <v>Jul</v>
      </c>
      <c r="Q501" s="8">
        <f t="shared" si="15"/>
        <v>7</v>
      </c>
    </row>
    <row r="502" spans="1:17" x14ac:dyDescent="0.25">
      <c r="A502" s="8" t="s">
        <v>932</v>
      </c>
      <c r="B502" s="9">
        <v>46219</v>
      </c>
      <c r="C502" s="8">
        <v>2026</v>
      </c>
      <c r="D502" s="8" t="s">
        <v>89</v>
      </c>
      <c r="E502" s="8" t="s">
        <v>273</v>
      </c>
      <c r="F502" s="8" t="s">
        <v>134</v>
      </c>
      <c r="G502" s="8" t="s">
        <v>135</v>
      </c>
      <c r="H502" s="8" t="s">
        <v>22</v>
      </c>
      <c r="I502" s="8" t="s">
        <v>29</v>
      </c>
      <c r="J502" s="8">
        <v>18</v>
      </c>
      <c r="K502" s="8">
        <v>425.48</v>
      </c>
      <c r="L502" s="8">
        <v>5131.3900000000003</v>
      </c>
      <c r="M502" s="8">
        <f>Table1[[#This Row],[Quantity Sold]]*Table1[[#This Row],[Unit Price]]</f>
        <v>7658.64</v>
      </c>
      <c r="N502" s="8">
        <f>Table1[[#This Row],[Sales Amount]]-Table1[[#This Row],[Cost Amount]]</f>
        <v>2527.25</v>
      </c>
      <c r="O502" s="8" t="str">
        <f>"Q"&amp;ROUNDUP(MONTH(Table1[[#This Row],[Order Date]])/3,0)</f>
        <v>Q3</v>
      </c>
      <c r="P502" s="8" t="str">
        <f t="shared" si="14"/>
        <v>Jul</v>
      </c>
      <c r="Q502" s="8">
        <f t="shared" si="15"/>
        <v>7</v>
      </c>
    </row>
    <row r="503" spans="1:17" x14ac:dyDescent="0.25">
      <c r="A503" s="8" t="s">
        <v>933</v>
      </c>
      <c r="B503" s="9">
        <v>46072</v>
      </c>
      <c r="C503" s="8">
        <v>2026</v>
      </c>
      <c r="D503" s="8" t="s">
        <v>31</v>
      </c>
      <c r="E503" s="8" t="s">
        <v>76</v>
      </c>
      <c r="F503" s="8" t="s">
        <v>56</v>
      </c>
      <c r="G503" s="8" t="s">
        <v>57</v>
      </c>
      <c r="H503" s="8" t="s">
        <v>51</v>
      </c>
      <c r="I503" s="8" t="s">
        <v>52</v>
      </c>
      <c r="J503" s="8">
        <v>8</v>
      </c>
      <c r="K503" s="8">
        <v>296.11</v>
      </c>
      <c r="L503" s="8">
        <v>1932.97</v>
      </c>
      <c r="M503" s="8">
        <f>Table1[[#This Row],[Quantity Sold]]*Table1[[#This Row],[Unit Price]]</f>
        <v>2368.88</v>
      </c>
      <c r="N503" s="8">
        <f>Table1[[#This Row],[Sales Amount]]-Table1[[#This Row],[Cost Amount]]</f>
        <v>435.91000000000008</v>
      </c>
      <c r="O503" s="8" t="str">
        <f>"Q"&amp;ROUNDUP(MONTH(Table1[[#This Row],[Order Date]])/3,0)</f>
        <v>Q1</v>
      </c>
      <c r="P503" s="8" t="str">
        <f t="shared" si="14"/>
        <v>Feb</v>
      </c>
      <c r="Q503" s="8">
        <f t="shared" si="15"/>
        <v>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91E8665-4517-4742-A1C8-0D7558D35C0F}">
  <ds:schemaRefs/>
</ds:datastoreItem>
</file>

<file path=customXml/itemProps2.xml><?xml version="1.0" encoding="utf-8"?>
<ds:datastoreItem xmlns:ds="http://schemas.openxmlformats.org/officeDocument/2006/customXml" ds:itemID="{ECDBDE63-1334-4D45-8543-35327E86578A}">
  <ds:schemaRefs/>
</ds:datastoreItem>
</file>

<file path=customXml/itemProps3.xml><?xml version="1.0" encoding="utf-8"?>
<ds:datastoreItem xmlns:ds="http://schemas.openxmlformats.org/officeDocument/2006/customXml" ds:itemID="{24A36348-7172-4E90-81A2-E9D1113EE946}">
  <ds:schemaRefs/>
</ds:datastoreItem>
</file>

<file path=customXml/itemProps4.xml><?xml version="1.0" encoding="utf-8"?>
<ds:datastoreItem xmlns:ds="http://schemas.openxmlformats.org/officeDocument/2006/customXml" ds:itemID="{4B09732B-4DA0-4C42-A0BE-A2CC6F41BEC1}">
  <ds:schemaRefs/>
</ds:datastoreItem>
</file>

<file path=customXml/itemProps5.xml><?xml version="1.0" encoding="utf-8"?>
<ds:datastoreItem xmlns:ds="http://schemas.openxmlformats.org/officeDocument/2006/customXml" ds:itemID="{D92E2CDD-B8C8-4993-B160-C28EB84FEAFB}">
  <ds:schemaRefs/>
</ds:datastoreItem>
</file>

<file path=customXml/itemProps6.xml><?xml version="1.0" encoding="utf-8"?>
<ds:datastoreItem xmlns:ds="http://schemas.openxmlformats.org/officeDocument/2006/customXml" ds:itemID="{9CCBFA49-01FD-428B-AB17-8123184221E5}">
  <ds:schemaRefs/>
</ds:datastoreItem>
</file>

<file path=customXml/itemProps7.xml><?xml version="1.0" encoding="utf-8"?>
<ds:datastoreItem xmlns:ds="http://schemas.openxmlformats.org/officeDocument/2006/customXml" ds:itemID="{31492903-EC11-4086-88FA-35839D1A9018}">
  <ds:schemaRefs/>
</ds:datastoreItem>
</file>

<file path=customXml/itemProps8.xml><?xml version="1.0" encoding="utf-8"?>
<ds:datastoreItem xmlns:ds="http://schemas.openxmlformats.org/officeDocument/2006/customXml" ds:itemID="{1EE969F1-1748-4425-A128-8137904D0295}">
  <ds:schemaRefs/>
</ds:datastoreItem>
</file>

<file path=customXml/itemProps9.xml><?xml version="1.0" encoding="utf-8"?>
<ds:datastoreItem xmlns:ds="http://schemas.openxmlformats.org/officeDocument/2006/customXml" ds:itemID="{42E03A7C-38FA-49D0-9B2F-80EC5FB17BDA}">
  <ds:schemaRefs/>
</ds:datastoreItem>
</file>

<file path=customXml/itemProps10.xml><?xml version="1.0" encoding="utf-8"?>
<ds:datastoreItem xmlns:ds="http://schemas.openxmlformats.org/officeDocument/2006/customXml" ds:itemID="{631296B5-1FEE-4462-B758-8C91E3C82834}">
  <ds:schemaRefs/>
</ds:datastoreItem>
</file>

<file path=customXml/itemProps11.xml><?xml version="1.0" encoding="utf-8"?>
<ds:datastoreItem xmlns:ds="http://schemas.openxmlformats.org/officeDocument/2006/customXml" ds:itemID="{2C171D2A-4479-4DF0-8476-B213D6B00127}">
  <ds:schemaRefs/>
</ds:datastoreItem>
</file>

<file path=customXml/itemProps12.xml><?xml version="1.0" encoding="utf-8"?>
<ds:datastoreItem xmlns:ds="http://schemas.openxmlformats.org/officeDocument/2006/customXml" ds:itemID="{370D3251-D2CC-41CA-A107-A66C1BD99B77}">
  <ds:schemaRefs/>
</ds:datastoreItem>
</file>

<file path=customXml/itemProps13.xml><?xml version="1.0" encoding="utf-8"?>
<ds:datastoreItem xmlns:ds="http://schemas.openxmlformats.org/officeDocument/2006/customXml" ds:itemID="{2E9EEC6E-EF57-435A-A0A3-C7EC7FA27942}">
  <ds:schemaRefs/>
</ds:datastoreItem>
</file>

<file path=customXml/itemProps14.xml><?xml version="1.0" encoding="utf-8"?>
<ds:datastoreItem xmlns:ds="http://schemas.openxmlformats.org/officeDocument/2006/customXml" ds:itemID="{456ABD4E-9C38-450E-A0BA-68FD320F78E1}">
  <ds:schemaRefs/>
</ds:datastoreItem>
</file>

<file path=customXml/itemProps15.xml><?xml version="1.0" encoding="utf-8"?>
<ds:datastoreItem xmlns:ds="http://schemas.openxmlformats.org/officeDocument/2006/customXml" ds:itemID="{60CDD429-F234-4D04-B83C-04DA5F5CE985}">
  <ds:schemaRefs/>
</ds:datastoreItem>
</file>

<file path=customXml/itemProps16.xml><?xml version="1.0" encoding="utf-8"?>
<ds:datastoreItem xmlns:ds="http://schemas.openxmlformats.org/officeDocument/2006/customXml" ds:itemID="{8956D23C-217A-4364-9B4B-BEEAC58801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Dashboard</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 Okwudiri</dc:creator>
  <cp:lastModifiedBy>Divine Okwudiri</cp:lastModifiedBy>
  <dcterms:created xsi:type="dcterms:W3CDTF">2026-09-22T06:55:11Z</dcterms:created>
  <dcterms:modified xsi:type="dcterms:W3CDTF">2026-10-01T07:52:17Z</dcterms:modified>
</cp:coreProperties>
</file>