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bookViews>
    <workbookView xWindow="0" yWindow="0" windowWidth="15330" windowHeight="3585"/>
  </bookViews>
  <sheets>
    <sheet name="Sheet1" sheetId="1" r:id="rId1"/>
    <sheet name="Sheet2" sheetId="2" r:id="rId2"/>
  </sheets>
  <definedNames>
    <definedName name="adjr2" localSheetId="0">Sheet1!$B$95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C43" i="1" s="1"/>
  <c r="B40" i="1"/>
  <c r="B34" i="1"/>
  <c r="B91" i="1"/>
  <c r="B88" i="1"/>
  <c r="B64" i="1"/>
  <c r="B82" i="1"/>
  <c r="B73" i="1"/>
  <c r="B72" i="1"/>
  <c r="B74" i="1" s="1"/>
  <c r="B85" i="1" s="1"/>
  <c r="B35" i="1"/>
  <c r="D38" i="1"/>
  <c r="B38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D11" i="1"/>
  <c r="D2" i="1"/>
  <c r="B7" i="1"/>
  <c r="D4" i="1" s="1"/>
  <c r="A7" i="1"/>
  <c r="C3" i="1" s="1"/>
  <c r="D3" i="1" l="1"/>
  <c r="C6" i="1"/>
  <c r="E6" i="1" s="1"/>
  <c r="C5" i="1"/>
  <c r="G7" i="1"/>
  <c r="D6" i="1"/>
  <c r="I7" i="1"/>
  <c r="H7" i="1"/>
  <c r="E3" i="1"/>
  <c r="F3" i="1"/>
  <c r="C4" i="1"/>
  <c r="E4" i="1" s="1"/>
  <c r="D5" i="1"/>
  <c r="F5" i="1" s="1"/>
  <c r="C2" i="1"/>
  <c r="E2" i="1" s="1"/>
  <c r="E5" i="1"/>
  <c r="C13" i="1" l="1"/>
  <c r="F6" i="1"/>
  <c r="F4" i="1"/>
  <c r="D7" i="1"/>
  <c r="F2" i="1"/>
  <c r="F7" i="1" s="1"/>
  <c r="D10" i="1" s="1"/>
  <c r="C7" i="1"/>
  <c r="E7" i="1"/>
</calcChain>
</file>

<file path=xl/sharedStrings.xml><?xml version="1.0" encoding="utf-8"?>
<sst xmlns="http://schemas.openxmlformats.org/spreadsheetml/2006/main" count="64" uniqueCount="58">
  <si>
    <t>y</t>
  </si>
  <si>
    <t>y-y^</t>
  </si>
  <si>
    <t>(X-X^)2</t>
  </si>
  <si>
    <t>X- X^</t>
  </si>
  <si>
    <t>X</t>
  </si>
  <si>
    <t>(X- X^)(y-y^)</t>
  </si>
  <si>
    <t>Slope of Regression Line</t>
  </si>
  <si>
    <t>Correlation Coefficient</t>
  </si>
  <si>
    <t>xy</t>
  </si>
  <si>
    <t>x2</t>
  </si>
  <si>
    <t>y2</t>
  </si>
  <si>
    <t>r</t>
  </si>
  <si>
    <t>Assume you are building a Simple Linear Regression on overall Population Data having 500 observations. The R-Square of the Model is 0.80. The Regression Sum of Squares (also called Explained Sum of Squares) is 100000</t>
  </si>
  <si>
    <t>What is the Variance of Continuous Target Variable?</t>
  </si>
  <si>
    <t>n</t>
  </si>
  <si>
    <t>r2</t>
  </si>
  <si>
    <t>SSR</t>
  </si>
  <si>
    <t>TSS</t>
  </si>
  <si>
    <t>SSE</t>
  </si>
  <si>
    <t>1-r2</t>
  </si>
  <si>
    <t>Refer to the following data and then answer questions asked</t>
  </si>
  <si>
    <t>From a multiple regression involving three right-hand side variables and 38 observations this information is given:</t>
  </si>
  <si>
    <t>Sum of squares (regression) = 120, Sum of squares (residual) = 170</t>
  </si>
  <si>
    <t>How many degrees of freedom do the sums of squares (regression) have?</t>
  </si>
  <si>
    <r>
      <t>There are 38 observations and the three independent variables uses a total of 3 </t>
    </r>
    <r>
      <rPr>
        <b/>
        <sz val="12"/>
        <color rgb="FF222222"/>
        <rFont val="Arial"/>
        <family val="2"/>
      </rPr>
      <t>degrees of freedom.</t>
    </r>
  </si>
  <si>
    <t>The mean square (regression) is equal to:</t>
  </si>
  <si>
    <t xml:space="preserve">MS (Regression) </t>
  </si>
  <si>
    <t>dof</t>
  </si>
  <si>
    <t>These are the degrees of freedom associated with the sources of variance.  </t>
  </si>
  <si>
    <t xml:space="preserve">The total variance has N-1 degrees of freedom.  </t>
  </si>
  <si>
    <t>The model degrees of freedom corresponds to the number of coefficients estimated minus 1.  Including the intercept, there are (3 variables plus 1 intercept) so in total 4 coefficients, so the model has 4-1=3 degrees of freedom. </t>
  </si>
  <si>
    <t>Residual degrees of freedom</t>
  </si>
  <si>
    <t>DF total minus the DF model, 199 – 4 =195.</t>
  </si>
  <si>
    <t>N</t>
  </si>
  <si>
    <t>DF for model</t>
  </si>
  <si>
    <t>Therefore, DF for Residual</t>
  </si>
  <si>
    <t>as there are three variables</t>
  </si>
  <si>
    <t>DF for Regression</t>
  </si>
  <si>
    <t xml:space="preserve">MS (Residual) </t>
  </si>
  <si>
    <t>SSE/Residual degrees of freedom</t>
  </si>
  <si>
    <t>SSR/Regression degree of freedom</t>
  </si>
  <si>
    <t>DF for total variance (TSS)</t>
  </si>
  <si>
    <t>n - 1 , there are n observations in all, but one degree of freedom is lost in the calculation of the sample mean</t>
  </si>
  <si>
    <t>(n - (k+1)</t>
  </si>
  <si>
    <t>(k+1)</t>
  </si>
  <si>
    <t xml:space="preserve">MS (Total) </t>
  </si>
  <si>
    <t>TSS/Total degree of freedom</t>
  </si>
  <si>
    <t>Calculation of the F Statistic</t>
  </si>
  <si>
    <t>Once the mean squares  and  are known, the statistic to test the significance of regression can be calculated as follows : F0 = MS(Regression)/MS(Residual) =  (explained variance) / (unexplained variance)</t>
  </si>
  <si>
    <t>Adjusted R2</t>
  </si>
  <si>
    <r>
      <t>1 - (1 - R</t>
    </r>
    <r>
      <rPr>
        <vertAlign val="superscript"/>
        <sz val="11"/>
        <color theme="1"/>
        <rFont val="Verdana"/>
        <family val="2"/>
      </rPr>
      <t>2</t>
    </r>
    <r>
      <rPr>
        <sz val="11"/>
        <color theme="1"/>
        <rFont val="Verdana"/>
        <family val="2"/>
      </rPr>
      <t>)(n - 1) / (n - p)</t>
    </r>
  </si>
  <si>
    <t>R2 - fluke</t>
  </si>
  <si>
    <t>p is number of variables + intercept</t>
  </si>
  <si>
    <t>n is number of observations</t>
  </si>
  <si>
    <t>Variance of Regression</t>
  </si>
  <si>
    <t>Total variance</t>
  </si>
  <si>
    <t>200 + 50</t>
  </si>
  <si>
    <t>Variance of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</si>
</sst>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D3B45"/>
      <name val="Bell MT"/>
      <family val="1"/>
    </font>
    <font>
      <b/>
      <sz val="12"/>
      <color rgb="FF222222"/>
      <name val="Arial"/>
      <family val="2"/>
    </font>
    <font>
      <b/>
      <sz val="11"/>
      <color rgb="FF2D3B45"/>
      <name val="Bell MT"/>
      <family val="1"/>
    </font>
    <font>
      <sz val="11"/>
      <color rgb="FF000000"/>
      <name val="Bell MT"/>
      <family val="1"/>
    </font>
    <font>
      <sz val="11"/>
      <color rgb="FFFF0000"/>
      <name val="Bell MT"/>
      <family val="1"/>
    </font>
    <font>
      <sz val="11"/>
      <color theme="1"/>
      <name val="Verdana"/>
      <family val="2"/>
    </font>
    <font>
      <vertAlign val="superscript"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13</xdr:row>
      <xdr:rowOff>133350</xdr:rowOff>
    </xdr:from>
    <xdr:to>
      <xdr:col>4</xdr:col>
      <xdr:colOff>142295</xdr:colOff>
      <xdr:row>19</xdr:row>
      <xdr:rowOff>114160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609850"/>
          <a:ext cx="4638095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F39" sqref="F39"/>
    </sheetView>
  </sheetViews>
  <sheetFormatPr defaultRowHeight="15" x14ac:dyDescent="0.25"/>
  <cols>
    <col min="1" max="1" width="28.140625" customWidth="1"/>
    <col min="2" max="2" width="23.42578125" customWidth="1"/>
    <col min="3" max="3" width="8.42578125" bestFit="1" customWidth="1"/>
    <col min="6" max="6" width="13.140625" customWidth="1"/>
  </cols>
  <sheetData>
    <row r="1" spans="1:9" x14ac:dyDescent="0.25">
      <c r="A1" s="1" t="s">
        <v>4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5</v>
      </c>
      <c r="G1" s="1" t="s">
        <v>8</v>
      </c>
      <c r="H1" s="1" t="s">
        <v>9</v>
      </c>
      <c r="I1" s="1" t="s">
        <v>10</v>
      </c>
    </row>
    <row r="2" spans="1:9" x14ac:dyDescent="0.25">
      <c r="A2">
        <v>4</v>
      </c>
      <c r="B2">
        <v>2</v>
      </c>
      <c r="C2">
        <f>A2-$A$7</f>
        <v>-36</v>
      </c>
      <c r="D2">
        <f>B2-$B$7</f>
        <v>-23</v>
      </c>
      <c r="E2">
        <f>C2*C2</f>
        <v>1296</v>
      </c>
      <c r="F2">
        <f>C2*D2</f>
        <v>828</v>
      </c>
      <c r="G2">
        <f>A2*B2</f>
        <v>8</v>
      </c>
      <c r="H2">
        <f>POWER(A2,2)</f>
        <v>16</v>
      </c>
      <c r="I2">
        <f>POWER(B2,2)</f>
        <v>4</v>
      </c>
    </row>
    <row r="3" spans="1:9" x14ac:dyDescent="0.25">
      <c r="A3">
        <v>6</v>
      </c>
      <c r="B3">
        <v>4</v>
      </c>
      <c r="C3">
        <f t="shared" ref="C3:C6" si="0">A3-$A$7</f>
        <v>-34</v>
      </c>
      <c r="D3">
        <f t="shared" ref="D3:D6" si="1">B3-$B$7</f>
        <v>-21</v>
      </c>
      <c r="E3">
        <f t="shared" ref="E3:E6" si="2">C3*C3</f>
        <v>1156</v>
      </c>
      <c r="F3">
        <f t="shared" ref="F3:F6" si="3">C3*D3</f>
        <v>714</v>
      </c>
      <c r="G3">
        <f t="shared" ref="G3:G6" si="4">A3*B3</f>
        <v>24</v>
      </c>
      <c r="H3">
        <f t="shared" ref="H3:H6" si="5">POWER(A3,2)</f>
        <v>36</v>
      </c>
      <c r="I3">
        <f t="shared" ref="I3:I6" si="6">POWER(B3,2)</f>
        <v>16</v>
      </c>
    </row>
    <row r="4" spans="1:9" x14ac:dyDescent="0.25">
      <c r="A4">
        <v>9</v>
      </c>
      <c r="B4">
        <v>4</v>
      </c>
      <c r="C4">
        <f t="shared" si="0"/>
        <v>-31</v>
      </c>
      <c r="D4">
        <f t="shared" si="1"/>
        <v>-21</v>
      </c>
      <c r="E4">
        <f t="shared" si="2"/>
        <v>961</v>
      </c>
      <c r="F4">
        <f t="shared" si="3"/>
        <v>651</v>
      </c>
      <c r="G4">
        <f t="shared" si="4"/>
        <v>36</v>
      </c>
      <c r="H4">
        <f t="shared" si="5"/>
        <v>81</v>
      </c>
      <c r="I4">
        <f t="shared" si="6"/>
        <v>16</v>
      </c>
    </row>
    <row r="5" spans="1:9" x14ac:dyDescent="0.25">
      <c r="A5">
        <v>10</v>
      </c>
      <c r="B5">
        <v>7</v>
      </c>
      <c r="C5">
        <f t="shared" si="0"/>
        <v>-30</v>
      </c>
      <c r="D5">
        <f t="shared" si="1"/>
        <v>-18</v>
      </c>
      <c r="E5">
        <f t="shared" si="2"/>
        <v>900</v>
      </c>
      <c r="F5">
        <f t="shared" si="3"/>
        <v>540</v>
      </c>
      <c r="G5">
        <f t="shared" si="4"/>
        <v>70</v>
      </c>
      <c r="H5">
        <f t="shared" si="5"/>
        <v>100</v>
      </c>
      <c r="I5">
        <f t="shared" si="6"/>
        <v>49</v>
      </c>
    </row>
    <row r="6" spans="1:9" x14ac:dyDescent="0.25">
      <c r="A6">
        <v>11</v>
      </c>
      <c r="B6">
        <v>8</v>
      </c>
      <c r="C6">
        <f t="shared" si="0"/>
        <v>-29</v>
      </c>
      <c r="D6">
        <f t="shared" si="1"/>
        <v>-17</v>
      </c>
      <c r="E6">
        <f t="shared" si="2"/>
        <v>841</v>
      </c>
      <c r="F6">
        <f t="shared" si="3"/>
        <v>493</v>
      </c>
      <c r="G6">
        <f t="shared" si="4"/>
        <v>88</v>
      </c>
      <c r="H6">
        <f t="shared" si="5"/>
        <v>121</v>
      </c>
      <c r="I6">
        <f t="shared" si="6"/>
        <v>64</v>
      </c>
    </row>
    <row r="7" spans="1:9" x14ac:dyDescent="0.25">
      <c r="A7">
        <f>SUM(A2:A6)</f>
        <v>40</v>
      </c>
      <c r="B7">
        <f>SUM(B2:B6)</f>
        <v>25</v>
      </c>
      <c r="C7">
        <f>SUM(C2:C6)</f>
        <v>-160</v>
      </c>
      <c r="D7">
        <f>SUM(D2:D6)</f>
        <v>-100</v>
      </c>
      <c r="E7">
        <f>SUM(E2:E6)</f>
        <v>5154</v>
      </c>
      <c r="F7">
        <f>SUM(F2:F6)</f>
        <v>3226</v>
      </c>
      <c r="G7">
        <f>SUM(G2:G6)</f>
        <v>226</v>
      </c>
      <c r="H7">
        <f>SUM(H2:H6)</f>
        <v>354</v>
      </c>
      <c r="I7">
        <f>SUM(I2:I6)</f>
        <v>149</v>
      </c>
    </row>
    <row r="10" spans="1:9" x14ac:dyDescent="0.25">
      <c r="A10" t="s">
        <v>6</v>
      </c>
      <c r="D10">
        <f>F7/E7</f>
        <v>0.62592161428017079</v>
      </c>
    </row>
    <row r="11" spans="1:9" x14ac:dyDescent="0.25">
      <c r="A11" t="s">
        <v>7</v>
      </c>
      <c r="D11">
        <f>CORREL(A2:A6,B2:B6)</f>
        <v>0.91018205461820645</v>
      </c>
    </row>
    <row r="13" spans="1:9" x14ac:dyDescent="0.25">
      <c r="B13" t="s">
        <v>11</v>
      </c>
      <c r="C13">
        <f>((5*G7)-(A7*B7))/SQRT((5*H7-POWER(A7,2))*(5*I7-POWER(B7,2)))</f>
        <v>0.91018205461820645</v>
      </c>
    </row>
    <row r="26" spans="1:2" ht="15.75" x14ac:dyDescent="0.3">
      <c r="A26" s="6" t="s">
        <v>12</v>
      </c>
    </row>
    <row r="27" spans="1:2" ht="15.75" x14ac:dyDescent="0.3">
      <c r="A27" s="6" t="s">
        <v>13</v>
      </c>
    </row>
    <row r="30" spans="1:2" ht="15.75" x14ac:dyDescent="0.3">
      <c r="A30" s="2" t="s">
        <v>14</v>
      </c>
      <c r="B30" s="2">
        <v>500</v>
      </c>
    </row>
    <row r="31" spans="1:2" ht="15.75" x14ac:dyDescent="0.3">
      <c r="A31" s="2" t="s">
        <v>15</v>
      </c>
      <c r="B31" s="2">
        <v>0.8</v>
      </c>
    </row>
    <row r="32" spans="1:2" ht="15.75" x14ac:dyDescent="0.3">
      <c r="A32" s="2" t="s">
        <v>16</v>
      </c>
      <c r="B32" s="2">
        <v>100000</v>
      </c>
    </row>
    <row r="34" spans="1:4" ht="15.75" x14ac:dyDescent="0.3">
      <c r="A34" s="2" t="s">
        <v>17</v>
      </c>
      <c r="B34" s="2">
        <f>B32/(0.8)</f>
        <v>125000</v>
      </c>
    </row>
    <row r="35" spans="1:4" ht="15.75" x14ac:dyDescent="0.3">
      <c r="A35" s="2" t="s">
        <v>18</v>
      </c>
      <c r="B35" s="2">
        <f>B34-B32</f>
        <v>25000</v>
      </c>
    </row>
    <row r="36" spans="1:4" ht="15.75" x14ac:dyDescent="0.3">
      <c r="A36" s="2"/>
      <c r="B36" s="2"/>
    </row>
    <row r="37" spans="1:4" ht="15.75" x14ac:dyDescent="0.3">
      <c r="A37" s="2"/>
      <c r="B37" s="2"/>
    </row>
    <row r="38" spans="1:4" ht="15.75" x14ac:dyDescent="0.3">
      <c r="A38" s="2" t="s">
        <v>19</v>
      </c>
      <c r="B38" s="2">
        <f>1 - B31</f>
        <v>0.19999999999999996</v>
      </c>
      <c r="D38">
        <f>1/B38</f>
        <v>5.0000000000000009</v>
      </c>
    </row>
    <row r="40" spans="1:4" x14ac:dyDescent="0.25">
      <c r="A40" t="s">
        <v>57</v>
      </c>
      <c r="B40">
        <f>B35/(B30-1)</f>
        <v>50.100200400801604</v>
      </c>
    </row>
    <row r="41" spans="1:4" x14ac:dyDescent="0.25">
      <c r="A41" t="s">
        <v>54</v>
      </c>
      <c r="B41">
        <f>B32/(B30-1)</f>
        <v>200.40080160320642</v>
      </c>
    </row>
    <row r="43" spans="1:4" x14ac:dyDescent="0.25">
      <c r="A43" t="s">
        <v>55</v>
      </c>
      <c r="B43" t="s">
        <v>56</v>
      </c>
      <c r="C43">
        <f>B41+B40</f>
        <v>250.50100200400803</v>
      </c>
    </row>
    <row r="48" spans="1:4" ht="15.75" x14ac:dyDescent="0.3">
      <c r="A48" s="6" t="s">
        <v>20</v>
      </c>
    </row>
    <row r="49" spans="1:2" ht="15.75" x14ac:dyDescent="0.3">
      <c r="A49" s="6" t="s">
        <v>21</v>
      </c>
    </row>
    <row r="50" spans="1:2" ht="15.75" x14ac:dyDescent="0.3">
      <c r="A50" s="6" t="s">
        <v>22</v>
      </c>
    </row>
    <row r="51" spans="1:2" ht="15.75" x14ac:dyDescent="0.3">
      <c r="A51" s="6" t="s">
        <v>23</v>
      </c>
    </row>
    <row r="53" spans="1:2" ht="16.5" x14ac:dyDescent="0.3">
      <c r="A53" s="3" t="s">
        <v>24</v>
      </c>
    </row>
    <row r="57" spans="1:2" ht="15.75" x14ac:dyDescent="0.3">
      <c r="A57" s="6" t="s">
        <v>20</v>
      </c>
    </row>
    <row r="58" spans="1:2" ht="15.75" x14ac:dyDescent="0.3">
      <c r="A58" s="6" t="s">
        <v>21</v>
      </c>
    </row>
    <row r="59" spans="1:2" ht="15.75" x14ac:dyDescent="0.3">
      <c r="A59" s="6" t="s">
        <v>22</v>
      </c>
    </row>
    <row r="60" spans="1:2" ht="15.75" x14ac:dyDescent="0.3">
      <c r="A60" s="6" t="s">
        <v>25</v>
      </c>
    </row>
    <row r="61" spans="1:2" ht="15.75" x14ac:dyDescent="0.3">
      <c r="A61" s="2"/>
    </row>
    <row r="62" spans="1:2" ht="15.75" x14ac:dyDescent="0.3">
      <c r="A62" s="2" t="s">
        <v>16</v>
      </c>
      <c r="B62">
        <v>120</v>
      </c>
    </row>
    <row r="63" spans="1:2" ht="15.75" x14ac:dyDescent="0.3">
      <c r="A63" s="2" t="s">
        <v>18</v>
      </c>
      <c r="B63">
        <v>170</v>
      </c>
    </row>
    <row r="64" spans="1:2" ht="15.75" x14ac:dyDescent="0.3">
      <c r="A64" s="2" t="s">
        <v>17</v>
      </c>
      <c r="B64">
        <f>B62+B63</f>
        <v>290</v>
      </c>
    </row>
    <row r="65" spans="1:6" ht="15.75" x14ac:dyDescent="0.3">
      <c r="A65" s="2"/>
    </row>
    <row r="66" spans="1:6" ht="15.75" x14ac:dyDescent="0.3">
      <c r="A66" s="2" t="s">
        <v>27</v>
      </c>
      <c r="B66" s="5" t="s">
        <v>28</v>
      </c>
    </row>
    <row r="67" spans="1:6" ht="15.75" x14ac:dyDescent="0.3">
      <c r="B67" s="5" t="s">
        <v>29</v>
      </c>
    </row>
    <row r="68" spans="1:6" ht="15.75" x14ac:dyDescent="0.3">
      <c r="B68" s="5" t="s">
        <v>30</v>
      </c>
    </row>
    <row r="69" spans="1:6" ht="15.75" x14ac:dyDescent="0.3">
      <c r="B69" s="5"/>
    </row>
    <row r="70" spans="1:6" ht="15.75" x14ac:dyDescent="0.3">
      <c r="A70" s="5" t="s">
        <v>31</v>
      </c>
      <c r="B70" t="s">
        <v>32</v>
      </c>
    </row>
    <row r="71" spans="1:6" ht="15.75" x14ac:dyDescent="0.3">
      <c r="A71" s="5" t="s">
        <v>33</v>
      </c>
      <c r="B71">
        <v>38</v>
      </c>
    </row>
    <row r="72" spans="1:6" ht="15.75" x14ac:dyDescent="0.3">
      <c r="A72" s="5" t="s">
        <v>41</v>
      </c>
      <c r="B72" s="5">
        <f>38 -1</f>
        <v>37</v>
      </c>
      <c r="C72" s="5" t="s">
        <v>42</v>
      </c>
    </row>
    <row r="73" spans="1:6" ht="15.75" x14ac:dyDescent="0.3">
      <c r="A73" s="5" t="s">
        <v>34</v>
      </c>
      <c r="B73" s="5">
        <f>3+1</f>
        <v>4</v>
      </c>
    </row>
    <row r="74" spans="1:6" ht="15.75" x14ac:dyDescent="0.3">
      <c r="A74" s="5" t="s">
        <v>35</v>
      </c>
      <c r="B74" s="5">
        <f>B72-B73</f>
        <v>33</v>
      </c>
      <c r="C74" s="5" t="s">
        <v>43</v>
      </c>
    </row>
    <row r="75" spans="1:6" ht="15.75" x14ac:dyDescent="0.3">
      <c r="A75" s="5"/>
      <c r="B75" s="5"/>
    </row>
    <row r="76" spans="1:6" ht="15.75" x14ac:dyDescent="0.3">
      <c r="A76" s="5" t="s">
        <v>37</v>
      </c>
      <c r="B76" s="5">
        <v>3</v>
      </c>
      <c r="C76" s="5" t="s">
        <v>36</v>
      </c>
      <c r="D76" s="5"/>
      <c r="F76" s="5" t="s">
        <v>44</v>
      </c>
    </row>
    <row r="77" spans="1:6" ht="15.75" x14ac:dyDescent="0.3">
      <c r="A77" s="5"/>
      <c r="B77" s="5"/>
    </row>
    <row r="78" spans="1:6" ht="15.75" x14ac:dyDescent="0.3">
      <c r="A78" s="5"/>
      <c r="B78" s="5"/>
    </row>
    <row r="79" spans="1:6" ht="15.75" x14ac:dyDescent="0.3">
      <c r="A79" s="5"/>
      <c r="B79" s="5"/>
    </row>
    <row r="81" spans="1:2" ht="15.75" x14ac:dyDescent="0.3">
      <c r="A81" s="3" t="s">
        <v>26</v>
      </c>
      <c r="B81" s="2" t="s">
        <v>40</v>
      </c>
    </row>
    <row r="82" spans="1:2" x14ac:dyDescent="0.25">
      <c r="B82" s="4">
        <f>B62/B76</f>
        <v>40</v>
      </c>
    </row>
    <row r="84" spans="1:2" ht="15.75" x14ac:dyDescent="0.3">
      <c r="A84" s="3" t="s">
        <v>38</v>
      </c>
      <c r="B84" s="2" t="s">
        <v>39</v>
      </c>
    </row>
    <row r="85" spans="1:2" x14ac:dyDescent="0.25">
      <c r="B85" s="4">
        <f>B63/B74</f>
        <v>5.1515151515151514</v>
      </c>
    </row>
    <row r="87" spans="1:2" ht="15.75" x14ac:dyDescent="0.3">
      <c r="A87" s="3" t="s">
        <v>45</v>
      </c>
      <c r="B87" s="2" t="s">
        <v>46</v>
      </c>
    </row>
    <row r="88" spans="1:2" x14ac:dyDescent="0.25">
      <c r="B88">
        <f>B64/B72</f>
        <v>7.8378378378378377</v>
      </c>
    </row>
    <row r="90" spans="1:2" ht="15.75" x14ac:dyDescent="0.3">
      <c r="A90" s="3" t="s">
        <v>47</v>
      </c>
      <c r="B90" s="2" t="s">
        <v>48</v>
      </c>
    </row>
    <row r="91" spans="1:2" x14ac:dyDescent="0.25">
      <c r="B91">
        <f>B82/B85</f>
        <v>7.7647058823529411</v>
      </c>
    </row>
    <row r="95" spans="1:2" ht="15.75" x14ac:dyDescent="0.3">
      <c r="A95" s="3" t="s">
        <v>49</v>
      </c>
      <c r="B95" s="2" t="s">
        <v>51</v>
      </c>
    </row>
    <row r="96" spans="1:2" ht="17.25" x14ac:dyDescent="0.3">
      <c r="B96" s="2" t="s">
        <v>50</v>
      </c>
    </row>
    <row r="98" spans="2:2" x14ac:dyDescent="0.25">
      <c r="B98" t="s">
        <v>52</v>
      </c>
    </row>
    <row r="99" spans="2:2" x14ac:dyDescent="0.25">
      <c r="B99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Sheet1!adjr2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2019-04-15T04:13:57Z</dcterms:created>
  <dcterms:modified xsi:type="dcterms:W3CDTF">2019-04-15T06:29:49Z</dcterms:modified>
</cp:coreProperties>
</file>