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9" i="1"/>
  <c r="F26"/>
  <c r="K28"/>
  <c r="H12"/>
  <c r="G12"/>
  <c r="F12"/>
  <c r="H13" l="1"/>
  <c r="J17" s="1"/>
  <c r="J18" l="1"/>
  <c r="K17"/>
  <c r="J19" l="1"/>
  <c r="K18"/>
  <c r="J20" l="1"/>
  <c r="K19"/>
  <c r="J21" l="1"/>
  <c r="K20"/>
  <c r="J22" l="1"/>
  <c r="K21"/>
  <c r="J23" l="1"/>
  <c r="K22"/>
  <c r="J24" l="1"/>
  <c r="K23"/>
  <c r="J25" l="1"/>
  <c r="K24"/>
  <c r="J26" l="1"/>
  <c r="K25"/>
  <c r="K26" l="1"/>
  <c r="K29"/>
  <c r="K30" s="1"/>
  <c r="F23" l="1"/>
  <c r="F30" s="1"/>
  <c r="F34" s="1"/>
  <c r="F35" l="1"/>
</calcChain>
</file>

<file path=xl/sharedStrings.xml><?xml version="1.0" encoding="utf-8"?>
<sst xmlns="http://schemas.openxmlformats.org/spreadsheetml/2006/main" count="49" uniqueCount="49">
  <si>
    <t>Module 3, Chapter 15</t>
  </si>
  <si>
    <t>Version 1.0</t>
  </si>
  <si>
    <t>Net cash from Operating Activities</t>
  </si>
  <si>
    <t>Capital Expenditures</t>
  </si>
  <si>
    <t>2011 - 12</t>
  </si>
  <si>
    <t>2012 - 13</t>
  </si>
  <si>
    <t>2013 - 14</t>
  </si>
  <si>
    <t>Free Cash Flow (FCF)</t>
  </si>
  <si>
    <t>Free Cash Flow Estimate (In INR Crs)</t>
  </si>
  <si>
    <t>Inputs</t>
  </si>
  <si>
    <t>Number of years considered</t>
  </si>
  <si>
    <t>FCF Growth rate for first 5 years</t>
  </si>
  <si>
    <t>FCF Growth rate for last 5 years</t>
  </si>
  <si>
    <t>Terminal Growth Rate</t>
  </si>
  <si>
    <t>Discount Rate</t>
  </si>
  <si>
    <t>Year</t>
  </si>
  <si>
    <t>Cash flow</t>
  </si>
  <si>
    <t>PV of Cash flow</t>
  </si>
  <si>
    <t>Cash flow &amp; Present Value Table</t>
  </si>
  <si>
    <t>2014 - 15</t>
  </si>
  <si>
    <t>2015 - 16</t>
  </si>
  <si>
    <t>2016 - 17</t>
  </si>
  <si>
    <t>2017 - 18</t>
  </si>
  <si>
    <t>2018 - 19</t>
  </si>
  <si>
    <t>2019 - 20</t>
  </si>
  <si>
    <t>2020 - 21</t>
  </si>
  <si>
    <t>2021 - 22</t>
  </si>
  <si>
    <t>2023 - 24</t>
  </si>
  <si>
    <t>2022 - 23</t>
  </si>
  <si>
    <t>Sl No</t>
  </si>
  <si>
    <t xml:space="preserve">Terminal Year </t>
  </si>
  <si>
    <t>Terminal Value</t>
  </si>
  <si>
    <t>PV of Terminal Value</t>
  </si>
  <si>
    <t>Total PV of cash flow</t>
  </si>
  <si>
    <t>Total Debt</t>
  </si>
  <si>
    <t>Cash &amp; Cash Balance</t>
  </si>
  <si>
    <t>Net Debt</t>
  </si>
  <si>
    <t xml:space="preserve">Share Capital </t>
  </si>
  <si>
    <t>Face Value (INR)</t>
  </si>
  <si>
    <t>Number of Shares</t>
  </si>
  <si>
    <t>Share Price (INR)</t>
  </si>
  <si>
    <t>Model Error leeway</t>
  </si>
  <si>
    <t>Intrinsic Value Calculation (INR Crs,  unless indicated)</t>
  </si>
  <si>
    <t>Intrinsic Value Band</t>
  </si>
  <si>
    <t>Lower Intrinsic value band</t>
  </si>
  <si>
    <t>Upper Intrinsic value band</t>
  </si>
  <si>
    <t xml:space="preserve">3 Year Average Free Cash flow </t>
  </si>
  <si>
    <t>The Discounted Cash Flow (DCF) Model</t>
  </si>
  <si>
    <t xml:space="preserve">Disclaimer – This DCF model is for educational purpose only. 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</si>
</sst>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164" formatCode="_(* #,##0.0_);_(* \(#,##0.0\);_(* &quot;-&quot;_);_(@_)"/>
    <numFmt numFmtId="165" formatCode="_(* #,##0.00_);_(* \(#,##0.00\);_(* &quot;-&quot;_);_(@_)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0" xfId="0" applyFont="1" applyBorder="1"/>
    <xf numFmtId="0" fontId="4" fillId="0" borderId="0" xfId="0" applyFont="1" applyFill="1" applyBorder="1"/>
    <xf numFmtId="0" fontId="4" fillId="0" borderId="7" xfId="0" applyFont="1" applyBorder="1"/>
    <xf numFmtId="0" fontId="2" fillId="0" borderId="0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9" xfId="0" applyFont="1" applyBorder="1"/>
    <xf numFmtId="164" fontId="2" fillId="0" borderId="9" xfId="0" applyNumberFormat="1" applyFont="1" applyBorder="1"/>
    <xf numFmtId="9" fontId="0" fillId="0" borderId="5" xfId="0" applyNumberFormat="1" applyBorder="1"/>
    <xf numFmtId="10" fontId="0" fillId="0" borderId="5" xfId="0" applyNumberFormat="1" applyBorder="1"/>
    <xf numFmtId="9" fontId="0" fillId="0" borderId="8" xfId="0" applyNumberFormat="1" applyBorder="1"/>
    <xf numFmtId="0" fontId="5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2" fillId="0" borderId="2" xfId="0" applyFont="1" applyFill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0" borderId="4" xfId="0" applyBorder="1" applyAlignment="1">
      <alignment horizontal="left"/>
    </xf>
    <xf numFmtId="165" fontId="0" fillId="0" borderId="0" xfId="0" applyNumberFormat="1" applyBorder="1" applyAlignment="1">
      <alignment horizontal="left"/>
    </xf>
    <xf numFmtId="165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65" fontId="0" fillId="0" borderId="7" xfId="0" applyNumberFormat="1" applyBorder="1" applyAlignment="1">
      <alignment horizontal="left"/>
    </xf>
    <xf numFmtId="165" fontId="0" fillId="0" borderId="8" xfId="0" applyNumberFormat="1" applyBorder="1" applyAlignment="1">
      <alignment horizontal="left"/>
    </xf>
    <xf numFmtId="165" fontId="0" fillId="0" borderId="3" xfId="0" applyNumberFormat="1" applyFill="1" applyBorder="1" applyAlignment="1">
      <alignment horizontal="right"/>
    </xf>
    <xf numFmtId="0" fontId="0" fillId="0" borderId="1" xfId="0" applyFont="1" applyFill="1" applyBorder="1"/>
    <xf numFmtId="165" fontId="0" fillId="0" borderId="3" xfId="0" applyNumberFormat="1" applyBorder="1" applyAlignment="1">
      <alignment horizontal="left"/>
    </xf>
    <xf numFmtId="0" fontId="0" fillId="0" borderId="4" xfId="0" applyFont="1" applyFill="1" applyBorder="1"/>
    <xf numFmtId="0" fontId="0" fillId="0" borderId="4" xfId="0" applyFill="1" applyBorder="1"/>
    <xf numFmtId="41" fontId="0" fillId="0" borderId="5" xfId="0" applyNumberFormat="1" applyBorder="1" applyAlignment="1">
      <alignment horizontal="left"/>
    </xf>
    <xf numFmtId="0" fontId="1" fillId="2" borderId="6" xfId="0" applyFont="1" applyFill="1" applyBorder="1"/>
    <xf numFmtId="165" fontId="1" fillId="2" borderId="8" xfId="0" applyNumberFormat="1" applyFont="1" applyFill="1" applyBorder="1" applyAlignment="1">
      <alignment horizontal="left"/>
    </xf>
    <xf numFmtId="0" fontId="4" fillId="0" borderId="0" xfId="0" applyFont="1"/>
    <xf numFmtId="0" fontId="6" fillId="3" borderId="2" xfId="0" applyFont="1" applyFill="1" applyBorder="1"/>
    <xf numFmtId="9" fontId="6" fillId="3" borderId="2" xfId="0" applyNumberFormat="1" applyFont="1" applyFill="1" applyBorder="1"/>
    <xf numFmtId="0" fontId="0" fillId="0" borderId="6" xfId="0" applyFont="1" applyFill="1" applyBorder="1"/>
    <xf numFmtId="0" fontId="7" fillId="3" borderId="0" xfId="0" applyFont="1" applyFill="1" applyBorder="1"/>
    <xf numFmtId="164" fontId="7" fillId="3" borderId="0" xfId="0" applyNumberFormat="1" applyFont="1" applyFill="1" applyBorder="1"/>
    <xf numFmtId="0" fontId="8" fillId="3" borderId="9" xfId="0" applyFont="1" applyFill="1" applyBorder="1"/>
    <xf numFmtId="164" fontId="8" fillId="3" borderId="9" xfId="0" applyNumberFormat="1" applyFont="1" applyFill="1" applyBorder="1"/>
    <xf numFmtId="0" fontId="0" fillId="0" borderId="0" xfId="0" applyFont="1" applyBorder="1"/>
    <xf numFmtId="164" fontId="0" fillId="0" borderId="0" xfId="0" applyNumberFormat="1" applyFont="1" applyBorder="1" applyAlignment="1">
      <alignment horizontal="right"/>
    </xf>
    <xf numFmtId="0" fontId="9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</xdr:row>
      <xdr:rowOff>2</xdr:rowOff>
    </xdr:from>
    <xdr:to>
      <xdr:col>4</xdr:col>
      <xdr:colOff>1814976</xdr:colOff>
      <xdr:row>3</xdr:row>
      <xdr:rowOff>142876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1" y="104777"/>
          <a:ext cx="2138825" cy="523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showGridLines="0" tabSelected="1" topLeftCell="A18" workbookViewId="0">
      <selection activeCell="E41" sqref="E41"/>
    </sheetView>
  </sheetViews>
  <sheetFormatPr defaultColWidth="0" defaultRowHeight="15" zeroHeight="1"/>
  <cols>
    <col min="1" max="3" width="1.42578125" customWidth="1"/>
    <col min="4" max="4" width="3.42578125" customWidth="1"/>
    <col min="5" max="5" width="33.7109375" customWidth="1"/>
    <col min="6" max="6" width="19" customWidth="1"/>
    <col min="7" max="7" width="12" customWidth="1"/>
    <col min="8" max="8" width="10.85546875" customWidth="1"/>
    <col min="9" max="9" width="9.140625" customWidth="1"/>
    <col min="10" max="10" width="11.7109375" customWidth="1"/>
    <col min="11" max="11" width="9.28515625" customWidth="1"/>
    <col min="12" max="12" width="12.7109375" customWidth="1"/>
    <col min="13" max="13" width="17.7109375" hidden="1" customWidth="1"/>
    <col min="14" max="16384" width="9.140625" hidden="1"/>
  </cols>
  <sheetData>
    <row r="1" spans="5:12" ht="8.25" customHeight="1"/>
    <row r="2" spans="5:12">
      <c r="F2" s="22" t="s">
        <v>47</v>
      </c>
      <c r="G2" s="2"/>
      <c r="H2" s="3"/>
      <c r="I2" s="5"/>
    </row>
    <row r="3" spans="5:12">
      <c r="F3" s="23" t="s">
        <v>0</v>
      </c>
      <c r="G3" s="5"/>
      <c r="H3" s="6"/>
      <c r="I3" s="5"/>
    </row>
    <row r="4" spans="5:12">
      <c r="F4" s="24" t="s">
        <v>1</v>
      </c>
      <c r="G4" s="8"/>
      <c r="H4" s="9"/>
      <c r="I4" s="5"/>
    </row>
    <row r="5" spans="5:12" ht="9" customHeight="1">
      <c r="F5" s="11"/>
      <c r="G5" s="5"/>
      <c r="H5" s="5"/>
      <c r="I5" s="5"/>
    </row>
    <row r="6" spans="5:12">
      <c r="F6" s="11"/>
      <c r="G6" s="5"/>
      <c r="H6" s="5"/>
      <c r="I6" s="5"/>
    </row>
    <row r="7" spans="5:12"/>
    <row r="8" spans="5:12">
      <c r="E8" s="13" t="s">
        <v>8</v>
      </c>
      <c r="F8" s="8"/>
      <c r="G8" s="8"/>
      <c r="H8" s="8"/>
    </row>
    <row r="9" spans="5:12">
      <c r="F9" s="14" t="s">
        <v>4</v>
      </c>
      <c r="G9" s="15" t="s">
        <v>5</v>
      </c>
      <c r="H9" s="15" t="s">
        <v>6</v>
      </c>
    </row>
    <row r="10" spans="5:12">
      <c r="E10" t="s">
        <v>2</v>
      </c>
      <c r="F10" s="16">
        <v>296.27999999999997</v>
      </c>
      <c r="G10" s="16">
        <v>335.4</v>
      </c>
      <c r="H10" s="16">
        <v>278.7</v>
      </c>
    </row>
    <row r="11" spans="5:12">
      <c r="E11" t="s">
        <v>3</v>
      </c>
      <c r="F11" s="16">
        <v>86.58</v>
      </c>
      <c r="G11" s="16">
        <v>72.47</v>
      </c>
      <c r="H11" s="16">
        <v>330.3</v>
      </c>
    </row>
    <row r="12" spans="5:12">
      <c r="E12" s="50" t="s">
        <v>7</v>
      </c>
      <c r="F12" s="51">
        <f>F10-F11</f>
        <v>209.7</v>
      </c>
      <c r="G12" s="51">
        <f t="shared" ref="G12:H12" si="0">G10-G11</f>
        <v>262.92999999999995</v>
      </c>
      <c r="H12" s="51">
        <f t="shared" si="0"/>
        <v>-51.600000000000023</v>
      </c>
    </row>
    <row r="13" spans="5:12" ht="15.75" thickBot="1">
      <c r="E13" s="17" t="s">
        <v>46</v>
      </c>
      <c r="F13" s="17"/>
      <c r="G13" s="17"/>
      <c r="H13" s="18">
        <f>AVERAGE(F12:H12)</f>
        <v>140.34333333333331</v>
      </c>
    </row>
    <row r="14" spans="5:12" ht="15.75" thickTop="1">
      <c r="L14" s="12"/>
    </row>
    <row r="15" spans="5:12">
      <c r="E15" s="12" t="s">
        <v>9</v>
      </c>
      <c r="H15" s="12" t="s">
        <v>18</v>
      </c>
    </row>
    <row r="16" spans="5:12">
      <c r="E16" s="1" t="s">
        <v>10</v>
      </c>
      <c r="F16" s="3">
        <v>10</v>
      </c>
      <c r="H16" s="10" t="s">
        <v>29</v>
      </c>
      <c r="I16" s="25" t="s">
        <v>15</v>
      </c>
      <c r="J16" s="26" t="s">
        <v>16</v>
      </c>
      <c r="K16" s="27" t="s">
        <v>17</v>
      </c>
    </row>
    <row r="17" spans="5:11">
      <c r="E17" s="37" t="s">
        <v>11</v>
      </c>
      <c r="F17" s="19">
        <v>0.18</v>
      </c>
      <c r="H17" s="28">
        <v>1</v>
      </c>
      <c r="I17" s="5" t="s">
        <v>19</v>
      </c>
      <c r="J17" s="29">
        <f>H13*(1+$F$17)</f>
        <v>165.6051333333333</v>
      </c>
      <c r="K17" s="30">
        <f>J17/(1+$F$20)^H17</f>
        <v>151.93131498470945</v>
      </c>
    </row>
    <row r="18" spans="5:11">
      <c r="E18" s="37" t="s">
        <v>12</v>
      </c>
      <c r="F18" s="19">
        <v>0.1</v>
      </c>
      <c r="H18" s="28">
        <v>2</v>
      </c>
      <c r="I18" s="5" t="s">
        <v>20</v>
      </c>
      <c r="J18" s="29">
        <f>J17*(1+$F$17)</f>
        <v>195.41405733333329</v>
      </c>
      <c r="K18" s="30">
        <f t="shared" ref="K18:K26" si="1">J18/(1+$F$20)^H18</f>
        <v>164.47610246051113</v>
      </c>
    </row>
    <row r="19" spans="5:11">
      <c r="E19" s="37" t="s">
        <v>13</v>
      </c>
      <c r="F19" s="20">
        <v>3.5000000000000003E-2</v>
      </c>
      <c r="H19" s="28">
        <v>3</v>
      </c>
      <c r="I19" s="5" t="s">
        <v>21</v>
      </c>
      <c r="J19" s="29">
        <f t="shared" ref="J19:J21" si="2">J18*(1+$F$17)</f>
        <v>230.58858765333326</v>
      </c>
      <c r="K19" s="30">
        <f t="shared" si="1"/>
        <v>178.0566980765166</v>
      </c>
    </row>
    <row r="20" spans="5:11">
      <c r="E20" s="45" t="s">
        <v>14</v>
      </c>
      <c r="F20" s="21">
        <v>0.09</v>
      </c>
      <c r="H20" s="28">
        <v>4</v>
      </c>
      <c r="I20" s="5" t="s">
        <v>22</v>
      </c>
      <c r="J20" s="29">
        <f t="shared" si="2"/>
        <v>272.09453343093321</v>
      </c>
      <c r="K20" s="30">
        <f t="shared" si="1"/>
        <v>192.758627275495</v>
      </c>
    </row>
    <row r="21" spans="5:11">
      <c r="H21" s="28">
        <v>5</v>
      </c>
      <c r="I21" s="5" t="s">
        <v>23</v>
      </c>
      <c r="J21" s="29">
        <f t="shared" si="2"/>
        <v>321.07154944850117</v>
      </c>
      <c r="K21" s="30">
        <f t="shared" si="1"/>
        <v>208.67447723402208</v>
      </c>
    </row>
    <row r="22" spans="5:11">
      <c r="E22" s="12" t="s">
        <v>42</v>
      </c>
      <c r="H22" s="28">
        <v>6</v>
      </c>
      <c r="I22" s="5" t="s">
        <v>24</v>
      </c>
      <c r="J22" s="29">
        <f>J21*(1+$F$18)</f>
        <v>353.17870439335132</v>
      </c>
      <c r="K22" s="30">
        <f t="shared" si="1"/>
        <v>210.58892197928836</v>
      </c>
    </row>
    <row r="23" spans="5:11">
      <c r="E23" s="35" t="s">
        <v>33</v>
      </c>
      <c r="F23" s="36">
        <f>SUM(K17:K26)+K30</f>
        <v>6078.6817109634576</v>
      </c>
      <c r="H23" s="28">
        <v>7</v>
      </c>
      <c r="I23" s="5" t="s">
        <v>25</v>
      </c>
      <c r="J23" s="29">
        <f t="shared" ref="J23:J26" si="3">J22*(1+$F$18)</f>
        <v>388.49657483268646</v>
      </c>
      <c r="K23" s="30">
        <f t="shared" si="1"/>
        <v>212.52093043781394</v>
      </c>
    </row>
    <row r="24" spans="5:11">
      <c r="E24" s="37" t="s">
        <v>34</v>
      </c>
      <c r="F24" s="30">
        <v>75.94</v>
      </c>
      <c r="H24" s="28">
        <v>8</v>
      </c>
      <c r="I24" s="5" t="s">
        <v>26</v>
      </c>
      <c r="J24" s="29">
        <f t="shared" si="3"/>
        <v>427.34623231595515</v>
      </c>
      <c r="K24" s="30">
        <f t="shared" si="1"/>
        <v>214.47066374458288</v>
      </c>
    </row>
    <row r="25" spans="5:11">
      <c r="E25" s="37" t="s">
        <v>35</v>
      </c>
      <c r="F25" s="30">
        <v>294.5</v>
      </c>
      <c r="H25" s="28">
        <v>9</v>
      </c>
      <c r="I25" s="5" t="s">
        <v>28</v>
      </c>
      <c r="J25" s="29">
        <f t="shared" si="3"/>
        <v>470.0808555475507</v>
      </c>
      <c r="K25" s="30">
        <f t="shared" si="1"/>
        <v>216.43828451288181</v>
      </c>
    </row>
    <row r="26" spans="5:11">
      <c r="E26" s="37" t="s">
        <v>36</v>
      </c>
      <c r="F26" s="30">
        <f>F24-F25</f>
        <v>-218.56</v>
      </c>
      <c r="H26" s="31">
        <v>10</v>
      </c>
      <c r="I26" s="8" t="s">
        <v>27</v>
      </c>
      <c r="J26" s="32">
        <f t="shared" si="3"/>
        <v>517.08894110230585</v>
      </c>
      <c r="K26" s="33">
        <f t="shared" si="1"/>
        <v>218.42395684786237</v>
      </c>
    </row>
    <row r="27" spans="5:11">
      <c r="E27" s="37" t="s">
        <v>37</v>
      </c>
      <c r="F27" s="30">
        <v>17.081</v>
      </c>
    </row>
    <row r="28" spans="5:11">
      <c r="E28" s="38" t="s">
        <v>38</v>
      </c>
      <c r="F28" s="30">
        <v>1</v>
      </c>
      <c r="H28" s="1" t="s">
        <v>30</v>
      </c>
      <c r="I28" s="2"/>
      <c r="J28" s="2"/>
      <c r="K28" s="34" t="str">
        <f>I26</f>
        <v>2023 - 24</v>
      </c>
    </row>
    <row r="29" spans="5:11">
      <c r="E29" s="38" t="s">
        <v>39</v>
      </c>
      <c r="F29" s="39">
        <f>(F27*10^7)/F28</f>
        <v>170810000</v>
      </c>
      <c r="H29" s="4" t="s">
        <v>31</v>
      </c>
      <c r="I29" s="5"/>
      <c r="J29" s="5"/>
      <c r="K29" s="30">
        <f>(J26*(1+F19))/(F20-F19)</f>
        <v>9730.6737098343019</v>
      </c>
    </row>
    <row r="30" spans="5:11">
      <c r="E30" s="40" t="s">
        <v>40</v>
      </c>
      <c r="F30" s="41">
        <f>(F23-F26)*10^7/F29</f>
        <v>368.66938182562251</v>
      </c>
      <c r="H30" s="7" t="s">
        <v>32</v>
      </c>
      <c r="I30" s="8"/>
      <c r="J30" s="8"/>
      <c r="K30" s="33">
        <f>K29/(1+F20)^H26</f>
        <v>4110.341733409774</v>
      </c>
    </row>
    <row r="31" spans="5:11"/>
    <row r="32" spans="5:11">
      <c r="E32" s="42" t="s">
        <v>43</v>
      </c>
    </row>
    <row r="33" spans="5:11">
      <c r="E33" s="43" t="s">
        <v>41</v>
      </c>
      <c r="F33" s="44">
        <v>0.1</v>
      </c>
    </row>
    <row r="34" spans="5:11">
      <c r="E34" s="46" t="s">
        <v>44</v>
      </c>
      <c r="F34" s="47">
        <f>F30*(1-F33)</f>
        <v>331.80244364306026</v>
      </c>
    </row>
    <row r="35" spans="5:11" ht="15.75" thickBot="1">
      <c r="E35" s="48" t="s">
        <v>45</v>
      </c>
      <c r="F35" s="49">
        <f>F30*(1+F33)</f>
        <v>405.53632000818482</v>
      </c>
    </row>
    <row r="36" spans="5:11" ht="15.75" thickTop="1"/>
    <row r="37" spans="5:11"/>
    <row r="38" spans="5:11">
      <c r="E38" s="52" t="s">
        <v>48</v>
      </c>
      <c r="F38" s="52"/>
      <c r="G38" s="52"/>
      <c r="H38" s="52"/>
      <c r="I38" s="52"/>
      <c r="J38" s="52"/>
      <c r="K38" s="52"/>
    </row>
    <row r="39" spans="5:11">
      <c r="E39" s="52"/>
      <c r="F39" s="52"/>
      <c r="G39" s="52"/>
      <c r="H39" s="52"/>
      <c r="I39" s="52"/>
      <c r="J39" s="52"/>
      <c r="K39" s="52"/>
    </row>
    <row r="40" spans="5:11">
      <c r="E40" s="52"/>
      <c r="F40" s="52"/>
      <c r="G40" s="52"/>
      <c r="H40" s="52"/>
      <c r="I40" s="52"/>
      <c r="J40" s="52"/>
      <c r="K40" s="52"/>
    </row>
    <row r="41" spans="5:11"/>
    <row r="42" spans="5:11"/>
  </sheetData>
  <mergeCells count="1">
    <mergeCell ref="E38:K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2014-12-03T10:00:37Z</dcterms:modified>
</cp:coreProperties>
</file>