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MAS_work\MAS - RR\Section 03 - Deep dive into Cricket Analytics\"/>
    </mc:Choice>
  </mc:AlternateContent>
  <xr:revisionPtr revIDLastSave="0" documentId="13_ncr:1_{60CBA688-FEA6-409A-8AE1-A4FDD51278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254117" sheetId="1" r:id="rId1"/>
    <sheet name="minmax" sheetId="2" r:id="rId2"/>
    <sheet name="Scorecard" sheetId="3" r:id="rId3"/>
    <sheet name="Bat Rating" sheetId="6" r:id="rId4"/>
    <sheet name="Bowl Rating" sheetId="7" r:id="rId5"/>
    <sheet name="Total Rating" sheetId="8" r:id="rId6"/>
    <sheet name="Validate results" sheetId="9" r:id="rId7"/>
  </sheets>
  <calcPr calcId="191029"/>
  <pivotCaches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8" l="1"/>
  <c r="K14" i="8"/>
  <c r="K16" i="8"/>
  <c r="J19" i="8"/>
  <c r="J5" i="8"/>
  <c r="J6" i="8"/>
  <c r="J7" i="8"/>
  <c r="J8" i="8"/>
  <c r="J9" i="8"/>
  <c r="J10" i="8"/>
  <c r="J11" i="8"/>
  <c r="J12" i="8"/>
  <c r="J13" i="8"/>
  <c r="J14" i="8"/>
  <c r="J16" i="8"/>
  <c r="J17" i="8"/>
  <c r="J4" i="8"/>
  <c r="J15" i="8"/>
  <c r="J20" i="8"/>
  <c r="J21" i="8"/>
  <c r="J22" i="8"/>
  <c r="J23" i="8"/>
  <c r="J18" i="8"/>
  <c r="I19" i="8"/>
  <c r="K19" i="8" s="1"/>
  <c r="I5" i="8"/>
  <c r="K5" i="8" s="1"/>
  <c r="I6" i="8"/>
  <c r="K6" i="8" s="1"/>
  <c r="I7" i="8"/>
  <c r="K7" i="8" s="1"/>
  <c r="I8" i="8"/>
  <c r="K8" i="8" s="1"/>
  <c r="I9" i="8"/>
  <c r="K9" i="8" s="1"/>
  <c r="I10" i="8"/>
  <c r="K10" i="8" s="1"/>
  <c r="I11" i="8"/>
  <c r="K11" i="8" s="1"/>
  <c r="I12" i="8"/>
  <c r="I13" i="8"/>
  <c r="K13" i="8" s="1"/>
  <c r="I14" i="8"/>
  <c r="I16" i="8"/>
  <c r="I17" i="8"/>
  <c r="K17" i="8" s="1"/>
  <c r="I4" i="8"/>
  <c r="K4" i="8" s="1"/>
  <c r="I15" i="8"/>
  <c r="K15" i="8" s="1"/>
  <c r="I20" i="8"/>
  <c r="K20" i="8" s="1"/>
  <c r="I21" i="8"/>
  <c r="K21" i="8" s="1"/>
  <c r="I22" i="8"/>
  <c r="K22" i="8" s="1"/>
  <c r="I23" i="8"/>
  <c r="K23" i="8" s="1"/>
  <c r="I18" i="8"/>
  <c r="K18" i="8" s="1"/>
  <c r="F14" i="8"/>
  <c r="F13" i="8"/>
  <c r="F12" i="8"/>
  <c r="F11" i="8"/>
  <c r="F10" i="8"/>
  <c r="F9" i="8"/>
  <c r="F8" i="8"/>
  <c r="F7" i="8"/>
  <c r="F6" i="8"/>
  <c r="F5" i="8"/>
  <c r="F4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O13" i="6"/>
  <c r="O16" i="6"/>
  <c r="T4" i="7"/>
  <c r="T5" i="7"/>
  <c r="T6" i="7"/>
  <c r="T7" i="7"/>
  <c r="T8" i="7"/>
  <c r="T9" i="7"/>
  <c r="T10" i="7"/>
  <c r="T11" i="7"/>
  <c r="T12" i="7"/>
  <c r="T13" i="7"/>
  <c r="T14" i="7"/>
  <c r="S4" i="7"/>
  <c r="S5" i="7"/>
  <c r="S6" i="7"/>
  <c r="S7" i="7"/>
  <c r="S8" i="7"/>
  <c r="S9" i="7"/>
  <c r="S10" i="7"/>
  <c r="S11" i="7"/>
  <c r="S12" i="7"/>
  <c r="S13" i="7"/>
  <c r="S14" i="7"/>
  <c r="R4" i="7"/>
  <c r="R5" i="7"/>
  <c r="R6" i="7"/>
  <c r="R7" i="7"/>
  <c r="R8" i="7"/>
  <c r="R9" i="7"/>
  <c r="R10" i="7"/>
  <c r="R11" i="7"/>
  <c r="R12" i="7"/>
  <c r="R13" i="7"/>
  <c r="R14" i="7"/>
  <c r="Q4" i="7"/>
  <c r="Q5" i="7"/>
  <c r="Q6" i="7"/>
  <c r="Q7" i="7"/>
  <c r="Q8" i="7"/>
  <c r="Q9" i="7"/>
  <c r="Q10" i="7"/>
  <c r="Q11" i="7"/>
  <c r="Q12" i="7"/>
  <c r="Q13" i="7"/>
  <c r="Q14" i="7"/>
  <c r="O9" i="7"/>
  <c r="O4" i="7"/>
  <c r="O5" i="7"/>
  <c r="O6" i="7"/>
  <c r="O10" i="7"/>
  <c r="O7" i="7"/>
  <c r="O11" i="7"/>
  <c r="O12" i="7"/>
  <c r="O8" i="7"/>
  <c r="O13" i="7"/>
  <c r="O14" i="7"/>
  <c r="N9" i="7"/>
  <c r="N4" i="7"/>
  <c r="P4" i="7" s="1"/>
  <c r="N5" i="7"/>
  <c r="P5" i="7" s="1"/>
  <c r="N6" i="7"/>
  <c r="N10" i="7"/>
  <c r="N7" i="7"/>
  <c r="N11" i="7"/>
  <c r="P11" i="7" s="1"/>
  <c r="N12" i="7"/>
  <c r="N8" i="7"/>
  <c r="N13" i="7"/>
  <c r="N14" i="7"/>
  <c r="O8" i="6"/>
  <c r="O9" i="6"/>
  <c r="O11" i="6"/>
  <c r="O12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M5" i="2"/>
  <c r="L6" i="2"/>
  <c r="M6" i="2" s="1"/>
  <c r="L7" i="2"/>
  <c r="M7" i="2" s="1"/>
  <c r="L8" i="2"/>
  <c r="M8" i="2" s="1"/>
  <c r="L9" i="2"/>
  <c r="M9" i="2" s="1"/>
  <c r="L5" i="2"/>
  <c r="K2" i="2"/>
  <c r="J2" i="2"/>
  <c r="P8" i="7" l="1"/>
  <c r="P13" i="7"/>
  <c r="P14" i="7"/>
  <c r="P12" i="7"/>
  <c r="P10" i="7"/>
  <c r="P6" i="7"/>
  <c r="P7" i="7"/>
  <c r="P9" i="7"/>
  <c r="O15" i="6" l="1"/>
  <c r="O5" i="6"/>
  <c r="O6" i="6"/>
  <c r="O14" i="6"/>
  <c r="O17" i="6"/>
  <c r="O10" i="6"/>
  <c r="O7" i="6"/>
  <c r="O4" i="6"/>
</calcChain>
</file>

<file path=xl/sharedStrings.xml><?xml version="1.0" encoding="utf-8"?>
<sst xmlns="http://schemas.openxmlformats.org/spreadsheetml/2006/main" count="1756" uniqueCount="99">
  <si>
    <t>match_id</t>
  </si>
  <si>
    <t>season</t>
  </si>
  <si>
    <t>start_date</t>
  </si>
  <si>
    <t>venue</t>
  </si>
  <si>
    <t>innings</t>
  </si>
  <si>
    <t>ball</t>
  </si>
  <si>
    <t>batting_team</t>
  </si>
  <si>
    <t>bowling_team</t>
  </si>
  <si>
    <t>striker</t>
  </si>
  <si>
    <t>non_striker</t>
  </si>
  <si>
    <t>bowler</t>
  </si>
  <si>
    <t>runs_off_bat</t>
  </si>
  <si>
    <t>extras</t>
  </si>
  <si>
    <t>wides</t>
  </si>
  <si>
    <t>noballs</t>
  </si>
  <si>
    <t>byes</t>
  </si>
  <si>
    <t>legbyes</t>
  </si>
  <si>
    <t>penalty</t>
  </si>
  <si>
    <t>wicket_type</t>
  </si>
  <si>
    <t>player_dismissed</t>
  </si>
  <si>
    <t>other_wicket_type</t>
  </si>
  <si>
    <t>other_player_dismissed</t>
  </si>
  <si>
    <t>Dubai International Cricket Stadium</t>
  </si>
  <si>
    <t>Chennai Super Kings</t>
  </si>
  <si>
    <t>Kolkata Knight Riders</t>
  </si>
  <si>
    <t>RD Gaikwad</t>
  </si>
  <si>
    <t>F du Plessis</t>
  </si>
  <si>
    <t>Shakib Al Hasan</t>
  </si>
  <si>
    <t>Shivam Mavi</t>
  </si>
  <si>
    <t>LH Ferguson</t>
  </si>
  <si>
    <t>CV Varun</t>
  </si>
  <si>
    <t>SP Narine</t>
  </si>
  <si>
    <t>caught</t>
  </si>
  <si>
    <t>RV Uthappa</t>
  </si>
  <si>
    <t>lbw</t>
  </si>
  <si>
    <t>MM Ali</t>
  </si>
  <si>
    <t>VR Iyer</t>
  </si>
  <si>
    <t>Shubman Gill</t>
  </si>
  <si>
    <t>DL Chahar</t>
  </si>
  <si>
    <t>JR Hazlewood</t>
  </si>
  <si>
    <t>SN Thakur</t>
  </si>
  <si>
    <t>DJ Bravo</t>
  </si>
  <si>
    <t>RA Jadeja</t>
  </si>
  <si>
    <t>N Rana</t>
  </si>
  <si>
    <t>EJG Morgan</t>
  </si>
  <si>
    <t>KD Karthik</t>
  </si>
  <si>
    <t>RA Tripathi</t>
  </si>
  <si>
    <t>Player</t>
  </si>
  <si>
    <t>Runs</t>
  </si>
  <si>
    <t>P1</t>
  </si>
  <si>
    <t>P2</t>
  </si>
  <si>
    <t>P3</t>
  </si>
  <si>
    <t>P4</t>
  </si>
  <si>
    <t>P5</t>
  </si>
  <si>
    <t>Rank</t>
  </si>
  <si>
    <t>Score</t>
  </si>
  <si>
    <t>0-1</t>
  </si>
  <si>
    <t>NScore</t>
  </si>
  <si>
    <t>cont</t>
  </si>
  <si>
    <t>max</t>
  </si>
  <si>
    <t>min</t>
  </si>
  <si>
    <t>Nruns</t>
  </si>
  <si>
    <t>Normalizing</t>
  </si>
  <si>
    <t>MinMax Scaling</t>
  </si>
  <si>
    <t>Standardisation</t>
  </si>
  <si>
    <t>Rev Nruns</t>
  </si>
  <si>
    <t>Row Labels</t>
  </si>
  <si>
    <t>Grand Total</t>
  </si>
  <si>
    <t>Sum of runs_off_bat</t>
  </si>
  <si>
    <t>Count of runs_off_bat2</t>
  </si>
  <si>
    <t>(blank)</t>
  </si>
  <si>
    <t>Balls</t>
  </si>
  <si>
    <t>Batsman</t>
  </si>
  <si>
    <t>KKR</t>
  </si>
  <si>
    <t>CSK</t>
  </si>
  <si>
    <t>TeamRuns</t>
  </si>
  <si>
    <t>TeamName</t>
  </si>
  <si>
    <t>RunsRatio</t>
  </si>
  <si>
    <t>StrikeRate</t>
  </si>
  <si>
    <t>Scaled_Runs</t>
  </si>
  <si>
    <t>Scaled_SR</t>
  </si>
  <si>
    <t>Bat_Rating</t>
  </si>
  <si>
    <t>Count of player_dismissed</t>
  </si>
  <si>
    <t>Sum of extras</t>
  </si>
  <si>
    <t>Bowler</t>
  </si>
  <si>
    <t>Extras</t>
  </si>
  <si>
    <t>Bat_runs</t>
  </si>
  <si>
    <t>Outs</t>
  </si>
  <si>
    <t>Balls_extras</t>
  </si>
  <si>
    <t>Eco</t>
  </si>
  <si>
    <t>TeamNames</t>
  </si>
  <si>
    <t>TeamWk</t>
  </si>
  <si>
    <t>WkRatio</t>
  </si>
  <si>
    <t>Scaled_Wk</t>
  </si>
  <si>
    <t>Scaled_Eco</t>
  </si>
  <si>
    <t>Bowl_Rating</t>
  </si>
  <si>
    <t>Total_Rating</t>
  </si>
  <si>
    <t>Bat</t>
  </si>
  <si>
    <t>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</si>
</sst>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2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2" fontId="0" fillId="33" borderId="10" xfId="0" applyNumberFormat="1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2</xdr:row>
      <xdr:rowOff>38100</xdr:rowOff>
    </xdr:from>
    <xdr:to>
      <xdr:col>7</xdr:col>
      <xdr:colOff>68580</xdr:colOff>
      <xdr:row>6</xdr:row>
      <xdr:rowOff>174816</xdr:rowOff>
    </xdr:to>
    <xdr:pic>
      <xdr:nvPicPr>
        <xdr:cNvPr id="2" name="Picture 1" descr="python - Can someone explain to me how MinMaxScaler() works? - Stack  Overflow">
          <a:extLst>
            <a:ext uri="{FF2B5EF4-FFF2-40B4-BE49-F238E27FC236}">
              <a16:creationId xmlns:a16="http://schemas.microsoft.com/office/drawing/2014/main" id="{85EC10A4-2D01-4431-A789-B87C4020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403860"/>
          <a:ext cx="3893820" cy="86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15</xdr:col>
      <xdr:colOff>511271</xdr:colOff>
      <xdr:row>18</xdr:row>
      <xdr:rowOff>91686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4377C-F5D7-4391-B861-8885A390C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14400"/>
          <a:ext cx="8436071" cy="2834886"/>
        </a:xfrm>
        <a:prstGeom prst="rect">
          <a:avLst/>
        </a:prstGeom>
      </xdr:spPr>
    </xdr:pic>
    <xdr:clientData/>
  </xdr:twoCellAnchor>
  <xdr:twoCellAnchor editAs="oneCell">
    <xdr:from>
      <xdr:col>1</xdr:col>
      <xdr:colOff>487680</xdr:colOff>
      <xdr:row>21</xdr:row>
      <xdr:rowOff>7620</xdr:rowOff>
    </xdr:from>
    <xdr:to>
      <xdr:col>15</xdr:col>
      <xdr:colOff>435075</xdr:colOff>
      <xdr:row>52</xdr:row>
      <xdr:rowOff>107180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69B356-93CF-4F3F-A062-85D78162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" y="4213860"/>
          <a:ext cx="8481795" cy="5768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160020</xdr:rowOff>
    </xdr:from>
    <xdr:to>
      <xdr:col>14</xdr:col>
      <xdr:colOff>122672</xdr:colOff>
      <xdr:row>18</xdr:row>
      <xdr:rowOff>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8D727-11C7-4F30-94B4-7DB063A74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42900"/>
          <a:ext cx="8672312" cy="29491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ladson" refreshedDate="44629.602028587964" createdVersion="7" refreshedVersion="7" minRefreshableVersion="3" recordCount="253" xr:uid="{62972CC1-5377-4276-84EE-EE071ABB47E0}">
  <cacheSource type="worksheet">
    <worksheetSource ref="A1:V254" sheet="1254117"/>
  </cacheSource>
  <cacheFields count="22">
    <cacheField name="match_id" numFmtId="0">
      <sharedItems containsSemiMixedTypes="0" containsString="0" containsNumber="1" containsInteger="1" minValue="1254117" maxValue="1254117"/>
    </cacheField>
    <cacheField name="season" numFmtId="0">
      <sharedItems containsSemiMixedTypes="0" containsString="0" containsNumber="1" containsInteger="1" minValue="2021" maxValue="2021"/>
    </cacheField>
    <cacheField name="start_date" numFmtId="14">
      <sharedItems containsSemiMixedTypes="0" containsNonDate="0" containsDate="1" containsString="0" minDate="2021-10-15T00:00:00" maxDate="2021-10-16T00:00:00"/>
    </cacheField>
    <cacheField name="venue" numFmtId="0">
      <sharedItems/>
    </cacheField>
    <cacheField name="innings" numFmtId="0">
      <sharedItems containsSemiMixedTypes="0" containsString="0" containsNumber="1" containsInteger="1" minValue="1" maxValue="2"/>
    </cacheField>
    <cacheField name="ball" numFmtId="0">
      <sharedItems containsSemiMixedTypes="0" containsString="0" containsNumber="1" minValue="0.1" maxValue="19.600000000000001"/>
    </cacheField>
    <cacheField name="batting_team" numFmtId="0">
      <sharedItems/>
    </cacheField>
    <cacheField name="bowling_team" numFmtId="0">
      <sharedItems/>
    </cacheField>
    <cacheField name="striker" numFmtId="0">
      <sharedItems count="14">
        <s v="RD Gaikwad"/>
        <s v="F du Plessis"/>
        <s v="RV Uthappa"/>
        <s v="MM Ali"/>
        <s v="Shubman Gill"/>
        <s v="VR Iyer"/>
        <s v="N Rana"/>
        <s v="SP Narine"/>
        <s v="EJG Morgan"/>
        <s v="KD Karthik"/>
        <s v="Shakib Al Hasan"/>
        <s v="RA Tripathi"/>
        <s v="LH Ferguson"/>
        <s v="Shivam Mavi"/>
      </sharedItems>
    </cacheField>
    <cacheField name="non_striker" numFmtId="0">
      <sharedItems/>
    </cacheField>
    <cacheField name="bowler" numFmtId="0">
      <sharedItems count="11">
        <s v="Shakib Al Hasan"/>
        <s v="Shivam Mavi"/>
        <s v="LH Ferguson"/>
        <s v="CV Varun"/>
        <s v="SP Narine"/>
        <s v="VR Iyer"/>
        <s v="DL Chahar"/>
        <s v="JR Hazlewood"/>
        <s v="SN Thakur"/>
        <s v="DJ Bravo"/>
        <s v="RA Jadeja"/>
      </sharedItems>
    </cacheField>
    <cacheField name="runs_off_bat" numFmtId="0">
      <sharedItems containsSemiMixedTypes="0" containsString="0" containsNumber="1" containsInteger="1" minValue="0" maxValue="6"/>
    </cacheField>
    <cacheField name="extras" numFmtId="0">
      <sharedItems containsSemiMixedTypes="0" containsString="0" containsNumber="1" containsInteger="1" minValue="0" maxValue="1"/>
    </cacheField>
    <cacheField name="wides" numFmtId="0">
      <sharedItems containsString="0" containsBlank="1" containsNumber="1" containsInteger="1" minValue="1" maxValue="1" count="2">
        <m/>
        <n v="1"/>
      </sharedItems>
    </cacheField>
    <cacheField name="noballs" numFmtId="0">
      <sharedItems containsString="0" containsBlank="1" containsNumber="1" containsInteger="1" minValue="1" maxValue="1"/>
    </cacheField>
    <cacheField name="byes" numFmtId="0">
      <sharedItems containsString="0" containsBlank="1" containsNumber="1" containsInteger="1" minValue="1" maxValue="1"/>
    </cacheField>
    <cacheField name="legbyes" numFmtId="0">
      <sharedItems containsString="0" containsBlank="1" containsNumber="1" containsInteger="1" minValue="1" maxValue="1"/>
    </cacheField>
    <cacheField name="penalty" numFmtId="0">
      <sharedItems containsNonDate="0" containsString="0" containsBlank="1"/>
    </cacheField>
    <cacheField name="wicket_type" numFmtId="0">
      <sharedItems containsBlank="1"/>
    </cacheField>
    <cacheField name="player_dismissed" numFmtId="0">
      <sharedItems containsBlank="1"/>
    </cacheField>
    <cacheField name="other_wicket_type" numFmtId="0">
      <sharedItems containsNonDate="0" containsString="0" containsBlank="1"/>
    </cacheField>
    <cacheField name="other_player_dismis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n v="1254117"/>
    <n v="2021"/>
    <d v="2021-10-15T00:00:00"/>
    <s v="Dubai International Cricket Stadium"/>
    <n v="1"/>
    <n v="0.1"/>
    <s v="Chennai Super Kings"/>
    <s v="Kolkata Knight Riders"/>
    <x v="0"/>
    <s v="F du Plessis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0.2"/>
    <s v="Chennai Super Kings"/>
    <s v="Kolkata Knight Riders"/>
    <x v="1"/>
    <s v="RD Gaikwad"/>
    <x v="0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0.3"/>
    <s v="Chennai Super Kings"/>
    <s v="Kolkata Knight Riders"/>
    <x v="1"/>
    <s v="RD Gaikwad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0.4"/>
    <s v="Chennai Super Kings"/>
    <s v="Kolkata Knight Riders"/>
    <x v="0"/>
    <s v="F du Plessis"/>
    <x v="0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0.5"/>
    <s v="Chennai Super Kings"/>
    <s v="Kolkata Knight Riders"/>
    <x v="0"/>
    <s v="F du Plessis"/>
    <x v="0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0.6"/>
    <s v="Chennai Super Kings"/>
    <s v="Kolkata Knight Riders"/>
    <x v="0"/>
    <s v="F du Plessis"/>
    <x v="0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.1000000000000001"/>
    <s v="Chennai Super Kings"/>
    <s v="Kolkata Knight Riders"/>
    <x v="1"/>
    <s v="RD Gaikwad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.2"/>
    <s v="Chennai Super Kings"/>
    <s v="Kolkata Knight Riders"/>
    <x v="1"/>
    <s v="RD Gaikwad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.3"/>
    <s v="Chennai Super Kings"/>
    <s v="Kolkata Knight Riders"/>
    <x v="0"/>
    <s v="F du Plessis"/>
    <x v="1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.4"/>
    <s v="Chennai Super Kings"/>
    <s v="Kolkata Knight Riders"/>
    <x v="0"/>
    <s v="F du Plessis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.5"/>
    <s v="Chennai Super Kings"/>
    <s v="Kolkata Knight Riders"/>
    <x v="0"/>
    <s v="F du Plessis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.6"/>
    <s v="Chennai Super Kings"/>
    <s v="Kolkata Knight Riders"/>
    <x v="0"/>
    <s v="F du Plessis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2.1"/>
    <s v="Chennai Super Kings"/>
    <s v="Kolkata Knight Riders"/>
    <x v="1"/>
    <s v="RD Gaikwad"/>
    <x v="0"/>
    <n v="0"/>
    <n v="1"/>
    <x v="0"/>
    <m/>
    <n v="1"/>
    <m/>
    <m/>
    <m/>
    <m/>
    <m/>
    <m/>
  </r>
  <r>
    <n v="1254117"/>
    <n v="2021"/>
    <d v="2021-10-15T00:00:00"/>
    <s v="Dubai International Cricket Stadium"/>
    <n v="1"/>
    <n v="2.2000000000000002"/>
    <s v="Chennai Super Kings"/>
    <s v="Kolkata Knight Riders"/>
    <x v="0"/>
    <s v="F du Plessis"/>
    <x v="0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2.2999999999999998"/>
    <s v="Chennai Super Kings"/>
    <s v="Kolkata Knight Riders"/>
    <x v="0"/>
    <s v="F du Plessis"/>
    <x v="0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2.4"/>
    <s v="Chennai Super Kings"/>
    <s v="Kolkata Knight Riders"/>
    <x v="0"/>
    <s v="F du Plessis"/>
    <x v="0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2.5"/>
    <s v="Chennai Super Kings"/>
    <s v="Kolkata Knight Riders"/>
    <x v="0"/>
    <s v="F du Plessis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2.6"/>
    <s v="Chennai Super Kings"/>
    <s v="Kolkata Knight Riders"/>
    <x v="1"/>
    <s v="RD Gaikwad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3.1"/>
    <s v="Chennai Super Kings"/>
    <s v="Kolkata Knight Riders"/>
    <x v="1"/>
    <s v="RD Gaikwad"/>
    <x v="2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3.2"/>
    <s v="Chennai Super Kings"/>
    <s v="Kolkata Knight Riders"/>
    <x v="1"/>
    <s v="RD Gaikwad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3.3"/>
    <s v="Chennai Super Kings"/>
    <s v="Kolkata Knight Riders"/>
    <x v="0"/>
    <s v="F du Plessis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3.4"/>
    <s v="Chennai Super Kings"/>
    <s v="Kolkata Knight Riders"/>
    <x v="0"/>
    <s v="F du Plessis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3.5"/>
    <s v="Chennai Super Kings"/>
    <s v="Kolkata Knight Riders"/>
    <x v="1"/>
    <s v="RD Gaikwad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3.6"/>
    <s v="Chennai Super Kings"/>
    <s v="Kolkata Knight Riders"/>
    <x v="1"/>
    <s v="RD Gaikwad"/>
    <x v="2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4.0999999999999996"/>
    <s v="Chennai Super Kings"/>
    <s v="Kolkata Knight Riders"/>
    <x v="0"/>
    <s v="F du Plessis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4.2"/>
    <s v="Chennai Super Kings"/>
    <s v="Kolkata Knight Riders"/>
    <x v="0"/>
    <s v="F du Plessis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4.3"/>
    <s v="Chennai Super Kings"/>
    <s v="Kolkata Knight Riders"/>
    <x v="1"/>
    <s v="RD Gaikwad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4.4000000000000004"/>
    <s v="Chennai Super Kings"/>
    <s v="Kolkata Knight Riders"/>
    <x v="0"/>
    <s v="F du Plessis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4.5"/>
    <s v="Chennai Super Kings"/>
    <s v="Kolkata Knight Riders"/>
    <x v="1"/>
    <s v="RD Gaikwad"/>
    <x v="1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4.5999999999999996"/>
    <s v="Chennai Super Kings"/>
    <s v="Kolkata Knight Riders"/>
    <x v="1"/>
    <s v="RD Gaikwad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5.0999999999999996"/>
    <s v="Chennai Super Kings"/>
    <s v="Kolkata Knight Riders"/>
    <x v="1"/>
    <s v="RD Gaikwad"/>
    <x v="3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5.2"/>
    <s v="Chennai Super Kings"/>
    <s v="Kolkata Knight Riders"/>
    <x v="1"/>
    <s v="RD Gaikwad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5.3"/>
    <s v="Chennai Super Kings"/>
    <s v="Kolkata Knight Riders"/>
    <x v="0"/>
    <s v="F du Plessis"/>
    <x v="3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5.4"/>
    <s v="Chennai Super Kings"/>
    <s v="Kolkata Knight Riders"/>
    <x v="0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5.5"/>
    <s v="Chennai Super Kings"/>
    <s v="Kolkata Knight Riders"/>
    <x v="1"/>
    <s v="RD Gaikwad"/>
    <x v="3"/>
    <n v="0"/>
    <n v="1"/>
    <x v="0"/>
    <n v="1"/>
    <m/>
    <m/>
    <m/>
    <m/>
    <m/>
    <m/>
    <m/>
  </r>
  <r>
    <n v="1254117"/>
    <n v="2021"/>
    <d v="2021-10-15T00:00:00"/>
    <s v="Dubai International Cricket Stadium"/>
    <n v="1"/>
    <n v="5.6"/>
    <s v="Chennai Super Kings"/>
    <s v="Kolkata Knight Riders"/>
    <x v="1"/>
    <s v="RD Gaikwad"/>
    <x v="3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5.7"/>
    <s v="Chennai Super Kings"/>
    <s v="Kolkata Knight Riders"/>
    <x v="1"/>
    <s v="RD Gaikwad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1"/>
    <s v="Chennai Super Kings"/>
    <s v="Kolkata Knight Riders"/>
    <x v="1"/>
    <s v="RD Gaikwad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2"/>
    <s v="Chennai Super Kings"/>
    <s v="Kolkata Knight Riders"/>
    <x v="0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3"/>
    <s v="Chennai Super Kings"/>
    <s v="Kolkata Knight Riders"/>
    <x v="1"/>
    <s v="RD Gaikwad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4"/>
    <s v="Chennai Super Kings"/>
    <s v="Kolkata Knight Riders"/>
    <x v="0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5"/>
    <s v="Chennai Super Kings"/>
    <s v="Kolkata Knight Riders"/>
    <x v="1"/>
    <s v="RD Gaikwad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6.6"/>
    <s v="Chennai Super Kings"/>
    <s v="Kolkata Knight Riders"/>
    <x v="0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7.1"/>
    <s v="Chennai Super Kings"/>
    <s v="Kolkata Knight Riders"/>
    <x v="0"/>
    <s v="F du Plessis"/>
    <x v="3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7.2"/>
    <s v="Chennai Super Kings"/>
    <s v="Kolkata Knight Riders"/>
    <x v="0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7.3"/>
    <s v="Chennai Super Kings"/>
    <s v="Kolkata Knight Riders"/>
    <x v="1"/>
    <s v="RD Gaikwad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7.4"/>
    <s v="Chennai Super Kings"/>
    <s v="Kolkata Knight Riders"/>
    <x v="0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7.5"/>
    <s v="Chennai Super Kings"/>
    <s v="Kolkata Knight Riders"/>
    <x v="1"/>
    <s v="RD Gaikwad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7.6"/>
    <s v="Chennai Super Kings"/>
    <s v="Kolkata Knight Riders"/>
    <x v="0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8.1"/>
    <s v="Chennai Super Kings"/>
    <s v="Kolkata Knight Riders"/>
    <x v="0"/>
    <s v="F du Plessis"/>
    <x v="4"/>
    <n v="0"/>
    <n v="0"/>
    <x v="0"/>
    <m/>
    <m/>
    <m/>
    <m/>
    <s v="caught"/>
    <s v="RD Gaikwad"/>
    <m/>
    <m/>
  </r>
  <r>
    <n v="1254117"/>
    <n v="2021"/>
    <d v="2021-10-15T00:00:00"/>
    <s v="Dubai International Cricket Stadium"/>
    <n v="1"/>
    <n v="8.1999999999999993"/>
    <s v="Chennai Super Kings"/>
    <s v="Kolkata Knight Riders"/>
    <x v="2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8.3000000000000007"/>
    <s v="Chennai Super Kings"/>
    <s v="Kolkata Knight Riders"/>
    <x v="1"/>
    <s v="RV Uthappa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8.4"/>
    <s v="Chennai Super Kings"/>
    <s v="Kolkata Knight Riders"/>
    <x v="2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8.5"/>
    <s v="Chennai Super Kings"/>
    <s v="Kolkata Knight Riders"/>
    <x v="1"/>
    <s v="RV Uthappa"/>
    <x v="4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8.6"/>
    <s v="Chennai Super Kings"/>
    <s v="Kolkata Knight Riders"/>
    <x v="1"/>
    <s v="RV Uthappa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9.1"/>
    <s v="Chennai Super Kings"/>
    <s v="Kolkata Knight Riders"/>
    <x v="1"/>
    <s v="RV Uthappa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9.1999999999999993"/>
    <s v="Chennai Super Kings"/>
    <s v="Kolkata Knight Riders"/>
    <x v="2"/>
    <s v="F du Plessis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9.3000000000000007"/>
    <s v="Chennai Super Kings"/>
    <s v="Kolkata Knight Riders"/>
    <x v="1"/>
    <s v="RV Uthappa"/>
    <x v="0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9.4"/>
    <s v="Chennai Super Kings"/>
    <s v="Kolkata Knight Riders"/>
    <x v="1"/>
    <s v="RV Uthappa"/>
    <x v="0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9.5"/>
    <s v="Chennai Super Kings"/>
    <s v="Kolkata Knight Riders"/>
    <x v="1"/>
    <s v="RV Uthappa"/>
    <x v="0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9.6"/>
    <s v="Chennai Super Kings"/>
    <s v="Kolkata Knight Riders"/>
    <x v="2"/>
    <s v="F du Plessis"/>
    <x v="0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0.1"/>
    <s v="Chennai Super Kings"/>
    <s v="Kolkata Knight Riders"/>
    <x v="1"/>
    <s v="RV Uthappa"/>
    <x v="2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0.199999999999999"/>
    <s v="Chennai Super Kings"/>
    <s v="Kolkata Knight Riders"/>
    <x v="1"/>
    <s v="RV Uthappa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0.3"/>
    <s v="Chennai Super Kings"/>
    <s v="Kolkata Knight Riders"/>
    <x v="1"/>
    <s v="RV Uthappa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0.4"/>
    <s v="Chennai Super Kings"/>
    <s v="Kolkata Knight Riders"/>
    <x v="1"/>
    <s v="RV Uthappa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0.5"/>
    <s v="Chennai Super Kings"/>
    <s v="Kolkata Knight Riders"/>
    <x v="2"/>
    <s v="F du Plessis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0.6"/>
    <s v="Chennai Super Kings"/>
    <s v="Kolkata Knight Riders"/>
    <x v="1"/>
    <s v="RV Uthappa"/>
    <x v="2"/>
    <n v="0"/>
    <n v="1"/>
    <x v="1"/>
    <m/>
    <m/>
    <m/>
    <m/>
    <m/>
    <m/>
    <m/>
    <m/>
  </r>
  <r>
    <n v="1254117"/>
    <n v="2021"/>
    <d v="2021-10-15T00:00:00"/>
    <s v="Dubai International Cricket Stadium"/>
    <n v="1"/>
    <n v="10.7"/>
    <s v="Chennai Super Kings"/>
    <s v="Kolkata Knight Riders"/>
    <x v="1"/>
    <s v="RV Uthappa"/>
    <x v="2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1.1"/>
    <s v="Chennai Super Kings"/>
    <s v="Kolkata Knight Riders"/>
    <x v="2"/>
    <s v="F du Plessis"/>
    <x v="4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1.2"/>
    <s v="Chennai Super Kings"/>
    <s v="Kolkata Knight Riders"/>
    <x v="2"/>
    <s v="F du Plessis"/>
    <x v="4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1.3"/>
    <s v="Chennai Super Kings"/>
    <s v="Kolkata Knight Riders"/>
    <x v="2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1.4"/>
    <s v="Chennai Super Kings"/>
    <s v="Kolkata Knight Riders"/>
    <x v="1"/>
    <s v="RV Uthappa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1.5"/>
    <s v="Chennai Super Kings"/>
    <s v="Kolkata Knight Riders"/>
    <x v="2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1.6"/>
    <s v="Chennai Super Kings"/>
    <s v="Kolkata Knight Riders"/>
    <x v="1"/>
    <s v="RV Uthappa"/>
    <x v="4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2.1"/>
    <s v="Chennai Super Kings"/>
    <s v="Kolkata Knight Riders"/>
    <x v="2"/>
    <s v="F du Plessis"/>
    <x v="3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2.2"/>
    <s v="Chennai Super Kings"/>
    <s v="Kolkata Knight Riders"/>
    <x v="2"/>
    <s v="F du Plessis"/>
    <x v="3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2.3"/>
    <s v="Chennai Super Kings"/>
    <s v="Kolkata Knight Riders"/>
    <x v="2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2.4"/>
    <s v="Chennai Super Kings"/>
    <s v="Kolkata Knight Riders"/>
    <x v="1"/>
    <s v="RV Uthappa"/>
    <x v="3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2.5"/>
    <s v="Chennai Super Kings"/>
    <s v="Kolkata Knight Riders"/>
    <x v="1"/>
    <s v="RV Uthappa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2.6"/>
    <s v="Chennai Super Kings"/>
    <s v="Kolkata Knight Riders"/>
    <x v="2"/>
    <s v="F du Plessis"/>
    <x v="3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3.1"/>
    <s v="Chennai Super Kings"/>
    <s v="Kolkata Knight Riders"/>
    <x v="1"/>
    <s v="RV Uthappa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3.2"/>
    <s v="Chennai Super Kings"/>
    <s v="Kolkata Knight Riders"/>
    <x v="2"/>
    <s v="F du Plessis"/>
    <x v="4"/>
    <n v="0"/>
    <n v="1"/>
    <x v="1"/>
    <m/>
    <m/>
    <m/>
    <m/>
    <m/>
    <m/>
    <m/>
    <m/>
  </r>
  <r>
    <n v="1254117"/>
    <n v="2021"/>
    <d v="2021-10-15T00:00:00"/>
    <s v="Dubai International Cricket Stadium"/>
    <n v="1"/>
    <n v="13.3"/>
    <s v="Chennai Super Kings"/>
    <s v="Kolkata Knight Riders"/>
    <x v="2"/>
    <s v="F du Plessis"/>
    <x v="4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3.4"/>
    <s v="Chennai Super Kings"/>
    <s v="Kolkata Knight Riders"/>
    <x v="2"/>
    <s v="F du Plessis"/>
    <x v="4"/>
    <n v="0"/>
    <n v="0"/>
    <x v="0"/>
    <m/>
    <m/>
    <m/>
    <m/>
    <s v="lbw"/>
    <s v="RV Uthappa"/>
    <m/>
    <m/>
  </r>
  <r>
    <n v="1254117"/>
    <n v="2021"/>
    <d v="2021-10-15T00:00:00"/>
    <s v="Dubai International Cricket Stadium"/>
    <n v="1"/>
    <n v="13.5"/>
    <s v="Chennai Super Kings"/>
    <s v="Kolkata Knight Riders"/>
    <x v="3"/>
    <s v="F du Plessis"/>
    <x v="4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3.6"/>
    <s v="Chennai Super Kings"/>
    <s v="Kolkata Knight Riders"/>
    <x v="1"/>
    <s v="MM Ali"/>
    <x v="4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3.7"/>
    <s v="Chennai Super Kings"/>
    <s v="Kolkata Knight Riders"/>
    <x v="1"/>
    <s v="MM Ali"/>
    <x v="4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4.1"/>
    <s v="Chennai Super Kings"/>
    <s v="Kolkata Knight Riders"/>
    <x v="3"/>
    <s v="F du Plessis"/>
    <x v="5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4.2"/>
    <s v="Chennai Super Kings"/>
    <s v="Kolkata Knight Riders"/>
    <x v="3"/>
    <s v="F du Plessis"/>
    <x v="5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4.3"/>
    <s v="Chennai Super Kings"/>
    <s v="Kolkata Knight Riders"/>
    <x v="1"/>
    <s v="MM Ali"/>
    <x v="5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4.4"/>
    <s v="Chennai Super Kings"/>
    <s v="Kolkata Knight Riders"/>
    <x v="3"/>
    <s v="F du Plessis"/>
    <x v="5"/>
    <n v="0"/>
    <n v="1"/>
    <x v="0"/>
    <m/>
    <m/>
    <n v="1"/>
    <m/>
    <m/>
    <m/>
    <m/>
    <m/>
  </r>
  <r>
    <n v="1254117"/>
    <n v="2021"/>
    <d v="2021-10-15T00:00:00"/>
    <s v="Dubai International Cricket Stadium"/>
    <n v="1"/>
    <n v="14.5"/>
    <s v="Chennai Super Kings"/>
    <s v="Kolkata Knight Riders"/>
    <x v="1"/>
    <s v="MM Ali"/>
    <x v="5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4.6"/>
    <s v="Chennai Super Kings"/>
    <s v="Kolkata Knight Riders"/>
    <x v="1"/>
    <s v="MM Ali"/>
    <x v="5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5.1"/>
    <s v="Chennai Super Kings"/>
    <s v="Kolkata Knight Riders"/>
    <x v="1"/>
    <s v="MM Ali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5.2"/>
    <s v="Chennai Super Kings"/>
    <s v="Kolkata Knight Riders"/>
    <x v="1"/>
    <s v="MM Ali"/>
    <x v="2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5.3"/>
    <s v="Chennai Super Kings"/>
    <s v="Kolkata Knight Riders"/>
    <x v="1"/>
    <s v="MM Ali"/>
    <x v="2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5.4"/>
    <s v="Chennai Super Kings"/>
    <s v="Kolkata Knight Riders"/>
    <x v="1"/>
    <s v="MM Ali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5.5"/>
    <s v="Chennai Super Kings"/>
    <s v="Kolkata Knight Riders"/>
    <x v="3"/>
    <s v="F du Plessis"/>
    <x v="2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5.6"/>
    <s v="Chennai Super Kings"/>
    <s v="Kolkata Knight Riders"/>
    <x v="3"/>
    <s v="F du Plessis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6.100000000000001"/>
    <s v="Chennai Super Kings"/>
    <s v="Kolkata Knight Riders"/>
    <x v="3"/>
    <s v="F du Plessis"/>
    <x v="1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6.2"/>
    <s v="Chennai Super Kings"/>
    <s v="Kolkata Knight Riders"/>
    <x v="3"/>
    <s v="F du Plessis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6.3"/>
    <s v="Chennai Super Kings"/>
    <s v="Kolkata Knight Riders"/>
    <x v="3"/>
    <s v="F du Plessis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6.399999999999999"/>
    <s v="Chennai Super Kings"/>
    <s v="Kolkata Knight Riders"/>
    <x v="1"/>
    <s v="MM Ali"/>
    <x v="1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6.5"/>
    <s v="Chennai Super Kings"/>
    <s v="Kolkata Knight Riders"/>
    <x v="1"/>
    <s v="MM Ali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6.600000000000001"/>
    <s v="Chennai Super Kings"/>
    <s v="Kolkata Knight Riders"/>
    <x v="3"/>
    <s v="F du Plessis"/>
    <x v="1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7.100000000000001"/>
    <s v="Chennai Super Kings"/>
    <s v="Kolkata Knight Riders"/>
    <x v="1"/>
    <s v="MM Ali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7.2"/>
    <s v="Chennai Super Kings"/>
    <s v="Kolkata Knight Riders"/>
    <x v="3"/>
    <s v="F du Plessis"/>
    <x v="2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7.3"/>
    <s v="Chennai Super Kings"/>
    <s v="Kolkata Knight Riders"/>
    <x v="3"/>
    <s v="F du Plessis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7.399999999999999"/>
    <s v="Chennai Super Kings"/>
    <s v="Kolkata Knight Riders"/>
    <x v="3"/>
    <s v="F du Plessis"/>
    <x v="2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7.5"/>
    <s v="Chennai Super Kings"/>
    <s v="Kolkata Knight Riders"/>
    <x v="1"/>
    <s v="MM Ali"/>
    <x v="2"/>
    <n v="0"/>
    <n v="1"/>
    <x v="1"/>
    <m/>
    <m/>
    <m/>
    <m/>
    <m/>
    <m/>
    <m/>
    <m/>
  </r>
  <r>
    <n v="1254117"/>
    <n v="2021"/>
    <d v="2021-10-15T00:00:00"/>
    <s v="Dubai International Cricket Stadium"/>
    <n v="1"/>
    <n v="17.600000000000001"/>
    <s v="Chennai Super Kings"/>
    <s v="Kolkata Knight Riders"/>
    <x v="1"/>
    <s v="MM Ali"/>
    <x v="2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7.7"/>
    <s v="Chennai Super Kings"/>
    <s v="Kolkata Knight Riders"/>
    <x v="1"/>
    <s v="MM Ali"/>
    <x v="2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8.100000000000001"/>
    <s v="Chennai Super Kings"/>
    <s v="Kolkata Knight Riders"/>
    <x v="3"/>
    <s v="F du Plessis"/>
    <x v="3"/>
    <n v="0"/>
    <n v="0"/>
    <x v="0"/>
    <m/>
    <m/>
    <m/>
    <m/>
    <m/>
    <m/>
    <m/>
    <m/>
  </r>
  <r>
    <n v="1254117"/>
    <n v="2021"/>
    <d v="2021-10-15T00:00:00"/>
    <s v="Dubai International Cricket Stadium"/>
    <n v="1"/>
    <n v="18.2"/>
    <s v="Chennai Super Kings"/>
    <s v="Kolkata Knight Riders"/>
    <x v="3"/>
    <s v="F du Plessis"/>
    <x v="3"/>
    <n v="4"/>
    <n v="0"/>
    <x v="0"/>
    <m/>
    <m/>
    <m/>
    <m/>
    <m/>
    <m/>
    <m/>
    <m/>
  </r>
  <r>
    <n v="1254117"/>
    <n v="2021"/>
    <d v="2021-10-15T00:00:00"/>
    <s v="Dubai International Cricket Stadium"/>
    <n v="1"/>
    <n v="18.3"/>
    <s v="Chennai Super Kings"/>
    <s v="Kolkata Knight Riders"/>
    <x v="3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8.399999999999999"/>
    <s v="Chennai Super Kings"/>
    <s v="Kolkata Knight Riders"/>
    <x v="1"/>
    <s v="MM Ali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8.5"/>
    <s v="Chennai Super Kings"/>
    <s v="Kolkata Knight Riders"/>
    <x v="3"/>
    <s v="F du Plessis"/>
    <x v="3"/>
    <n v="6"/>
    <n v="0"/>
    <x v="0"/>
    <m/>
    <m/>
    <m/>
    <m/>
    <m/>
    <m/>
    <m/>
    <m/>
  </r>
  <r>
    <n v="1254117"/>
    <n v="2021"/>
    <d v="2021-10-15T00:00:00"/>
    <s v="Dubai International Cricket Stadium"/>
    <n v="1"/>
    <n v="18.600000000000001"/>
    <s v="Chennai Super Kings"/>
    <s v="Kolkata Knight Riders"/>
    <x v="3"/>
    <s v="F du Plessis"/>
    <x v="3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9.100000000000001"/>
    <s v="Chennai Super Kings"/>
    <s v="Kolkata Knight Riders"/>
    <x v="3"/>
    <s v="F du Plessis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9.2"/>
    <s v="Chennai Super Kings"/>
    <s v="Kolkata Knight Riders"/>
    <x v="1"/>
    <s v="MM Ali"/>
    <x v="1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9.3"/>
    <s v="Chennai Super Kings"/>
    <s v="Kolkata Knight Riders"/>
    <x v="1"/>
    <s v="MM Ali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9.399999999999999"/>
    <s v="Chennai Super Kings"/>
    <s v="Kolkata Knight Riders"/>
    <x v="3"/>
    <s v="F du Plessis"/>
    <x v="1"/>
    <n v="1"/>
    <n v="0"/>
    <x v="0"/>
    <m/>
    <m/>
    <m/>
    <m/>
    <m/>
    <m/>
    <m/>
    <m/>
  </r>
  <r>
    <n v="1254117"/>
    <n v="2021"/>
    <d v="2021-10-15T00:00:00"/>
    <s v="Dubai International Cricket Stadium"/>
    <n v="1"/>
    <n v="19.5"/>
    <s v="Chennai Super Kings"/>
    <s v="Kolkata Knight Riders"/>
    <x v="1"/>
    <s v="MM Ali"/>
    <x v="1"/>
    <n v="2"/>
    <n v="0"/>
    <x v="0"/>
    <m/>
    <m/>
    <m/>
    <m/>
    <m/>
    <m/>
    <m/>
    <m/>
  </r>
  <r>
    <n v="1254117"/>
    <n v="2021"/>
    <d v="2021-10-15T00:00:00"/>
    <s v="Dubai International Cricket Stadium"/>
    <n v="1"/>
    <n v="19.600000000000001"/>
    <s v="Chennai Super Kings"/>
    <s v="Kolkata Knight Riders"/>
    <x v="1"/>
    <s v="MM Ali"/>
    <x v="1"/>
    <n v="0"/>
    <n v="0"/>
    <x v="0"/>
    <m/>
    <m/>
    <m/>
    <m/>
    <s v="caught"/>
    <s v="F du Plessis"/>
    <m/>
    <m/>
  </r>
  <r>
    <n v="1254117"/>
    <n v="2021"/>
    <d v="2021-10-15T00:00:00"/>
    <s v="Dubai International Cricket Stadium"/>
    <n v="2"/>
    <n v="0.1"/>
    <s v="Kolkata Knight Riders"/>
    <s v="Chennai Super Kings"/>
    <x v="4"/>
    <s v="VR Iyer"/>
    <x v="6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0.2"/>
    <s v="Kolkata Knight Riders"/>
    <s v="Chennai Super Kings"/>
    <x v="4"/>
    <s v="VR Iyer"/>
    <x v="6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0.3"/>
    <s v="Kolkata Knight Riders"/>
    <s v="Chennai Super Kings"/>
    <x v="4"/>
    <s v="VR Iyer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0.4"/>
    <s v="Kolkata Knight Riders"/>
    <s v="Chennai Super Kings"/>
    <x v="4"/>
    <s v="VR Iyer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0.5"/>
    <s v="Kolkata Knight Riders"/>
    <s v="Chennai Super Kings"/>
    <x v="4"/>
    <s v="VR Iyer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0.6"/>
    <s v="Kolkata Knight Riders"/>
    <s v="Chennai Super Kings"/>
    <x v="4"/>
    <s v="VR Iyer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0.7"/>
    <s v="Kolkata Knight Riders"/>
    <s v="Chennai Super Kings"/>
    <x v="4"/>
    <s v="VR Iyer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.1000000000000001"/>
    <s v="Kolkata Knight Riders"/>
    <s v="Chennai Super Kings"/>
    <x v="4"/>
    <s v="VR Iyer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.2"/>
    <s v="Kolkata Knight Riders"/>
    <s v="Chennai Super Kings"/>
    <x v="5"/>
    <s v="Shubman Gill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.3"/>
    <s v="Kolkata Knight Riders"/>
    <s v="Chennai Super Kings"/>
    <x v="5"/>
    <s v="Shubman Gill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.4"/>
    <s v="Kolkata Knight Riders"/>
    <s v="Chennai Super Kings"/>
    <x v="5"/>
    <s v="Shubman Gill"/>
    <x v="7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1.5"/>
    <s v="Kolkata Knight Riders"/>
    <s v="Chennai Super Kings"/>
    <x v="5"/>
    <s v="Shubman Gill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.6"/>
    <s v="Kolkata Knight Riders"/>
    <s v="Chennai Super Kings"/>
    <x v="4"/>
    <s v="VR Iyer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2.1"/>
    <s v="Kolkata Knight Riders"/>
    <s v="Chennai Super Kings"/>
    <x v="4"/>
    <s v="VR Iyer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2.2000000000000002"/>
    <s v="Kolkata Knight Riders"/>
    <s v="Chennai Super Kings"/>
    <x v="5"/>
    <s v="Shubman Gill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2.2999999999999998"/>
    <s v="Kolkata Knight Riders"/>
    <s v="Chennai Super Kings"/>
    <x v="5"/>
    <s v="Shubman Gill"/>
    <x v="6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2.4"/>
    <s v="Kolkata Knight Riders"/>
    <s v="Chennai Super Kings"/>
    <x v="5"/>
    <s v="Shubman Gill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2.5"/>
    <s v="Kolkata Knight Riders"/>
    <s v="Chennai Super Kings"/>
    <x v="5"/>
    <s v="Shubman Gill"/>
    <x v="6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2.6"/>
    <s v="Kolkata Knight Riders"/>
    <s v="Chennai Super Kings"/>
    <x v="5"/>
    <s v="Shubman Gill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3.1"/>
    <s v="Kolkata Knight Riders"/>
    <s v="Chennai Super Kings"/>
    <x v="4"/>
    <s v="VR Iyer"/>
    <x v="7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3.2"/>
    <s v="Kolkata Knight Riders"/>
    <s v="Chennai Super Kings"/>
    <x v="4"/>
    <s v="VR Iyer"/>
    <x v="7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3.3"/>
    <s v="Kolkata Knight Riders"/>
    <s v="Chennai Super Kings"/>
    <x v="4"/>
    <s v="VR Iyer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3.4"/>
    <s v="Kolkata Knight Riders"/>
    <s v="Chennai Super Kings"/>
    <x v="5"/>
    <s v="Shubman Gill"/>
    <x v="7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3.5"/>
    <s v="Kolkata Knight Riders"/>
    <s v="Chennai Super Kings"/>
    <x v="5"/>
    <s v="Shubman Gill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3.6"/>
    <s v="Kolkata Knight Riders"/>
    <s v="Chennai Super Kings"/>
    <x v="5"/>
    <s v="Shubman Gill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3.7"/>
    <s v="Kolkata Knight Riders"/>
    <s v="Chennai Super Kings"/>
    <x v="5"/>
    <s v="Shubman Gill"/>
    <x v="7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4.0999999999999996"/>
    <s v="Kolkata Knight Riders"/>
    <s v="Chennai Super Kings"/>
    <x v="4"/>
    <s v="VR Iyer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4.2"/>
    <s v="Kolkata Knight Riders"/>
    <s v="Chennai Super Kings"/>
    <x v="4"/>
    <s v="VR Iyer"/>
    <x v="8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4.3"/>
    <s v="Kolkata Knight Riders"/>
    <s v="Chennai Super Kings"/>
    <x v="4"/>
    <s v="VR Iyer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4.4000000000000004"/>
    <s v="Kolkata Knight Riders"/>
    <s v="Chennai Super Kings"/>
    <x v="4"/>
    <s v="VR Iyer"/>
    <x v="8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4.5"/>
    <s v="Kolkata Knight Riders"/>
    <s v="Chennai Super Kings"/>
    <x v="5"/>
    <s v="Shubman Gill"/>
    <x v="8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4.5999999999999996"/>
    <s v="Kolkata Knight Riders"/>
    <s v="Chennai Super Kings"/>
    <x v="5"/>
    <s v="Shubman Gill"/>
    <x v="8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5.0999999999999996"/>
    <s v="Kolkata Knight Riders"/>
    <s v="Chennai Super Kings"/>
    <x v="4"/>
    <s v="VR Iyer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5.2"/>
    <s v="Kolkata Knight Riders"/>
    <s v="Chennai Super Kings"/>
    <x v="5"/>
    <s v="Shubman Gill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5.3"/>
    <s v="Kolkata Knight Riders"/>
    <s v="Chennai Super Kings"/>
    <x v="5"/>
    <s v="Shubman Gill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5.4"/>
    <s v="Kolkata Knight Riders"/>
    <s v="Chennai Super Kings"/>
    <x v="4"/>
    <s v="VR Iyer"/>
    <x v="6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5.5"/>
    <s v="Kolkata Knight Riders"/>
    <s v="Chennai Super Kings"/>
    <x v="4"/>
    <s v="VR Iyer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5.6"/>
    <s v="Kolkata Knight Riders"/>
    <s v="Chennai Super Kings"/>
    <x v="5"/>
    <s v="Shubman Gill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6.1"/>
    <s v="Kolkata Knight Riders"/>
    <s v="Chennai Super Kings"/>
    <x v="5"/>
    <s v="Shubman Gill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6.2"/>
    <s v="Kolkata Knight Riders"/>
    <s v="Chennai Super Kings"/>
    <x v="4"/>
    <s v="VR Iyer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6.3"/>
    <s v="Kolkata Knight Riders"/>
    <s v="Chennai Super Kings"/>
    <x v="4"/>
    <s v="VR Iyer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6.4"/>
    <s v="Kolkata Knight Riders"/>
    <s v="Chennai Super Kings"/>
    <x v="5"/>
    <s v="Shubman Gill"/>
    <x v="9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6.5"/>
    <s v="Kolkata Knight Riders"/>
    <s v="Chennai Super Kings"/>
    <x v="5"/>
    <s v="Shubman Gill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6.6"/>
    <s v="Kolkata Knight Riders"/>
    <s v="Chennai Super Kings"/>
    <x v="5"/>
    <s v="Shubman Gill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7.1"/>
    <s v="Kolkata Knight Riders"/>
    <s v="Chennai Super Kings"/>
    <x v="4"/>
    <s v="VR Iyer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7.2"/>
    <s v="Kolkata Knight Riders"/>
    <s v="Chennai Super Kings"/>
    <x v="4"/>
    <s v="VR Iyer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7.3"/>
    <s v="Kolkata Knight Riders"/>
    <s v="Chennai Super Kings"/>
    <x v="5"/>
    <s v="Shubman Gill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7.4"/>
    <s v="Kolkata Knight Riders"/>
    <s v="Chennai Super Kings"/>
    <x v="5"/>
    <s v="Shubman Gill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7.5"/>
    <s v="Kolkata Knight Riders"/>
    <s v="Chennai Super Kings"/>
    <x v="4"/>
    <s v="VR Iyer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7.6"/>
    <s v="Kolkata Knight Riders"/>
    <s v="Chennai Super Kings"/>
    <x v="5"/>
    <s v="Shubman Gill"/>
    <x v="10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8.1"/>
    <s v="Kolkata Knight Riders"/>
    <s v="Chennai Super Kings"/>
    <x v="4"/>
    <s v="VR Iyer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8.1999999999999993"/>
    <s v="Kolkata Knight Riders"/>
    <s v="Chennai Super Kings"/>
    <x v="5"/>
    <s v="Shubman Gill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8.3000000000000007"/>
    <s v="Kolkata Knight Riders"/>
    <s v="Chennai Super Kings"/>
    <x v="4"/>
    <s v="VR Iyer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8.4"/>
    <s v="Kolkata Knight Riders"/>
    <s v="Chennai Super Kings"/>
    <x v="5"/>
    <s v="Shubman Gill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8.5"/>
    <s v="Kolkata Knight Riders"/>
    <s v="Chennai Super Kings"/>
    <x v="5"/>
    <s v="Shubman Gill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8.6"/>
    <s v="Kolkata Knight Riders"/>
    <s v="Chennai Super Kings"/>
    <x v="5"/>
    <s v="Shubman Gill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9.1"/>
    <s v="Kolkata Knight Riders"/>
    <s v="Chennai Super Kings"/>
    <x v="5"/>
    <s v="Shubman Gill"/>
    <x v="10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9.1999999999999993"/>
    <s v="Kolkata Knight Riders"/>
    <s v="Chennai Super Kings"/>
    <x v="5"/>
    <s v="Shubman Gill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9.3000000000000007"/>
    <s v="Kolkata Knight Riders"/>
    <s v="Chennai Super Kings"/>
    <x v="4"/>
    <s v="VR Iyer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9.4"/>
    <s v="Kolkata Knight Riders"/>
    <s v="Chennai Super Kings"/>
    <x v="4"/>
    <s v="VR Iyer"/>
    <x v="10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9.5"/>
    <s v="Kolkata Knight Riders"/>
    <s v="Chennai Super Kings"/>
    <x v="4"/>
    <s v="VR Iyer"/>
    <x v="10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9.6"/>
    <s v="Kolkata Knight Riders"/>
    <s v="Chennai Super Kings"/>
    <x v="4"/>
    <s v="VR Iyer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0.1"/>
    <s v="Kolkata Knight Riders"/>
    <s v="Chennai Super Kings"/>
    <x v="4"/>
    <s v="VR Iyer"/>
    <x v="8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0.199999999999999"/>
    <s v="Kolkata Knight Riders"/>
    <s v="Chennai Super Kings"/>
    <x v="4"/>
    <s v="VR Iyer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0.3"/>
    <s v="Kolkata Knight Riders"/>
    <s v="Chennai Super Kings"/>
    <x v="4"/>
    <s v="VR Iyer"/>
    <x v="8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0.4"/>
    <s v="Kolkata Knight Riders"/>
    <s v="Chennai Super Kings"/>
    <x v="5"/>
    <s v="Shubman Gill"/>
    <x v="8"/>
    <n v="0"/>
    <n v="0"/>
    <x v="0"/>
    <m/>
    <m/>
    <m/>
    <m/>
    <s v="caught"/>
    <s v="VR Iyer"/>
    <m/>
    <m/>
  </r>
  <r>
    <n v="1254117"/>
    <n v="2021"/>
    <d v="2021-10-15T00:00:00"/>
    <s v="Dubai International Cricket Stadium"/>
    <n v="2"/>
    <n v="10.5"/>
    <s v="Kolkata Knight Riders"/>
    <s v="Chennai Super Kings"/>
    <x v="4"/>
    <s v="N Rana"/>
    <x v="8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0.6"/>
    <s v="Kolkata Knight Riders"/>
    <s v="Chennai Super Kings"/>
    <x v="4"/>
    <s v="N Rana"/>
    <x v="8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0.7"/>
    <s v="Kolkata Knight Riders"/>
    <s v="Chennai Super Kings"/>
    <x v="6"/>
    <s v="Shubman Gill"/>
    <x v="8"/>
    <n v="0"/>
    <n v="0"/>
    <x v="0"/>
    <m/>
    <m/>
    <m/>
    <m/>
    <s v="caught"/>
    <s v="N Rana"/>
    <m/>
    <m/>
  </r>
  <r>
    <n v="1254117"/>
    <n v="2021"/>
    <d v="2021-10-15T00:00:00"/>
    <s v="Dubai International Cricket Stadium"/>
    <n v="2"/>
    <n v="11.1"/>
    <s v="Kolkata Knight Riders"/>
    <s v="Chennai Super Kings"/>
    <x v="4"/>
    <s v="SP Narine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1.2"/>
    <s v="Kolkata Knight Riders"/>
    <s v="Chennai Super Kings"/>
    <x v="7"/>
    <s v="Shubman Gill"/>
    <x v="7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1.3"/>
    <s v="Kolkata Knight Riders"/>
    <s v="Chennai Super Kings"/>
    <x v="7"/>
    <s v="Shubman Gill"/>
    <x v="7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1.4"/>
    <s v="Kolkata Knight Riders"/>
    <s v="Chennai Super Kings"/>
    <x v="7"/>
    <s v="Shubman Gill"/>
    <x v="7"/>
    <n v="0"/>
    <n v="0"/>
    <x v="0"/>
    <m/>
    <m/>
    <m/>
    <m/>
    <s v="caught"/>
    <s v="SP Narine"/>
    <m/>
    <m/>
  </r>
  <r>
    <n v="1254117"/>
    <n v="2021"/>
    <d v="2021-10-15T00:00:00"/>
    <s v="Dubai International Cricket Stadium"/>
    <n v="2"/>
    <n v="11.5"/>
    <s v="Kolkata Knight Riders"/>
    <s v="Chennai Super Kings"/>
    <x v="8"/>
    <s v="Shubman Gill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1.6"/>
    <s v="Kolkata Knight Riders"/>
    <s v="Chennai Super Kings"/>
    <x v="4"/>
    <s v="EJG Morgan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1.7"/>
    <s v="Kolkata Knight Riders"/>
    <s v="Chennai Super Kings"/>
    <x v="8"/>
    <s v="Shubman Gill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2.1"/>
    <s v="Kolkata Knight Riders"/>
    <s v="Chennai Super Kings"/>
    <x v="4"/>
    <s v="EJG Morgan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2.2"/>
    <s v="Kolkata Knight Riders"/>
    <s v="Chennai Super Kings"/>
    <x v="4"/>
    <s v="EJG Morgan"/>
    <x v="10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2.3"/>
    <s v="Kolkata Knight Riders"/>
    <s v="Chennai Super Kings"/>
    <x v="4"/>
    <s v="EJG Morgan"/>
    <x v="10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2.4"/>
    <s v="Kolkata Knight Riders"/>
    <s v="Chennai Super Kings"/>
    <x v="4"/>
    <s v="EJG Morgan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2.5"/>
    <s v="Kolkata Knight Riders"/>
    <s v="Chennai Super Kings"/>
    <x v="4"/>
    <s v="EJG Morgan"/>
    <x v="10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12.6"/>
    <s v="Kolkata Knight Riders"/>
    <s v="Chennai Super Kings"/>
    <x v="4"/>
    <s v="EJG Morgan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3.1"/>
    <s v="Kolkata Knight Riders"/>
    <s v="Chennai Super Kings"/>
    <x v="4"/>
    <s v="EJG Morgan"/>
    <x v="6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3.2"/>
    <s v="Kolkata Knight Riders"/>
    <s v="Chennai Super Kings"/>
    <x v="4"/>
    <s v="EJG Morgan"/>
    <x v="6"/>
    <n v="0"/>
    <n v="0"/>
    <x v="0"/>
    <m/>
    <m/>
    <m/>
    <m/>
    <s v="lbw"/>
    <s v="Shubman Gill"/>
    <m/>
    <m/>
  </r>
  <r>
    <n v="1254117"/>
    <n v="2021"/>
    <d v="2021-10-15T00:00:00"/>
    <s v="Dubai International Cricket Stadium"/>
    <n v="2"/>
    <n v="13.3"/>
    <s v="Kolkata Knight Riders"/>
    <s v="Chennai Super Kings"/>
    <x v="9"/>
    <s v="EJG Morgan"/>
    <x v="6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13.4"/>
    <s v="Kolkata Knight Riders"/>
    <s v="Chennai Super Kings"/>
    <x v="9"/>
    <s v="EJG Morgan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3.5"/>
    <s v="Kolkata Knight Riders"/>
    <s v="Chennai Super Kings"/>
    <x v="8"/>
    <s v="KD Karthik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3.6"/>
    <s v="Kolkata Knight Riders"/>
    <s v="Chennai Super Kings"/>
    <x v="9"/>
    <s v="EJG Morgan"/>
    <x v="6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4.1"/>
    <s v="Kolkata Knight Riders"/>
    <s v="Chennai Super Kings"/>
    <x v="9"/>
    <s v="EJG Morgan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4.2"/>
    <s v="Kolkata Knight Riders"/>
    <s v="Chennai Super Kings"/>
    <x v="9"/>
    <s v="EJG Morgan"/>
    <x v="10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4.3"/>
    <s v="Kolkata Knight Riders"/>
    <s v="Chennai Super Kings"/>
    <x v="9"/>
    <s v="EJG Morgan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4.4"/>
    <s v="Kolkata Knight Riders"/>
    <s v="Chennai Super Kings"/>
    <x v="8"/>
    <s v="KD Karthik"/>
    <x v="10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4.5"/>
    <s v="Kolkata Knight Riders"/>
    <s v="Chennai Super Kings"/>
    <x v="9"/>
    <s v="EJG Morgan"/>
    <x v="10"/>
    <n v="0"/>
    <n v="0"/>
    <x v="0"/>
    <m/>
    <m/>
    <m/>
    <m/>
    <s v="caught"/>
    <s v="KD Karthik"/>
    <m/>
    <m/>
  </r>
  <r>
    <n v="1254117"/>
    <n v="2021"/>
    <d v="2021-10-15T00:00:00"/>
    <s v="Dubai International Cricket Stadium"/>
    <n v="2"/>
    <n v="14.6"/>
    <s v="Kolkata Knight Riders"/>
    <s v="Chennai Super Kings"/>
    <x v="10"/>
    <s v="EJG Morgan"/>
    <x v="10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4.7"/>
    <s v="Kolkata Knight Riders"/>
    <s v="Chennai Super Kings"/>
    <x v="10"/>
    <s v="EJG Morgan"/>
    <x v="10"/>
    <n v="0"/>
    <n v="0"/>
    <x v="0"/>
    <m/>
    <m/>
    <m/>
    <m/>
    <s v="lbw"/>
    <s v="Shakib Al Hasan"/>
    <m/>
    <m/>
  </r>
  <r>
    <n v="1254117"/>
    <n v="2021"/>
    <d v="2021-10-15T00:00:00"/>
    <s v="Dubai International Cricket Stadium"/>
    <n v="2"/>
    <n v="15.1"/>
    <s v="Kolkata Knight Riders"/>
    <s v="Chennai Super Kings"/>
    <x v="8"/>
    <s v="RA Tripathi"/>
    <x v="8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5.2"/>
    <s v="Kolkata Knight Riders"/>
    <s v="Chennai Super Kings"/>
    <x v="11"/>
    <s v="EJG Morgan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5.3"/>
    <s v="Kolkata Knight Riders"/>
    <s v="Chennai Super Kings"/>
    <x v="11"/>
    <s v="EJG Morgan"/>
    <x v="8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5.4"/>
    <s v="Kolkata Knight Riders"/>
    <s v="Chennai Super Kings"/>
    <x v="11"/>
    <s v="EJG Morgan"/>
    <x v="8"/>
    <n v="0"/>
    <n v="0"/>
    <x v="0"/>
    <m/>
    <m/>
    <m/>
    <m/>
    <s v="caught"/>
    <s v="RA Tripathi"/>
    <m/>
    <m/>
  </r>
  <r>
    <n v="1254117"/>
    <n v="2021"/>
    <d v="2021-10-15T00:00:00"/>
    <s v="Dubai International Cricket Stadium"/>
    <n v="2"/>
    <n v="15.5"/>
    <s v="Kolkata Knight Riders"/>
    <s v="Chennai Super Kings"/>
    <x v="12"/>
    <s v="EJG Morgan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5.6"/>
    <s v="Kolkata Knight Riders"/>
    <s v="Chennai Super Kings"/>
    <x v="12"/>
    <s v="EJG Morgan"/>
    <x v="8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6.100000000000001"/>
    <s v="Kolkata Knight Riders"/>
    <s v="Chennai Super Kings"/>
    <x v="8"/>
    <s v="LH Ferguson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6.2"/>
    <s v="Kolkata Knight Riders"/>
    <s v="Chennai Super Kings"/>
    <x v="8"/>
    <s v="LH Ferguson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6.3"/>
    <s v="Kolkata Knight Riders"/>
    <s v="Chennai Super Kings"/>
    <x v="8"/>
    <s v="LH Ferguson"/>
    <x v="7"/>
    <n v="0"/>
    <n v="0"/>
    <x v="0"/>
    <m/>
    <m/>
    <m/>
    <m/>
    <s v="caught"/>
    <s v="EJG Morgan"/>
    <m/>
    <m/>
  </r>
  <r>
    <n v="1254117"/>
    <n v="2021"/>
    <d v="2021-10-15T00:00:00"/>
    <s v="Dubai International Cricket Stadium"/>
    <n v="2"/>
    <n v="16.399999999999999"/>
    <s v="Kolkata Knight Riders"/>
    <s v="Chennai Super Kings"/>
    <x v="13"/>
    <s v="LH Ferguson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6.5"/>
    <s v="Kolkata Knight Riders"/>
    <s v="Chennai Super Kings"/>
    <x v="12"/>
    <s v="Shivam Mavi"/>
    <x v="7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6.600000000000001"/>
    <s v="Kolkata Knight Riders"/>
    <s v="Chennai Super Kings"/>
    <x v="13"/>
    <s v="LH Ferguson"/>
    <x v="7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7.100000000000001"/>
    <s v="Kolkata Knight Riders"/>
    <s v="Chennai Super Kings"/>
    <x v="12"/>
    <s v="Shivam Mavi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7.2"/>
    <s v="Kolkata Knight Riders"/>
    <s v="Chennai Super Kings"/>
    <x v="13"/>
    <s v="LH Ferguson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7.3"/>
    <s v="Kolkata Knight Riders"/>
    <s v="Chennai Super Kings"/>
    <x v="13"/>
    <s v="LH Ferguson"/>
    <x v="9"/>
    <n v="4"/>
    <n v="0"/>
    <x v="0"/>
    <m/>
    <m/>
    <m/>
    <m/>
    <m/>
    <m/>
    <m/>
    <m/>
  </r>
  <r>
    <n v="1254117"/>
    <n v="2021"/>
    <d v="2021-10-15T00:00:00"/>
    <s v="Dubai International Cricket Stadium"/>
    <n v="2"/>
    <n v="17.399999999999999"/>
    <s v="Kolkata Knight Riders"/>
    <s v="Chennai Super Kings"/>
    <x v="13"/>
    <s v="LH Ferguson"/>
    <x v="9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17.5"/>
    <s v="Kolkata Knight Riders"/>
    <s v="Chennai Super Kings"/>
    <x v="13"/>
    <s v="LH Ferguson"/>
    <x v="9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17.600000000000001"/>
    <s v="Kolkata Knight Riders"/>
    <s v="Chennai Super Kings"/>
    <x v="13"/>
    <s v="LH Ferguson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8.100000000000001"/>
    <s v="Kolkata Knight Riders"/>
    <s v="Chennai Super Kings"/>
    <x v="13"/>
    <s v="LH Ferguson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8.2"/>
    <s v="Kolkata Knight Riders"/>
    <s v="Chennai Super Kings"/>
    <x v="13"/>
    <s v="LH Ferguson"/>
    <x v="8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8.3"/>
    <s v="Kolkata Knight Riders"/>
    <s v="Chennai Super Kings"/>
    <x v="13"/>
    <s v="LH Ferguson"/>
    <x v="8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8.399999999999999"/>
    <s v="Kolkata Knight Riders"/>
    <s v="Chennai Super Kings"/>
    <x v="12"/>
    <s v="Shivam Mavi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8.5"/>
    <s v="Kolkata Knight Riders"/>
    <s v="Chennai Super Kings"/>
    <x v="12"/>
    <s v="Shivam Mavi"/>
    <x v="8"/>
    <n v="4"/>
    <n v="1"/>
    <x v="0"/>
    <n v="1"/>
    <m/>
    <m/>
    <m/>
    <m/>
    <m/>
    <m/>
    <m/>
  </r>
  <r>
    <n v="1254117"/>
    <n v="2021"/>
    <d v="2021-10-15T00:00:00"/>
    <s v="Dubai International Cricket Stadium"/>
    <n v="2"/>
    <n v="18.600000000000001"/>
    <s v="Kolkata Knight Riders"/>
    <s v="Chennai Super Kings"/>
    <x v="12"/>
    <s v="Shivam Mavi"/>
    <x v="8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8.7"/>
    <s v="Kolkata Knight Riders"/>
    <s v="Chennai Super Kings"/>
    <x v="12"/>
    <s v="Shivam Mavi"/>
    <x v="8"/>
    <n v="0"/>
    <n v="1"/>
    <x v="1"/>
    <m/>
    <m/>
    <m/>
    <m/>
    <m/>
    <m/>
    <m/>
    <m/>
  </r>
  <r>
    <n v="1254117"/>
    <n v="2021"/>
    <d v="2021-10-15T00:00:00"/>
    <s v="Dubai International Cricket Stadium"/>
    <n v="2"/>
    <n v="18.8"/>
    <s v="Kolkata Knight Riders"/>
    <s v="Chennai Super Kings"/>
    <x v="12"/>
    <s v="Shivam Mavi"/>
    <x v="8"/>
    <n v="2"/>
    <n v="0"/>
    <x v="0"/>
    <m/>
    <m/>
    <m/>
    <m/>
    <m/>
    <m/>
    <m/>
    <m/>
  </r>
  <r>
    <n v="1254117"/>
    <n v="2021"/>
    <d v="2021-10-15T00:00:00"/>
    <s v="Dubai International Cricket Stadium"/>
    <n v="2"/>
    <n v="18.899999999999999"/>
    <s v="Kolkata Knight Riders"/>
    <s v="Chennai Super Kings"/>
    <x v="12"/>
    <s v="Shivam Mavi"/>
    <x v="8"/>
    <n v="6"/>
    <n v="0"/>
    <x v="0"/>
    <m/>
    <m/>
    <m/>
    <m/>
    <m/>
    <m/>
    <m/>
    <m/>
  </r>
  <r>
    <n v="1254117"/>
    <n v="2021"/>
    <d v="2021-10-15T00:00:00"/>
    <s v="Dubai International Cricket Stadium"/>
    <n v="2"/>
    <n v="18.100000000000001"/>
    <s v="Kolkata Knight Riders"/>
    <s v="Chennai Super Kings"/>
    <x v="12"/>
    <s v="Shivam Mavi"/>
    <x v="8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9.100000000000001"/>
    <s v="Kolkata Knight Riders"/>
    <s v="Chennai Super Kings"/>
    <x v="13"/>
    <s v="LH Ferguson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9.2"/>
    <s v="Kolkata Knight Riders"/>
    <s v="Chennai Super Kings"/>
    <x v="13"/>
    <s v="LH Ferguson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9.3"/>
    <s v="Kolkata Knight Riders"/>
    <s v="Chennai Super Kings"/>
    <x v="12"/>
    <s v="Shivam Mavi"/>
    <x v="9"/>
    <n v="1"/>
    <n v="0"/>
    <x v="0"/>
    <m/>
    <m/>
    <m/>
    <m/>
    <m/>
    <m/>
    <m/>
    <m/>
  </r>
  <r>
    <n v="1254117"/>
    <n v="2021"/>
    <d v="2021-10-15T00:00:00"/>
    <s v="Dubai International Cricket Stadium"/>
    <n v="2"/>
    <n v="19.399999999999999"/>
    <s v="Kolkata Knight Riders"/>
    <s v="Chennai Super Kings"/>
    <x v="13"/>
    <s v="LH Ferguson"/>
    <x v="9"/>
    <n v="0"/>
    <n v="0"/>
    <x v="0"/>
    <m/>
    <m/>
    <m/>
    <m/>
    <m/>
    <m/>
    <m/>
    <m/>
  </r>
  <r>
    <n v="1254117"/>
    <n v="2021"/>
    <d v="2021-10-15T00:00:00"/>
    <s v="Dubai International Cricket Stadium"/>
    <n v="2"/>
    <n v="19.5"/>
    <s v="Kolkata Knight Riders"/>
    <s v="Chennai Super Kings"/>
    <x v="13"/>
    <s v="LH Ferguson"/>
    <x v="9"/>
    <n v="0"/>
    <n v="0"/>
    <x v="0"/>
    <m/>
    <m/>
    <m/>
    <m/>
    <s v="caught"/>
    <s v="Shivam Mavi"/>
    <m/>
    <m/>
  </r>
  <r>
    <n v="1254117"/>
    <n v="2021"/>
    <d v="2021-10-15T00:00:00"/>
    <s v="Dubai International Cricket Stadium"/>
    <n v="2"/>
    <n v="19.600000000000001"/>
    <s v="Kolkata Knight Riders"/>
    <s v="Chennai Super Kings"/>
    <x v="12"/>
    <s v="CV Varun"/>
    <x v="9"/>
    <n v="1"/>
    <n v="0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B5636-BDBD-4FDA-A396-26E60C7F27D6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8" firstHeaderRow="0" firstDataRow="1" firstDataCol="1" rowPageCount="1" colPageCount="1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5">
        <item x="8"/>
        <item x="1"/>
        <item x="9"/>
        <item x="12"/>
        <item x="3"/>
        <item x="6"/>
        <item x="11"/>
        <item x="0"/>
        <item x="2"/>
        <item x="10"/>
        <item x="13"/>
        <item x="4"/>
        <item x="7"/>
        <item x="5"/>
        <item t="default"/>
      </items>
    </pivotField>
    <pivotField showAll="0"/>
    <pivotField showAll="0"/>
    <pivotField dataField="1"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runs_off_bat" fld="11" baseField="0" baseItem="0"/>
    <dataField name="Count of runs_off_bat2" fld="11" subtotal="count" baseField="8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9A357-5520-446B-9626-BB45FCFEC589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0" firstDataRow="1" firstDataCol="1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>
      <items count="15">
        <item x="8"/>
        <item x="1"/>
        <item x="9"/>
        <item x="12"/>
        <item x="3"/>
        <item x="6"/>
        <item x="11"/>
        <item x="0"/>
        <item x="2"/>
        <item x="10"/>
        <item x="13"/>
        <item x="4"/>
        <item x="7"/>
        <item x="5"/>
        <item t="default"/>
      </items>
    </pivotField>
    <pivotField showAll="0"/>
    <pivotField axis="axisRow" showAll="0">
      <items count="12">
        <item x="3"/>
        <item x="9"/>
        <item x="6"/>
        <item x="7"/>
        <item x="2"/>
        <item x="10"/>
        <item x="0"/>
        <item x="1"/>
        <item x="8"/>
        <item x="4"/>
        <item x="5"/>
        <item t="default"/>
      </items>
    </pivotField>
    <pivotField dataField="1" showAll="0"/>
    <pivotField dataField="1" showAll="0"/>
    <pivotField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xtras" fld="12" baseField="0" baseItem="0"/>
    <dataField name="Sum of runs_off_bat" fld="11" baseField="0" baseItem="0"/>
    <dataField name="Count of runs_off_bat2" fld="11" subtotal="count" baseField="8" baseItem="6"/>
    <dataField name="Count of player_dismissed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B289F-8803-463D-A481-972ADCFECCA5}" name="Table3" displayName="Table3" ref="F3:O17" totalsRowShown="0" headerRowDxfId="29" dataDxfId="24" headerRowBorderDxfId="31" tableBorderDxfId="32" totalsRowBorderDxfId="30">
  <autoFilter ref="F3:O17" xr:uid="{914B289F-8803-463D-A481-972ADCFECCA5}"/>
  <sortState xmlns:xlrd2="http://schemas.microsoft.com/office/spreadsheetml/2017/richdata2" ref="F4:M17">
    <sortCondition ref="I4:I17"/>
  </sortState>
  <tableColumns count="10">
    <tableColumn id="1" xr3:uid="{A421D7E8-40A9-47BA-9A8B-C91DE1BE055C}" name="Batsman" dataDxfId="28"/>
    <tableColumn id="2" xr3:uid="{68884B07-A908-434D-824F-FBC6A944E04E}" name="Runs" dataDxfId="27"/>
    <tableColumn id="3" xr3:uid="{4528BB0A-8822-497D-B445-E70EEF494A69}" name="Balls" dataDxfId="26"/>
    <tableColumn id="4" xr3:uid="{4C227377-BFC0-48B5-A901-5162AC41D0B4}" name="TeamName" dataDxfId="25"/>
    <tableColumn id="5" xr3:uid="{4CB9E699-AD88-4CB2-814F-20F749C0BFA8}" name="TeamRuns" dataDxfId="23"/>
    <tableColumn id="6" xr3:uid="{FB238E2E-1A7F-4E58-9955-0C679BBF6743}" name="RunsRatio" dataDxfId="22">
      <calculatedColumnFormula>Table3[[#This Row],[Runs]]/Table3[[#This Row],[TeamRuns]]</calculatedColumnFormula>
    </tableColumn>
    <tableColumn id="7" xr3:uid="{0D0B3D81-7B88-49C4-8B20-60CC7D9D222C}" name="StrikeRate" dataDxfId="21">
      <calculatedColumnFormula>100*(Table3[[#This Row],[Runs]]/Table3[[#This Row],[Balls]])</calculatedColumnFormula>
    </tableColumn>
    <tableColumn id="8" xr3:uid="{3F9D0400-425F-4E09-AA78-9A07B725C49E}" name="Scaled_SR" dataDxfId="0">
      <calculatedColumnFormula>IF(Table3[[#This Row],[Balls]]&gt;=10,(Table3[[#This Row],[StrikeRate]]-MIN(Table3[StrikeRate]))/(MAX(Table3[StrikeRate])-MIN(Table3[StrikeRate])),0)</calculatedColumnFormula>
    </tableColumn>
    <tableColumn id="9" xr3:uid="{9AF491E9-7029-4F0E-AFB6-95B969A700E8}" name="Scaled_Runs" dataDxfId="20">
      <calculatedColumnFormula>(Table3[[#This Row],[Runs]]-MIN(Table3[Runs]))/(MAX(Table3[Runs])-MIN(Table3[Runs]))</calculatedColumnFormula>
    </tableColumn>
    <tableColumn id="10" xr3:uid="{5A0B28DC-1906-4AAF-97C6-CEF909A5D559}" name="Bat_Rating" dataDxfId="19">
      <calculatedColumnFormula>(0.33*Table3[[#This Row],[RunsRatio]]+0.33*Table3[[#This Row],[Scaled_SR]]+0.33*Table3[[#This Row],[Scaled_Runs]])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344188-8576-438C-AB1E-BD5240BF912C}" name="Table4" displayName="Table4" ref="G3:T14" totalsRowShown="0" headerRowDxfId="10" headerRowBorderDxfId="17" tableBorderDxfId="18" totalsRowBorderDxfId="16">
  <autoFilter ref="G3:T14" xr:uid="{EA344188-8576-438C-AB1E-BD5240BF912C}"/>
  <sortState xmlns:xlrd2="http://schemas.microsoft.com/office/spreadsheetml/2017/richdata2" ref="G4:R14">
    <sortCondition ref="H7:H14"/>
  </sortState>
  <tableColumns count="14">
    <tableColumn id="1" xr3:uid="{5A114D27-BAB7-4EE1-9313-C53F23276219}" name="Bowler" dataDxfId="15"/>
    <tableColumn id="12" xr3:uid="{86BFD998-76BF-4355-B756-E970B7B75135}" name="TeamNames" dataDxfId="5"/>
    <tableColumn id="11" xr3:uid="{F220A6D4-0E6B-4AD0-BF79-13CDDBE91B90}" name="TeamWk" dataDxfId="6"/>
    <tableColumn id="2" xr3:uid="{C3C097EB-552F-4496-99D5-3B9175068FE9}" name="Extras" dataDxfId="14"/>
    <tableColumn id="3" xr3:uid="{E4E64E8E-5D82-4786-AA14-B6F085983418}" name="Bat_runs" dataDxfId="13"/>
    <tableColumn id="4" xr3:uid="{ADE4FD55-4CA6-4648-9B1E-A5803031442C}" name="Balls_extras" dataDxfId="12"/>
    <tableColumn id="5" xr3:uid="{8FCF1EE6-CBDB-4145-9363-F90AD2EF4CF5}" name="Outs" dataDxfId="11"/>
    <tableColumn id="6" xr3:uid="{8AD1274D-6471-4A2D-8F7F-681DF9C3AA24}" name="Runs" dataDxfId="9">
      <calculatedColumnFormula>Table4[[#This Row],[Extras]]+Table4[[#This Row],[Bat_runs]]</calculatedColumnFormula>
    </tableColumn>
    <tableColumn id="7" xr3:uid="{D67B0F2F-7D25-4E0C-B78D-3ED2BB906422}" name="Balls" dataDxfId="8">
      <calculatedColumnFormula>INT(Table4[[#This Row],[Balls_extras]]/6)*6</calculatedColumnFormula>
    </tableColumn>
    <tableColumn id="8" xr3:uid="{8356D95C-D444-4E6C-9A60-D459AB056044}" name="Eco" dataDxfId="7">
      <calculatedColumnFormula>(Table4[[#This Row],[Runs]]/Table4[[#This Row],[Balls]])*6</calculatedColumnFormula>
    </tableColumn>
    <tableColumn id="9" xr3:uid="{38DD4DA4-F5C2-4245-B905-9FD8F870A439}" name="WkRatio" dataDxfId="4">
      <calculatedColumnFormula>Table4[[#This Row],[Outs]]/10</calculatedColumnFormula>
    </tableColumn>
    <tableColumn id="10" xr3:uid="{55058F09-8E42-4F69-A418-FF0482A900C5}" name="Scaled_Wk" dataDxfId="3">
      <calculatedColumnFormula>(Table4[[#This Row],[Outs]]-MIN(Table4[Outs]))/(MAX(Table4[Outs])-MIN(Table4[Outs]))</calculatedColumnFormula>
    </tableColumn>
    <tableColumn id="13" xr3:uid="{788BD8AA-AD53-4022-9289-5416EE875481}" name="Scaled_Eco" dataDxfId="2">
      <calculatedColumnFormula>IF(Table4[[#This Row],[Balls]]&gt;=12,(MAX(Table4[Eco])-Table4[[#This Row],[Eco]])/(MAX(Table4[Eco])-MIN(Table4[Eco])),0)</calculatedColumnFormula>
    </tableColumn>
    <tableColumn id="14" xr3:uid="{990EE1DE-9AD2-4F98-81C2-125A6BF82CE4}" name="Bowl_Rating" dataDxfId="1">
      <calculatedColumnFormula>(0.33*Table4[[#This Row],[WkRatio]]+0.33*Table4[[#This Row],[Scaled_Wk]]+0.33*Table4[[#This Row],[Scaled_Eco]])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4"/>
  <sheetViews>
    <sheetView workbookViewId="0">
      <selection activeCell="F18" sqref="A1:V254"/>
    </sheetView>
  </sheetViews>
  <sheetFormatPr defaultRowHeight="14.4" x14ac:dyDescent="0.3"/>
  <cols>
    <col min="3" max="3" width="10.33203125" bestFit="1" customWidth="1"/>
    <col min="7" max="8" width="18.21875" bestFit="1" customWidth="1"/>
    <col min="9" max="9" width="13.77734375" bestFit="1" customWidth="1"/>
    <col min="10" max="10" width="11.44140625" bestFit="1" customWidth="1"/>
    <col min="11" max="11" width="13.77734375" bestFit="1" customWidth="1"/>
    <col min="12" max="12" width="11.5546875" bestFit="1" customWidth="1"/>
    <col min="19" max="19" width="10.88671875" bestFit="1" customWidth="1"/>
    <col min="20" max="20" width="14.88671875" bestFit="1" customWidth="1"/>
    <col min="21" max="21" width="16.44140625" bestFit="1" customWidth="1"/>
    <col min="22" max="22" width="20.441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1254117</v>
      </c>
      <c r="B2">
        <v>2021</v>
      </c>
      <c r="C2" s="1">
        <v>44484</v>
      </c>
      <c r="D2" t="s">
        <v>22</v>
      </c>
      <c r="E2">
        <v>1</v>
      </c>
      <c r="F2">
        <v>0.1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1</v>
      </c>
      <c r="M2">
        <v>0</v>
      </c>
    </row>
    <row r="3" spans="1:22" x14ac:dyDescent="0.3">
      <c r="A3">
        <v>1254117</v>
      </c>
      <c r="B3">
        <v>2021</v>
      </c>
      <c r="C3" s="1">
        <v>44484</v>
      </c>
      <c r="D3" t="s">
        <v>22</v>
      </c>
      <c r="E3">
        <v>1</v>
      </c>
      <c r="F3">
        <v>0.2</v>
      </c>
      <c r="G3" t="s">
        <v>23</v>
      </c>
      <c r="H3" t="s">
        <v>24</v>
      </c>
      <c r="I3" t="s">
        <v>26</v>
      </c>
      <c r="J3" t="s">
        <v>25</v>
      </c>
      <c r="K3" t="s">
        <v>27</v>
      </c>
      <c r="L3">
        <v>0</v>
      </c>
      <c r="M3">
        <v>0</v>
      </c>
    </row>
    <row r="4" spans="1:22" x14ac:dyDescent="0.3">
      <c r="A4">
        <v>1254117</v>
      </c>
      <c r="B4">
        <v>2021</v>
      </c>
      <c r="C4" s="1">
        <v>44484</v>
      </c>
      <c r="D4" t="s">
        <v>22</v>
      </c>
      <c r="E4">
        <v>1</v>
      </c>
      <c r="F4">
        <v>0.3</v>
      </c>
      <c r="G4" t="s">
        <v>23</v>
      </c>
      <c r="H4" t="s">
        <v>24</v>
      </c>
      <c r="I4" t="s">
        <v>26</v>
      </c>
      <c r="J4" t="s">
        <v>25</v>
      </c>
      <c r="K4" t="s">
        <v>27</v>
      </c>
      <c r="L4">
        <v>1</v>
      </c>
      <c r="M4">
        <v>0</v>
      </c>
    </row>
    <row r="5" spans="1:22" x14ac:dyDescent="0.3">
      <c r="A5">
        <v>1254117</v>
      </c>
      <c r="B5">
        <v>2021</v>
      </c>
      <c r="C5" s="1">
        <v>44484</v>
      </c>
      <c r="D5" t="s">
        <v>22</v>
      </c>
      <c r="E5">
        <v>1</v>
      </c>
      <c r="F5">
        <v>0.4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>
        <v>4</v>
      </c>
      <c r="M5">
        <v>0</v>
      </c>
    </row>
    <row r="6" spans="1:22" x14ac:dyDescent="0.3">
      <c r="A6">
        <v>1254117</v>
      </c>
      <c r="B6">
        <v>2021</v>
      </c>
      <c r="C6" s="1">
        <v>44484</v>
      </c>
      <c r="D6" t="s">
        <v>22</v>
      </c>
      <c r="E6">
        <v>1</v>
      </c>
      <c r="F6">
        <v>0.5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>
        <v>0</v>
      </c>
      <c r="M6">
        <v>0</v>
      </c>
    </row>
    <row r="7" spans="1:22" x14ac:dyDescent="0.3">
      <c r="A7">
        <v>1254117</v>
      </c>
      <c r="B7">
        <v>2021</v>
      </c>
      <c r="C7" s="1">
        <v>44484</v>
      </c>
      <c r="D7" t="s">
        <v>22</v>
      </c>
      <c r="E7">
        <v>1</v>
      </c>
      <c r="F7">
        <v>0.6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>
        <v>0</v>
      </c>
      <c r="M7">
        <v>0</v>
      </c>
    </row>
    <row r="8" spans="1:22" x14ac:dyDescent="0.3">
      <c r="A8">
        <v>1254117</v>
      </c>
      <c r="B8">
        <v>2021</v>
      </c>
      <c r="C8" s="1">
        <v>44484</v>
      </c>
      <c r="D8" t="s">
        <v>22</v>
      </c>
      <c r="E8">
        <v>1</v>
      </c>
      <c r="F8">
        <v>1.1000000000000001</v>
      </c>
      <c r="G8" t="s">
        <v>23</v>
      </c>
      <c r="H8" t="s">
        <v>24</v>
      </c>
      <c r="I8" t="s">
        <v>26</v>
      </c>
      <c r="J8" t="s">
        <v>25</v>
      </c>
      <c r="K8" t="s">
        <v>28</v>
      </c>
      <c r="L8">
        <v>0</v>
      </c>
      <c r="M8">
        <v>0</v>
      </c>
    </row>
    <row r="9" spans="1:22" x14ac:dyDescent="0.3">
      <c r="A9">
        <v>1254117</v>
      </c>
      <c r="B9">
        <v>2021</v>
      </c>
      <c r="C9" s="1">
        <v>44484</v>
      </c>
      <c r="D9" t="s">
        <v>22</v>
      </c>
      <c r="E9">
        <v>1</v>
      </c>
      <c r="F9">
        <v>1.2</v>
      </c>
      <c r="G9" t="s">
        <v>23</v>
      </c>
      <c r="H9" t="s">
        <v>24</v>
      </c>
      <c r="I9" t="s">
        <v>26</v>
      </c>
      <c r="J9" t="s">
        <v>25</v>
      </c>
      <c r="K9" t="s">
        <v>28</v>
      </c>
      <c r="L9">
        <v>1</v>
      </c>
      <c r="M9">
        <v>0</v>
      </c>
    </row>
    <row r="10" spans="1:22" x14ac:dyDescent="0.3">
      <c r="A10">
        <v>1254117</v>
      </c>
      <c r="B10">
        <v>2021</v>
      </c>
      <c r="C10" s="1">
        <v>44484</v>
      </c>
      <c r="D10" t="s">
        <v>22</v>
      </c>
      <c r="E10">
        <v>1</v>
      </c>
      <c r="F10">
        <v>1.3</v>
      </c>
      <c r="G10" t="s">
        <v>23</v>
      </c>
      <c r="H10" t="s">
        <v>24</v>
      </c>
      <c r="I10" t="s">
        <v>25</v>
      </c>
      <c r="J10" t="s">
        <v>26</v>
      </c>
      <c r="K10" t="s">
        <v>28</v>
      </c>
      <c r="L10">
        <v>2</v>
      </c>
      <c r="M10">
        <v>0</v>
      </c>
    </row>
    <row r="11" spans="1:22" x14ac:dyDescent="0.3">
      <c r="A11">
        <v>1254117</v>
      </c>
      <c r="B11">
        <v>2021</v>
      </c>
      <c r="C11" s="1">
        <v>44484</v>
      </c>
      <c r="D11" t="s">
        <v>22</v>
      </c>
      <c r="E11">
        <v>1</v>
      </c>
      <c r="F11">
        <v>1.4</v>
      </c>
      <c r="G11" t="s">
        <v>23</v>
      </c>
      <c r="H11" t="s">
        <v>24</v>
      </c>
      <c r="I11" t="s">
        <v>25</v>
      </c>
      <c r="J11" t="s">
        <v>26</v>
      </c>
      <c r="K11" t="s">
        <v>28</v>
      </c>
      <c r="L11">
        <v>0</v>
      </c>
      <c r="M11">
        <v>0</v>
      </c>
    </row>
    <row r="12" spans="1:22" x14ac:dyDescent="0.3">
      <c r="A12">
        <v>1254117</v>
      </c>
      <c r="B12">
        <v>2021</v>
      </c>
      <c r="C12" s="1">
        <v>44484</v>
      </c>
      <c r="D12" t="s">
        <v>22</v>
      </c>
      <c r="E12">
        <v>1</v>
      </c>
      <c r="F12">
        <v>1.5</v>
      </c>
      <c r="G12" t="s">
        <v>23</v>
      </c>
      <c r="H12" t="s">
        <v>24</v>
      </c>
      <c r="I12" t="s">
        <v>25</v>
      </c>
      <c r="J12" t="s">
        <v>26</v>
      </c>
      <c r="K12" t="s">
        <v>28</v>
      </c>
      <c r="L12">
        <v>0</v>
      </c>
      <c r="M12">
        <v>0</v>
      </c>
    </row>
    <row r="13" spans="1:22" x14ac:dyDescent="0.3">
      <c r="A13">
        <v>1254117</v>
      </c>
      <c r="B13">
        <v>2021</v>
      </c>
      <c r="C13" s="1">
        <v>44484</v>
      </c>
      <c r="D13" t="s">
        <v>22</v>
      </c>
      <c r="E13">
        <v>1</v>
      </c>
      <c r="F13">
        <v>1.6</v>
      </c>
      <c r="G13" t="s">
        <v>23</v>
      </c>
      <c r="H13" t="s">
        <v>24</v>
      </c>
      <c r="I13" t="s">
        <v>25</v>
      </c>
      <c r="J13" t="s">
        <v>26</v>
      </c>
      <c r="K13" t="s">
        <v>28</v>
      </c>
      <c r="L13">
        <v>0</v>
      </c>
      <c r="M13">
        <v>0</v>
      </c>
    </row>
    <row r="14" spans="1:22" x14ac:dyDescent="0.3">
      <c r="A14">
        <v>1254117</v>
      </c>
      <c r="B14">
        <v>2021</v>
      </c>
      <c r="C14" s="1">
        <v>44484</v>
      </c>
      <c r="D14" t="s">
        <v>22</v>
      </c>
      <c r="E14">
        <v>1</v>
      </c>
      <c r="F14">
        <v>2.1</v>
      </c>
      <c r="G14" t="s">
        <v>23</v>
      </c>
      <c r="H14" t="s">
        <v>24</v>
      </c>
      <c r="I14" t="s">
        <v>26</v>
      </c>
      <c r="J14" t="s">
        <v>25</v>
      </c>
      <c r="K14" t="s">
        <v>27</v>
      </c>
      <c r="L14">
        <v>0</v>
      </c>
      <c r="M14">
        <v>1</v>
      </c>
      <c r="P14">
        <v>1</v>
      </c>
    </row>
    <row r="15" spans="1:22" x14ac:dyDescent="0.3">
      <c r="A15">
        <v>1254117</v>
      </c>
      <c r="B15">
        <v>2021</v>
      </c>
      <c r="C15" s="1">
        <v>44484</v>
      </c>
      <c r="D15" t="s">
        <v>22</v>
      </c>
      <c r="E15">
        <v>1</v>
      </c>
      <c r="F15">
        <v>2.2000000000000002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>
        <v>4</v>
      </c>
      <c r="M15">
        <v>0</v>
      </c>
    </row>
    <row r="16" spans="1:22" x14ac:dyDescent="0.3">
      <c r="A16">
        <v>1254117</v>
      </c>
      <c r="B16">
        <v>2021</v>
      </c>
      <c r="C16" s="1">
        <v>44484</v>
      </c>
      <c r="D16" t="s">
        <v>22</v>
      </c>
      <c r="E16">
        <v>1</v>
      </c>
      <c r="F16">
        <v>2.2999999999999998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>
        <v>6</v>
      </c>
      <c r="M16">
        <v>0</v>
      </c>
    </row>
    <row r="17" spans="1:13" x14ac:dyDescent="0.3">
      <c r="A17">
        <v>1254117</v>
      </c>
      <c r="B17">
        <v>2021</v>
      </c>
      <c r="C17" s="1">
        <v>44484</v>
      </c>
      <c r="D17" t="s">
        <v>22</v>
      </c>
      <c r="E17">
        <v>1</v>
      </c>
      <c r="F17">
        <v>2.4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>
        <v>0</v>
      </c>
      <c r="M17">
        <v>0</v>
      </c>
    </row>
    <row r="18" spans="1:13" x14ac:dyDescent="0.3">
      <c r="A18">
        <v>1254117</v>
      </c>
      <c r="B18">
        <v>2021</v>
      </c>
      <c r="C18" s="1">
        <v>44484</v>
      </c>
      <c r="D18" t="s">
        <v>22</v>
      </c>
      <c r="E18">
        <v>1</v>
      </c>
      <c r="F18">
        <v>2.5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>
        <v>1</v>
      </c>
      <c r="M18">
        <v>0</v>
      </c>
    </row>
    <row r="19" spans="1:13" x14ac:dyDescent="0.3">
      <c r="A19">
        <v>1254117</v>
      </c>
      <c r="B19">
        <v>2021</v>
      </c>
      <c r="C19" s="1">
        <v>44484</v>
      </c>
      <c r="D19" t="s">
        <v>22</v>
      </c>
      <c r="E19">
        <v>1</v>
      </c>
      <c r="F19">
        <v>2.6</v>
      </c>
      <c r="G19" t="s">
        <v>23</v>
      </c>
      <c r="H19" t="s">
        <v>24</v>
      </c>
      <c r="I19" t="s">
        <v>26</v>
      </c>
      <c r="J19" t="s">
        <v>25</v>
      </c>
      <c r="K19" t="s">
        <v>27</v>
      </c>
      <c r="L19">
        <v>1</v>
      </c>
      <c r="M19">
        <v>0</v>
      </c>
    </row>
    <row r="20" spans="1:13" x14ac:dyDescent="0.3">
      <c r="A20">
        <v>1254117</v>
      </c>
      <c r="B20">
        <v>2021</v>
      </c>
      <c r="C20" s="1">
        <v>44484</v>
      </c>
      <c r="D20" t="s">
        <v>22</v>
      </c>
      <c r="E20">
        <v>1</v>
      </c>
      <c r="F20">
        <v>3.1</v>
      </c>
      <c r="G20" t="s">
        <v>23</v>
      </c>
      <c r="H20" t="s">
        <v>24</v>
      </c>
      <c r="I20" t="s">
        <v>26</v>
      </c>
      <c r="J20" t="s">
        <v>25</v>
      </c>
      <c r="K20" t="s">
        <v>29</v>
      </c>
      <c r="L20">
        <v>2</v>
      </c>
      <c r="M20">
        <v>0</v>
      </c>
    </row>
    <row r="21" spans="1:13" x14ac:dyDescent="0.3">
      <c r="A21">
        <v>1254117</v>
      </c>
      <c r="B21">
        <v>2021</v>
      </c>
      <c r="C21" s="1">
        <v>44484</v>
      </c>
      <c r="D21" t="s">
        <v>22</v>
      </c>
      <c r="E21">
        <v>1</v>
      </c>
      <c r="F21">
        <v>3.2</v>
      </c>
      <c r="G21" t="s">
        <v>23</v>
      </c>
      <c r="H21" t="s">
        <v>24</v>
      </c>
      <c r="I21" t="s">
        <v>26</v>
      </c>
      <c r="J21" t="s">
        <v>25</v>
      </c>
      <c r="K21" t="s">
        <v>29</v>
      </c>
      <c r="L21">
        <v>1</v>
      </c>
      <c r="M21">
        <v>0</v>
      </c>
    </row>
    <row r="22" spans="1:13" x14ac:dyDescent="0.3">
      <c r="A22">
        <v>1254117</v>
      </c>
      <c r="B22">
        <v>2021</v>
      </c>
      <c r="C22" s="1">
        <v>44484</v>
      </c>
      <c r="D22" t="s">
        <v>22</v>
      </c>
      <c r="E22">
        <v>1</v>
      </c>
      <c r="F22">
        <v>3.3</v>
      </c>
      <c r="G22" t="s">
        <v>23</v>
      </c>
      <c r="H22" t="s">
        <v>24</v>
      </c>
      <c r="I22" t="s">
        <v>25</v>
      </c>
      <c r="J22" t="s">
        <v>26</v>
      </c>
      <c r="K22" t="s">
        <v>29</v>
      </c>
      <c r="L22">
        <v>4</v>
      </c>
      <c r="M22">
        <v>0</v>
      </c>
    </row>
    <row r="23" spans="1:13" x14ac:dyDescent="0.3">
      <c r="A23">
        <v>1254117</v>
      </c>
      <c r="B23">
        <v>2021</v>
      </c>
      <c r="C23" s="1">
        <v>44484</v>
      </c>
      <c r="D23" t="s">
        <v>22</v>
      </c>
      <c r="E23">
        <v>1</v>
      </c>
      <c r="F23">
        <v>3.4</v>
      </c>
      <c r="G23" t="s">
        <v>23</v>
      </c>
      <c r="H23" t="s">
        <v>24</v>
      </c>
      <c r="I23" t="s">
        <v>25</v>
      </c>
      <c r="J23" t="s">
        <v>26</v>
      </c>
      <c r="K23" t="s">
        <v>29</v>
      </c>
      <c r="L23">
        <v>1</v>
      </c>
      <c r="M23">
        <v>0</v>
      </c>
    </row>
    <row r="24" spans="1:13" x14ac:dyDescent="0.3">
      <c r="A24">
        <v>1254117</v>
      </c>
      <c r="B24">
        <v>2021</v>
      </c>
      <c r="C24" s="1">
        <v>44484</v>
      </c>
      <c r="D24" t="s">
        <v>22</v>
      </c>
      <c r="E24">
        <v>1</v>
      </c>
      <c r="F24">
        <v>3.5</v>
      </c>
      <c r="G24" t="s">
        <v>23</v>
      </c>
      <c r="H24" t="s">
        <v>24</v>
      </c>
      <c r="I24" t="s">
        <v>26</v>
      </c>
      <c r="J24" t="s">
        <v>25</v>
      </c>
      <c r="K24" t="s">
        <v>29</v>
      </c>
      <c r="L24">
        <v>4</v>
      </c>
      <c r="M24">
        <v>0</v>
      </c>
    </row>
    <row r="25" spans="1:13" x14ac:dyDescent="0.3">
      <c r="A25">
        <v>1254117</v>
      </c>
      <c r="B25">
        <v>2021</v>
      </c>
      <c r="C25" s="1">
        <v>44484</v>
      </c>
      <c r="D25" t="s">
        <v>22</v>
      </c>
      <c r="E25">
        <v>1</v>
      </c>
      <c r="F25">
        <v>3.6</v>
      </c>
      <c r="G25" t="s">
        <v>23</v>
      </c>
      <c r="H25" t="s">
        <v>24</v>
      </c>
      <c r="I25" t="s">
        <v>26</v>
      </c>
      <c r="J25" t="s">
        <v>25</v>
      </c>
      <c r="K25" t="s">
        <v>29</v>
      </c>
      <c r="L25">
        <v>0</v>
      </c>
      <c r="M25">
        <v>0</v>
      </c>
    </row>
    <row r="26" spans="1:13" x14ac:dyDescent="0.3">
      <c r="A26">
        <v>1254117</v>
      </c>
      <c r="B26">
        <v>2021</v>
      </c>
      <c r="C26" s="1">
        <v>44484</v>
      </c>
      <c r="D26" t="s">
        <v>22</v>
      </c>
      <c r="E26">
        <v>1</v>
      </c>
      <c r="F26">
        <v>4.0999999999999996</v>
      </c>
      <c r="G26" t="s">
        <v>23</v>
      </c>
      <c r="H26" t="s">
        <v>24</v>
      </c>
      <c r="I26" t="s">
        <v>25</v>
      </c>
      <c r="J26" t="s">
        <v>26</v>
      </c>
      <c r="K26" t="s">
        <v>28</v>
      </c>
      <c r="L26">
        <v>0</v>
      </c>
      <c r="M26">
        <v>0</v>
      </c>
    </row>
    <row r="27" spans="1:13" x14ac:dyDescent="0.3">
      <c r="A27">
        <v>1254117</v>
      </c>
      <c r="B27">
        <v>2021</v>
      </c>
      <c r="C27" s="1">
        <v>44484</v>
      </c>
      <c r="D27" t="s">
        <v>22</v>
      </c>
      <c r="E27">
        <v>1</v>
      </c>
      <c r="F27">
        <v>4.2</v>
      </c>
      <c r="G27" t="s">
        <v>23</v>
      </c>
      <c r="H27" t="s">
        <v>24</v>
      </c>
      <c r="I27" t="s">
        <v>25</v>
      </c>
      <c r="J27" t="s">
        <v>26</v>
      </c>
      <c r="K27" t="s">
        <v>28</v>
      </c>
      <c r="L27">
        <v>1</v>
      </c>
      <c r="M27">
        <v>0</v>
      </c>
    </row>
    <row r="28" spans="1:13" x14ac:dyDescent="0.3">
      <c r="A28">
        <v>1254117</v>
      </c>
      <c r="B28">
        <v>2021</v>
      </c>
      <c r="C28" s="1">
        <v>44484</v>
      </c>
      <c r="D28" t="s">
        <v>22</v>
      </c>
      <c r="E28">
        <v>1</v>
      </c>
      <c r="F28">
        <v>4.3</v>
      </c>
      <c r="G28" t="s">
        <v>23</v>
      </c>
      <c r="H28" t="s">
        <v>24</v>
      </c>
      <c r="I28" t="s">
        <v>26</v>
      </c>
      <c r="J28" t="s">
        <v>25</v>
      </c>
      <c r="K28" t="s">
        <v>28</v>
      </c>
      <c r="L28">
        <v>1</v>
      </c>
      <c r="M28">
        <v>0</v>
      </c>
    </row>
    <row r="29" spans="1:13" x14ac:dyDescent="0.3">
      <c r="A29">
        <v>1254117</v>
      </c>
      <c r="B29">
        <v>2021</v>
      </c>
      <c r="C29" s="1">
        <v>44484</v>
      </c>
      <c r="D29" t="s">
        <v>22</v>
      </c>
      <c r="E29">
        <v>1</v>
      </c>
      <c r="F29">
        <v>4.4000000000000004</v>
      </c>
      <c r="G29" t="s">
        <v>23</v>
      </c>
      <c r="H29" t="s">
        <v>24</v>
      </c>
      <c r="I29" t="s">
        <v>25</v>
      </c>
      <c r="J29" t="s">
        <v>26</v>
      </c>
      <c r="K29" t="s">
        <v>28</v>
      </c>
      <c r="L29">
        <v>1</v>
      </c>
      <c r="M29">
        <v>0</v>
      </c>
    </row>
    <row r="30" spans="1:13" x14ac:dyDescent="0.3">
      <c r="A30">
        <v>1254117</v>
      </c>
      <c r="B30">
        <v>2021</v>
      </c>
      <c r="C30" s="1">
        <v>44484</v>
      </c>
      <c r="D30" t="s">
        <v>22</v>
      </c>
      <c r="E30">
        <v>1</v>
      </c>
      <c r="F30">
        <v>4.5</v>
      </c>
      <c r="G30" t="s">
        <v>23</v>
      </c>
      <c r="H30" t="s">
        <v>24</v>
      </c>
      <c r="I30" t="s">
        <v>26</v>
      </c>
      <c r="J30" t="s">
        <v>25</v>
      </c>
      <c r="K30" t="s">
        <v>28</v>
      </c>
      <c r="L30">
        <v>4</v>
      </c>
      <c r="M30">
        <v>0</v>
      </c>
    </row>
    <row r="31" spans="1:13" x14ac:dyDescent="0.3">
      <c r="A31">
        <v>1254117</v>
      </c>
      <c r="B31">
        <v>2021</v>
      </c>
      <c r="C31" s="1">
        <v>44484</v>
      </c>
      <c r="D31" t="s">
        <v>22</v>
      </c>
      <c r="E31">
        <v>1</v>
      </c>
      <c r="F31">
        <v>4.5999999999999996</v>
      </c>
      <c r="G31" t="s">
        <v>23</v>
      </c>
      <c r="H31" t="s">
        <v>24</v>
      </c>
      <c r="I31" t="s">
        <v>26</v>
      </c>
      <c r="J31" t="s">
        <v>25</v>
      </c>
      <c r="K31" t="s">
        <v>28</v>
      </c>
      <c r="L31">
        <v>1</v>
      </c>
      <c r="M31">
        <v>0</v>
      </c>
    </row>
    <row r="32" spans="1:13" x14ac:dyDescent="0.3">
      <c r="A32">
        <v>1254117</v>
      </c>
      <c r="B32">
        <v>2021</v>
      </c>
      <c r="C32" s="1">
        <v>44484</v>
      </c>
      <c r="D32" t="s">
        <v>22</v>
      </c>
      <c r="E32">
        <v>1</v>
      </c>
      <c r="F32">
        <v>5.0999999999999996</v>
      </c>
      <c r="G32" t="s">
        <v>23</v>
      </c>
      <c r="H32" t="s">
        <v>24</v>
      </c>
      <c r="I32" t="s">
        <v>26</v>
      </c>
      <c r="J32" t="s">
        <v>25</v>
      </c>
      <c r="K32" t="s">
        <v>30</v>
      </c>
      <c r="L32">
        <v>0</v>
      </c>
      <c r="M32">
        <v>0</v>
      </c>
    </row>
    <row r="33" spans="1:15" x14ac:dyDescent="0.3">
      <c r="A33">
        <v>1254117</v>
      </c>
      <c r="B33">
        <v>2021</v>
      </c>
      <c r="C33" s="1">
        <v>44484</v>
      </c>
      <c r="D33" t="s">
        <v>22</v>
      </c>
      <c r="E33">
        <v>1</v>
      </c>
      <c r="F33">
        <v>5.2</v>
      </c>
      <c r="G33" t="s">
        <v>23</v>
      </c>
      <c r="H33" t="s">
        <v>24</v>
      </c>
      <c r="I33" t="s">
        <v>26</v>
      </c>
      <c r="J33" t="s">
        <v>25</v>
      </c>
      <c r="K33" t="s">
        <v>30</v>
      </c>
      <c r="L33">
        <v>1</v>
      </c>
      <c r="M33">
        <v>0</v>
      </c>
    </row>
    <row r="34" spans="1:15" x14ac:dyDescent="0.3">
      <c r="A34">
        <v>1254117</v>
      </c>
      <c r="B34">
        <v>2021</v>
      </c>
      <c r="C34" s="1">
        <v>44484</v>
      </c>
      <c r="D34" t="s">
        <v>22</v>
      </c>
      <c r="E34">
        <v>1</v>
      </c>
      <c r="F34">
        <v>5.3</v>
      </c>
      <c r="G34" t="s">
        <v>23</v>
      </c>
      <c r="H34" t="s">
        <v>24</v>
      </c>
      <c r="I34" t="s">
        <v>25</v>
      </c>
      <c r="J34" t="s">
        <v>26</v>
      </c>
      <c r="K34" t="s">
        <v>30</v>
      </c>
      <c r="L34">
        <v>0</v>
      </c>
      <c r="M34">
        <v>0</v>
      </c>
    </row>
    <row r="35" spans="1:15" x14ac:dyDescent="0.3">
      <c r="A35">
        <v>1254117</v>
      </c>
      <c r="B35">
        <v>2021</v>
      </c>
      <c r="C35" s="1">
        <v>44484</v>
      </c>
      <c r="D35" t="s">
        <v>22</v>
      </c>
      <c r="E35">
        <v>1</v>
      </c>
      <c r="F35">
        <v>5.4</v>
      </c>
      <c r="G35" t="s">
        <v>23</v>
      </c>
      <c r="H35" t="s">
        <v>24</v>
      </c>
      <c r="I35" t="s">
        <v>25</v>
      </c>
      <c r="J35" t="s">
        <v>26</v>
      </c>
      <c r="K35" t="s">
        <v>30</v>
      </c>
      <c r="L35">
        <v>1</v>
      </c>
      <c r="M35">
        <v>0</v>
      </c>
    </row>
    <row r="36" spans="1:15" x14ac:dyDescent="0.3">
      <c r="A36">
        <v>1254117</v>
      </c>
      <c r="B36">
        <v>2021</v>
      </c>
      <c r="C36" s="1">
        <v>44484</v>
      </c>
      <c r="D36" t="s">
        <v>22</v>
      </c>
      <c r="E36">
        <v>1</v>
      </c>
      <c r="F36">
        <v>5.5</v>
      </c>
      <c r="G36" t="s">
        <v>23</v>
      </c>
      <c r="H36" t="s">
        <v>24</v>
      </c>
      <c r="I36" t="s">
        <v>26</v>
      </c>
      <c r="J36" t="s">
        <v>25</v>
      </c>
      <c r="K36" t="s">
        <v>30</v>
      </c>
      <c r="L36">
        <v>0</v>
      </c>
      <c r="M36">
        <v>1</v>
      </c>
      <c r="O36">
        <v>1</v>
      </c>
    </row>
    <row r="37" spans="1:15" x14ac:dyDescent="0.3">
      <c r="A37">
        <v>1254117</v>
      </c>
      <c r="B37">
        <v>2021</v>
      </c>
      <c r="C37" s="1">
        <v>44484</v>
      </c>
      <c r="D37" t="s">
        <v>22</v>
      </c>
      <c r="E37">
        <v>1</v>
      </c>
      <c r="F37">
        <v>5.6</v>
      </c>
      <c r="G37" t="s">
        <v>23</v>
      </c>
      <c r="H37" t="s">
        <v>24</v>
      </c>
      <c r="I37" t="s">
        <v>26</v>
      </c>
      <c r="J37" t="s">
        <v>25</v>
      </c>
      <c r="K37" t="s">
        <v>30</v>
      </c>
      <c r="L37">
        <v>4</v>
      </c>
      <c r="M37">
        <v>0</v>
      </c>
    </row>
    <row r="38" spans="1:15" x14ac:dyDescent="0.3">
      <c r="A38">
        <v>1254117</v>
      </c>
      <c r="B38">
        <v>2021</v>
      </c>
      <c r="C38" s="1">
        <v>44484</v>
      </c>
      <c r="D38" t="s">
        <v>22</v>
      </c>
      <c r="E38">
        <v>1</v>
      </c>
      <c r="F38">
        <v>5.7</v>
      </c>
      <c r="G38" t="s">
        <v>23</v>
      </c>
      <c r="H38" t="s">
        <v>24</v>
      </c>
      <c r="I38" t="s">
        <v>26</v>
      </c>
      <c r="J38" t="s">
        <v>25</v>
      </c>
      <c r="K38" t="s">
        <v>30</v>
      </c>
      <c r="L38">
        <v>1</v>
      </c>
      <c r="M38">
        <v>0</v>
      </c>
    </row>
    <row r="39" spans="1:15" x14ac:dyDescent="0.3">
      <c r="A39">
        <v>1254117</v>
      </c>
      <c r="B39">
        <v>2021</v>
      </c>
      <c r="C39" s="1">
        <v>44484</v>
      </c>
      <c r="D39" t="s">
        <v>22</v>
      </c>
      <c r="E39">
        <v>1</v>
      </c>
      <c r="F39">
        <v>6.1</v>
      </c>
      <c r="G39" t="s">
        <v>23</v>
      </c>
      <c r="H39" t="s">
        <v>24</v>
      </c>
      <c r="I39" t="s">
        <v>26</v>
      </c>
      <c r="J39" t="s">
        <v>25</v>
      </c>
      <c r="K39" t="s">
        <v>31</v>
      </c>
      <c r="L39">
        <v>1</v>
      </c>
      <c r="M39">
        <v>0</v>
      </c>
    </row>
    <row r="40" spans="1:15" x14ac:dyDescent="0.3">
      <c r="A40">
        <v>1254117</v>
      </c>
      <c r="B40">
        <v>2021</v>
      </c>
      <c r="C40" s="1">
        <v>44484</v>
      </c>
      <c r="D40" t="s">
        <v>22</v>
      </c>
      <c r="E40">
        <v>1</v>
      </c>
      <c r="F40">
        <v>6.2</v>
      </c>
      <c r="G40" t="s">
        <v>23</v>
      </c>
      <c r="H40" t="s">
        <v>24</v>
      </c>
      <c r="I40" t="s">
        <v>25</v>
      </c>
      <c r="J40" t="s">
        <v>26</v>
      </c>
      <c r="K40" t="s">
        <v>31</v>
      </c>
      <c r="L40">
        <v>1</v>
      </c>
      <c r="M40">
        <v>0</v>
      </c>
    </row>
    <row r="41" spans="1:15" x14ac:dyDescent="0.3">
      <c r="A41">
        <v>1254117</v>
      </c>
      <c r="B41">
        <v>2021</v>
      </c>
      <c r="C41" s="1">
        <v>44484</v>
      </c>
      <c r="D41" t="s">
        <v>22</v>
      </c>
      <c r="E41">
        <v>1</v>
      </c>
      <c r="F41">
        <v>6.3</v>
      </c>
      <c r="G41" t="s">
        <v>23</v>
      </c>
      <c r="H41" t="s">
        <v>24</v>
      </c>
      <c r="I41" t="s">
        <v>26</v>
      </c>
      <c r="J41" t="s">
        <v>25</v>
      </c>
      <c r="K41" t="s">
        <v>31</v>
      </c>
      <c r="L41">
        <v>1</v>
      </c>
      <c r="M41">
        <v>0</v>
      </c>
    </row>
    <row r="42" spans="1:15" x14ac:dyDescent="0.3">
      <c r="A42">
        <v>1254117</v>
      </c>
      <c r="B42">
        <v>2021</v>
      </c>
      <c r="C42" s="1">
        <v>44484</v>
      </c>
      <c r="D42" t="s">
        <v>22</v>
      </c>
      <c r="E42">
        <v>1</v>
      </c>
      <c r="F42">
        <v>6.4</v>
      </c>
      <c r="G42" t="s">
        <v>23</v>
      </c>
      <c r="H42" t="s">
        <v>24</v>
      </c>
      <c r="I42" t="s">
        <v>25</v>
      </c>
      <c r="J42" t="s">
        <v>26</v>
      </c>
      <c r="K42" t="s">
        <v>31</v>
      </c>
      <c r="L42">
        <v>1</v>
      </c>
      <c r="M42">
        <v>0</v>
      </c>
    </row>
    <row r="43" spans="1:15" x14ac:dyDescent="0.3">
      <c r="A43">
        <v>1254117</v>
      </c>
      <c r="B43">
        <v>2021</v>
      </c>
      <c r="C43" s="1">
        <v>44484</v>
      </c>
      <c r="D43" t="s">
        <v>22</v>
      </c>
      <c r="E43">
        <v>1</v>
      </c>
      <c r="F43">
        <v>6.5</v>
      </c>
      <c r="G43" t="s">
        <v>23</v>
      </c>
      <c r="H43" t="s">
        <v>24</v>
      </c>
      <c r="I43" t="s">
        <v>26</v>
      </c>
      <c r="J43" t="s">
        <v>25</v>
      </c>
      <c r="K43" t="s">
        <v>31</v>
      </c>
      <c r="L43">
        <v>1</v>
      </c>
      <c r="M43">
        <v>0</v>
      </c>
    </row>
    <row r="44" spans="1:15" x14ac:dyDescent="0.3">
      <c r="A44">
        <v>1254117</v>
      </c>
      <c r="B44">
        <v>2021</v>
      </c>
      <c r="C44" s="1">
        <v>44484</v>
      </c>
      <c r="D44" t="s">
        <v>22</v>
      </c>
      <c r="E44">
        <v>1</v>
      </c>
      <c r="F44">
        <v>6.6</v>
      </c>
      <c r="G44" t="s">
        <v>23</v>
      </c>
      <c r="H44" t="s">
        <v>24</v>
      </c>
      <c r="I44" t="s">
        <v>25</v>
      </c>
      <c r="J44" t="s">
        <v>26</v>
      </c>
      <c r="K44" t="s">
        <v>31</v>
      </c>
      <c r="L44">
        <v>1</v>
      </c>
      <c r="M44">
        <v>0</v>
      </c>
    </row>
    <row r="45" spans="1:15" x14ac:dyDescent="0.3">
      <c r="A45">
        <v>1254117</v>
      </c>
      <c r="B45">
        <v>2021</v>
      </c>
      <c r="C45" s="1">
        <v>44484</v>
      </c>
      <c r="D45" t="s">
        <v>22</v>
      </c>
      <c r="E45">
        <v>1</v>
      </c>
      <c r="F45">
        <v>7.1</v>
      </c>
      <c r="G45" t="s">
        <v>23</v>
      </c>
      <c r="H45" t="s">
        <v>24</v>
      </c>
      <c r="I45" t="s">
        <v>25</v>
      </c>
      <c r="J45" t="s">
        <v>26</v>
      </c>
      <c r="K45" t="s">
        <v>30</v>
      </c>
      <c r="L45">
        <v>0</v>
      </c>
      <c r="M45">
        <v>0</v>
      </c>
    </row>
    <row r="46" spans="1:15" x14ac:dyDescent="0.3">
      <c r="A46">
        <v>1254117</v>
      </c>
      <c r="B46">
        <v>2021</v>
      </c>
      <c r="C46" s="1">
        <v>44484</v>
      </c>
      <c r="D46" t="s">
        <v>22</v>
      </c>
      <c r="E46">
        <v>1</v>
      </c>
      <c r="F46">
        <v>7.2</v>
      </c>
      <c r="G46" t="s">
        <v>23</v>
      </c>
      <c r="H46" t="s">
        <v>24</v>
      </c>
      <c r="I46" t="s">
        <v>25</v>
      </c>
      <c r="J46" t="s">
        <v>26</v>
      </c>
      <c r="K46" t="s">
        <v>30</v>
      </c>
      <c r="L46">
        <v>1</v>
      </c>
      <c r="M46">
        <v>0</v>
      </c>
    </row>
    <row r="47" spans="1:15" x14ac:dyDescent="0.3">
      <c r="A47">
        <v>1254117</v>
      </c>
      <c r="B47">
        <v>2021</v>
      </c>
      <c r="C47" s="1">
        <v>44484</v>
      </c>
      <c r="D47" t="s">
        <v>22</v>
      </c>
      <c r="E47">
        <v>1</v>
      </c>
      <c r="F47">
        <v>7.3</v>
      </c>
      <c r="G47" t="s">
        <v>23</v>
      </c>
      <c r="H47" t="s">
        <v>24</v>
      </c>
      <c r="I47" t="s">
        <v>26</v>
      </c>
      <c r="J47" t="s">
        <v>25</v>
      </c>
      <c r="K47" t="s">
        <v>30</v>
      </c>
      <c r="L47">
        <v>1</v>
      </c>
      <c r="M47">
        <v>0</v>
      </c>
    </row>
    <row r="48" spans="1:15" x14ac:dyDescent="0.3">
      <c r="A48">
        <v>1254117</v>
      </c>
      <c r="B48">
        <v>2021</v>
      </c>
      <c r="C48" s="1">
        <v>44484</v>
      </c>
      <c r="D48" t="s">
        <v>22</v>
      </c>
      <c r="E48">
        <v>1</v>
      </c>
      <c r="F48">
        <v>7.4</v>
      </c>
      <c r="G48" t="s">
        <v>23</v>
      </c>
      <c r="H48" t="s">
        <v>24</v>
      </c>
      <c r="I48" t="s">
        <v>25</v>
      </c>
      <c r="J48" t="s">
        <v>26</v>
      </c>
      <c r="K48" t="s">
        <v>30</v>
      </c>
      <c r="L48">
        <v>1</v>
      </c>
      <c r="M48">
        <v>0</v>
      </c>
    </row>
    <row r="49" spans="1:20" x14ac:dyDescent="0.3">
      <c r="A49">
        <v>1254117</v>
      </c>
      <c r="B49">
        <v>2021</v>
      </c>
      <c r="C49" s="1">
        <v>44484</v>
      </c>
      <c r="D49" t="s">
        <v>22</v>
      </c>
      <c r="E49">
        <v>1</v>
      </c>
      <c r="F49">
        <v>7.5</v>
      </c>
      <c r="G49" t="s">
        <v>23</v>
      </c>
      <c r="H49" t="s">
        <v>24</v>
      </c>
      <c r="I49" t="s">
        <v>26</v>
      </c>
      <c r="J49" t="s">
        <v>25</v>
      </c>
      <c r="K49" t="s">
        <v>30</v>
      </c>
      <c r="L49">
        <v>1</v>
      </c>
      <c r="M49">
        <v>0</v>
      </c>
    </row>
    <row r="50" spans="1:20" x14ac:dyDescent="0.3">
      <c r="A50">
        <v>1254117</v>
      </c>
      <c r="B50">
        <v>2021</v>
      </c>
      <c r="C50" s="1">
        <v>44484</v>
      </c>
      <c r="D50" t="s">
        <v>22</v>
      </c>
      <c r="E50">
        <v>1</v>
      </c>
      <c r="F50">
        <v>7.6</v>
      </c>
      <c r="G50" t="s">
        <v>23</v>
      </c>
      <c r="H50" t="s">
        <v>24</v>
      </c>
      <c r="I50" t="s">
        <v>25</v>
      </c>
      <c r="J50" t="s">
        <v>26</v>
      </c>
      <c r="K50" t="s">
        <v>30</v>
      </c>
      <c r="L50">
        <v>1</v>
      </c>
      <c r="M50">
        <v>0</v>
      </c>
    </row>
    <row r="51" spans="1:20" x14ac:dyDescent="0.3">
      <c r="A51">
        <v>1254117</v>
      </c>
      <c r="B51">
        <v>2021</v>
      </c>
      <c r="C51" s="1">
        <v>44484</v>
      </c>
      <c r="D51" t="s">
        <v>22</v>
      </c>
      <c r="E51">
        <v>1</v>
      </c>
      <c r="F51">
        <v>8.1</v>
      </c>
      <c r="G51" t="s">
        <v>23</v>
      </c>
      <c r="H51" t="s">
        <v>24</v>
      </c>
      <c r="I51" t="s">
        <v>25</v>
      </c>
      <c r="J51" t="s">
        <v>26</v>
      </c>
      <c r="K51" t="s">
        <v>31</v>
      </c>
      <c r="L51">
        <v>0</v>
      </c>
      <c r="M51">
        <v>0</v>
      </c>
      <c r="S51" t="s">
        <v>32</v>
      </c>
      <c r="T51" t="s">
        <v>25</v>
      </c>
    </row>
    <row r="52" spans="1:20" x14ac:dyDescent="0.3">
      <c r="A52">
        <v>1254117</v>
      </c>
      <c r="B52">
        <v>2021</v>
      </c>
      <c r="C52" s="1">
        <v>44484</v>
      </c>
      <c r="D52" t="s">
        <v>22</v>
      </c>
      <c r="E52">
        <v>1</v>
      </c>
      <c r="F52">
        <v>8.1999999999999993</v>
      </c>
      <c r="G52" t="s">
        <v>23</v>
      </c>
      <c r="H52" t="s">
        <v>24</v>
      </c>
      <c r="I52" t="s">
        <v>33</v>
      </c>
      <c r="J52" t="s">
        <v>26</v>
      </c>
      <c r="K52" t="s">
        <v>31</v>
      </c>
      <c r="L52">
        <v>1</v>
      </c>
      <c r="M52">
        <v>0</v>
      </c>
    </row>
    <row r="53" spans="1:20" x14ac:dyDescent="0.3">
      <c r="A53">
        <v>1254117</v>
      </c>
      <c r="B53">
        <v>2021</v>
      </c>
      <c r="C53" s="1">
        <v>44484</v>
      </c>
      <c r="D53" t="s">
        <v>22</v>
      </c>
      <c r="E53">
        <v>1</v>
      </c>
      <c r="F53">
        <v>8.3000000000000007</v>
      </c>
      <c r="G53" t="s">
        <v>23</v>
      </c>
      <c r="H53" t="s">
        <v>24</v>
      </c>
      <c r="I53" t="s">
        <v>26</v>
      </c>
      <c r="J53" t="s">
        <v>33</v>
      </c>
      <c r="K53" t="s">
        <v>31</v>
      </c>
      <c r="L53">
        <v>1</v>
      </c>
      <c r="M53">
        <v>0</v>
      </c>
    </row>
    <row r="54" spans="1:20" x14ac:dyDescent="0.3">
      <c r="A54">
        <v>1254117</v>
      </c>
      <c r="B54">
        <v>2021</v>
      </c>
      <c r="C54" s="1">
        <v>44484</v>
      </c>
      <c r="D54" t="s">
        <v>22</v>
      </c>
      <c r="E54">
        <v>1</v>
      </c>
      <c r="F54">
        <v>8.4</v>
      </c>
      <c r="G54" t="s">
        <v>23</v>
      </c>
      <c r="H54" t="s">
        <v>24</v>
      </c>
      <c r="I54" t="s">
        <v>33</v>
      </c>
      <c r="J54" t="s">
        <v>26</v>
      </c>
      <c r="K54" t="s">
        <v>31</v>
      </c>
      <c r="L54">
        <v>1</v>
      </c>
      <c r="M54">
        <v>0</v>
      </c>
    </row>
    <row r="55" spans="1:20" x14ac:dyDescent="0.3">
      <c r="A55">
        <v>1254117</v>
      </c>
      <c r="B55">
        <v>2021</v>
      </c>
      <c r="C55" s="1">
        <v>44484</v>
      </c>
      <c r="D55" t="s">
        <v>22</v>
      </c>
      <c r="E55">
        <v>1</v>
      </c>
      <c r="F55">
        <v>8.5</v>
      </c>
      <c r="G55" t="s">
        <v>23</v>
      </c>
      <c r="H55" t="s">
        <v>24</v>
      </c>
      <c r="I55" t="s">
        <v>26</v>
      </c>
      <c r="J55" t="s">
        <v>33</v>
      </c>
      <c r="K55" t="s">
        <v>31</v>
      </c>
      <c r="L55">
        <v>0</v>
      </c>
      <c r="M55">
        <v>0</v>
      </c>
    </row>
    <row r="56" spans="1:20" x14ac:dyDescent="0.3">
      <c r="A56">
        <v>1254117</v>
      </c>
      <c r="B56">
        <v>2021</v>
      </c>
      <c r="C56" s="1">
        <v>44484</v>
      </c>
      <c r="D56" t="s">
        <v>22</v>
      </c>
      <c r="E56">
        <v>1</v>
      </c>
      <c r="F56">
        <v>8.6</v>
      </c>
      <c r="G56" t="s">
        <v>23</v>
      </c>
      <c r="H56" t="s">
        <v>24</v>
      </c>
      <c r="I56" t="s">
        <v>26</v>
      </c>
      <c r="J56" t="s">
        <v>33</v>
      </c>
      <c r="K56" t="s">
        <v>31</v>
      </c>
      <c r="L56">
        <v>1</v>
      </c>
      <c r="M56">
        <v>0</v>
      </c>
    </row>
    <row r="57" spans="1:20" x14ac:dyDescent="0.3">
      <c r="A57">
        <v>1254117</v>
      </c>
      <c r="B57">
        <v>2021</v>
      </c>
      <c r="C57" s="1">
        <v>44484</v>
      </c>
      <c r="D57" t="s">
        <v>22</v>
      </c>
      <c r="E57">
        <v>1</v>
      </c>
      <c r="F57">
        <v>9.1</v>
      </c>
      <c r="G57" t="s">
        <v>23</v>
      </c>
      <c r="H57" t="s">
        <v>24</v>
      </c>
      <c r="I57" t="s">
        <v>26</v>
      </c>
      <c r="J57" t="s">
        <v>33</v>
      </c>
      <c r="K57" t="s">
        <v>27</v>
      </c>
      <c r="L57">
        <v>1</v>
      </c>
      <c r="M57">
        <v>0</v>
      </c>
    </row>
    <row r="58" spans="1:20" x14ac:dyDescent="0.3">
      <c r="A58">
        <v>1254117</v>
      </c>
      <c r="B58">
        <v>2021</v>
      </c>
      <c r="C58" s="1">
        <v>44484</v>
      </c>
      <c r="D58" t="s">
        <v>22</v>
      </c>
      <c r="E58">
        <v>1</v>
      </c>
      <c r="F58">
        <v>9.1999999999999993</v>
      </c>
      <c r="G58" t="s">
        <v>23</v>
      </c>
      <c r="H58" t="s">
        <v>24</v>
      </c>
      <c r="I58" t="s">
        <v>33</v>
      </c>
      <c r="J58" t="s">
        <v>26</v>
      </c>
      <c r="K58" t="s">
        <v>27</v>
      </c>
      <c r="L58">
        <v>1</v>
      </c>
      <c r="M58">
        <v>0</v>
      </c>
    </row>
    <row r="59" spans="1:20" x14ac:dyDescent="0.3">
      <c r="A59">
        <v>1254117</v>
      </c>
      <c r="B59">
        <v>2021</v>
      </c>
      <c r="C59" s="1">
        <v>44484</v>
      </c>
      <c r="D59" t="s">
        <v>22</v>
      </c>
      <c r="E59">
        <v>1</v>
      </c>
      <c r="F59">
        <v>9.3000000000000007</v>
      </c>
      <c r="G59" t="s">
        <v>23</v>
      </c>
      <c r="H59" t="s">
        <v>24</v>
      </c>
      <c r="I59" t="s">
        <v>26</v>
      </c>
      <c r="J59" t="s">
        <v>33</v>
      </c>
      <c r="K59" t="s">
        <v>27</v>
      </c>
      <c r="L59">
        <v>0</v>
      </c>
      <c r="M59">
        <v>0</v>
      </c>
    </row>
    <row r="60" spans="1:20" x14ac:dyDescent="0.3">
      <c r="A60">
        <v>1254117</v>
      </c>
      <c r="B60">
        <v>2021</v>
      </c>
      <c r="C60" s="1">
        <v>44484</v>
      </c>
      <c r="D60" t="s">
        <v>22</v>
      </c>
      <c r="E60">
        <v>1</v>
      </c>
      <c r="F60">
        <v>9.4</v>
      </c>
      <c r="G60" t="s">
        <v>23</v>
      </c>
      <c r="H60" t="s">
        <v>24</v>
      </c>
      <c r="I60" t="s">
        <v>26</v>
      </c>
      <c r="J60" t="s">
        <v>33</v>
      </c>
      <c r="K60" t="s">
        <v>27</v>
      </c>
      <c r="L60">
        <v>6</v>
      </c>
      <c r="M60">
        <v>0</v>
      </c>
    </row>
    <row r="61" spans="1:20" x14ac:dyDescent="0.3">
      <c r="A61">
        <v>1254117</v>
      </c>
      <c r="B61">
        <v>2021</v>
      </c>
      <c r="C61" s="1">
        <v>44484</v>
      </c>
      <c r="D61" t="s">
        <v>22</v>
      </c>
      <c r="E61">
        <v>1</v>
      </c>
      <c r="F61">
        <v>9.5</v>
      </c>
      <c r="G61" t="s">
        <v>23</v>
      </c>
      <c r="H61" t="s">
        <v>24</v>
      </c>
      <c r="I61" t="s">
        <v>26</v>
      </c>
      <c r="J61" t="s">
        <v>33</v>
      </c>
      <c r="K61" t="s">
        <v>27</v>
      </c>
      <c r="L61">
        <v>1</v>
      </c>
      <c r="M61">
        <v>0</v>
      </c>
    </row>
    <row r="62" spans="1:20" x14ac:dyDescent="0.3">
      <c r="A62">
        <v>1254117</v>
      </c>
      <c r="B62">
        <v>2021</v>
      </c>
      <c r="C62" s="1">
        <v>44484</v>
      </c>
      <c r="D62" t="s">
        <v>22</v>
      </c>
      <c r="E62">
        <v>1</v>
      </c>
      <c r="F62">
        <v>9.6</v>
      </c>
      <c r="G62" t="s">
        <v>23</v>
      </c>
      <c r="H62" t="s">
        <v>24</v>
      </c>
      <c r="I62" t="s">
        <v>33</v>
      </c>
      <c r="J62" t="s">
        <v>26</v>
      </c>
      <c r="K62" t="s">
        <v>27</v>
      </c>
      <c r="L62">
        <v>6</v>
      </c>
      <c r="M62">
        <v>0</v>
      </c>
    </row>
    <row r="63" spans="1:20" x14ac:dyDescent="0.3">
      <c r="A63">
        <v>1254117</v>
      </c>
      <c r="B63">
        <v>2021</v>
      </c>
      <c r="C63" s="1">
        <v>44484</v>
      </c>
      <c r="D63" t="s">
        <v>22</v>
      </c>
      <c r="E63">
        <v>1</v>
      </c>
      <c r="F63">
        <v>10.1</v>
      </c>
      <c r="G63" t="s">
        <v>23</v>
      </c>
      <c r="H63" t="s">
        <v>24</v>
      </c>
      <c r="I63" t="s">
        <v>26</v>
      </c>
      <c r="J63" t="s">
        <v>33</v>
      </c>
      <c r="K63" t="s">
        <v>29</v>
      </c>
      <c r="L63">
        <v>0</v>
      </c>
      <c r="M63">
        <v>0</v>
      </c>
    </row>
    <row r="64" spans="1:20" x14ac:dyDescent="0.3">
      <c r="A64">
        <v>1254117</v>
      </c>
      <c r="B64">
        <v>2021</v>
      </c>
      <c r="C64" s="1">
        <v>44484</v>
      </c>
      <c r="D64" t="s">
        <v>22</v>
      </c>
      <c r="E64">
        <v>1</v>
      </c>
      <c r="F64">
        <v>10.199999999999999</v>
      </c>
      <c r="G64" t="s">
        <v>23</v>
      </c>
      <c r="H64" t="s">
        <v>24</v>
      </c>
      <c r="I64" t="s">
        <v>26</v>
      </c>
      <c r="J64" t="s">
        <v>33</v>
      </c>
      <c r="K64" t="s">
        <v>29</v>
      </c>
      <c r="L64">
        <v>4</v>
      </c>
      <c r="M64">
        <v>0</v>
      </c>
    </row>
    <row r="65" spans="1:14" x14ac:dyDescent="0.3">
      <c r="A65">
        <v>1254117</v>
      </c>
      <c r="B65">
        <v>2021</v>
      </c>
      <c r="C65" s="1">
        <v>44484</v>
      </c>
      <c r="D65" t="s">
        <v>22</v>
      </c>
      <c r="E65">
        <v>1</v>
      </c>
      <c r="F65">
        <v>10.3</v>
      </c>
      <c r="G65" t="s">
        <v>23</v>
      </c>
      <c r="H65" t="s">
        <v>24</v>
      </c>
      <c r="I65" t="s">
        <v>26</v>
      </c>
      <c r="J65" t="s">
        <v>33</v>
      </c>
      <c r="K65" t="s">
        <v>29</v>
      </c>
      <c r="L65">
        <v>4</v>
      </c>
      <c r="M65">
        <v>0</v>
      </c>
    </row>
    <row r="66" spans="1:14" x14ac:dyDescent="0.3">
      <c r="A66">
        <v>1254117</v>
      </c>
      <c r="B66">
        <v>2021</v>
      </c>
      <c r="C66" s="1">
        <v>44484</v>
      </c>
      <c r="D66" t="s">
        <v>22</v>
      </c>
      <c r="E66">
        <v>1</v>
      </c>
      <c r="F66">
        <v>10.4</v>
      </c>
      <c r="G66" t="s">
        <v>23</v>
      </c>
      <c r="H66" t="s">
        <v>24</v>
      </c>
      <c r="I66" t="s">
        <v>26</v>
      </c>
      <c r="J66" t="s">
        <v>33</v>
      </c>
      <c r="K66" t="s">
        <v>29</v>
      </c>
      <c r="L66">
        <v>1</v>
      </c>
      <c r="M66">
        <v>0</v>
      </c>
    </row>
    <row r="67" spans="1:14" x14ac:dyDescent="0.3">
      <c r="A67">
        <v>1254117</v>
      </c>
      <c r="B67">
        <v>2021</v>
      </c>
      <c r="C67" s="1">
        <v>44484</v>
      </c>
      <c r="D67" t="s">
        <v>22</v>
      </c>
      <c r="E67">
        <v>1</v>
      </c>
      <c r="F67">
        <v>10.5</v>
      </c>
      <c r="G67" t="s">
        <v>23</v>
      </c>
      <c r="H67" t="s">
        <v>24</v>
      </c>
      <c r="I67" t="s">
        <v>33</v>
      </c>
      <c r="J67" t="s">
        <v>26</v>
      </c>
      <c r="K67" t="s">
        <v>29</v>
      </c>
      <c r="L67">
        <v>1</v>
      </c>
      <c r="M67">
        <v>0</v>
      </c>
    </row>
    <row r="68" spans="1:14" x14ac:dyDescent="0.3">
      <c r="A68">
        <v>1254117</v>
      </c>
      <c r="B68">
        <v>2021</v>
      </c>
      <c r="C68" s="1">
        <v>44484</v>
      </c>
      <c r="D68" t="s">
        <v>22</v>
      </c>
      <c r="E68">
        <v>1</v>
      </c>
      <c r="F68">
        <v>10.6</v>
      </c>
      <c r="G68" t="s">
        <v>23</v>
      </c>
      <c r="H68" t="s">
        <v>24</v>
      </c>
      <c r="I68" t="s">
        <v>26</v>
      </c>
      <c r="J68" t="s">
        <v>33</v>
      </c>
      <c r="K68" t="s">
        <v>29</v>
      </c>
      <c r="L68">
        <v>0</v>
      </c>
      <c r="M68">
        <v>1</v>
      </c>
      <c r="N68">
        <v>1</v>
      </c>
    </row>
    <row r="69" spans="1:14" x14ac:dyDescent="0.3">
      <c r="A69">
        <v>1254117</v>
      </c>
      <c r="B69">
        <v>2021</v>
      </c>
      <c r="C69" s="1">
        <v>44484</v>
      </c>
      <c r="D69" t="s">
        <v>22</v>
      </c>
      <c r="E69">
        <v>1</v>
      </c>
      <c r="F69">
        <v>10.7</v>
      </c>
      <c r="G69" t="s">
        <v>23</v>
      </c>
      <c r="H69" t="s">
        <v>24</v>
      </c>
      <c r="I69" t="s">
        <v>26</v>
      </c>
      <c r="J69" t="s">
        <v>33</v>
      </c>
      <c r="K69" t="s">
        <v>29</v>
      </c>
      <c r="L69">
        <v>6</v>
      </c>
      <c r="M69">
        <v>0</v>
      </c>
    </row>
    <row r="70" spans="1:14" x14ac:dyDescent="0.3">
      <c r="A70">
        <v>1254117</v>
      </c>
      <c r="B70">
        <v>2021</v>
      </c>
      <c r="C70" s="1">
        <v>44484</v>
      </c>
      <c r="D70" t="s">
        <v>22</v>
      </c>
      <c r="E70">
        <v>1</v>
      </c>
      <c r="F70">
        <v>11.1</v>
      </c>
      <c r="G70" t="s">
        <v>23</v>
      </c>
      <c r="H70" t="s">
        <v>24</v>
      </c>
      <c r="I70" t="s">
        <v>33</v>
      </c>
      <c r="J70" t="s">
        <v>26</v>
      </c>
      <c r="K70" t="s">
        <v>31</v>
      </c>
      <c r="L70">
        <v>2</v>
      </c>
      <c r="M70">
        <v>0</v>
      </c>
    </row>
    <row r="71" spans="1:14" x14ac:dyDescent="0.3">
      <c r="A71">
        <v>1254117</v>
      </c>
      <c r="B71">
        <v>2021</v>
      </c>
      <c r="C71" s="1">
        <v>44484</v>
      </c>
      <c r="D71" t="s">
        <v>22</v>
      </c>
      <c r="E71">
        <v>1</v>
      </c>
      <c r="F71">
        <v>11.2</v>
      </c>
      <c r="G71" t="s">
        <v>23</v>
      </c>
      <c r="H71" t="s">
        <v>24</v>
      </c>
      <c r="I71" t="s">
        <v>33</v>
      </c>
      <c r="J71" t="s">
        <v>26</v>
      </c>
      <c r="K71" t="s">
        <v>31</v>
      </c>
      <c r="L71">
        <v>0</v>
      </c>
      <c r="M71">
        <v>0</v>
      </c>
    </row>
    <row r="72" spans="1:14" x14ac:dyDescent="0.3">
      <c r="A72">
        <v>1254117</v>
      </c>
      <c r="B72">
        <v>2021</v>
      </c>
      <c r="C72" s="1">
        <v>44484</v>
      </c>
      <c r="D72" t="s">
        <v>22</v>
      </c>
      <c r="E72">
        <v>1</v>
      </c>
      <c r="F72">
        <v>11.3</v>
      </c>
      <c r="G72" t="s">
        <v>23</v>
      </c>
      <c r="H72" t="s">
        <v>24</v>
      </c>
      <c r="I72" t="s">
        <v>33</v>
      </c>
      <c r="J72" t="s">
        <v>26</v>
      </c>
      <c r="K72" t="s">
        <v>31</v>
      </c>
      <c r="L72">
        <v>1</v>
      </c>
      <c r="M72">
        <v>0</v>
      </c>
    </row>
    <row r="73" spans="1:14" x14ac:dyDescent="0.3">
      <c r="A73">
        <v>1254117</v>
      </c>
      <c r="B73">
        <v>2021</v>
      </c>
      <c r="C73" s="1">
        <v>44484</v>
      </c>
      <c r="D73" t="s">
        <v>22</v>
      </c>
      <c r="E73">
        <v>1</v>
      </c>
      <c r="F73">
        <v>11.4</v>
      </c>
      <c r="G73" t="s">
        <v>23</v>
      </c>
      <c r="H73" t="s">
        <v>24</v>
      </c>
      <c r="I73" t="s">
        <v>26</v>
      </c>
      <c r="J73" t="s">
        <v>33</v>
      </c>
      <c r="K73" t="s">
        <v>31</v>
      </c>
      <c r="L73">
        <v>1</v>
      </c>
      <c r="M73">
        <v>0</v>
      </c>
    </row>
    <row r="74" spans="1:14" x14ac:dyDescent="0.3">
      <c r="A74">
        <v>1254117</v>
      </c>
      <c r="B74">
        <v>2021</v>
      </c>
      <c r="C74" s="1">
        <v>44484</v>
      </c>
      <c r="D74" t="s">
        <v>22</v>
      </c>
      <c r="E74">
        <v>1</v>
      </c>
      <c r="F74">
        <v>11.5</v>
      </c>
      <c r="G74" t="s">
        <v>23</v>
      </c>
      <c r="H74" t="s">
        <v>24</v>
      </c>
      <c r="I74" t="s">
        <v>33</v>
      </c>
      <c r="J74" t="s">
        <v>26</v>
      </c>
      <c r="K74" t="s">
        <v>31</v>
      </c>
      <c r="L74">
        <v>1</v>
      </c>
      <c r="M74">
        <v>0</v>
      </c>
    </row>
    <row r="75" spans="1:14" x14ac:dyDescent="0.3">
      <c r="A75">
        <v>1254117</v>
      </c>
      <c r="B75">
        <v>2021</v>
      </c>
      <c r="C75" s="1">
        <v>44484</v>
      </c>
      <c r="D75" t="s">
        <v>22</v>
      </c>
      <c r="E75">
        <v>1</v>
      </c>
      <c r="F75">
        <v>11.6</v>
      </c>
      <c r="G75" t="s">
        <v>23</v>
      </c>
      <c r="H75" t="s">
        <v>24</v>
      </c>
      <c r="I75" t="s">
        <v>26</v>
      </c>
      <c r="J75" t="s">
        <v>33</v>
      </c>
      <c r="K75" t="s">
        <v>31</v>
      </c>
      <c r="L75">
        <v>2</v>
      </c>
      <c r="M75">
        <v>0</v>
      </c>
    </row>
    <row r="76" spans="1:14" x14ac:dyDescent="0.3">
      <c r="A76">
        <v>1254117</v>
      </c>
      <c r="B76">
        <v>2021</v>
      </c>
      <c r="C76" s="1">
        <v>44484</v>
      </c>
      <c r="D76" t="s">
        <v>22</v>
      </c>
      <c r="E76">
        <v>1</v>
      </c>
      <c r="F76">
        <v>12.1</v>
      </c>
      <c r="G76" t="s">
        <v>23</v>
      </c>
      <c r="H76" t="s">
        <v>24</v>
      </c>
      <c r="I76" t="s">
        <v>33</v>
      </c>
      <c r="J76" t="s">
        <v>26</v>
      </c>
      <c r="K76" t="s">
        <v>30</v>
      </c>
      <c r="L76">
        <v>2</v>
      </c>
      <c r="M76">
        <v>0</v>
      </c>
    </row>
    <row r="77" spans="1:14" x14ac:dyDescent="0.3">
      <c r="A77">
        <v>1254117</v>
      </c>
      <c r="B77">
        <v>2021</v>
      </c>
      <c r="C77" s="1">
        <v>44484</v>
      </c>
      <c r="D77" t="s">
        <v>22</v>
      </c>
      <c r="E77">
        <v>1</v>
      </c>
      <c r="F77">
        <v>12.2</v>
      </c>
      <c r="G77" t="s">
        <v>23</v>
      </c>
      <c r="H77" t="s">
        <v>24</v>
      </c>
      <c r="I77" t="s">
        <v>33</v>
      </c>
      <c r="J77" t="s">
        <v>26</v>
      </c>
      <c r="K77" t="s">
        <v>30</v>
      </c>
      <c r="L77">
        <v>6</v>
      </c>
      <c r="M77">
        <v>0</v>
      </c>
    </row>
    <row r="78" spans="1:14" x14ac:dyDescent="0.3">
      <c r="A78">
        <v>1254117</v>
      </c>
      <c r="B78">
        <v>2021</v>
      </c>
      <c r="C78" s="1">
        <v>44484</v>
      </c>
      <c r="D78" t="s">
        <v>22</v>
      </c>
      <c r="E78">
        <v>1</v>
      </c>
      <c r="F78">
        <v>12.3</v>
      </c>
      <c r="G78" t="s">
        <v>23</v>
      </c>
      <c r="H78" t="s">
        <v>24</v>
      </c>
      <c r="I78" t="s">
        <v>33</v>
      </c>
      <c r="J78" t="s">
        <v>26</v>
      </c>
      <c r="K78" t="s">
        <v>30</v>
      </c>
      <c r="L78">
        <v>1</v>
      </c>
      <c r="M78">
        <v>0</v>
      </c>
    </row>
    <row r="79" spans="1:14" x14ac:dyDescent="0.3">
      <c r="A79">
        <v>1254117</v>
      </c>
      <c r="B79">
        <v>2021</v>
      </c>
      <c r="C79" s="1">
        <v>44484</v>
      </c>
      <c r="D79" t="s">
        <v>22</v>
      </c>
      <c r="E79">
        <v>1</v>
      </c>
      <c r="F79">
        <v>12.4</v>
      </c>
      <c r="G79" t="s">
        <v>23</v>
      </c>
      <c r="H79" t="s">
        <v>24</v>
      </c>
      <c r="I79" t="s">
        <v>26</v>
      </c>
      <c r="J79" t="s">
        <v>33</v>
      </c>
      <c r="K79" t="s">
        <v>30</v>
      </c>
      <c r="L79">
        <v>0</v>
      </c>
      <c r="M79">
        <v>0</v>
      </c>
    </row>
    <row r="80" spans="1:14" x14ac:dyDescent="0.3">
      <c r="A80">
        <v>1254117</v>
      </c>
      <c r="B80">
        <v>2021</v>
      </c>
      <c r="C80" s="1">
        <v>44484</v>
      </c>
      <c r="D80" t="s">
        <v>22</v>
      </c>
      <c r="E80">
        <v>1</v>
      </c>
      <c r="F80">
        <v>12.5</v>
      </c>
      <c r="G80" t="s">
        <v>23</v>
      </c>
      <c r="H80" t="s">
        <v>24</v>
      </c>
      <c r="I80" t="s">
        <v>26</v>
      </c>
      <c r="J80" t="s">
        <v>33</v>
      </c>
      <c r="K80" t="s">
        <v>30</v>
      </c>
      <c r="L80">
        <v>1</v>
      </c>
      <c r="M80">
        <v>0</v>
      </c>
    </row>
    <row r="81" spans="1:20" x14ac:dyDescent="0.3">
      <c r="A81">
        <v>1254117</v>
      </c>
      <c r="B81">
        <v>2021</v>
      </c>
      <c r="C81" s="1">
        <v>44484</v>
      </c>
      <c r="D81" t="s">
        <v>22</v>
      </c>
      <c r="E81">
        <v>1</v>
      </c>
      <c r="F81">
        <v>12.6</v>
      </c>
      <c r="G81" t="s">
        <v>23</v>
      </c>
      <c r="H81" t="s">
        <v>24</v>
      </c>
      <c r="I81" t="s">
        <v>33</v>
      </c>
      <c r="J81" t="s">
        <v>26</v>
      </c>
      <c r="K81" t="s">
        <v>30</v>
      </c>
      <c r="L81">
        <v>2</v>
      </c>
      <c r="M81">
        <v>0</v>
      </c>
    </row>
    <row r="82" spans="1:20" x14ac:dyDescent="0.3">
      <c r="A82">
        <v>1254117</v>
      </c>
      <c r="B82">
        <v>2021</v>
      </c>
      <c r="C82" s="1">
        <v>44484</v>
      </c>
      <c r="D82" t="s">
        <v>22</v>
      </c>
      <c r="E82">
        <v>1</v>
      </c>
      <c r="F82">
        <v>13.1</v>
      </c>
      <c r="G82" t="s">
        <v>23</v>
      </c>
      <c r="H82" t="s">
        <v>24</v>
      </c>
      <c r="I82" t="s">
        <v>26</v>
      </c>
      <c r="J82" t="s">
        <v>33</v>
      </c>
      <c r="K82" t="s">
        <v>31</v>
      </c>
      <c r="L82">
        <v>1</v>
      </c>
      <c r="M82">
        <v>0</v>
      </c>
    </row>
    <row r="83" spans="1:20" x14ac:dyDescent="0.3">
      <c r="A83">
        <v>1254117</v>
      </c>
      <c r="B83">
        <v>2021</v>
      </c>
      <c r="C83" s="1">
        <v>44484</v>
      </c>
      <c r="D83" t="s">
        <v>22</v>
      </c>
      <c r="E83">
        <v>1</v>
      </c>
      <c r="F83">
        <v>13.2</v>
      </c>
      <c r="G83" t="s">
        <v>23</v>
      </c>
      <c r="H83" t="s">
        <v>24</v>
      </c>
      <c r="I83" t="s">
        <v>33</v>
      </c>
      <c r="J83" t="s">
        <v>26</v>
      </c>
      <c r="K83" t="s">
        <v>31</v>
      </c>
      <c r="L83">
        <v>0</v>
      </c>
      <c r="M83">
        <v>1</v>
      </c>
      <c r="N83">
        <v>1</v>
      </c>
    </row>
    <row r="84" spans="1:20" x14ac:dyDescent="0.3">
      <c r="A84">
        <v>1254117</v>
      </c>
      <c r="B84">
        <v>2021</v>
      </c>
      <c r="C84" s="1">
        <v>44484</v>
      </c>
      <c r="D84" t="s">
        <v>22</v>
      </c>
      <c r="E84">
        <v>1</v>
      </c>
      <c r="F84">
        <v>13.3</v>
      </c>
      <c r="G84" t="s">
        <v>23</v>
      </c>
      <c r="H84" t="s">
        <v>24</v>
      </c>
      <c r="I84" t="s">
        <v>33</v>
      </c>
      <c r="J84" t="s">
        <v>26</v>
      </c>
      <c r="K84" t="s">
        <v>31</v>
      </c>
      <c r="L84">
        <v>6</v>
      </c>
      <c r="M84">
        <v>0</v>
      </c>
    </row>
    <row r="85" spans="1:20" x14ac:dyDescent="0.3">
      <c r="A85">
        <v>1254117</v>
      </c>
      <c r="B85">
        <v>2021</v>
      </c>
      <c r="C85" s="1">
        <v>44484</v>
      </c>
      <c r="D85" t="s">
        <v>22</v>
      </c>
      <c r="E85">
        <v>1</v>
      </c>
      <c r="F85">
        <v>13.4</v>
      </c>
      <c r="G85" t="s">
        <v>23</v>
      </c>
      <c r="H85" t="s">
        <v>24</v>
      </c>
      <c r="I85" t="s">
        <v>33</v>
      </c>
      <c r="J85" t="s">
        <v>26</v>
      </c>
      <c r="K85" t="s">
        <v>31</v>
      </c>
      <c r="L85">
        <v>0</v>
      </c>
      <c r="M85">
        <v>0</v>
      </c>
      <c r="S85" t="s">
        <v>34</v>
      </c>
      <c r="T85" t="s">
        <v>33</v>
      </c>
    </row>
    <row r="86" spans="1:20" x14ac:dyDescent="0.3">
      <c r="A86">
        <v>1254117</v>
      </c>
      <c r="B86">
        <v>2021</v>
      </c>
      <c r="C86" s="1">
        <v>44484</v>
      </c>
      <c r="D86" t="s">
        <v>22</v>
      </c>
      <c r="E86">
        <v>1</v>
      </c>
      <c r="F86">
        <v>13.5</v>
      </c>
      <c r="G86" t="s">
        <v>23</v>
      </c>
      <c r="H86" t="s">
        <v>24</v>
      </c>
      <c r="I86" t="s">
        <v>35</v>
      </c>
      <c r="J86" t="s">
        <v>26</v>
      </c>
      <c r="K86" t="s">
        <v>31</v>
      </c>
      <c r="L86">
        <v>1</v>
      </c>
      <c r="M86">
        <v>0</v>
      </c>
    </row>
    <row r="87" spans="1:20" x14ac:dyDescent="0.3">
      <c r="A87">
        <v>1254117</v>
      </c>
      <c r="B87">
        <v>2021</v>
      </c>
      <c r="C87" s="1">
        <v>44484</v>
      </c>
      <c r="D87" t="s">
        <v>22</v>
      </c>
      <c r="E87">
        <v>1</v>
      </c>
      <c r="F87">
        <v>13.6</v>
      </c>
      <c r="G87" t="s">
        <v>23</v>
      </c>
      <c r="H87" t="s">
        <v>24</v>
      </c>
      <c r="I87" t="s">
        <v>26</v>
      </c>
      <c r="J87" t="s">
        <v>35</v>
      </c>
      <c r="K87" t="s">
        <v>31</v>
      </c>
      <c r="L87">
        <v>0</v>
      </c>
      <c r="M87">
        <v>0</v>
      </c>
    </row>
    <row r="88" spans="1:20" x14ac:dyDescent="0.3">
      <c r="A88">
        <v>1254117</v>
      </c>
      <c r="B88">
        <v>2021</v>
      </c>
      <c r="C88" s="1">
        <v>44484</v>
      </c>
      <c r="D88" t="s">
        <v>22</v>
      </c>
      <c r="E88">
        <v>1</v>
      </c>
      <c r="F88">
        <v>13.7</v>
      </c>
      <c r="G88" t="s">
        <v>23</v>
      </c>
      <c r="H88" t="s">
        <v>24</v>
      </c>
      <c r="I88" t="s">
        <v>26</v>
      </c>
      <c r="J88" t="s">
        <v>35</v>
      </c>
      <c r="K88" t="s">
        <v>31</v>
      </c>
      <c r="L88">
        <v>0</v>
      </c>
      <c r="M88">
        <v>0</v>
      </c>
    </row>
    <row r="89" spans="1:20" x14ac:dyDescent="0.3">
      <c r="A89">
        <v>1254117</v>
      </c>
      <c r="B89">
        <v>2021</v>
      </c>
      <c r="C89" s="1">
        <v>44484</v>
      </c>
      <c r="D89" t="s">
        <v>22</v>
      </c>
      <c r="E89">
        <v>1</v>
      </c>
      <c r="F89">
        <v>14.1</v>
      </c>
      <c r="G89" t="s">
        <v>23</v>
      </c>
      <c r="H89" t="s">
        <v>24</v>
      </c>
      <c r="I89" t="s">
        <v>35</v>
      </c>
      <c r="J89" t="s">
        <v>26</v>
      </c>
      <c r="K89" t="s">
        <v>36</v>
      </c>
      <c r="L89">
        <v>0</v>
      </c>
      <c r="M89">
        <v>0</v>
      </c>
    </row>
    <row r="90" spans="1:20" x14ac:dyDescent="0.3">
      <c r="A90">
        <v>1254117</v>
      </c>
      <c r="B90">
        <v>2021</v>
      </c>
      <c r="C90" s="1">
        <v>44484</v>
      </c>
      <c r="D90" t="s">
        <v>22</v>
      </c>
      <c r="E90">
        <v>1</v>
      </c>
      <c r="F90">
        <v>14.2</v>
      </c>
      <c r="G90" t="s">
        <v>23</v>
      </c>
      <c r="H90" t="s">
        <v>24</v>
      </c>
      <c r="I90" t="s">
        <v>35</v>
      </c>
      <c r="J90" t="s">
        <v>26</v>
      </c>
      <c r="K90" t="s">
        <v>36</v>
      </c>
      <c r="L90">
        <v>1</v>
      </c>
      <c r="M90">
        <v>0</v>
      </c>
    </row>
    <row r="91" spans="1:20" x14ac:dyDescent="0.3">
      <c r="A91">
        <v>1254117</v>
      </c>
      <c r="B91">
        <v>2021</v>
      </c>
      <c r="C91" s="1">
        <v>44484</v>
      </c>
      <c r="D91" t="s">
        <v>22</v>
      </c>
      <c r="E91">
        <v>1</v>
      </c>
      <c r="F91">
        <v>14.3</v>
      </c>
      <c r="G91" t="s">
        <v>23</v>
      </c>
      <c r="H91" t="s">
        <v>24</v>
      </c>
      <c r="I91" t="s">
        <v>26</v>
      </c>
      <c r="J91" t="s">
        <v>35</v>
      </c>
      <c r="K91" t="s">
        <v>36</v>
      </c>
      <c r="L91">
        <v>1</v>
      </c>
      <c r="M91">
        <v>0</v>
      </c>
    </row>
    <row r="92" spans="1:20" x14ac:dyDescent="0.3">
      <c r="A92">
        <v>1254117</v>
      </c>
      <c r="B92">
        <v>2021</v>
      </c>
      <c r="C92" s="1">
        <v>44484</v>
      </c>
      <c r="D92" t="s">
        <v>22</v>
      </c>
      <c r="E92">
        <v>1</v>
      </c>
      <c r="F92">
        <v>14.4</v>
      </c>
      <c r="G92" t="s">
        <v>23</v>
      </c>
      <c r="H92" t="s">
        <v>24</v>
      </c>
      <c r="I92" t="s">
        <v>35</v>
      </c>
      <c r="J92" t="s">
        <v>26</v>
      </c>
      <c r="K92" t="s">
        <v>36</v>
      </c>
      <c r="L92">
        <v>0</v>
      </c>
      <c r="M92">
        <v>1</v>
      </c>
      <c r="Q92">
        <v>1</v>
      </c>
    </row>
    <row r="93" spans="1:20" x14ac:dyDescent="0.3">
      <c r="A93">
        <v>1254117</v>
      </c>
      <c r="B93">
        <v>2021</v>
      </c>
      <c r="C93" s="1">
        <v>44484</v>
      </c>
      <c r="D93" t="s">
        <v>22</v>
      </c>
      <c r="E93">
        <v>1</v>
      </c>
      <c r="F93">
        <v>14.5</v>
      </c>
      <c r="G93" t="s">
        <v>23</v>
      </c>
      <c r="H93" t="s">
        <v>24</v>
      </c>
      <c r="I93" t="s">
        <v>26</v>
      </c>
      <c r="J93" t="s">
        <v>35</v>
      </c>
      <c r="K93" t="s">
        <v>36</v>
      </c>
      <c r="L93">
        <v>2</v>
      </c>
      <c r="M93">
        <v>0</v>
      </c>
    </row>
    <row r="94" spans="1:20" x14ac:dyDescent="0.3">
      <c r="A94">
        <v>1254117</v>
      </c>
      <c r="B94">
        <v>2021</v>
      </c>
      <c r="C94" s="1">
        <v>44484</v>
      </c>
      <c r="D94" t="s">
        <v>22</v>
      </c>
      <c r="E94">
        <v>1</v>
      </c>
      <c r="F94">
        <v>14.6</v>
      </c>
      <c r="G94" t="s">
        <v>23</v>
      </c>
      <c r="H94" t="s">
        <v>24</v>
      </c>
      <c r="I94" t="s">
        <v>26</v>
      </c>
      <c r="J94" t="s">
        <v>35</v>
      </c>
      <c r="K94" t="s">
        <v>36</v>
      </c>
      <c r="L94">
        <v>1</v>
      </c>
      <c r="M94">
        <v>0</v>
      </c>
    </row>
    <row r="95" spans="1:20" x14ac:dyDescent="0.3">
      <c r="A95">
        <v>1254117</v>
      </c>
      <c r="B95">
        <v>2021</v>
      </c>
      <c r="C95" s="1">
        <v>44484</v>
      </c>
      <c r="D95" t="s">
        <v>22</v>
      </c>
      <c r="E95">
        <v>1</v>
      </c>
      <c r="F95">
        <v>15.1</v>
      </c>
      <c r="G95" t="s">
        <v>23</v>
      </c>
      <c r="H95" t="s">
        <v>24</v>
      </c>
      <c r="I95" t="s">
        <v>26</v>
      </c>
      <c r="J95" t="s">
        <v>35</v>
      </c>
      <c r="K95" t="s">
        <v>29</v>
      </c>
      <c r="L95">
        <v>4</v>
      </c>
      <c r="M95">
        <v>0</v>
      </c>
    </row>
    <row r="96" spans="1:20" x14ac:dyDescent="0.3">
      <c r="A96">
        <v>1254117</v>
      </c>
      <c r="B96">
        <v>2021</v>
      </c>
      <c r="C96" s="1">
        <v>44484</v>
      </c>
      <c r="D96" t="s">
        <v>22</v>
      </c>
      <c r="E96">
        <v>1</v>
      </c>
      <c r="F96">
        <v>15.2</v>
      </c>
      <c r="G96" t="s">
        <v>23</v>
      </c>
      <c r="H96" t="s">
        <v>24</v>
      </c>
      <c r="I96" t="s">
        <v>26</v>
      </c>
      <c r="J96" t="s">
        <v>35</v>
      </c>
      <c r="K96" t="s">
        <v>29</v>
      </c>
      <c r="L96">
        <v>2</v>
      </c>
      <c r="M96">
        <v>0</v>
      </c>
    </row>
    <row r="97" spans="1:14" x14ac:dyDescent="0.3">
      <c r="A97">
        <v>1254117</v>
      </c>
      <c r="B97">
        <v>2021</v>
      </c>
      <c r="C97" s="1">
        <v>44484</v>
      </c>
      <c r="D97" t="s">
        <v>22</v>
      </c>
      <c r="E97">
        <v>1</v>
      </c>
      <c r="F97">
        <v>15.3</v>
      </c>
      <c r="G97" t="s">
        <v>23</v>
      </c>
      <c r="H97" t="s">
        <v>24</v>
      </c>
      <c r="I97" t="s">
        <v>26</v>
      </c>
      <c r="J97" t="s">
        <v>35</v>
      </c>
      <c r="K97" t="s">
        <v>29</v>
      </c>
      <c r="L97">
        <v>0</v>
      </c>
      <c r="M97">
        <v>0</v>
      </c>
    </row>
    <row r="98" spans="1:14" x14ac:dyDescent="0.3">
      <c r="A98">
        <v>1254117</v>
      </c>
      <c r="B98">
        <v>2021</v>
      </c>
      <c r="C98" s="1">
        <v>44484</v>
      </c>
      <c r="D98" t="s">
        <v>22</v>
      </c>
      <c r="E98">
        <v>1</v>
      </c>
      <c r="F98">
        <v>15.4</v>
      </c>
      <c r="G98" t="s">
        <v>23</v>
      </c>
      <c r="H98" t="s">
        <v>24</v>
      </c>
      <c r="I98" t="s">
        <v>26</v>
      </c>
      <c r="J98" t="s">
        <v>35</v>
      </c>
      <c r="K98" t="s">
        <v>29</v>
      </c>
      <c r="L98">
        <v>1</v>
      </c>
      <c r="M98">
        <v>0</v>
      </c>
    </row>
    <row r="99" spans="1:14" x14ac:dyDescent="0.3">
      <c r="A99">
        <v>1254117</v>
      </c>
      <c r="B99">
        <v>2021</v>
      </c>
      <c r="C99" s="1">
        <v>44484</v>
      </c>
      <c r="D99" t="s">
        <v>22</v>
      </c>
      <c r="E99">
        <v>1</v>
      </c>
      <c r="F99">
        <v>15.5</v>
      </c>
      <c r="G99" t="s">
        <v>23</v>
      </c>
      <c r="H99" t="s">
        <v>24</v>
      </c>
      <c r="I99" t="s">
        <v>35</v>
      </c>
      <c r="J99" t="s">
        <v>26</v>
      </c>
      <c r="K99" t="s">
        <v>29</v>
      </c>
      <c r="L99">
        <v>0</v>
      </c>
      <c r="M99">
        <v>0</v>
      </c>
    </row>
    <row r="100" spans="1:14" x14ac:dyDescent="0.3">
      <c r="A100">
        <v>1254117</v>
      </c>
      <c r="B100">
        <v>2021</v>
      </c>
      <c r="C100" s="1">
        <v>44484</v>
      </c>
      <c r="D100" t="s">
        <v>22</v>
      </c>
      <c r="E100">
        <v>1</v>
      </c>
      <c r="F100">
        <v>15.6</v>
      </c>
      <c r="G100" t="s">
        <v>23</v>
      </c>
      <c r="H100" t="s">
        <v>24</v>
      </c>
      <c r="I100" t="s">
        <v>35</v>
      </c>
      <c r="J100" t="s">
        <v>26</v>
      </c>
      <c r="K100" t="s">
        <v>29</v>
      </c>
      <c r="L100">
        <v>1</v>
      </c>
      <c r="M100">
        <v>0</v>
      </c>
    </row>
    <row r="101" spans="1:14" x14ac:dyDescent="0.3">
      <c r="A101">
        <v>1254117</v>
      </c>
      <c r="B101">
        <v>2021</v>
      </c>
      <c r="C101" s="1">
        <v>44484</v>
      </c>
      <c r="D101" t="s">
        <v>22</v>
      </c>
      <c r="E101">
        <v>1</v>
      </c>
      <c r="F101">
        <v>16.100000000000001</v>
      </c>
      <c r="G101" t="s">
        <v>23</v>
      </c>
      <c r="H101" t="s">
        <v>24</v>
      </c>
      <c r="I101" t="s">
        <v>35</v>
      </c>
      <c r="J101" t="s">
        <v>26</v>
      </c>
      <c r="K101" t="s">
        <v>28</v>
      </c>
      <c r="L101">
        <v>6</v>
      </c>
      <c r="M101">
        <v>0</v>
      </c>
    </row>
    <row r="102" spans="1:14" x14ac:dyDescent="0.3">
      <c r="A102">
        <v>1254117</v>
      </c>
      <c r="B102">
        <v>2021</v>
      </c>
      <c r="C102" s="1">
        <v>44484</v>
      </c>
      <c r="D102" t="s">
        <v>22</v>
      </c>
      <c r="E102">
        <v>1</v>
      </c>
      <c r="F102">
        <v>16.2</v>
      </c>
      <c r="G102" t="s">
        <v>23</v>
      </c>
      <c r="H102" t="s">
        <v>24</v>
      </c>
      <c r="I102" t="s">
        <v>35</v>
      </c>
      <c r="J102" t="s">
        <v>26</v>
      </c>
      <c r="K102" t="s">
        <v>28</v>
      </c>
      <c r="L102">
        <v>0</v>
      </c>
      <c r="M102">
        <v>0</v>
      </c>
    </row>
    <row r="103" spans="1:14" x14ac:dyDescent="0.3">
      <c r="A103">
        <v>1254117</v>
      </c>
      <c r="B103">
        <v>2021</v>
      </c>
      <c r="C103" s="1">
        <v>44484</v>
      </c>
      <c r="D103" t="s">
        <v>22</v>
      </c>
      <c r="E103">
        <v>1</v>
      </c>
      <c r="F103">
        <v>16.3</v>
      </c>
      <c r="G103" t="s">
        <v>23</v>
      </c>
      <c r="H103" t="s">
        <v>24</v>
      </c>
      <c r="I103" t="s">
        <v>35</v>
      </c>
      <c r="J103" t="s">
        <v>26</v>
      </c>
      <c r="K103" t="s">
        <v>28</v>
      </c>
      <c r="L103">
        <v>1</v>
      </c>
      <c r="M103">
        <v>0</v>
      </c>
    </row>
    <row r="104" spans="1:14" x14ac:dyDescent="0.3">
      <c r="A104">
        <v>1254117</v>
      </c>
      <c r="B104">
        <v>2021</v>
      </c>
      <c r="C104" s="1">
        <v>44484</v>
      </c>
      <c r="D104" t="s">
        <v>22</v>
      </c>
      <c r="E104">
        <v>1</v>
      </c>
      <c r="F104">
        <v>16.399999999999999</v>
      </c>
      <c r="G104" t="s">
        <v>23</v>
      </c>
      <c r="H104" t="s">
        <v>24</v>
      </c>
      <c r="I104" t="s">
        <v>26</v>
      </c>
      <c r="J104" t="s">
        <v>35</v>
      </c>
      <c r="K104" t="s">
        <v>28</v>
      </c>
      <c r="L104">
        <v>0</v>
      </c>
      <c r="M104">
        <v>0</v>
      </c>
    </row>
    <row r="105" spans="1:14" x14ac:dyDescent="0.3">
      <c r="A105">
        <v>1254117</v>
      </c>
      <c r="B105">
        <v>2021</v>
      </c>
      <c r="C105" s="1">
        <v>44484</v>
      </c>
      <c r="D105" t="s">
        <v>22</v>
      </c>
      <c r="E105">
        <v>1</v>
      </c>
      <c r="F105">
        <v>16.5</v>
      </c>
      <c r="G105" t="s">
        <v>23</v>
      </c>
      <c r="H105" t="s">
        <v>24</v>
      </c>
      <c r="I105" t="s">
        <v>26</v>
      </c>
      <c r="J105" t="s">
        <v>35</v>
      </c>
      <c r="K105" t="s">
        <v>28</v>
      </c>
      <c r="L105">
        <v>1</v>
      </c>
      <c r="M105">
        <v>0</v>
      </c>
    </row>
    <row r="106" spans="1:14" x14ac:dyDescent="0.3">
      <c r="A106">
        <v>1254117</v>
      </c>
      <c r="B106">
        <v>2021</v>
      </c>
      <c r="C106" s="1">
        <v>44484</v>
      </c>
      <c r="D106" t="s">
        <v>22</v>
      </c>
      <c r="E106">
        <v>1</v>
      </c>
      <c r="F106">
        <v>16.600000000000001</v>
      </c>
      <c r="G106" t="s">
        <v>23</v>
      </c>
      <c r="H106" t="s">
        <v>24</v>
      </c>
      <c r="I106" t="s">
        <v>35</v>
      </c>
      <c r="J106" t="s">
        <v>26</v>
      </c>
      <c r="K106" t="s">
        <v>28</v>
      </c>
      <c r="L106">
        <v>6</v>
      </c>
      <c r="M106">
        <v>0</v>
      </c>
    </row>
    <row r="107" spans="1:14" x14ac:dyDescent="0.3">
      <c r="A107">
        <v>1254117</v>
      </c>
      <c r="B107">
        <v>2021</v>
      </c>
      <c r="C107" s="1">
        <v>44484</v>
      </c>
      <c r="D107" t="s">
        <v>22</v>
      </c>
      <c r="E107">
        <v>1</v>
      </c>
      <c r="F107">
        <v>17.100000000000001</v>
      </c>
      <c r="G107" t="s">
        <v>23</v>
      </c>
      <c r="H107" t="s">
        <v>24</v>
      </c>
      <c r="I107" t="s">
        <v>26</v>
      </c>
      <c r="J107" t="s">
        <v>35</v>
      </c>
      <c r="K107" t="s">
        <v>29</v>
      </c>
      <c r="L107">
        <v>1</v>
      </c>
      <c r="M107">
        <v>0</v>
      </c>
    </row>
    <row r="108" spans="1:14" x14ac:dyDescent="0.3">
      <c r="A108">
        <v>1254117</v>
      </c>
      <c r="B108">
        <v>2021</v>
      </c>
      <c r="C108" s="1">
        <v>44484</v>
      </c>
      <c r="D108" t="s">
        <v>22</v>
      </c>
      <c r="E108">
        <v>1</v>
      </c>
      <c r="F108">
        <v>17.2</v>
      </c>
      <c r="G108" t="s">
        <v>23</v>
      </c>
      <c r="H108" t="s">
        <v>24</v>
      </c>
      <c r="I108" t="s">
        <v>35</v>
      </c>
      <c r="J108" t="s">
        <v>26</v>
      </c>
      <c r="K108" t="s">
        <v>29</v>
      </c>
      <c r="L108">
        <v>2</v>
      </c>
      <c r="M108">
        <v>0</v>
      </c>
    </row>
    <row r="109" spans="1:14" x14ac:dyDescent="0.3">
      <c r="A109">
        <v>1254117</v>
      </c>
      <c r="B109">
        <v>2021</v>
      </c>
      <c r="C109" s="1">
        <v>44484</v>
      </c>
      <c r="D109" t="s">
        <v>22</v>
      </c>
      <c r="E109">
        <v>1</v>
      </c>
      <c r="F109">
        <v>17.3</v>
      </c>
      <c r="G109" t="s">
        <v>23</v>
      </c>
      <c r="H109" t="s">
        <v>24</v>
      </c>
      <c r="I109" t="s">
        <v>35</v>
      </c>
      <c r="J109" t="s">
        <v>26</v>
      </c>
      <c r="K109" t="s">
        <v>29</v>
      </c>
      <c r="L109">
        <v>4</v>
      </c>
      <c r="M109">
        <v>0</v>
      </c>
    </row>
    <row r="110" spans="1:14" x14ac:dyDescent="0.3">
      <c r="A110">
        <v>1254117</v>
      </c>
      <c r="B110">
        <v>2021</v>
      </c>
      <c r="C110" s="1">
        <v>44484</v>
      </c>
      <c r="D110" t="s">
        <v>22</v>
      </c>
      <c r="E110">
        <v>1</v>
      </c>
      <c r="F110">
        <v>17.399999999999999</v>
      </c>
      <c r="G110" t="s">
        <v>23</v>
      </c>
      <c r="H110" t="s">
        <v>24</v>
      </c>
      <c r="I110" t="s">
        <v>35</v>
      </c>
      <c r="J110" t="s">
        <v>26</v>
      </c>
      <c r="K110" t="s">
        <v>29</v>
      </c>
      <c r="L110">
        <v>1</v>
      </c>
      <c r="M110">
        <v>0</v>
      </c>
    </row>
    <row r="111" spans="1:14" x14ac:dyDescent="0.3">
      <c r="A111">
        <v>1254117</v>
      </c>
      <c r="B111">
        <v>2021</v>
      </c>
      <c r="C111" s="1">
        <v>44484</v>
      </c>
      <c r="D111" t="s">
        <v>22</v>
      </c>
      <c r="E111">
        <v>1</v>
      </c>
      <c r="F111">
        <v>17.5</v>
      </c>
      <c r="G111" t="s">
        <v>23</v>
      </c>
      <c r="H111" t="s">
        <v>24</v>
      </c>
      <c r="I111" t="s">
        <v>26</v>
      </c>
      <c r="J111" t="s">
        <v>35</v>
      </c>
      <c r="K111" t="s">
        <v>29</v>
      </c>
      <c r="L111">
        <v>0</v>
      </c>
      <c r="M111">
        <v>1</v>
      </c>
      <c r="N111">
        <v>1</v>
      </c>
    </row>
    <row r="112" spans="1:14" x14ac:dyDescent="0.3">
      <c r="A112">
        <v>1254117</v>
      </c>
      <c r="B112">
        <v>2021</v>
      </c>
      <c r="C112" s="1">
        <v>44484</v>
      </c>
      <c r="D112" t="s">
        <v>22</v>
      </c>
      <c r="E112">
        <v>1</v>
      </c>
      <c r="F112">
        <v>17.600000000000001</v>
      </c>
      <c r="G112" t="s">
        <v>23</v>
      </c>
      <c r="H112" t="s">
        <v>24</v>
      </c>
      <c r="I112" t="s">
        <v>26</v>
      </c>
      <c r="J112" t="s">
        <v>35</v>
      </c>
      <c r="K112" t="s">
        <v>29</v>
      </c>
      <c r="L112">
        <v>6</v>
      </c>
      <c r="M112">
        <v>0</v>
      </c>
    </row>
    <row r="113" spans="1:20" x14ac:dyDescent="0.3">
      <c r="A113">
        <v>1254117</v>
      </c>
      <c r="B113">
        <v>2021</v>
      </c>
      <c r="C113" s="1">
        <v>44484</v>
      </c>
      <c r="D113" t="s">
        <v>22</v>
      </c>
      <c r="E113">
        <v>1</v>
      </c>
      <c r="F113">
        <v>17.7</v>
      </c>
      <c r="G113" t="s">
        <v>23</v>
      </c>
      <c r="H113" t="s">
        <v>24</v>
      </c>
      <c r="I113" t="s">
        <v>26</v>
      </c>
      <c r="J113" t="s">
        <v>35</v>
      </c>
      <c r="K113" t="s">
        <v>29</v>
      </c>
      <c r="L113">
        <v>4</v>
      </c>
      <c r="M113">
        <v>0</v>
      </c>
    </row>
    <row r="114" spans="1:20" x14ac:dyDescent="0.3">
      <c r="A114">
        <v>1254117</v>
      </c>
      <c r="B114">
        <v>2021</v>
      </c>
      <c r="C114" s="1">
        <v>44484</v>
      </c>
      <c r="D114" t="s">
        <v>22</v>
      </c>
      <c r="E114">
        <v>1</v>
      </c>
      <c r="F114">
        <v>18.100000000000001</v>
      </c>
      <c r="G114" t="s">
        <v>23</v>
      </c>
      <c r="H114" t="s">
        <v>24</v>
      </c>
      <c r="I114" t="s">
        <v>35</v>
      </c>
      <c r="J114" t="s">
        <v>26</v>
      </c>
      <c r="K114" t="s">
        <v>30</v>
      </c>
      <c r="L114">
        <v>0</v>
      </c>
      <c r="M114">
        <v>0</v>
      </c>
    </row>
    <row r="115" spans="1:20" x14ac:dyDescent="0.3">
      <c r="A115">
        <v>1254117</v>
      </c>
      <c r="B115">
        <v>2021</v>
      </c>
      <c r="C115" s="1">
        <v>44484</v>
      </c>
      <c r="D115" t="s">
        <v>22</v>
      </c>
      <c r="E115">
        <v>1</v>
      </c>
      <c r="F115">
        <v>18.2</v>
      </c>
      <c r="G115" t="s">
        <v>23</v>
      </c>
      <c r="H115" t="s">
        <v>24</v>
      </c>
      <c r="I115" t="s">
        <v>35</v>
      </c>
      <c r="J115" t="s">
        <v>26</v>
      </c>
      <c r="K115" t="s">
        <v>30</v>
      </c>
      <c r="L115">
        <v>4</v>
      </c>
      <c r="M115">
        <v>0</v>
      </c>
    </row>
    <row r="116" spans="1:20" x14ac:dyDescent="0.3">
      <c r="A116">
        <v>1254117</v>
      </c>
      <c r="B116">
        <v>2021</v>
      </c>
      <c r="C116" s="1">
        <v>44484</v>
      </c>
      <c r="D116" t="s">
        <v>22</v>
      </c>
      <c r="E116">
        <v>1</v>
      </c>
      <c r="F116">
        <v>18.3</v>
      </c>
      <c r="G116" t="s">
        <v>23</v>
      </c>
      <c r="H116" t="s">
        <v>24</v>
      </c>
      <c r="I116" t="s">
        <v>35</v>
      </c>
      <c r="J116" t="s">
        <v>26</v>
      </c>
      <c r="K116" t="s">
        <v>30</v>
      </c>
      <c r="L116">
        <v>1</v>
      </c>
      <c r="M116">
        <v>0</v>
      </c>
    </row>
    <row r="117" spans="1:20" x14ac:dyDescent="0.3">
      <c r="A117">
        <v>1254117</v>
      </c>
      <c r="B117">
        <v>2021</v>
      </c>
      <c r="C117" s="1">
        <v>44484</v>
      </c>
      <c r="D117" t="s">
        <v>22</v>
      </c>
      <c r="E117">
        <v>1</v>
      </c>
      <c r="F117">
        <v>18.399999999999999</v>
      </c>
      <c r="G117" t="s">
        <v>23</v>
      </c>
      <c r="H117" t="s">
        <v>24</v>
      </c>
      <c r="I117" t="s">
        <v>26</v>
      </c>
      <c r="J117" t="s">
        <v>35</v>
      </c>
      <c r="K117" t="s">
        <v>30</v>
      </c>
      <c r="L117">
        <v>1</v>
      </c>
      <c r="M117">
        <v>0</v>
      </c>
    </row>
    <row r="118" spans="1:20" x14ac:dyDescent="0.3">
      <c r="A118">
        <v>1254117</v>
      </c>
      <c r="B118">
        <v>2021</v>
      </c>
      <c r="C118" s="1">
        <v>44484</v>
      </c>
      <c r="D118" t="s">
        <v>22</v>
      </c>
      <c r="E118">
        <v>1</v>
      </c>
      <c r="F118">
        <v>18.5</v>
      </c>
      <c r="G118" t="s">
        <v>23</v>
      </c>
      <c r="H118" t="s">
        <v>24</v>
      </c>
      <c r="I118" t="s">
        <v>35</v>
      </c>
      <c r="J118" t="s">
        <v>26</v>
      </c>
      <c r="K118" t="s">
        <v>30</v>
      </c>
      <c r="L118">
        <v>6</v>
      </c>
      <c r="M118">
        <v>0</v>
      </c>
    </row>
    <row r="119" spans="1:20" x14ac:dyDescent="0.3">
      <c r="A119">
        <v>1254117</v>
      </c>
      <c r="B119">
        <v>2021</v>
      </c>
      <c r="C119" s="1">
        <v>44484</v>
      </c>
      <c r="D119" t="s">
        <v>22</v>
      </c>
      <c r="E119">
        <v>1</v>
      </c>
      <c r="F119">
        <v>18.600000000000001</v>
      </c>
      <c r="G119" t="s">
        <v>23</v>
      </c>
      <c r="H119" t="s">
        <v>24</v>
      </c>
      <c r="I119" t="s">
        <v>35</v>
      </c>
      <c r="J119" t="s">
        <v>26</v>
      </c>
      <c r="K119" t="s">
        <v>30</v>
      </c>
      <c r="L119">
        <v>1</v>
      </c>
      <c r="M119">
        <v>0</v>
      </c>
    </row>
    <row r="120" spans="1:20" x14ac:dyDescent="0.3">
      <c r="A120">
        <v>1254117</v>
      </c>
      <c r="B120">
        <v>2021</v>
      </c>
      <c r="C120" s="1">
        <v>44484</v>
      </c>
      <c r="D120" t="s">
        <v>22</v>
      </c>
      <c r="E120">
        <v>1</v>
      </c>
      <c r="F120">
        <v>19.100000000000001</v>
      </c>
      <c r="G120" t="s">
        <v>23</v>
      </c>
      <c r="H120" t="s">
        <v>24</v>
      </c>
      <c r="I120" t="s">
        <v>35</v>
      </c>
      <c r="J120" t="s">
        <v>26</v>
      </c>
      <c r="K120" t="s">
        <v>28</v>
      </c>
      <c r="L120">
        <v>1</v>
      </c>
      <c r="M120">
        <v>0</v>
      </c>
    </row>
    <row r="121" spans="1:20" x14ac:dyDescent="0.3">
      <c r="A121">
        <v>1254117</v>
      </c>
      <c r="B121">
        <v>2021</v>
      </c>
      <c r="C121" s="1">
        <v>44484</v>
      </c>
      <c r="D121" t="s">
        <v>22</v>
      </c>
      <c r="E121">
        <v>1</v>
      </c>
      <c r="F121">
        <v>19.2</v>
      </c>
      <c r="G121" t="s">
        <v>23</v>
      </c>
      <c r="H121" t="s">
        <v>24</v>
      </c>
      <c r="I121" t="s">
        <v>26</v>
      </c>
      <c r="J121" t="s">
        <v>35</v>
      </c>
      <c r="K121" t="s">
        <v>28</v>
      </c>
      <c r="L121">
        <v>2</v>
      </c>
      <c r="M121">
        <v>0</v>
      </c>
    </row>
    <row r="122" spans="1:20" x14ac:dyDescent="0.3">
      <c r="A122">
        <v>1254117</v>
      </c>
      <c r="B122">
        <v>2021</v>
      </c>
      <c r="C122" s="1">
        <v>44484</v>
      </c>
      <c r="D122" t="s">
        <v>22</v>
      </c>
      <c r="E122">
        <v>1</v>
      </c>
      <c r="F122">
        <v>19.3</v>
      </c>
      <c r="G122" t="s">
        <v>23</v>
      </c>
      <c r="H122" t="s">
        <v>24</v>
      </c>
      <c r="I122" t="s">
        <v>26</v>
      </c>
      <c r="J122" t="s">
        <v>35</v>
      </c>
      <c r="K122" t="s">
        <v>28</v>
      </c>
      <c r="L122">
        <v>1</v>
      </c>
      <c r="M122">
        <v>0</v>
      </c>
    </row>
    <row r="123" spans="1:20" x14ac:dyDescent="0.3">
      <c r="A123">
        <v>1254117</v>
      </c>
      <c r="B123">
        <v>2021</v>
      </c>
      <c r="C123" s="1">
        <v>44484</v>
      </c>
      <c r="D123" t="s">
        <v>22</v>
      </c>
      <c r="E123">
        <v>1</v>
      </c>
      <c r="F123">
        <v>19.399999999999999</v>
      </c>
      <c r="G123" t="s">
        <v>23</v>
      </c>
      <c r="H123" t="s">
        <v>24</v>
      </c>
      <c r="I123" t="s">
        <v>35</v>
      </c>
      <c r="J123" t="s">
        <v>26</v>
      </c>
      <c r="K123" t="s">
        <v>28</v>
      </c>
      <c r="L123">
        <v>1</v>
      </c>
      <c r="M123">
        <v>0</v>
      </c>
    </row>
    <row r="124" spans="1:20" x14ac:dyDescent="0.3">
      <c r="A124">
        <v>1254117</v>
      </c>
      <c r="B124">
        <v>2021</v>
      </c>
      <c r="C124" s="1">
        <v>44484</v>
      </c>
      <c r="D124" t="s">
        <v>22</v>
      </c>
      <c r="E124">
        <v>1</v>
      </c>
      <c r="F124">
        <v>19.5</v>
      </c>
      <c r="G124" t="s">
        <v>23</v>
      </c>
      <c r="H124" t="s">
        <v>24</v>
      </c>
      <c r="I124" t="s">
        <v>26</v>
      </c>
      <c r="J124" t="s">
        <v>35</v>
      </c>
      <c r="K124" t="s">
        <v>28</v>
      </c>
      <c r="L124">
        <v>2</v>
      </c>
      <c r="M124">
        <v>0</v>
      </c>
    </row>
    <row r="125" spans="1:20" x14ac:dyDescent="0.3">
      <c r="A125">
        <v>1254117</v>
      </c>
      <c r="B125">
        <v>2021</v>
      </c>
      <c r="C125" s="1">
        <v>44484</v>
      </c>
      <c r="D125" t="s">
        <v>22</v>
      </c>
      <c r="E125">
        <v>1</v>
      </c>
      <c r="F125">
        <v>19.600000000000001</v>
      </c>
      <c r="G125" t="s">
        <v>23</v>
      </c>
      <c r="H125" t="s">
        <v>24</v>
      </c>
      <c r="I125" t="s">
        <v>26</v>
      </c>
      <c r="J125" t="s">
        <v>35</v>
      </c>
      <c r="K125" t="s">
        <v>28</v>
      </c>
      <c r="L125">
        <v>0</v>
      </c>
      <c r="M125">
        <v>0</v>
      </c>
      <c r="S125" t="s">
        <v>32</v>
      </c>
      <c r="T125" t="s">
        <v>26</v>
      </c>
    </row>
    <row r="126" spans="1:20" x14ac:dyDescent="0.3">
      <c r="A126">
        <v>1254117</v>
      </c>
      <c r="B126">
        <v>2021</v>
      </c>
      <c r="C126" s="1">
        <v>44484</v>
      </c>
      <c r="D126" t="s">
        <v>22</v>
      </c>
      <c r="E126">
        <v>2</v>
      </c>
      <c r="F126">
        <v>0.1</v>
      </c>
      <c r="G126" t="s">
        <v>24</v>
      </c>
      <c r="H126" t="s">
        <v>23</v>
      </c>
      <c r="I126" t="s">
        <v>37</v>
      </c>
      <c r="J126" t="s">
        <v>36</v>
      </c>
      <c r="K126" t="s">
        <v>38</v>
      </c>
      <c r="L126">
        <v>0</v>
      </c>
      <c r="M126">
        <v>1</v>
      </c>
      <c r="N126">
        <v>1</v>
      </c>
    </row>
    <row r="127" spans="1:20" x14ac:dyDescent="0.3">
      <c r="A127">
        <v>1254117</v>
      </c>
      <c r="B127">
        <v>2021</v>
      </c>
      <c r="C127" s="1">
        <v>44484</v>
      </c>
      <c r="D127" t="s">
        <v>22</v>
      </c>
      <c r="E127">
        <v>2</v>
      </c>
      <c r="F127">
        <v>0.2</v>
      </c>
      <c r="G127" t="s">
        <v>24</v>
      </c>
      <c r="H127" t="s">
        <v>23</v>
      </c>
      <c r="I127" t="s">
        <v>37</v>
      </c>
      <c r="J127" t="s">
        <v>36</v>
      </c>
      <c r="K127" t="s">
        <v>38</v>
      </c>
      <c r="L127">
        <v>4</v>
      </c>
      <c r="M127">
        <v>0</v>
      </c>
    </row>
    <row r="128" spans="1:20" x14ac:dyDescent="0.3">
      <c r="A128">
        <v>1254117</v>
      </c>
      <c r="B128">
        <v>2021</v>
      </c>
      <c r="C128" s="1">
        <v>44484</v>
      </c>
      <c r="D128" t="s">
        <v>22</v>
      </c>
      <c r="E128">
        <v>2</v>
      </c>
      <c r="F128">
        <v>0.3</v>
      </c>
      <c r="G128" t="s">
        <v>24</v>
      </c>
      <c r="H128" t="s">
        <v>23</v>
      </c>
      <c r="I128" t="s">
        <v>37</v>
      </c>
      <c r="J128" t="s">
        <v>36</v>
      </c>
      <c r="K128" t="s">
        <v>38</v>
      </c>
      <c r="L128">
        <v>0</v>
      </c>
      <c r="M128">
        <v>0</v>
      </c>
    </row>
    <row r="129" spans="1:13" x14ac:dyDescent="0.3">
      <c r="A129">
        <v>1254117</v>
      </c>
      <c r="B129">
        <v>2021</v>
      </c>
      <c r="C129" s="1">
        <v>44484</v>
      </c>
      <c r="D129" t="s">
        <v>22</v>
      </c>
      <c r="E129">
        <v>2</v>
      </c>
      <c r="F129">
        <v>0.4</v>
      </c>
      <c r="G129" t="s">
        <v>24</v>
      </c>
      <c r="H129" t="s">
        <v>23</v>
      </c>
      <c r="I129" t="s">
        <v>37</v>
      </c>
      <c r="J129" t="s">
        <v>36</v>
      </c>
      <c r="K129" t="s">
        <v>38</v>
      </c>
      <c r="L129">
        <v>0</v>
      </c>
      <c r="M129">
        <v>0</v>
      </c>
    </row>
    <row r="130" spans="1:13" x14ac:dyDescent="0.3">
      <c r="A130">
        <v>1254117</v>
      </c>
      <c r="B130">
        <v>2021</v>
      </c>
      <c r="C130" s="1">
        <v>44484</v>
      </c>
      <c r="D130" t="s">
        <v>22</v>
      </c>
      <c r="E130">
        <v>2</v>
      </c>
      <c r="F130">
        <v>0.5</v>
      </c>
      <c r="G130" t="s">
        <v>24</v>
      </c>
      <c r="H130" t="s">
        <v>23</v>
      </c>
      <c r="I130" t="s">
        <v>37</v>
      </c>
      <c r="J130" t="s">
        <v>36</v>
      </c>
      <c r="K130" t="s">
        <v>38</v>
      </c>
      <c r="L130">
        <v>0</v>
      </c>
      <c r="M130">
        <v>0</v>
      </c>
    </row>
    <row r="131" spans="1:13" x14ac:dyDescent="0.3">
      <c r="A131">
        <v>1254117</v>
      </c>
      <c r="B131">
        <v>2021</v>
      </c>
      <c r="C131" s="1">
        <v>44484</v>
      </c>
      <c r="D131" t="s">
        <v>22</v>
      </c>
      <c r="E131">
        <v>2</v>
      </c>
      <c r="F131">
        <v>0.6</v>
      </c>
      <c r="G131" t="s">
        <v>24</v>
      </c>
      <c r="H131" t="s">
        <v>23</v>
      </c>
      <c r="I131" t="s">
        <v>37</v>
      </c>
      <c r="J131" t="s">
        <v>36</v>
      </c>
      <c r="K131" t="s">
        <v>38</v>
      </c>
      <c r="L131">
        <v>0</v>
      </c>
      <c r="M131">
        <v>0</v>
      </c>
    </row>
    <row r="132" spans="1:13" x14ac:dyDescent="0.3">
      <c r="A132">
        <v>1254117</v>
      </c>
      <c r="B132">
        <v>2021</v>
      </c>
      <c r="C132" s="1">
        <v>44484</v>
      </c>
      <c r="D132" t="s">
        <v>22</v>
      </c>
      <c r="E132">
        <v>2</v>
      </c>
      <c r="F132">
        <v>0.7</v>
      </c>
      <c r="G132" t="s">
        <v>24</v>
      </c>
      <c r="H132" t="s">
        <v>23</v>
      </c>
      <c r="I132" t="s">
        <v>37</v>
      </c>
      <c r="J132" t="s">
        <v>36</v>
      </c>
      <c r="K132" t="s">
        <v>38</v>
      </c>
      <c r="L132">
        <v>1</v>
      </c>
      <c r="M132">
        <v>0</v>
      </c>
    </row>
    <row r="133" spans="1:13" x14ac:dyDescent="0.3">
      <c r="A133">
        <v>1254117</v>
      </c>
      <c r="B133">
        <v>2021</v>
      </c>
      <c r="C133" s="1">
        <v>44484</v>
      </c>
      <c r="D133" t="s">
        <v>22</v>
      </c>
      <c r="E133">
        <v>2</v>
      </c>
      <c r="F133">
        <v>1.1000000000000001</v>
      </c>
      <c r="G133" t="s">
        <v>24</v>
      </c>
      <c r="H133" t="s">
        <v>23</v>
      </c>
      <c r="I133" t="s">
        <v>37</v>
      </c>
      <c r="J133" t="s">
        <v>36</v>
      </c>
      <c r="K133" t="s">
        <v>39</v>
      </c>
      <c r="L133">
        <v>1</v>
      </c>
      <c r="M133">
        <v>0</v>
      </c>
    </row>
    <row r="134" spans="1:13" x14ac:dyDescent="0.3">
      <c r="A134">
        <v>1254117</v>
      </c>
      <c r="B134">
        <v>2021</v>
      </c>
      <c r="C134" s="1">
        <v>44484</v>
      </c>
      <c r="D134" t="s">
        <v>22</v>
      </c>
      <c r="E134">
        <v>2</v>
      </c>
      <c r="F134">
        <v>1.2</v>
      </c>
      <c r="G134" t="s">
        <v>24</v>
      </c>
      <c r="H134" t="s">
        <v>23</v>
      </c>
      <c r="I134" t="s">
        <v>36</v>
      </c>
      <c r="J134" t="s">
        <v>37</v>
      </c>
      <c r="K134" t="s">
        <v>39</v>
      </c>
      <c r="L134">
        <v>0</v>
      </c>
      <c r="M134">
        <v>0</v>
      </c>
    </row>
    <row r="135" spans="1:13" x14ac:dyDescent="0.3">
      <c r="A135">
        <v>1254117</v>
      </c>
      <c r="B135">
        <v>2021</v>
      </c>
      <c r="C135" s="1">
        <v>44484</v>
      </c>
      <c r="D135" t="s">
        <v>22</v>
      </c>
      <c r="E135">
        <v>2</v>
      </c>
      <c r="F135">
        <v>1.3</v>
      </c>
      <c r="G135" t="s">
        <v>24</v>
      </c>
      <c r="H135" t="s">
        <v>23</v>
      </c>
      <c r="I135" t="s">
        <v>36</v>
      </c>
      <c r="J135" t="s">
        <v>37</v>
      </c>
      <c r="K135" t="s">
        <v>39</v>
      </c>
      <c r="L135">
        <v>0</v>
      </c>
      <c r="M135">
        <v>0</v>
      </c>
    </row>
    <row r="136" spans="1:13" x14ac:dyDescent="0.3">
      <c r="A136">
        <v>1254117</v>
      </c>
      <c r="B136">
        <v>2021</v>
      </c>
      <c r="C136" s="1">
        <v>44484</v>
      </c>
      <c r="D136" t="s">
        <v>22</v>
      </c>
      <c r="E136">
        <v>2</v>
      </c>
      <c r="F136">
        <v>1.4</v>
      </c>
      <c r="G136" t="s">
        <v>24</v>
      </c>
      <c r="H136" t="s">
        <v>23</v>
      </c>
      <c r="I136" t="s">
        <v>36</v>
      </c>
      <c r="J136" t="s">
        <v>37</v>
      </c>
      <c r="K136" t="s">
        <v>39</v>
      </c>
      <c r="L136">
        <v>6</v>
      </c>
      <c r="M136">
        <v>0</v>
      </c>
    </row>
    <row r="137" spans="1:13" x14ac:dyDescent="0.3">
      <c r="A137">
        <v>1254117</v>
      </c>
      <c r="B137">
        <v>2021</v>
      </c>
      <c r="C137" s="1">
        <v>44484</v>
      </c>
      <c r="D137" t="s">
        <v>22</v>
      </c>
      <c r="E137">
        <v>2</v>
      </c>
      <c r="F137">
        <v>1.5</v>
      </c>
      <c r="G137" t="s">
        <v>24</v>
      </c>
      <c r="H137" t="s">
        <v>23</v>
      </c>
      <c r="I137" t="s">
        <v>36</v>
      </c>
      <c r="J137" t="s">
        <v>37</v>
      </c>
      <c r="K137" t="s">
        <v>39</v>
      </c>
      <c r="L137">
        <v>1</v>
      </c>
      <c r="M137">
        <v>0</v>
      </c>
    </row>
    <row r="138" spans="1:13" x14ac:dyDescent="0.3">
      <c r="A138">
        <v>1254117</v>
      </c>
      <c r="B138">
        <v>2021</v>
      </c>
      <c r="C138" s="1">
        <v>44484</v>
      </c>
      <c r="D138" t="s">
        <v>22</v>
      </c>
      <c r="E138">
        <v>2</v>
      </c>
      <c r="F138">
        <v>1.6</v>
      </c>
      <c r="G138" t="s">
        <v>24</v>
      </c>
      <c r="H138" t="s">
        <v>23</v>
      </c>
      <c r="I138" t="s">
        <v>37</v>
      </c>
      <c r="J138" t="s">
        <v>36</v>
      </c>
      <c r="K138" t="s">
        <v>39</v>
      </c>
      <c r="L138">
        <v>1</v>
      </c>
      <c r="M138">
        <v>0</v>
      </c>
    </row>
    <row r="139" spans="1:13" x14ac:dyDescent="0.3">
      <c r="A139">
        <v>1254117</v>
      </c>
      <c r="B139">
        <v>2021</v>
      </c>
      <c r="C139" s="1">
        <v>44484</v>
      </c>
      <c r="D139" t="s">
        <v>22</v>
      </c>
      <c r="E139">
        <v>2</v>
      </c>
      <c r="F139">
        <v>2.1</v>
      </c>
      <c r="G139" t="s">
        <v>24</v>
      </c>
      <c r="H139" t="s">
        <v>23</v>
      </c>
      <c r="I139" t="s">
        <v>37</v>
      </c>
      <c r="J139" t="s">
        <v>36</v>
      </c>
      <c r="K139" t="s">
        <v>38</v>
      </c>
      <c r="L139">
        <v>1</v>
      </c>
      <c r="M139">
        <v>0</v>
      </c>
    </row>
    <row r="140" spans="1:13" x14ac:dyDescent="0.3">
      <c r="A140">
        <v>1254117</v>
      </c>
      <c r="B140">
        <v>2021</v>
      </c>
      <c r="C140" s="1">
        <v>44484</v>
      </c>
      <c r="D140" t="s">
        <v>22</v>
      </c>
      <c r="E140">
        <v>2</v>
      </c>
      <c r="F140">
        <v>2.2000000000000002</v>
      </c>
      <c r="G140" t="s">
        <v>24</v>
      </c>
      <c r="H140" t="s">
        <v>23</v>
      </c>
      <c r="I140" t="s">
        <v>36</v>
      </c>
      <c r="J140" t="s">
        <v>37</v>
      </c>
      <c r="K140" t="s">
        <v>38</v>
      </c>
      <c r="L140">
        <v>0</v>
      </c>
      <c r="M140">
        <v>0</v>
      </c>
    </row>
    <row r="141" spans="1:13" x14ac:dyDescent="0.3">
      <c r="A141">
        <v>1254117</v>
      </c>
      <c r="B141">
        <v>2021</v>
      </c>
      <c r="C141" s="1">
        <v>44484</v>
      </c>
      <c r="D141" t="s">
        <v>22</v>
      </c>
      <c r="E141">
        <v>2</v>
      </c>
      <c r="F141">
        <v>2.2999999999999998</v>
      </c>
      <c r="G141" t="s">
        <v>24</v>
      </c>
      <c r="H141" t="s">
        <v>23</v>
      </c>
      <c r="I141" t="s">
        <v>36</v>
      </c>
      <c r="J141" t="s">
        <v>37</v>
      </c>
      <c r="K141" t="s">
        <v>38</v>
      </c>
      <c r="L141">
        <v>4</v>
      </c>
      <c r="M141">
        <v>0</v>
      </c>
    </row>
    <row r="142" spans="1:13" x14ac:dyDescent="0.3">
      <c r="A142">
        <v>1254117</v>
      </c>
      <c r="B142">
        <v>2021</v>
      </c>
      <c r="C142" s="1">
        <v>44484</v>
      </c>
      <c r="D142" t="s">
        <v>22</v>
      </c>
      <c r="E142">
        <v>2</v>
      </c>
      <c r="F142">
        <v>2.4</v>
      </c>
      <c r="G142" t="s">
        <v>24</v>
      </c>
      <c r="H142" t="s">
        <v>23</v>
      </c>
      <c r="I142" t="s">
        <v>36</v>
      </c>
      <c r="J142" t="s">
        <v>37</v>
      </c>
      <c r="K142" t="s">
        <v>38</v>
      </c>
      <c r="L142">
        <v>0</v>
      </c>
      <c r="M142">
        <v>0</v>
      </c>
    </row>
    <row r="143" spans="1:13" x14ac:dyDescent="0.3">
      <c r="A143">
        <v>1254117</v>
      </c>
      <c r="B143">
        <v>2021</v>
      </c>
      <c r="C143" s="1">
        <v>44484</v>
      </c>
      <c r="D143" t="s">
        <v>22</v>
      </c>
      <c r="E143">
        <v>2</v>
      </c>
      <c r="F143">
        <v>2.5</v>
      </c>
      <c r="G143" t="s">
        <v>24</v>
      </c>
      <c r="H143" t="s">
        <v>23</v>
      </c>
      <c r="I143" t="s">
        <v>36</v>
      </c>
      <c r="J143" t="s">
        <v>37</v>
      </c>
      <c r="K143" t="s">
        <v>38</v>
      </c>
      <c r="L143">
        <v>4</v>
      </c>
      <c r="M143">
        <v>0</v>
      </c>
    </row>
    <row r="144" spans="1:13" x14ac:dyDescent="0.3">
      <c r="A144">
        <v>1254117</v>
      </c>
      <c r="B144">
        <v>2021</v>
      </c>
      <c r="C144" s="1">
        <v>44484</v>
      </c>
      <c r="D144" t="s">
        <v>22</v>
      </c>
      <c r="E144">
        <v>2</v>
      </c>
      <c r="F144">
        <v>2.6</v>
      </c>
      <c r="G144" t="s">
        <v>24</v>
      </c>
      <c r="H144" t="s">
        <v>23</v>
      </c>
      <c r="I144" t="s">
        <v>36</v>
      </c>
      <c r="J144" t="s">
        <v>37</v>
      </c>
      <c r="K144" t="s">
        <v>38</v>
      </c>
      <c r="L144">
        <v>0</v>
      </c>
      <c r="M144">
        <v>0</v>
      </c>
    </row>
    <row r="145" spans="1:14" x14ac:dyDescent="0.3">
      <c r="A145">
        <v>1254117</v>
      </c>
      <c r="B145">
        <v>2021</v>
      </c>
      <c r="C145" s="1">
        <v>44484</v>
      </c>
      <c r="D145" t="s">
        <v>22</v>
      </c>
      <c r="E145">
        <v>2</v>
      </c>
      <c r="F145">
        <v>3.1</v>
      </c>
      <c r="G145" t="s">
        <v>24</v>
      </c>
      <c r="H145" t="s">
        <v>23</v>
      </c>
      <c r="I145" t="s">
        <v>37</v>
      </c>
      <c r="J145" t="s">
        <v>36</v>
      </c>
      <c r="K145" t="s">
        <v>39</v>
      </c>
      <c r="L145">
        <v>0</v>
      </c>
      <c r="M145">
        <v>1</v>
      </c>
      <c r="N145">
        <v>1</v>
      </c>
    </row>
    <row r="146" spans="1:14" x14ac:dyDescent="0.3">
      <c r="A146">
        <v>1254117</v>
      </c>
      <c r="B146">
        <v>2021</v>
      </c>
      <c r="C146" s="1">
        <v>44484</v>
      </c>
      <c r="D146" t="s">
        <v>22</v>
      </c>
      <c r="E146">
        <v>2</v>
      </c>
      <c r="F146">
        <v>3.2</v>
      </c>
      <c r="G146" t="s">
        <v>24</v>
      </c>
      <c r="H146" t="s">
        <v>23</v>
      </c>
      <c r="I146" t="s">
        <v>37</v>
      </c>
      <c r="J146" t="s">
        <v>36</v>
      </c>
      <c r="K146" t="s">
        <v>39</v>
      </c>
      <c r="L146">
        <v>4</v>
      </c>
      <c r="M146">
        <v>0</v>
      </c>
    </row>
    <row r="147" spans="1:14" x14ac:dyDescent="0.3">
      <c r="A147">
        <v>1254117</v>
      </c>
      <c r="B147">
        <v>2021</v>
      </c>
      <c r="C147" s="1">
        <v>44484</v>
      </c>
      <c r="D147" t="s">
        <v>22</v>
      </c>
      <c r="E147">
        <v>2</v>
      </c>
      <c r="F147">
        <v>3.3</v>
      </c>
      <c r="G147" t="s">
        <v>24</v>
      </c>
      <c r="H147" t="s">
        <v>23</v>
      </c>
      <c r="I147" t="s">
        <v>37</v>
      </c>
      <c r="J147" t="s">
        <v>36</v>
      </c>
      <c r="K147" t="s">
        <v>39</v>
      </c>
      <c r="L147">
        <v>1</v>
      </c>
      <c r="M147">
        <v>0</v>
      </c>
    </row>
    <row r="148" spans="1:14" x14ac:dyDescent="0.3">
      <c r="A148">
        <v>1254117</v>
      </c>
      <c r="B148">
        <v>2021</v>
      </c>
      <c r="C148" s="1">
        <v>44484</v>
      </c>
      <c r="D148" t="s">
        <v>22</v>
      </c>
      <c r="E148">
        <v>2</v>
      </c>
      <c r="F148">
        <v>3.4</v>
      </c>
      <c r="G148" t="s">
        <v>24</v>
      </c>
      <c r="H148" t="s">
        <v>23</v>
      </c>
      <c r="I148" t="s">
        <v>36</v>
      </c>
      <c r="J148" t="s">
        <v>37</v>
      </c>
      <c r="K148" t="s">
        <v>39</v>
      </c>
      <c r="L148">
        <v>4</v>
      </c>
      <c r="M148">
        <v>0</v>
      </c>
    </row>
    <row r="149" spans="1:14" x14ac:dyDescent="0.3">
      <c r="A149">
        <v>1254117</v>
      </c>
      <c r="B149">
        <v>2021</v>
      </c>
      <c r="C149" s="1">
        <v>44484</v>
      </c>
      <c r="D149" t="s">
        <v>22</v>
      </c>
      <c r="E149">
        <v>2</v>
      </c>
      <c r="F149">
        <v>3.5</v>
      </c>
      <c r="G149" t="s">
        <v>24</v>
      </c>
      <c r="H149" t="s">
        <v>23</v>
      </c>
      <c r="I149" t="s">
        <v>36</v>
      </c>
      <c r="J149" t="s">
        <v>37</v>
      </c>
      <c r="K149" t="s">
        <v>39</v>
      </c>
      <c r="L149">
        <v>0</v>
      </c>
      <c r="M149">
        <v>0</v>
      </c>
    </row>
    <row r="150" spans="1:14" x14ac:dyDescent="0.3">
      <c r="A150">
        <v>1254117</v>
      </c>
      <c r="B150">
        <v>2021</v>
      </c>
      <c r="C150" s="1">
        <v>44484</v>
      </c>
      <c r="D150" t="s">
        <v>22</v>
      </c>
      <c r="E150">
        <v>2</v>
      </c>
      <c r="F150">
        <v>3.6</v>
      </c>
      <c r="G150" t="s">
        <v>24</v>
      </c>
      <c r="H150" t="s">
        <v>23</v>
      </c>
      <c r="I150" t="s">
        <v>36</v>
      </c>
      <c r="J150" t="s">
        <v>37</v>
      </c>
      <c r="K150" t="s">
        <v>39</v>
      </c>
      <c r="L150">
        <v>0</v>
      </c>
      <c r="M150">
        <v>0</v>
      </c>
    </row>
    <row r="151" spans="1:14" x14ac:dyDescent="0.3">
      <c r="A151">
        <v>1254117</v>
      </c>
      <c r="B151">
        <v>2021</v>
      </c>
      <c r="C151" s="1">
        <v>44484</v>
      </c>
      <c r="D151" t="s">
        <v>22</v>
      </c>
      <c r="E151">
        <v>2</v>
      </c>
      <c r="F151">
        <v>3.7</v>
      </c>
      <c r="G151" t="s">
        <v>24</v>
      </c>
      <c r="H151" t="s">
        <v>23</v>
      </c>
      <c r="I151" t="s">
        <v>36</v>
      </c>
      <c r="J151" t="s">
        <v>37</v>
      </c>
      <c r="K151" t="s">
        <v>39</v>
      </c>
      <c r="L151">
        <v>2</v>
      </c>
      <c r="M151">
        <v>0</v>
      </c>
    </row>
    <row r="152" spans="1:14" x14ac:dyDescent="0.3">
      <c r="A152">
        <v>1254117</v>
      </c>
      <c r="B152">
        <v>2021</v>
      </c>
      <c r="C152" s="1">
        <v>44484</v>
      </c>
      <c r="D152" t="s">
        <v>22</v>
      </c>
      <c r="E152">
        <v>2</v>
      </c>
      <c r="F152">
        <v>4.0999999999999996</v>
      </c>
      <c r="G152" t="s">
        <v>24</v>
      </c>
      <c r="H152" t="s">
        <v>23</v>
      </c>
      <c r="I152" t="s">
        <v>37</v>
      </c>
      <c r="J152" t="s">
        <v>36</v>
      </c>
      <c r="K152" t="s">
        <v>40</v>
      </c>
      <c r="L152">
        <v>0</v>
      </c>
      <c r="M152">
        <v>0</v>
      </c>
    </row>
    <row r="153" spans="1:14" x14ac:dyDescent="0.3">
      <c r="A153">
        <v>1254117</v>
      </c>
      <c r="B153">
        <v>2021</v>
      </c>
      <c r="C153" s="1">
        <v>44484</v>
      </c>
      <c r="D153" t="s">
        <v>22</v>
      </c>
      <c r="E153">
        <v>2</v>
      </c>
      <c r="F153">
        <v>4.2</v>
      </c>
      <c r="G153" t="s">
        <v>24</v>
      </c>
      <c r="H153" t="s">
        <v>23</v>
      </c>
      <c r="I153" t="s">
        <v>37</v>
      </c>
      <c r="J153" t="s">
        <v>36</v>
      </c>
      <c r="K153" t="s">
        <v>40</v>
      </c>
      <c r="L153">
        <v>2</v>
      </c>
      <c r="M153">
        <v>0</v>
      </c>
    </row>
    <row r="154" spans="1:14" x14ac:dyDescent="0.3">
      <c r="A154">
        <v>1254117</v>
      </c>
      <c r="B154">
        <v>2021</v>
      </c>
      <c r="C154" s="1">
        <v>44484</v>
      </c>
      <c r="D154" t="s">
        <v>22</v>
      </c>
      <c r="E154">
        <v>2</v>
      </c>
      <c r="F154">
        <v>4.3</v>
      </c>
      <c r="G154" t="s">
        <v>24</v>
      </c>
      <c r="H154" t="s">
        <v>23</v>
      </c>
      <c r="I154" t="s">
        <v>37</v>
      </c>
      <c r="J154" t="s">
        <v>36</v>
      </c>
      <c r="K154" t="s">
        <v>40</v>
      </c>
      <c r="L154">
        <v>0</v>
      </c>
      <c r="M154">
        <v>0</v>
      </c>
    </row>
    <row r="155" spans="1:14" x14ac:dyDescent="0.3">
      <c r="A155">
        <v>1254117</v>
      </c>
      <c r="B155">
        <v>2021</v>
      </c>
      <c r="C155" s="1">
        <v>44484</v>
      </c>
      <c r="D155" t="s">
        <v>22</v>
      </c>
      <c r="E155">
        <v>2</v>
      </c>
      <c r="F155">
        <v>4.4000000000000004</v>
      </c>
      <c r="G155" t="s">
        <v>24</v>
      </c>
      <c r="H155" t="s">
        <v>23</v>
      </c>
      <c r="I155" t="s">
        <v>37</v>
      </c>
      <c r="J155" t="s">
        <v>36</v>
      </c>
      <c r="K155" t="s">
        <v>40</v>
      </c>
      <c r="L155">
        <v>1</v>
      </c>
      <c r="M155">
        <v>0</v>
      </c>
    </row>
    <row r="156" spans="1:14" x14ac:dyDescent="0.3">
      <c r="A156">
        <v>1254117</v>
      </c>
      <c r="B156">
        <v>2021</v>
      </c>
      <c r="C156" s="1">
        <v>44484</v>
      </c>
      <c r="D156" t="s">
        <v>22</v>
      </c>
      <c r="E156">
        <v>2</v>
      </c>
      <c r="F156">
        <v>4.5</v>
      </c>
      <c r="G156" t="s">
        <v>24</v>
      </c>
      <c r="H156" t="s">
        <v>23</v>
      </c>
      <c r="I156" t="s">
        <v>36</v>
      </c>
      <c r="J156" t="s">
        <v>37</v>
      </c>
      <c r="K156" t="s">
        <v>40</v>
      </c>
      <c r="L156">
        <v>4</v>
      </c>
      <c r="M156">
        <v>0</v>
      </c>
    </row>
    <row r="157" spans="1:14" x14ac:dyDescent="0.3">
      <c r="A157">
        <v>1254117</v>
      </c>
      <c r="B157">
        <v>2021</v>
      </c>
      <c r="C157" s="1">
        <v>44484</v>
      </c>
      <c r="D157" t="s">
        <v>22</v>
      </c>
      <c r="E157">
        <v>2</v>
      </c>
      <c r="F157">
        <v>4.5999999999999996</v>
      </c>
      <c r="G157" t="s">
        <v>24</v>
      </c>
      <c r="H157" t="s">
        <v>23</v>
      </c>
      <c r="I157" t="s">
        <v>36</v>
      </c>
      <c r="J157" t="s">
        <v>37</v>
      </c>
      <c r="K157" t="s">
        <v>40</v>
      </c>
      <c r="L157">
        <v>4</v>
      </c>
      <c r="M157">
        <v>0</v>
      </c>
    </row>
    <row r="158" spans="1:14" x14ac:dyDescent="0.3">
      <c r="A158">
        <v>1254117</v>
      </c>
      <c r="B158">
        <v>2021</v>
      </c>
      <c r="C158" s="1">
        <v>44484</v>
      </c>
      <c r="D158" t="s">
        <v>22</v>
      </c>
      <c r="E158">
        <v>2</v>
      </c>
      <c r="F158">
        <v>5.0999999999999996</v>
      </c>
      <c r="G158" t="s">
        <v>24</v>
      </c>
      <c r="H158" t="s">
        <v>23</v>
      </c>
      <c r="I158" t="s">
        <v>37</v>
      </c>
      <c r="J158" t="s">
        <v>36</v>
      </c>
      <c r="K158" t="s">
        <v>38</v>
      </c>
      <c r="L158">
        <v>1</v>
      </c>
      <c r="M158">
        <v>0</v>
      </c>
    </row>
    <row r="159" spans="1:14" x14ac:dyDescent="0.3">
      <c r="A159">
        <v>1254117</v>
      </c>
      <c r="B159">
        <v>2021</v>
      </c>
      <c r="C159" s="1">
        <v>44484</v>
      </c>
      <c r="D159" t="s">
        <v>22</v>
      </c>
      <c r="E159">
        <v>2</v>
      </c>
      <c r="F159">
        <v>5.2</v>
      </c>
      <c r="G159" t="s">
        <v>24</v>
      </c>
      <c r="H159" t="s">
        <v>23</v>
      </c>
      <c r="I159" t="s">
        <v>36</v>
      </c>
      <c r="J159" t="s">
        <v>37</v>
      </c>
      <c r="K159" t="s">
        <v>38</v>
      </c>
      <c r="L159">
        <v>0</v>
      </c>
      <c r="M159">
        <v>0</v>
      </c>
    </row>
    <row r="160" spans="1:14" x14ac:dyDescent="0.3">
      <c r="A160">
        <v>1254117</v>
      </c>
      <c r="B160">
        <v>2021</v>
      </c>
      <c r="C160" s="1">
        <v>44484</v>
      </c>
      <c r="D160" t="s">
        <v>22</v>
      </c>
      <c r="E160">
        <v>2</v>
      </c>
      <c r="F160">
        <v>5.3</v>
      </c>
      <c r="G160" t="s">
        <v>24</v>
      </c>
      <c r="H160" t="s">
        <v>23</v>
      </c>
      <c r="I160" t="s">
        <v>36</v>
      </c>
      <c r="J160" t="s">
        <v>37</v>
      </c>
      <c r="K160" t="s">
        <v>38</v>
      </c>
      <c r="L160">
        <v>1</v>
      </c>
      <c r="M160">
        <v>0</v>
      </c>
    </row>
    <row r="161" spans="1:13" x14ac:dyDescent="0.3">
      <c r="A161">
        <v>1254117</v>
      </c>
      <c r="B161">
        <v>2021</v>
      </c>
      <c r="C161" s="1">
        <v>44484</v>
      </c>
      <c r="D161" t="s">
        <v>22</v>
      </c>
      <c r="E161">
        <v>2</v>
      </c>
      <c r="F161">
        <v>5.4</v>
      </c>
      <c r="G161" t="s">
        <v>24</v>
      </c>
      <c r="H161" t="s">
        <v>23</v>
      </c>
      <c r="I161" t="s">
        <v>37</v>
      </c>
      <c r="J161" t="s">
        <v>36</v>
      </c>
      <c r="K161" t="s">
        <v>38</v>
      </c>
      <c r="L161">
        <v>4</v>
      </c>
      <c r="M161">
        <v>0</v>
      </c>
    </row>
    <row r="162" spans="1:13" x14ac:dyDescent="0.3">
      <c r="A162">
        <v>1254117</v>
      </c>
      <c r="B162">
        <v>2021</v>
      </c>
      <c r="C162" s="1">
        <v>44484</v>
      </c>
      <c r="D162" t="s">
        <v>22</v>
      </c>
      <c r="E162">
        <v>2</v>
      </c>
      <c r="F162">
        <v>5.5</v>
      </c>
      <c r="G162" t="s">
        <v>24</v>
      </c>
      <c r="H162" t="s">
        <v>23</v>
      </c>
      <c r="I162" t="s">
        <v>37</v>
      </c>
      <c r="J162" t="s">
        <v>36</v>
      </c>
      <c r="K162" t="s">
        <v>38</v>
      </c>
      <c r="L162">
        <v>1</v>
      </c>
      <c r="M162">
        <v>0</v>
      </c>
    </row>
    <row r="163" spans="1:13" x14ac:dyDescent="0.3">
      <c r="A163">
        <v>1254117</v>
      </c>
      <c r="B163">
        <v>2021</v>
      </c>
      <c r="C163" s="1">
        <v>44484</v>
      </c>
      <c r="D163" t="s">
        <v>22</v>
      </c>
      <c r="E163">
        <v>2</v>
      </c>
      <c r="F163">
        <v>5.6</v>
      </c>
      <c r="G163" t="s">
        <v>24</v>
      </c>
      <c r="H163" t="s">
        <v>23</v>
      </c>
      <c r="I163" t="s">
        <v>36</v>
      </c>
      <c r="J163" t="s">
        <v>37</v>
      </c>
      <c r="K163" t="s">
        <v>38</v>
      </c>
      <c r="L163">
        <v>1</v>
      </c>
      <c r="M163">
        <v>0</v>
      </c>
    </row>
    <row r="164" spans="1:13" x14ac:dyDescent="0.3">
      <c r="A164">
        <v>1254117</v>
      </c>
      <c r="B164">
        <v>2021</v>
      </c>
      <c r="C164" s="1">
        <v>44484</v>
      </c>
      <c r="D164" t="s">
        <v>22</v>
      </c>
      <c r="E164">
        <v>2</v>
      </c>
      <c r="F164">
        <v>6.1</v>
      </c>
      <c r="G164" t="s">
        <v>24</v>
      </c>
      <c r="H164" t="s">
        <v>23</v>
      </c>
      <c r="I164" t="s">
        <v>36</v>
      </c>
      <c r="J164" t="s">
        <v>37</v>
      </c>
      <c r="K164" t="s">
        <v>41</v>
      </c>
      <c r="L164">
        <v>1</v>
      </c>
      <c r="M164">
        <v>0</v>
      </c>
    </row>
    <row r="165" spans="1:13" x14ac:dyDescent="0.3">
      <c r="A165">
        <v>1254117</v>
      </c>
      <c r="B165">
        <v>2021</v>
      </c>
      <c r="C165" s="1">
        <v>44484</v>
      </c>
      <c r="D165" t="s">
        <v>22</v>
      </c>
      <c r="E165">
        <v>2</v>
      </c>
      <c r="F165">
        <v>6.2</v>
      </c>
      <c r="G165" t="s">
        <v>24</v>
      </c>
      <c r="H165" t="s">
        <v>23</v>
      </c>
      <c r="I165" t="s">
        <v>37</v>
      </c>
      <c r="J165" t="s">
        <v>36</v>
      </c>
      <c r="K165" t="s">
        <v>41</v>
      </c>
      <c r="L165">
        <v>0</v>
      </c>
      <c r="M165">
        <v>0</v>
      </c>
    </row>
    <row r="166" spans="1:13" x14ac:dyDescent="0.3">
      <c r="A166">
        <v>1254117</v>
      </c>
      <c r="B166">
        <v>2021</v>
      </c>
      <c r="C166" s="1">
        <v>44484</v>
      </c>
      <c r="D166" t="s">
        <v>22</v>
      </c>
      <c r="E166">
        <v>2</v>
      </c>
      <c r="F166">
        <v>6.3</v>
      </c>
      <c r="G166" t="s">
        <v>24</v>
      </c>
      <c r="H166" t="s">
        <v>23</v>
      </c>
      <c r="I166" t="s">
        <v>37</v>
      </c>
      <c r="J166" t="s">
        <v>36</v>
      </c>
      <c r="K166" t="s">
        <v>41</v>
      </c>
      <c r="L166">
        <v>1</v>
      </c>
      <c r="M166">
        <v>0</v>
      </c>
    </row>
    <row r="167" spans="1:13" x14ac:dyDescent="0.3">
      <c r="A167">
        <v>1254117</v>
      </c>
      <c r="B167">
        <v>2021</v>
      </c>
      <c r="C167" s="1">
        <v>44484</v>
      </c>
      <c r="D167" t="s">
        <v>22</v>
      </c>
      <c r="E167">
        <v>2</v>
      </c>
      <c r="F167">
        <v>6.4</v>
      </c>
      <c r="G167" t="s">
        <v>24</v>
      </c>
      <c r="H167" t="s">
        <v>23</v>
      </c>
      <c r="I167" t="s">
        <v>36</v>
      </c>
      <c r="J167" t="s">
        <v>37</v>
      </c>
      <c r="K167" t="s">
        <v>41</v>
      </c>
      <c r="L167">
        <v>2</v>
      </c>
      <c r="M167">
        <v>0</v>
      </c>
    </row>
    <row r="168" spans="1:13" x14ac:dyDescent="0.3">
      <c r="A168">
        <v>1254117</v>
      </c>
      <c r="B168">
        <v>2021</v>
      </c>
      <c r="C168" s="1">
        <v>44484</v>
      </c>
      <c r="D168" t="s">
        <v>22</v>
      </c>
      <c r="E168">
        <v>2</v>
      </c>
      <c r="F168">
        <v>6.5</v>
      </c>
      <c r="G168" t="s">
        <v>24</v>
      </c>
      <c r="H168" t="s">
        <v>23</v>
      </c>
      <c r="I168" t="s">
        <v>36</v>
      </c>
      <c r="J168" t="s">
        <v>37</v>
      </c>
      <c r="K168" t="s">
        <v>41</v>
      </c>
      <c r="L168">
        <v>0</v>
      </c>
      <c r="M168">
        <v>0</v>
      </c>
    </row>
    <row r="169" spans="1:13" x14ac:dyDescent="0.3">
      <c r="A169">
        <v>1254117</v>
      </c>
      <c r="B169">
        <v>2021</v>
      </c>
      <c r="C169" s="1">
        <v>44484</v>
      </c>
      <c r="D169" t="s">
        <v>22</v>
      </c>
      <c r="E169">
        <v>2</v>
      </c>
      <c r="F169">
        <v>6.6</v>
      </c>
      <c r="G169" t="s">
        <v>24</v>
      </c>
      <c r="H169" t="s">
        <v>23</v>
      </c>
      <c r="I169" t="s">
        <v>36</v>
      </c>
      <c r="J169" t="s">
        <v>37</v>
      </c>
      <c r="K169" t="s">
        <v>41</v>
      </c>
      <c r="L169">
        <v>0</v>
      </c>
      <c r="M169">
        <v>0</v>
      </c>
    </row>
    <row r="170" spans="1:13" x14ac:dyDescent="0.3">
      <c r="A170">
        <v>1254117</v>
      </c>
      <c r="B170">
        <v>2021</v>
      </c>
      <c r="C170" s="1">
        <v>44484</v>
      </c>
      <c r="D170" t="s">
        <v>22</v>
      </c>
      <c r="E170">
        <v>2</v>
      </c>
      <c r="F170">
        <v>7.1</v>
      </c>
      <c r="G170" t="s">
        <v>24</v>
      </c>
      <c r="H170" t="s">
        <v>23</v>
      </c>
      <c r="I170" t="s">
        <v>37</v>
      </c>
      <c r="J170" t="s">
        <v>36</v>
      </c>
      <c r="K170" t="s">
        <v>42</v>
      </c>
      <c r="L170">
        <v>0</v>
      </c>
      <c r="M170">
        <v>0</v>
      </c>
    </row>
    <row r="171" spans="1:13" x14ac:dyDescent="0.3">
      <c r="A171">
        <v>1254117</v>
      </c>
      <c r="B171">
        <v>2021</v>
      </c>
      <c r="C171" s="1">
        <v>44484</v>
      </c>
      <c r="D171" t="s">
        <v>22</v>
      </c>
      <c r="E171">
        <v>2</v>
      </c>
      <c r="F171">
        <v>7.2</v>
      </c>
      <c r="G171" t="s">
        <v>24</v>
      </c>
      <c r="H171" t="s">
        <v>23</v>
      </c>
      <c r="I171" t="s">
        <v>37</v>
      </c>
      <c r="J171" t="s">
        <v>36</v>
      </c>
      <c r="K171" t="s">
        <v>42</v>
      </c>
      <c r="L171">
        <v>1</v>
      </c>
      <c r="M171">
        <v>0</v>
      </c>
    </row>
    <row r="172" spans="1:13" x14ac:dyDescent="0.3">
      <c r="A172">
        <v>1254117</v>
      </c>
      <c r="B172">
        <v>2021</v>
      </c>
      <c r="C172" s="1">
        <v>44484</v>
      </c>
      <c r="D172" t="s">
        <v>22</v>
      </c>
      <c r="E172">
        <v>2</v>
      </c>
      <c r="F172">
        <v>7.3</v>
      </c>
      <c r="G172" t="s">
        <v>24</v>
      </c>
      <c r="H172" t="s">
        <v>23</v>
      </c>
      <c r="I172" t="s">
        <v>36</v>
      </c>
      <c r="J172" t="s">
        <v>37</v>
      </c>
      <c r="K172" t="s">
        <v>42</v>
      </c>
      <c r="L172">
        <v>0</v>
      </c>
      <c r="M172">
        <v>0</v>
      </c>
    </row>
    <row r="173" spans="1:13" x14ac:dyDescent="0.3">
      <c r="A173">
        <v>1254117</v>
      </c>
      <c r="B173">
        <v>2021</v>
      </c>
      <c r="C173" s="1">
        <v>44484</v>
      </c>
      <c r="D173" t="s">
        <v>22</v>
      </c>
      <c r="E173">
        <v>2</v>
      </c>
      <c r="F173">
        <v>7.4</v>
      </c>
      <c r="G173" t="s">
        <v>24</v>
      </c>
      <c r="H173" t="s">
        <v>23</v>
      </c>
      <c r="I173" t="s">
        <v>36</v>
      </c>
      <c r="J173" t="s">
        <v>37</v>
      </c>
      <c r="K173" t="s">
        <v>42</v>
      </c>
      <c r="L173">
        <v>1</v>
      </c>
      <c r="M173">
        <v>0</v>
      </c>
    </row>
    <row r="174" spans="1:13" x14ac:dyDescent="0.3">
      <c r="A174">
        <v>1254117</v>
      </c>
      <c r="B174">
        <v>2021</v>
      </c>
      <c r="C174" s="1">
        <v>44484</v>
      </c>
      <c r="D174" t="s">
        <v>22</v>
      </c>
      <c r="E174">
        <v>2</v>
      </c>
      <c r="F174">
        <v>7.5</v>
      </c>
      <c r="G174" t="s">
        <v>24</v>
      </c>
      <c r="H174" t="s">
        <v>23</v>
      </c>
      <c r="I174" t="s">
        <v>37</v>
      </c>
      <c r="J174" t="s">
        <v>36</v>
      </c>
      <c r="K174" t="s">
        <v>42</v>
      </c>
      <c r="L174">
        <v>1</v>
      </c>
      <c r="M174">
        <v>0</v>
      </c>
    </row>
    <row r="175" spans="1:13" x14ac:dyDescent="0.3">
      <c r="A175">
        <v>1254117</v>
      </c>
      <c r="B175">
        <v>2021</v>
      </c>
      <c r="C175" s="1">
        <v>44484</v>
      </c>
      <c r="D175" t="s">
        <v>22</v>
      </c>
      <c r="E175">
        <v>2</v>
      </c>
      <c r="F175">
        <v>7.6</v>
      </c>
      <c r="G175" t="s">
        <v>24</v>
      </c>
      <c r="H175" t="s">
        <v>23</v>
      </c>
      <c r="I175" t="s">
        <v>36</v>
      </c>
      <c r="J175" t="s">
        <v>37</v>
      </c>
      <c r="K175" t="s">
        <v>42</v>
      </c>
      <c r="L175">
        <v>6</v>
      </c>
      <c r="M175">
        <v>0</v>
      </c>
    </row>
    <row r="176" spans="1:13" x14ac:dyDescent="0.3">
      <c r="A176">
        <v>1254117</v>
      </c>
      <c r="B176">
        <v>2021</v>
      </c>
      <c r="C176" s="1">
        <v>44484</v>
      </c>
      <c r="D176" t="s">
        <v>22</v>
      </c>
      <c r="E176">
        <v>2</v>
      </c>
      <c r="F176">
        <v>8.1</v>
      </c>
      <c r="G176" t="s">
        <v>24</v>
      </c>
      <c r="H176" t="s">
        <v>23</v>
      </c>
      <c r="I176" t="s">
        <v>37</v>
      </c>
      <c r="J176" t="s">
        <v>36</v>
      </c>
      <c r="K176" t="s">
        <v>41</v>
      </c>
      <c r="L176">
        <v>1</v>
      </c>
      <c r="M176">
        <v>0</v>
      </c>
    </row>
    <row r="177" spans="1:20" x14ac:dyDescent="0.3">
      <c r="A177">
        <v>1254117</v>
      </c>
      <c r="B177">
        <v>2021</v>
      </c>
      <c r="C177" s="1">
        <v>44484</v>
      </c>
      <c r="D177" t="s">
        <v>22</v>
      </c>
      <c r="E177">
        <v>2</v>
      </c>
      <c r="F177">
        <v>8.1999999999999993</v>
      </c>
      <c r="G177" t="s">
        <v>24</v>
      </c>
      <c r="H177" t="s">
        <v>23</v>
      </c>
      <c r="I177" t="s">
        <v>36</v>
      </c>
      <c r="J177" t="s">
        <v>37</v>
      </c>
      <c r="K177" t="s">
        <v>41</v>
      </c>
      <c r="L177">
        <v>1</v>
      </c>
      <c r="M177">
        <v>0</v>
      </c>
    </row>
    <row r="178" spans="1:20" x14ac:dyDescent="0.3">
      <c r="A178">
        <v>1254117</v>
      </c>
      <c r="B178">
        <v>2021</v>
      </c>
      <c r="C178" s="1">
        <v>44484</v>
      </c>
      <c r="D178" t="s">
        <v>22</v>
      </c>
      <c r="E178">
        <v>2</v>
      </c>
      <c r="F178">
        <v>8.3000000000000007</v>
      </c>
      <c r="G178" t="s">
        <v>24</v>
      </c>
      <c r="H178" t="s">
        <v>23</v>
      </c>
      <c r="I178" t="s">
        <v>37</v>
      </c>
      <c r="J178" t="s">
        <v>36</v>
      </c>
      <c r="K178" t="s">
        <v>41</v>
      </c>
      <c r="L178">
        <v>1</v>
      </c>
      <c r="M178">
        <v>0</v>
      </c>
    </row>
    <row r="179" spans="1:20" x14ac:dyDescent="0.3">
      <c r="A179">
        <v>1254117</v>
      </c>
      <c r="B179">
        <v>2021</v>
      </c>
      <c r="C179" s="1">
        <v>44484</v>
      </c>
      <c r="D179" t="s">
        <v>22</v>
      </c>
      <c r="E179">
        <v>2</v>
      </c>
      <c r="F179">
        <v>8.4</v>
      </c>
      <c r="G179" t="s">
        <v>24</v>
      </c>
      <c r="H179" t="s">
        <v>23</v>
      </c>
      <c r="I179" t="s">
        <v>36</v>
      </c>
      <c r="J179" t="s">
        <v>37</v>
      </c>
      <c r="K179" t="s">
        <v>41</v>
      </c>
      <c r="L179">
        <v>0</v>
      </c>
      <c r="M179">
        <v>0</v>
      </c>
    </row>
    <row r="180" spans="1:20" x14ac:dyDescent="0.3">
      <c r="A180">
        <v>1254117</v>
      </c>
      <c r="B180">
        <v>2021</v>
      </c>
      <c r="C180" s="1">
        <v>44484</v>
      </c>
      <c r="D180" t="s">
        <v>22</v>
      </c>
      <c r="E180">
        <v>2</v>
      </c>
      <c r="F180">
        <v>8.5</v>
      </c>
      <c r="G180" t="s">
        <v>24</v>
      </c>
      <c r="H180" t="s">
        <v>23</v>
      </c>
      <c r="I180" t="s">
        <v>36</v>
      </c>
      <c r="J180" t="s">
        <v>37</v>
      </c>
      <c r="K180" t="s">
        <v>41</v>
      </c>
      <c r="L180">
        <v>0</v>
      </c>
      <c r="M180">
        <v>0</v>
      </c>
    </row>
    <row r="181" spans="1:20" x14ac:dyDescent="0.3">
      <c r="A181">
        <v>1254117</v>
      </c>
      <c r="B181">
        <v>2021</v>
      </c>
      <c r="C181" s="1">
        <v>44484</v>
      </c>
      <c r="D181" t="s">
        <v>22</v>
      </c>
      <c r="E181">
        <v>2</v>
      </c>
      <c r="F181">
        <v>8.6</v>
      </c>
      <c r="G181" t="s">
        <v>24</v>
      </c>
      <c r="H181" t="s">
        <v>23</v>
      </c>
      <c r="I181" t="s">
        <v>36</v>
      </c>
      <c r="J181" t="s">
        <v>37</v>
      </c>
      <c r="K181" t="s">
        <v>41</v>
      </c>
      <c r="L181">
        <v>1</v>
      </c>
      <c r="M181">
        <v>0</v>
      </c>
    </row>
    <row r="182" spans="1:20" x14ac:dyDescent="0.3">
      <c r="A182">
        <v>1254117</v>
      </c>
      <c r="B182">
        <v>2021</v>
      </c>
      <c r="C182" s="1">
        <v>44484</v>
      </c>
      <c r="D182" t="s">
        <v>22</v>
      </c>
      <c r="E182">
        <v>2</v>
      </c>
      <c r="F182">
        <v>9.1</v>
      </c>
      <c r="G182" t="s">
        <v>24</v>
      </c>
      <c r="H182" t="s">
        <v>23</v>
      </c>
      <c r="I182" t="s">
        <v>36</v>
      </c>
      <c r="J182" t="s">
        <v>37</v>
      </c>
      <c r="K182" t="s">
        <v>42</v>
      </c>
      <c r="L182">
        <v>6</v>
      </c>
      <c r="M182">
        <v>0</v>
      </c>
    </row>
    <row r="183" spans="1:20" x14ac:dyDescent="0.3">
      <c r="A183">
        <v>1254117</v>
      </c>
      <c r="B183">
        <v>2021</v>
      </c>
      <c r="C183" s="1">
        <v>44484</v>
      </c>
      <c r="D183" t="s">
        <v>22</v>
      </c>
      <c r="E183">
        <v>2</v>
      </c>
      <c r="F183">
        <v>9.1999999999999993</v>
      </c>
      <c r="G183" t="s">
        <v>24</v>
      </c>
      <c r="H183" t="s">
        <v>23</v>
      </c>
      <c r="I183" t="s">
        <v>36</v>
      </c>
      <c r="J183" t="s">
        <v>37</v>
      </c>
      <c r="K183" t="s">
        <v>42</v>
      </c>
      <c r="L183">
        <v>1</v>
      </c>
      <c r="M183">
        <v>0</v>
      </c>
    </row>
    <row r="184" spans="1:20" x14ac:dyDescent="0.3">
      <c r="A184">
        <v>1254117</v>
      </c>
      <c r="B184">
        <v>2021</v>
      </c>
      <c r="C184" s="1">
        <v>44484</v>
      </c>
      <c r="D184" t="s">
        <v>22</v>
      </c>
      <c r="E184">
        <v>2</v>
      </c>
      <c r="F184">
        <v>9.3000000000000007</v>
      </c>
      <c r="G184" t="s">
        <v>24</v>
      </c>
      <c r="H184" t="s">
        <v>23</v>
      </c>
      <c r="I184" t="s">
        <v>37</v>
      </c>
      <c r="J184" t="s">
        <v>36</v>
      </c>
      <c r="K184" t="s">
        <v>42</v>
      </c>
      <c r="L184">
        <v>0</v>
      </c>
      <c r="M184">
        <v>0</v>
      </c>
    </row>
    <row r="185" spans="1:20" x14ac:dyDescent="0.3">
      <c r="A185">
        <v>1254117</v>
      </c>
      <c r="B185">
        <v>2021</v>
      </c>
      <c r="C185" s="1">
        <v>44484</v>
      </c>
      <c r="D185" t="s">
        <v>22</v>
      </c>
      <c r="E185">
        <v>2</v>
      </c>
      <c r="F185">
        <v>9.4</v>
      </c>
      <c r="G185" t="s">
        <v>24</v>
      </c>
      <c r="H185" t="s">
        <v>23</v>
      </c>
      <c r="I185" t="s">
        <v>37</v>
      </c>
      <c r="J185" t="s">
        <v>36</v>
      </c>
      <c r="K185" t="s">
        <v>42</v>
      </c>
      <c r="L185">
        <v>4</v>
      </c>
      <c r="M185">
        <v>0</v>
      </c>
    </row>
    <row r="186" spans="1:20" x14ac:dyDescent="0.3">
      <c r="A186">
        <v>1254117</v>
      </c>
      <c r="B186">
        <v>2021</v>
      </c>
      <c r="C186" s="1">
        <v>44484</v>
      </c>
      <c r="D186" t="s">
        <v>22</v>
      </c>
      <c r="E186">
        <v>2</v>
      </c>
      <c r="F186">
        <v>9.5</v>
      </c>
      <c r="G186" t="s">
        <v>24</v>
      </c>
      <c r="H186" t="s">
        <v>23</v>
      </c>
      <c r="I186" t="s">
        <v>37</v>
      </c>
      <c r="J186" t="s">
        <v>36</v>
      </c>
      <c r="K186" t="s">
        <v>42</v>
      </c>
      <c r="L186">
        <v>4</v>
      </c>
      <c r="M186">
        <v>0</v>
      </c>
    </row>
    <row r="187" spans="1:20" x14ac:dyDescent="0.3">
      <c r="A187">
        <v>1254117</v>
      </c>
      <c r="B187">
        <v>2021</v>
      </c>
      <c r="C187" s="1">
        <v>44484</v>
      </c>
      <c r="D187" t="s">
        <v>22</v>
      </c>
      <c r="E187">
        <v>2</v>
      </c>
      <c r="F187">
        <v>9.6</v>
      </c>
      <c r="G187" t="s">
        <v>24</v>
      </c>
      <c r="H187" t="s">
        <v>23</v>
      </c>
      <c r="I187" t="s">
        <v>37</v>
      </c>
      <c r="J187" t="s">
        <v>36</v>
      </c>
      <c r="K187" t="s">
        <v>42</v>
      </c>
      <c r="L187">
        <v>1</v>
      </c>
      <c r="M187">
        <v>0</v>
      </c>
    </row>
    <row r="188" spans="1:20" x14ac:dyDescent="0.3">
      <c r="A188">
        <v>1254117</v>
      </c>
      <c r="B188">
        <v>2021</v>
      </c>
      <c r="C188" s="1">
        <v>44484</v>
      </c>
      <c r="D188" t="s">
        <v>22</v>
      </c>
      <c r="E188">
        <v>2</v>
      </c>
      <c r="F188">
        <v>10.1</v>
      </c>
      <c r="G188" t="s">
        <v>24</v>
      </c>
      <c r="H188" t="s">
        <v>23</v>
      </c>
      <c r="I188" t="s">
        <v>37</v>
      </c>
      <c r="J188" t="s">
        <v>36</v>
      </c>
      <c r="K188" t="s">
        <v>40</v>
      </c>
      <c r="L188">
        <v>2</v>
      </c>
      <c r="M188">
        <v>0</v>
      </c>
    </row>
    <row r="189" spans="1:20" x14ac:dyDescent="0.3">
      <c r="A189">
        <v>1254117</v>
      </c>
      <c r="B189">
        <v>2021</v>
      </c>
      <c r="C189" s="1">
        <v>44484</v>
      </c>
      <c r="D189" t="s">
        <v>22</v>
      </c>
      <c r="E189">
        <v>2</v>
      </c>
      <c r="F189">
        <v>10.199999999999999</v>
      </c>
      <c r="G189" t="s">
        <v>24</v>
      </c>
      <c r="H189" t="s">
        <v>23</v>
      </c>
      <c r="I189" t="s">
        <v>37</v>
      </c>
      <c r="J189" t="s">
        <v>36</v>
      </c>
      <c r="K189" t="s">
        <v>40</v>
      </c>
      <c r="L189">
        <v>0</v>
      </c>
      <c r="M189">
        <v>0</v>
      </c>
    </row>
    <row r="190" spans="1:20" x14ac:dyDescent="0.3">
      <c r="A190">
        <v>1254117</v>
      </c>
      <c r="B190">
        <v>2021</v>
      </c>
      <c r="C190" s="1">
        <v>44484</v>
      </c>
      <c r="D190" t="s">
        <v>22</v>
      </c>
      <c r="E190">
        <v>2</v>
      </c>
      <c r="F190">
        <v>10.3</v>
      </c>
      <c r="G190" t="s">
        <v>24</v>
      </c>
      <c r="H190" t="s">
        <v>23</v>
      </c>
      <c r="I190" t="s">
        <v>37</v>
      </c>
      <c r="J190" t="s">
        <v>36</v>
      </c>
      <c r="K190" t="s">
        <v>40</v>
      </c>
      <c r="L190">
        <v>1</v>
      </c>
      <c r="M190">
        <v>0</v>
      </c>
    </row>
    <row r="191" spans="1:20" x14ac:dyDescent="0.3">
      <c r="A191">
        <v>1254117</v>
      </c>
      <c r="B191">
        <v>2021</v>
      </c>
      <c r="C191" s="1">
        <v>44484</v>
      </c>
      <c r="D191" t="s">
        <v>22</v>
      </c>
      <c r="E191">
        <v>2</v>
      </c>
      <c r="F191">
        <v>10.4</v>
      </c>
      <c r="G191" t="s">
        <v>24</v>
      </c>
      <c r="H191" t="s">
        <v>23</v>
      </c>
      <c r="I191" t="s">
        <v>36</v>
      </c>
      <c r="J191" t="s">
        <v>37</v>
      </c>
      <c r="K191" t="s">
        <v>40</v>
      </c>
      <c r="L191">
        <v>0</v>
      </c>
      <c r="M191">
        <v>0</v>
      </c>
      <c r="S191" t="s">
        <v>32</v>
      </c>
      <c r="T191" t="s">
        <v>36</v>
      </c>
    </row>
    <row r="192" spans="1:20" x14ac:dyDescent="0.3">
      <c r="A192">
        <v>1254117</v>
      </c>
      <c r="B192">
        <v>2021</v>
      </c>
      <c r="C192" s="1">
        <v>44484</v>
      </c>
      <c r="D192" t="s">
        <v>22</v>
      </c>
      <c r="E192">
        <v>2</v>
      </c>
      <c r="F192">
        <v>10.5</v>
      </c>
      <c r="G192" t="s">
        <v>24</v>
      </c>
      <c r="H192" t="s">
        <v>23</v>
      </c>
      <c r="I192" t="s">
        <v>37</v>
      </c>
      <c r="J192" t="s">
        <v>43</v>
      </c>
      <c r="K192" t="s">
        <v>40</v>
      </c>
      <c r="L192">
        <v>0</v>
      </c>
      <c r="M192">
        <v>1</v>
      </c>
      <c r="N192">
        <v>1</v>
      </c>
    </row>
    <row r="193" spans="1:20" x14ac:dyDescent="0.3">
      <c r="A193">
        <v>1254117</v>
      </c>
      <c r="B193">
        <v>2021</v>
      </c>
      <c r="C193" s="1">
        <v>44484</v>
      </c>
      <c r="D193" t="s">
        <v>22</v>
      </c>
      <c r="E193">
        <v>2</v>
      </c>
      <c r="F193">
        <v>10.6</v>
      </c>
      <c r="G193" t="s">
        <v>24</v>
      </c>
      <c r="H193" t="s">
        <v>23</v>
      </c>
      <c r="I193" t="s">
        <v>37</v>
      </c>
      <c r="J193" t="s">
        <v>43</v>
      </c>
      <c r="K193" t="s">
        <v>40</v>
      </c>
      <c r="L193">
        <v>1</v>
      </c>
      <c r="M193">
        <v>0</v>
      </c>
    </row>
    <row r="194" spans="1:20" x14ac:dyDescent="0.3">
      <c r="A194">
        <v>1254117</v>
      </c>
      <c r="B194">
        <v>2021</v>
      </c>
      <c r="C194" s="1">
        <v>44484</v>
      </c>
      <c r="D194" t="s">
        <v>22</v>
      </c>
      <c r="E194">
        <v>2</v>
      </c>
      <c r="F194">
        <v>10.7</v>
      </c>
      <c r="G194" t="s">
        <v>24</v>
      </c>
      <c r="H194" t="s">
        <v>23</v>
      </c>
      <c r="I194" t="s">
        <v>43</v>
      </c>
      <c r="J194" t="s">
        <v>37</v>
      </c>
      <c r="K194" t="s">
        <v>40</v>
      </c>
      <c r="L194">
        <v>0</v>
      </c>
      <c r="M194">
        <v>0</v>
      </c>
      <c r="S194" t="s">
        <v>32</v>
      </c>
      <c r="T194" t="s">
        <v>43</v>
      </c>
    </row>
    <row r="195" spans="1:20" x14ac:dyDescent="0.3">
      <c r="A195">
        <v>1254117</v>
      </c>
      <c r="B195">
        <v>2021</v>
      </c>
      <c r="C195" s="1">
        <v>44484</v>
      </c>
      <c r="D195" t="s">
        <v>22</v>
      </c>
      <c r="E195">
        <v>2</v>
      </c>
      <c r="F195">
        <v>11.1</v>
      </c>
      <c r="G195" t="s">
        <v>24</v>
      </c>
      <c r="H195" t="s">
        <v>23</v>
      </c>
      <c r="I195" t="s">
        <v>37</v>
      </c>
      <c r="J195" t="s">
        <v>31</v>
      </c>
      <c r="K195" t="s">
        <v>39</v>
      </c>
      <c r="L195">
        <v>1</v>
      </c>
      <c r="M195">
        <v>0</v>
      </c>
    </row>
    <row r="196" spans="1:20" x14ac:dyDescent="0.3">
      <c r="A196">
        <v>1254117</v>
      </c>
      <c r="B196">
        <v>2021</v>
      </c>
      <c r="C196" s="1">
        <v>44484</v>
      </c>
      <c r="D196" t="s">
        <v>22</v>
      </c>
      <c r="E196">
        <v>2</v>
      </c>
      <c r="F196">
        <v>11.2</v>
      </c>
      <c r="G196" t="s">
        <v>24</v>
      </c>
      <c r="H196" t="s">
        <v>23</v>
      </c>
      <c r="I196" t="s">
        <v>31</v>
      </c>
      <c r="J196" t="s">
        <v>37</v>
      </c>
      <c r="K196" t="s">
        <v>39</v>
      </c>
      <c r="L196">
        <v>2</v>
      </c>
      <c r="M196">
        <v>0</v>
      </c>
    </row>
    <row r="197" spans="1:20" x14ac:dyDescent="0.3">
      <c r="A197">
        <v>1254117</v>
      </c>
      <c r="B197">
        <v>2021</v>
      </c>
      <c r="C197" s="1">
        <v>44484</v>
      </c>
      <c r="D197" t="s">
        <v>22</v>
      </c>
      <c r="E197">
        <v>2</v>
      </c>
      <c r="F197">
        <v>11.3</v>
      </c>
      <c r="G197" t="s">
        <v>24</v>
      </c>
      <c r="H197" t="s">
        <v>23</v>
      </c>
      <c r="I197" t="s">
        <v>31</v>
      </c>
      <c r="J197" t="s">
        <v>37</v>
      </c>
      <c r="K197" t="s">
        <v>39</v>
      </c>
      <c r="L197">
        <v>0</v>
      </c>
      <c r="M197">
        <v>1</v>
      </c>
      <c r="N197">
        <v>1</v>
      </c>
    </row>
    <row r="198" spans="1:20" x14ac:dyDescent="0.3">
      <c r="A198">
        <v>1254117</v>
      </c>
      <c r="B198">
        <v>2021</v>
      </c>
      <c r="C198" s="1">
        <v>44484</v>
      </c>
      <c r="D198" t="s">
        <v>22</v>
      </c>
      <c r="E198">
        <v>2</v>
      </c>
      <c r="F198">
        <v>11.4</v>
      </c>
      <c r="G198" t="s">
        <v>24</v>
      </c>
      <c r="H198" t="s">
        <v>23</v>
      </c>
      <c r="I198" t="s">
        <v>31</v>
      </c>
      <c r="J198" t="s">
        <v>37</v>
      </c>
      <c r="K198" t="s">
        <v>39</v>
      </c>
      <c r="L198">
        <v>0</v>
      </c>
      <c r="M198">
        <v>0</v>
      </c>
      <c r="S198" t="s">
        <v>32</v>
      </c>
      <c r="T198" t="s">
        <v>31</v>
      </c>
    </row>
    <row r="199" spans="1:20" x14ac:dyDescent="0.3">
      <c r="A199">
        <v>1254117</v>
      </c>
      <c r="B199">
        <v>2021</v>
      </c>
      <c r="C199" s="1">
        <v>44484</v>
      </c>
      <c r="D199" t="s">
        <v>22</v>
      </c>
      <c r="E199">
        <v>2</v>
      </c>
      <c r="F199">
        <v>11.5</v>
      </c>
      <c r="G199" t="s">
        <v>24</v>
      </c>
      <c r="H199" t="s">
        <v>23</v>
      </c>
      <c r="I199" t="s">
        <v>44</v>
      </c>
      <c r="J199" t="s">
        <v>37</v>
      </c>
      <c r="K199" t="s">
        <v>39</v>
      </c>
      <c r="L199">
        <v>1</v>
      </c>
      <c r="M199">
        <v>0</v>
      </c>
    </row>
    <row r="200" spans="1:20" x14ac:dyDescent="0.3">
      <c r="A200">
        <v>1254117</v>
      </c>
      <c r="B200">
        <v>2021</v>
      </c>
      <c r="C200" s="1">
        <v>44484</v>
      </c>
      <c r="D200" t="s">
        <v>22</v>
      </c>
      <c r="E200">
        <v>2</v>
      </c>
      <c r="F200">
        <v>11.6</v>
      </c>
      <c r="G200" t="s">
        <v>24</v>
      </c>
      <c r="H200" t="s">
        <v>23</v>
      </c>
      <c r="I200" t="s">
        <v>37</v>
      </c>
      <c r="J200" t="s">
        <v>44</v>
      </c>
      <c r="K200" t="s">
        <v>39</v>
      </c>
      <c r="L200">
        <v>1</v>
      </c>
      <c r="M200">
        <v>0</v>
      </c>
    </row>
    <row r="201" spans="1:20" x14ac:dyDescent="0.3">
      <c r="A201">
        <v>1254117</v>
      </c>
      <c r="B201">
        <v>2021</v>
      </c>
      <c r="C201" s="1">
        <v>44484</v>
      </c>
      <c r="D201" t="s">
        <v>22</v>
      </c>
      <c r="E201">
        <v>2</v>
      </c>
      <c r="F201">
        <v>11.7</v>
      </c>
      <c r="G201" t="s">
        <v>24</v>
      </c>
      <c r="H201" t="s">
        <v>23</v>
      </c>
      <c r="I201" t="s">
        <v>44</v>
      </c>
      <c r="J201" t="s">
        <v>37</v>
      </c>
      <c r="K201" t="s">
        <v>39</v>
      </c>
      <c r="L201">
        <v>0</v>
      </c>
      <c r="M201">
        <v>0</v>
      </c>
    </row>
    <row r="202" spans="1:20" x14ac:dyDescent="0.3">
      <c r="A202">
        <v>1254117</v>
      </c>
      <c r="B202">
        <v>2021</v>
      </c>
      <c r="C202" s="1">
        <v>44484</v>
      </c>
      <c r="D202" t="s">
        <v>22</v>
      </c>
      <c r="E202">
        <v>2</v>
      </c>
      <c r="F202">
        <v>12.1</v>
      </c>
      <c r="G202" t="s">
        <v>24</v>
      </c>
      <c r="H202" t="s">
        <v>23</v>
      </c>
      <c r="I202" t="s">
        <v>37</v>
      </c>
      <c r="J202" t="s">
        <v>44</v>
      </c>
      <c r="K202" t="s">
        <v>42</v>
      </c>
      <c r="L202">
        <v>0</v>
      </c>
      <c r="M202">
        <v>0</v>
      </c>
    </row>
    <row r="203" spans="1:20" x14ac:dyDescent="0.3">
      <c r="A203">
        <v>1254117</v>
      </c>
      <c r="B203">
        <v>2021</v>
      </c>
      <c r="C203" s="1">
        <v>44484</v>
      </c>
      <c r="D203" t="s">
        <v>22</v>
      </c>
      <c r="E203">
        <v>2</v>
      </c>
      <c r="F203">
        <v>12.2</v>
      </c>
      <c r="G203" t="s">
        <v>24</v>
      </c>
      <c r="H203" t="s">
        <v>23</v>
      </c>
      <c r="I203" t="s">
        <v>37</v>
      </c>
      <c r="J203" t="s">
        <v>44</v>
      </c>
      <c r="K203" t="s">
        <v>42</v>
      </c>
      <c r="L203">
        <v>2</v>
      </c>
      <c r="M203">
        <v>0</v>
      </c>
    </row>
    <row r="204" spans="1:20" x14ac:dyDescent="0.3">
      <c r="A204">
        <v>1254117</v>
      </c>
      <c r="B204">
        <v>2021</v>
      </c>
      <c r="C204" s="1">
        <v>44484</v>
      </c>
      <c r="D204" t="s">
        <v>22</v>
      </c>
      <c r="E204">
        <v>2</v>
      </c>
      <c r="F204">
        <v>12.3</v>
      </c>
      <c r="G204" t="s">
        <v>24</v>
      </c>
      <c r="H204" t="s">
        <v>23</v>
      </c>
      <c r="I204" t="s">
        <v>37</v>
      </c>
      <c r="J204" t="s">
        <v>44</v>
      </c>
      <c r="K204" t="s">
        <v>42</v>
      </c>
      <c r="L204">
        <v>2</v>
      </c>
      <c r="M204">
        <v>0</v>
      </c>
    </row>
    <row r="205" spans="1:20" x14ac:dyDescent="0.3">
      <c r="A205">
        <v>1254117</v>
      </c>
      <c r="B205">
        <v>2021</v>
      </c>
      <c r="C205" s="1">
        <v>44484</v>
      </c>
      <c r="D205" t="s">
        <v>22</v>
      </c>
      <c r="E205">
        <v>2</v>
      </c>
      <c r="F205">
        <v>12.4</v>
      </c>
      <c r="G205" t="s">
        <v>24</v>
      </c>
      <c r="H205" t="s">
        <v>23</v>
      </c>
      <c r="I205" t="s">
        <v>37</v>
      </c>
      <c r="J205" t="s">
        <v>44</v>
      </c>
      <c r="K205" t="s">
        <v>42</v>
      </c>
      <c r="L205">
        <v>0</v>
      </c>
      <c r="M205">
        <v>0</v>
      </c>
    </row>
    <row r="206" spans="1:20" x14ac:dyDescent="0.3">
      <c r="A206">
        <v>1254117</v>
      </c>
      <c r="B206">
        <v>2021</v>
      </c>
      <c r="C206" s="1">
        <v>44484</v>
      </c>
      <c r="D206" t="s">
        <v>22</v>
      </c>
      <c r="E206">
        <v>2</v>
      </c>
      <c r="F206">
        <v>12.5</v>
      </c>
      <c r="G206" t="s">
        <v>24</v>
      </c>
      <c r="H206" t="s">
        <v>23</v>
      </c>
      <c r="I206" t="s">
        <v>37</v>
      </c>
      <c r="J206" t="s">
        <v>44</v>
      </c>
      <c r="K206" t="s">
        <v>42</v>
      </c>
      <c r="L206">
        <v>4</v>
      </c>
      <c r="M206">
        <v>0</v>
      </c>
    </row>
    <row r="207" spans="1:20" x14ac:dyDescent="0.3">
      <c r="A207">
        <v>1254117</v>
      </c>
      <c r="B207">
        <v>2021</v>
      </c>
      <c r="C207" s="1">
        <v>44484</v>
      </c>
      <c r="D207" t="s">
        <v>22</v>
      </c>
      <c r="E207">
        <v>2</v>
      </c>
      <c r="F207">
        <v>12.6</v>
      </c>
      <c r="G207" t="s">
        <v>24</v>
      </c>
      <c r="H207" t="s">
        <v>23</v>
      </c>
      <c r="I207" t="s">
        <v>37</v>
      </c>
      <c r="J207" t="s">
        <v>44</v>
      </c>
      <c r="K207" t="s">
        <v>42</v>
      </c>
      <c r="L207">
        <v>1</v>
      </c>
      <c r="M207">
        <v>0</v>
      </c>
    </row>
    <row r="208" spans="1:20" x14ac:dyDescent="0.3">
      <c r="A208">
        <v>1254117</v>
      </c>
      <c r="B208">
        <v>2021</v>
      </c>
      <c r="C208" s="1">
        <v>44484</v>
      </c>
      <c r="D208" t="s">
        <v>22</v>
      </c>
      <c r="E208">
        <v>2</v>
      </c>
      <c r="F208">
        <v>13.1</v>
      </c>
      <c r="G208" t="s">
        <v>24</v>
      </c>
      <c r="H208" t="s">
        <v>23</v>
      </c>
      <c r="I208" t="s">
        <v>37</v>
      </c>
      <c r="J208" t="s">
        <v>44</v>
      </c>
      <c r="K208" t="s">
        <v>38</v>
      </c>
      <c r="L208">
        <v>0</v>
      </c>
      <c r="M208">
        <v>0</v>
      </c>
    </row>
    <row r="209" spans="1:20" x14ac:dyDescent="0.3">
      <c r="A209">
        <v>1254117</v>
      </c>
      <c r="B209">
        <v>2021</v>
      </c>
      <c r="C209" s="1">
        <v>44484</v>
      </c>
      <c r="D209" t="s">
        <v>22</v>
      </c>
      <c r="E209">
        <v>2</v>
      </c>
      <c r="F209">
        <v>13.2</v>
      </c>
      <c r="G209" t="s">
        <v>24</v>
      </c>
      <c r="H209" t="s">
        <v>23</v>
      </c>
      <c r="I209" t="s">
        <v>37</v>
      </c>
      <c r="J209" t="s">
        <v>44</v>
      </c>
      <c r="K209" t="s">
        <v>38</v>
      </c>
      <c r="L209">
        <v>0</v>
      </c>
      <c r="M209">
        <v>0</v>
      </c>
      <c r="S209" t="s">
        <v>34</v>
      </c>
      <c r="T209" t="s">
        <v>37</v>
      </c>
    </row>
    <row r="210" spans="1:20" x14ac:dyDescent="0.3">
      <c r="A210">
        <v>1254117</v>
      </c>
      <c r="B210">
        <v>2021</v>
      </c>
      <c r="C210" s="1">
        <v>44484</v>
      </c>
      <c r="D210" t="s">
        <v>22</v>
      </c>
      <c r="E210">
        <v>2</v>
      </c>
      <c r="F210">
        <v>13.3</v>
      </c>
      <c r="G210" t="s">
        <v>24</v>
      </c>
      <c r="H210" t="s">
        <v>23</v>
      </c>
      <c r="I210" t="s">
        <v>45</v>
      </c>
      <c r="J210" t="s">
        <v>44</v>
      </c>
      <c r="K210" t="s">
        <v>38</v>
      </c>
      <c r="L210">
        <v>6</v>
      </c>
      <c r="M210">
        <v>0</v>
      </c>
    </row>
    <row r="211" spans="1:20" x14ac:dyDescent="0.3">
      <c r="A211">
        <v>1254117</v>
      </c>
      <c r="B211">
        <v>2021</v>
      </c>
      <c r="C211" s="1">
        <v>44484</v>
      </c>
      <c r="D211" t="s">
        <v>22</v>
      </c>
      <c r="E211">
        <v>2</v>
      </c>
      <c r="F211">
        <v>13.4</v>
      </c>
      <c r="G211" t="s">
        <v>24</v>
      </c>
      <c r="H211" t="s">
        <v>23</v>
      </c>
      <c r="I211" t="s">
        <v>45</v>
      </c>
      <c r="J211" t="s">
        <v>44</v>
      </c>
      <c r="K211" t="s">
        <v>38</v>
      </c>
      <c r="L211">
        <v>1</v>
      </c>
      <c r="M211">
        <v>0</v>
      </c>
    </row>
    <row r="212" spans="1:20" x14ac:dyDescent="0.3">
      <c r="A212">
        <v>1254117</v>
      </c>
      <c r="B212">
        <v>2021</v>
      </c>
      <c r="C212" s="1">
        <v>44484</v>
      </c>
      <c r="D212" t="s">
        <v>22</v>
      </c>
      <c r="E212">
        <v>2</v>
      </c>
      <c r="F212">
        <v>13.5</v>
      </c>
      <c r="G212" t="s">
        <v>24</v>
      </c>
      <c r="H212" t="s">
        <v>23</v>
      </c>
      <c r="I212" t="s">
        <v>44</v>
      </c>
      <c r="J212" t="s">
        <v>45</v>
      </c>
      <c r="K212" t="s">
        <v>38</v>
      </c>
      <c r="L212">
        <v>1</v>
      </c>
      <c r="M212">
        <v>0</v>
      </c>
    </row>
    <row r="213" spans="1:20" x14ac:dyDescent="0.3">
      <c r="A213">
        <v>1254117</v>
      </c>
      <c r="B213">
        <v>2021</v>
      </c>
      <c r="C213" s="1">
        <v>44484</v>
      </c>
      <c r="D213" t="s">
        <v>22</v>
      </c>
      <c r="E213">
        <v>2</v>
      </c>
      <c r="F213">
        <v>13.6</v>
      </c>
      <c r="G213" t="s">
        <v>24</v>
      </c>
      <c r="H213" t="s">
        <v>23</v>
      </c>
      <c r="I213" t="s">
        <v>45</v>
      </c>
      <c r="J213" t="s">
        <v>44</v>
      </c>
      <c r="K213" t="s">
        <v>38</v>
      </c>
      <c r="L213">
        <v>1</v>
      </c>
      <c r="M213">
        <v>0</v>
      </c>
    </row>
    <row r="214" spans="1:20" x14ac:dyDescent="0.3">
      <c r="A214">
        <v>1254117</v>
      </c>
      <c r="B214">
        <v>2021</v>
      </c>
      <c r="C214" s="1">
        <v>44484</v>
      </c>
      <c r="D214" t="s">
        <v>22</v>
      </c>
      <c r="E214">
        <v>2</v>
      </c>
      <c r="F214">
        <v>14.1</v>
      </c>
      <c r="G214" t="s">
        <v>24</v>
      </c>
      <c r="H214" t="s">
        <v>23</v>
      </c>
      <c r="I214" t="s">
        <v>45</v>
      </c>
      <c r="J214" t="s">
        <v>44</v>
      </c>
      <c r="K214" t="s">
        <v>42</v>
      </c>
      <c r="L214">
        <v>0</v>
      </c>
      <c r="M214">
        <v>0</v>
      </c>
    </row>
    <row r="215" spans="1:20" x14ac:dyDescent="0.3">
      <c r="A215">
        <v>1254117</v>
      </c>
      <c r="B215">
        <v>2021</v>
      </c>
      <c r="C215" s="1">
        <v>44484</v>
      </c>
      <c r="D215" t="s">
        <v>22</v>
      </c>
      <c r="E215">
        <v>2</v>
      </c>
      <c r="F215">
        <v>14.2</v>
      </c>
      <c r="G215" t="s">
        <v>24</v>
      </c>
      <c r="H215" t="s">
        <v>23</v>
      </c>
      <c r="I215" t="s">
        <v>45</v>
      </c>
      <c r="J215" t="s">
        <v>44</v>
      </c>
      <c r="K215" t="s">
        <v>42</v>
      </c>
      <c r="L215">
        <v>0</v>
      </c>
      <c r="M215">
        <v>0</v>
      </c>
    </row>
    <row r="216" spans="1:20" x14ac:dyDescent="0.3">
      <c r="A216">
        <v>1254117</v>
      </c>
      <c r="B216">
        <v>2021</v>
      </c>
      <c r="C216" s="1">
        <v>44484</v>
      </c>
      <c r="D216" t="s">
        <v>22</v>
      </c>
      <c r="E216">
        <v>2</v>
      </c>
      <c r="F216">
        <v>14.3</v>
      </c>
      <c r="G216" t="s">
        <v>24</v>
      </c>
      <c r="H216" t="s">
        <v>23</v>
      </c>
      <c r="I216" t="s">
        <v>45</v>
      </c>
      <c r="J216" t="s">
        <v>44</v>
      </c>
      <c r="K216" t="s">
        <v>42</v>
      </c>
      <c r="L216">
        <v>1</v>
      </c>
      <c r="M216">
        <v>0</v>
      </c>
    </row>
    <row r="217" spans="1:20" x14ac:dyDescent="0.3">
      <c r="A217">
        <v>1254117</v>
      </c>
      <c r="B217">
        <v>2021</v>
      </c>
      <c r="C217" s="1">
        <v>44484</v>
      </c>
      <c r="D217" t="s">
        <v>22</v>
      </c>
      <c r="E217">
        <v>2</v>
      </c>
      <c r="F217">
        <v>14.4</v>
      </c>
      <c r="G217" t="s">
        <v>24</v>
      </c>
      <c r="H217" t="s">
        <v>23</v>
      </c>
      <c r="I217" t="s">
        <v>44</v>
      </c>
      <c r="J217" t="s">
        <v>45</v>
      </c>
      <c r="K217" t="s">
        <v>42</v>
      </c>
      <c r="L217">
        <v>1</v>
      </c>
      <c r="M217">
        <v>0</v>
      </c>
    </row>
    <row r="218" spans="1:20" x14ac:dyDescent="0.3">
      <c r="A218">
        <v>1254117</v>
      </c>
      <c r="B218">
        <v>2021</v>
      </c>
      <c r="C218" s="1">
        <v>44484</v>
      </c>
      <c r="D218" t="s">
        <v>22</v>
      </c>
      <c r="E218">
        <v>2</v>
      </c>
      <c r="F218">
        <v>14.5</v>
      </c>
      <c r="G218" t="s">
        <v>24</v>
      </c>
      <c r="H218" t="s">
        <v>23</v>
      </c>
      <c r="I218" t="s">
        <v>45</v>
      </c>
      <c r="J218" t="s">
        <v>44</v>
      </c>
      <c r="K218" t="s">
        <v>42</v>
      </c>
      <c r="L218">
        <v>0</v>
      </c>
      <c r="M218">
        <v>0</v>
      </c>
      <c r="S218" t="s">
        <v>32</v>
      </c>
      <c r="T218" t="s">
        <v>45</v>
      </c>
    </row>
    <row r="219" spans="1:20" x14ac:dyDescent="0.3">
      <c r="A219">
        <v>1254117</v>
      </c>
      <c r="B219">
        <v>2021</v>
      </c>
      <c r="C219" s="1">
        <v>44484</v>
      </c>
      <c r="D219" t="s">
        <v>22</v>
      </c>
      <c r="E219">
        <v>2</v>
      </c>
      <c r="F219">
        <v>14.6</v>
      </c>
      <c r="G219" t="s">
        <v>24</v>
      </c>
      <c r="H219" t="s">
        <v>23</v>
      </c>
      <c r="I219" t="s">
        <v>27</v>
      </c>
      <c r="J219" t="s">
        <v>44</v>
      </c>
      <c r="K219" t="s">
        <v>42</v>
      </c>
      <c r="L219">
        <v>0</v>
      </c>
      <c r="M219">
        <v>1</v>
      </c>
      <c r="N219">
        <v>1</v>
      </c>
    </row>
    <row r="220" spans="1:20" x14ac:dyDescent="0.3">
      <c r="A220">
        <v>1254117</v>
      </c>
      <c r="B220">
        <v>2021</v>
      </c>
      <c r="C220" s="1">
        <v>44484</v>
      </c>
      <c r="D220" t="s">
        <v>22</v>
      </c>
      <c r="E220">
        <v>2</v>
      </c>
      <c r="F220">
        <v>14.7</v>
      </c>
      <c r="G220" t="s">
        <v>24</v>
      </c>
      <c r="H220" t="s">
        <v>23</v>
      </c>
      <c r="I220" t="s">
        <v>27</v>
      </c>
      <c r="J220" t="s">
        <v>44</v>
      </c>
      <c r="K220" t="s">
        <v>42</v>
      </c>
      <c r="L220">
        <v>0</v>
      </c>
      <c r="M220">
        <v>0</v>
      </c>
      <c r="S220" t="s">
        <v>34</v>
      </c>
      <c r="T220" t="s">
        <v>27</v>
      </c>
    </row>
    <row r="221" spans="1:20" x14ac:dyDescent="0.3">
      <c r="A221">
        <v>1254117</v>
      </c>
      <c r="B221">
        <v>2021</v>
      </c>
      <c r="C221" s="1">
        <v>44484</v>
      </c>
      <c r="D221" t="s">
        <v>22</v>
      </c>
      <c r="E221">
        <v>2</v>
      </c>
      <c r="F221">
        <v>15.1</v>
      </c>
      <c r="G221" t="s">
        <v>24</v>
      </c>
      <c r="H221" t="s">
        <v>23</v>
      </c>
      <c r="I221" t="s">
        <v>44</v>
      </c>
      <c r="J221" t="s">
        <v>46</v>
      </c>
      <c r="K221" t="s">
        <v>40</v>
      </c>
      <c r="L221">
        <v>1</v>
      </c>
      <c r="M221">
        <v>0</v>
      </c>
    </row>
    <row r="222" spans="1:20" x14ac:dyDescent="0.3">
      <c r="A222">
        <v>1254117</v>
      </c>
      <c r="B222">
        <v>2021</v>
      </c>
      <c r="C222" s="1">
        <v>44484</v>
      </c>
      <c r="D222" t="s">
        <v>22</v>
      </c>
      <c r="E222">
        <v>2</v>
      </c>
      <c r="F222">
        <v>15.2</v>
      </c>
      <c r="G222" t="s">
        <v>24</v>
      </c>
      <c r="H222" t="s">
        <v>23</v>
      </c>
      <c r="I222" t="s">
        <v>46</v>
      </c>
      <c r="J222" t="s">
        <v>44</v>
      </c>
      <c r="K222" t="s">
        <v>40</v>
      </c>
      <c r="L222">
        <v>0</v>
      </c>
      <c r="M222">
        <v>0</v>
      </c>
    </row>
    <row r="223" spans="1:20" x14ac:dyDescent="0.3">
      <c r="A223">
        <v>1254117</v>
      </c>
      <c r="B223">
        <v>2021</v>
      </c>
      <c r="C223" s="1">
        <v>44484</v>
      </c>
      <c r="D223" t="s">
        <v>22</v>
      </c>
      <c r="E223">
        <v>2</v>
      </c>
      <c r="F223">
        <v>15.3</v>
      </c>
      <c r="G223" t="s">
        <v>24</v>
      </c>
      <c r="H223" t="s">
        <v>23</v>
      </c>
      <c r="I223" t="s">
        <v>46</v>
      </c>
      <c r="J223" t="s">
        <v>44</v>
      </c>
      <c r="K223" t="s">
        <v>40</v>
      </c>
      <c r="L223">
        <v>2</v>
      </c>
      <c r="M223">
        <v>0</v>
      </c>
    </row>
    <row r="224" spans="1:20" x14ac:dyDescent="0.3">
      <c r="A224">
        <v>1254117</v>
      </c>
      <c r="B224">
        <v>2021</v>
      </c>
      <c r="C224" s="1">
        <v>44484</v>
      </c>
      <c r="D224" t="s">
        <v>22</v>
      </c>
      <c r="E224">
        <v>2</v>
      </c>
      <c r="F224">
        <v>15.4</v>
      </c>
      <c r="G224" t="s">
        <v>24</v>
      </c>
      <c r="H224" t="s">
        <v>23</v>
      </c>
      <c r="I224" t="s">
        <v>46</v>
      </c>
      <c r="J224" t="s">
        <v>44</v>
      </c>
      <c r="K224" t="s">
        <v>40</v>
      </c>
      <c r="L224">
        <v>0</v>
      </c>
      <c r="M224">
        <v>0</v>
      </c>
      <c r="S224" t="s">
        <v>32</v>
      </c>
      <c r="T224" t="s">
        <v>46</v>
      </c>
    </row>
    <row r="225" spans="1:20" x14ac:dyDescent="0.3">
      <c r="A225">
        <v>1254117</v>
      </c>
      <c r="B225">
        <v>2021</v>
      </c>
      <c r="C225" s="1">
        <v>44484</v>
      </c>
      <c r="D225" t="s">
        <v>22</v>
      </c>
      <c r="E225">
        <v>2</v>
      </c>
      <c r="F225">
        <v>15.5</v>
      </c>
      <c r="G225" t="s">
        <v>24</v>
      </c>
      <c r="H225" t="s">
        <v>23</v>
      </c>
      <c r="I225" t="s">
        <v>29</v>
      </c>
      <c r="J225" t="s">
        <v>44</v>
      </c>
      <c r="K225" t="s">
        <v>40</v>
      </c>
      <c r="L225">
        <v>0</v>
      </c>
      <c r="M225">
        <v>0</v>
      </c>
    </row>
    <row r="226" spans="1:20" x14ac:dyDescent="0.3">
      <c r="A226">
        <v>1254117</v>
      </c>
      <c r="B226">
        <v>2021</v>
      </c>
      <c r="C226" s="1">
        <v>44484</v>
      </c>
      <c r="D226" t="s">
        <v>22</v>
      </c>
      <c r="E226">
        <v>2</v>
      </c>
      <c r="F226">
        <v>15.6</v>
      </c>
      <c r="G226" t="s">
        <v>24</v>
      </c>
      <c r="H226" t="s">
        <v>23</v>
      </c>
      <c r="I226" t="s">
        <v>29</v>
      </c>
      <c r="J226" t="s">
        <v>44</v>
      </c>
      <c r="K226" t="s">
        <v>40</v>
      </c>
      <c r="L226">
        <v>2</v>
      </c>
      <c r="M226">
        <v>0</v>
      </c>
    </row>
    <row r="227" spans="1:20" x14ac:dyDescent="0.3">
      <c r="A227">
        <v>1254117</v>
      </c>
      <c r="B227">
        <v>2021</v>
      </c>
      <c r="C227" s="1">
        <v>44484</v>
      </c>
      <c r="D227" t="s">
        <v>22</v>
      </c>
      <c r="E227">
        <v>2</v>
      </c>
      <c r="F227">
        <v>16.100000000000001</v>
      </c>
      <c r="G227" t="s">
        <v>24</v>
      </c>
      <c r="H227" t="s">
        <v>23</v>
      </c>
      <c r="I227" t="s">
        <v>44</v>
      </c>
      <c r="J227" t="s">
        <v>29</v>
      </c>
      <c r="K227" t="s">
        <v>39</v>
      </c>
      <c r="L227">
        <v>0</v>
      </c>
      <c r="M227">
        <v>0</v>
      </c>
    </row>
    <row r="228" spans="1:20" x14ac:dyDescent="0.3">
      <c r="A228">
        <v>1254117</v>
      </c>
      <c r="B228">
        <v>2021</v>
      </c>
      <c r="C228" s="1">
        <v>44484</v>
      </c>
      <c r="D228" t="s">
        <v>22</v>
      </c>
      <c r="E228">
        <v>2</v>
      </c>
      <c r="F228">
        <v>16.2</v>
      </c>
      <c r="G228" t="s">
        <v>24</v>
      </c>
      <c r="H228" t="s">
        <v>23</v>
      </c>
      <c r="I228" t="s">
        <v>44</v>
      </c>
      <c r="J228" t="s">
        <v>29</v>
      </c>
      <c r="K228" t="s">
        <v>39</v>
      </c>
      <c r="L228">
        <v>0</v>
      </c>
      <c r="M228">
        <v>0</v>
      </c>
    </row>
    <row r="229" spans="1:20" x14ac:dyDescent="0.3">
      <c r="A229">
        <v>1254117</v>
      </c>
      <c r="B229">
        <v>2021</v>
      </c>
      <c r="C229" s="1">
        <v>44484</v>
      </c>
      <c r="D229" t="s">
        <v>22</v>
      </c>
      <c r="E229">
        <v>2</v>
      </c>
      <c r="F229">
        <v>16.3</v>
      </c>
      <c r="G229" t="s">
        <v>24</v>
      </c>
      <c r="H229" t="s">
        <v>23</v>
      </c>
      <c r="I229" t="s">
        <v>44</v>
      </c>
      <c r="J229" t="s">
        <v>29</v>
      </c>
      <c r="K229" t="s">
        <v>39</v>
      </c>
      <c r="L229">
        <v>0</v>
      </c>
      <c r="M229">
        <v>0</v>
      </c>
      <c r="S229" t="s">
        <v>32</v>
      </c>
      <c r="T229" t="s">
        <v>44</v>
      </c>
    </row>
    <row r="230" spans="1:20" x14ac:dyDescent="0.3">
      <c r="A230">
        <v>1254117</v>
      </c>
      <c r="B230">
        <v>2021</v>
      </c>
      <c r="C230" s="1">
        <v>44484</v>
      </c>
      <c r="D230" t="s">
        <v>22</v>
      </c>
      <c r="E230">
        <v>2</v>
      </c>
      <c r="F230">
        <v>16.399999999999999</v>
      </c>
      <c r="G230" t="s">
        <v>24</v>
      </c>
      <c r="H230" t="s">
        <v>23</v>
      </c>
      <c r="I230" t="s">
        <v>28</v>
      </c>
      <c r="J230" t="s">
        <v>29</v>
      </c>
      <c r="K230" t="s">
        <v>39</v>
      </c>
      <c r="L230">
        <v>1</v>
      </c>
      <c r="M230">
        <v>0</v>
      </c>
    </row>
    <row r="231" spans="1:20" x14ac:dyDescent="0.3">
      <c r="A231">
        <v>1254117</v>
      </c>
      <c r="B231">
        <v>2021</v>
      </c>
      <c r="C231" s="1">
        <v>44484</v>
      </c>
      <c r="D231" t="s">
        <v>22</v>
      </c>
      <c r="E231">
        <v>2</v>
      </c>
      <c r="F231">
        <v>16.5</v>
      </c>
      <c r="G231" t="s">
        <v>24</v>
      </c>
      <c r="H231" t="s">
        <v>23</v>
      </c>
      <c r="I231" t="s">
        <v>29</v>
      </c>
      <c r="J231" t="s">
        <v>28</v>
      </c>
      <c r="K231" t="s">
        <v>39</v>
      </c>
      <c r="L231">
        <v>1</v>
      </c>
      <c r="M231">
        <v>0</v>
      </c>
    </row>
    <row r="232" spans="1:20" x14ac:dyDescent="0.3">
      <c r="A232">
        <v>1254117</v>
      </c>
      <c r="B232">
        <v>2021</v>
      </c>
      <c r="C232" s="1">
        <v>44484</v>
      </c>
      <c r="D232" t="s">
        <v>22</v>
      </c>
      <c r="E232">
        <v>2</v>
      </c>
      <c r="F232">
        <v>16.600000000000001</v>
      </c>
      <c r="G232" t="s">
        <v>24</v>
      </c>
      <c r="H232" t="s">
        <v>23</v>
      </c>
      <c r="I232" t="s">
        <v>28</v>
      </c>
      <c r="J232" t="s">
        <v>29</v>
      </c>
      <c r="K232" t="s">
        <v>39</v>
      </c>
      <c r="L232">
        <v>0</v>
      </c>
      <c r="M232">
        <v>0</v>
      </c>
    </row>
    <row r="233" spans="1:20" x14ac:dyDescent="0.3">
      <c r="A233">
        <v>1254117</v>
      </c>
      <c r="B233">
        <v>2021</v>
      </c>
      <c r="C233" s="1">
        <v>44484</v>
      </c>
      <c r="D233" t="s">
        <v>22</v>
      </c>
      <c r="E233">
        <v>2</v>
      </c>
      <c r="F233">
        <v>17.100000000000001</v>
      </c>
      <c r="G233" t="s">
        <v>24</v>
      </c>
      <c r="H233" t="s">
        <v>23</v>
      </c>
      <c r="I233" t="s">
        <v>29</v>
      </c>
      <c r="J233" t="s">
        <v>28</v>
      </c>
      <c r="K233" t="s">
        <v>41</v>
      </c>
      <c r="L233">
        <v>1</v>
      </c>
      <c r="M233">
        <v>0</v>
      </c>
    </row>
    <row r="234" spans="1:20" x14ac:dyDescent="0.3">
      <c r="A234">
        <v>1254117</v>
      </c>
      <c r="B234">
        <v>2021</v>
      </c>
      <c r="C234" s="1">
        <v>44484</v>
      </c>
      <c r="D234" t="s">
        <v>22</v>
      </c>
      <c r="E234">
        <v>2</v>
      </c>
      <c r="F234">
        <v>17.2</v>
      </c>
      <c r="G234" t="s">
        <v>24</v>
      </c>
      <c r="H234" t="s">
        <v>23</v>
      </c>
      <c r="I234" t="s">
        <v>28</v>
      </c>
      <c r="J234" t="s">
        <v>29</v>
      </c>
      <c r="K234" t="s">
        <v>41</v>
      </c>
      <c r="L234">
        <v>0</v>
      </c>
      <c r="M234">
        <v>0</v>
      </c>
    </row>
    <row r="235" spans="1:20" x14ac:dyDescent="0.3">
      <c r="A235">
        <v>1254117</v>
      </c>
      <c r="B235">
        <v>2021</v>
      </c>
      <c r="C235" s="1">
        <v>44484</v>
      </c>
      <c r="D235" t="s">
        <v>22</v>
      </c>
      <c r="E235">
        <v>2</v>
      </c>
      <c r="F235">
        <v>17.3</v>
      </c>
      <c r="G235" t="s">
        <v>24</v>
      </c>
      <c r="H235" t="s">
        <v>23</v>
      </c>
      <c r="I235" t="s">
        <v>28</v>
      </c>
      <c r="J235" t="s">
        <v>29</v>
      </c>
      <c r="K235" t="s">
        <v>41</v>
      </c>
      <c r="L235">
        <v>4</v>
      </c>
      <c r="M235">
        <v>0</v>
      </c>
    </row>
    <row r="236" spans="1:20" x14ac:dyDescent="0.3">
      <c r="A236">
        <v>1254117</v>
      </c>
      <c r="B236">
        <v>2021</v>
      </c>
      <c r="C236" s="1">
        <v>44484</v>
      </c>
      <c r="D236" t="s">
        <v>22</v>
      </c>
      <c r="E236">
        <v>2</v>
      </c>
      <c r="F236">
        <v>17.399999999999999</v>
      </c>
      <c r="G236" t="s">
        <v>24</v>
      </c>
      <c r="H236" t="s">
        <v>23</v>
      </c>
      <c r="I236" t="s">
        <v>28</v>
      </c>
      <c r="J236" t="s">
        <v>29</v>
      </c>
      <c r="K236" t="s">
        <v>41</v>
      </c>
      <c r="L236">
        <v>6</v>
      </c>
      <c r="M236">
        <v>0</v>
      </c>
    </row>
    <row r="237" spans="1:20" x14ac:dyDescent="0.3">
      <c r="A237">
        <v>1254117</v>
      </c>
      <c r="B237">
        <v>2021</v>
      </c>
      <c r="C237" s="1">
        <v>44484</v>
      </c>
      <c r="D237" t="s">
        <v>22</v>
      </c>
      <c r="E237">
        <v>2</v>
      </c>
      <c r="F237">
        <v>17.5</v>
      </c>
      <c r="G237" t="s">
        <v>24</v>
      </c>
      <c r="H237" t="s">
        <v>23</v>
      </c>
      <c r="I237" t="s">
        <v>28</v>
      </c>
      <c r="J237" t="s">
        <v>29</v>
      </c>
      <c r="K237" t="s">
        <v>41</v>
      </c>
      <c r="L237">
        <v>6</v>
      </c>
      <c r="M237">
        <v>0</v>
      </c>
    </row>
    <row r="238" spans="1:20" x14ac:dyDescent="0.3">
      <c r="A238">
        <v>1254117</v>
      </c>
      <c r="B238">
        <v>2021</v>
      </c>
      <c r="C238" s="1">
        <v>44484</v>
      </c>
      <c r="D238" t="s">
        <v>22</v>
      </c>
      <c r="E238">
        <v>2</v>
      </c>
      <c r="F238">
        <v>17.600000000000001</v>
      </c>
      <c r="G238" t="s">
        <v>24</v>
      </c>
      <c r="H238" t="s">
        <v>23</v>
      </c>
      <c r="I238" t="s">
        <v>28</v>
      </c>
      <c r="J238" t="s">
        <v>29</v>
      </c>
      <c r="K238" t="s">
        <v>41</v>
      </c>
      <c r="L238">
        <v>1</v>
      </c>
      <c r="M238">
        <v>0</v>
      </c>
    </row>
    <row r="239" spans="1:20" x14ac:dyDescent="0.3">
      <c r="A239">
        <v>1254117</v>
      </c>
      <c r="B239">
        <v>2021</v>
      </c>
      <c r="C239" s="1">
        <v>44484</v>
      </c>
      <c r="D239" t="s">
        <v>22</v>
      </c>
      <c r="E239">
        <v>2</v>
      </c>
      <c r="F239">
        <v>18.100000000000001</v>
      </c>
      <c r="G239" t="s">
        <v>24</v>
      </c>
      <c r="H239" t="s">
        <v>23</v>
      </c>
      <c r="I239" t="s">
        <v>28</v>
      </c>
      <c r="J239" t="s">
        <v>29</v>
      </c>
      <c r="K239" t="s">
        <v>40</v>
      </c>
      <c r="L239">
        <v>0</v>
      </c>
      <c r="M239">
        <v>0</v>
      </c>
    </row>
    <row r="240" spans="1:20" x14ac:dyDescent="0.3">
      <c r="A240">
        <v>1254117</v>
      </c>
      <c r="B240">
        <v>2021</v>
      </c>
      <c r="C240" s="1">
        <v>44484</v>
      </c>
      <c r="D240" t="s">
        <v>22</v>
      </c>
      <c r="E240">
        <v>2</v>
      </c>
      <c r="F240">
        <v>18.2</v>
      </c>
      <c r="G240" t="s">
        <v>24</v>
      </c>
      <c r="H240" t="s">
        <v>23</v>
      </c>
      <c r="I240" t="s">
        <v>28</v>
      </c>
      <c r="J240" t="s">
        <v>29</v>
      </c>
      <c r="K240" t="s">
        <v>40</v>
      </c>
      <c r="L240">
        <v>0</v>
      </c>
      <c r="M240">
        <v>1</v>
      </c>
      <c r="N240">
        <v>1</v>
      </c>
    </row>
    <row r="241" spans="1:20" x14ac:dyDescent="0.3">
      <c r="A241">
        <v>1254117</v>
      </c>
      <c r="B241">
        <v>2021</v>
      </c>
      <c r="C241" s="1">
        <v>44484</v>
      </c>
      <c r="D241" t="s">
        <v>22</v>
      </c>
      <c r="E241">
        <v>2</v>
      </c>
      <c r="F241">
        <v>18.3</v>
      </c>
      <c r="G241" t="s">
        <v>24</v>
      </c>
      <c r="H241" t="s">
        <v>23</v>
      </c>
      <c r="I241" t="s">
        <v>28</v>
      </c>
      <c r="J241" t="s">
        <v>29</v>
      </c>
      <c r="K241" t="s">
        <v>40</v>
      </c>
      <c r="L241">
        <v>1</v>
      </c>
      <c r="M241">
        <v>0</v>
      </c>
    </row>
    <row r="242" spans="1:20" x14ac:dyDescent="0.3">
      <c r="A242">
        <v>1254117</v>
      </c>
      <c r="B242">
        <v>2021</v>
      </c>
      <c r="C242" s="1">
        <v>44484</v>
      </c>
      <c r="D242" t="s">
        <v>22</v>
      </c>
      <c r="E242">
        <v>2</v>
      </c>
      <c r="F242">
        <v>18.399999999999999</v>
      </c>
      <c r="G242" t="s">
        <v>24</v>
      </c>
      <c r="H242" t="s">
        <v>23</v>
      </c>
      <c r="I242" t="s">
        <v>29</v>
      </c>
      <c r="J242" t="s">
        <v>28</v>
      </c>
      <c r="K242" t="s">
        <v>40</v>
      </c>
      <c r="L242">
        <v>0</v>
      </c>
      <c r="M242">
        <v>0</v>
      </c>
    </row>
    <row r="243" spans="1:20" x14ac:dyDescent="0.3">
      <c r="A243">
        <v>1254117</v>
      </c>
      <c r="B243">
        <v>2021</v>
      </c>
      <c r="C243" s="1">
        <v>44484</v>
      </c>
      <c r="D243" t="s">
        <v>22</v>
      </c>
      <c r="E243">
        <v>2</v>
      </c>
      <c r="F243">
        <v>18.5</v>
      </c>
      <c r="G243" t="s">
        <v>24</v>
      </c>
      <c r="H243" t="s">
        <v>23</v>
      </c>
      <c r="I243" t="s">
        <v>29</v>
      </c>
      <c r="J243" t="s">
        <v>28</v>
      </c>
      <c r="K243" t="s">
        <v>40</v>
      </c>
      <c r="L243">
        <v>4</v>
      </c>
      <c r="M243">
        <v>1</v>
      </c>
      <c r="O243">
        <v>1</v>
      </c>
    </row>
    <row r="244" spans="1:20" x14ac:dyDescent="0.3">
      <c r="A244">
        <v>1254117</v>
      </c>
      <c r="B244">
        <v>2021</v>
      </c>
      <c r="C244" s="1">
        <v>44484</v>
      </c>
      <c r="D244" t="s">
        <v>22</v>
      </c>
      <c r="E244">
        <v>2</v>
      </c>
      <c r="F244">
        <v>18.600000000000001</v>
      </c>
      <c r="G244" t="s">
        <v>24</v>
      </c>
      <c r="H244" t="s">
        <v>23</v>
      </c>
      <c r="I244" t="s">
        <v>29</v>
      </c>
      <c r="J244" t="s">
        <v>28</v>
      </c>
      <c r="K244" t="s">
        <v>40</v>
      </c>
      <c r="L244">
        <v>0</v>
      </c>
      <c r="M244">
        <v>1</v>
      </c>
      <c r="N244">
        <v>1</v>
      </c>
    </row>
    <row r="245" spans="1:20" x14ac:dyDescent="0.3">
      <c r="A245">
        <v>1254117</v>
      </c>
      <c r="B245">
        <v>2021</v>
      </c>
      <c r="C245" s="1">
        <v>44484</v>
      </c>
      <c r="D245" t="s">
        <v>22</v>
      </c>
      <c r="E245">
        <v>2</v>
      </c>
      <c r="F245">
        <v>18.7</v>
      </c>
      <c r="G245" t="s">
        <v>24</v>
      </c>
      <c r="H245" t="s">
        <v>23</v>
      </c>
      <c r="I245" t="s">
        <v>29</v>
      </c>
      <c r="J245" t="s">
        <v>28</v>
      </c>
      <c r="K245" t="s">
        <v>40</v>
      </c>
      <c r="L245">
        <v>0</v>
      </c>
      <c r="M245">
        <v>1</v>
      </c>
      <c r="N245">
        <v>1</v>
      </c>
    </row>
    <row r="246" spans="1:20" x14ac:dyDescent="0.3">
      <c r="A246">
        <v>1254117</v>
      </c>
      <c r="B246">
        <v>2021</v>
      </c>
      <c r="C246" s="1">
        <v>44484</v>
      </c>
      <c r="D246" t="s">
        <v>22</v>
      </c>
      <c r="E246">
        <v>2</v>
      </c>
      <c r="F246">
        <v>18.8</v>
      </c>
      <c r="G246" t="s">
        <v>24</v>
      </c>
      <c r="H246" t="s">
        <v>23</v>
      </c>
      <c r="I246" t="s">
        <v>29</v>
      </c>
      <c r="J246" t="s">
        <v>28</v>
      </c>
      <c r="K246" t="s">
        <v>40</v>
      </c>
      <c r="L246">
        <v>2</v>
      </c>
      <c r="M246">
        <v>0</v>
      </c>
    </row>
    <row r="247" spans="1:20" x14ac:dyDescent="0.3">
      <c r="A247">
        <v>1254117</v>
      </c>
      <c r="B247">
        <v>2021</v>
      </c>
      <c r="C247" s="1">
        <v>44484</v>
      </c>
      <c r="D247" t="s">
        <v>22</v>
      </c>
      <c r="E247">
        <v>2</v>
      </c>
      <c r="F247">
        <v>18.899999999999999</v>
      </c>
      <c r="G247" t="s">
        <v>24</v>
      </c>
      <c r="H247" t="s">
        <v>23</v>
      </c>
      <c r="I247" t="s">
        <v>29</v>
      </c>
      <c r="J247" t="s">
        <v>28</v>
      </c>
      <c r="K247" t="s">
        <v>40</v>
      </c>
      <c r="L247">
        <v>6</v>
      </c>
      <c r="M247">
        <v>0</v>
      </c>
    </row>
    <row r="248" spans="1:20" x14ac:dyDescent="0.3">
      <c r="A248">
        <v>1254117</v>
      </c>
      <c r="B248">
        <v>2021</v>
      </c>
      <c r="C248" s="1">
        <v>44484</v>
      </c>
      <c r="D248" t="s">
        <v>22</v>
      </c>
      <c r="E248">
        <v>2</v>
      </c>
      <c r="F248">
        <v>18.100000000000001</v>
      </c>
      <c r="G248" t="s">
        <v>24</v>
      </c>
      <c r="H248" t="s">
        <v>23</v>
      </c>
      <c r="I248" t="s">
        <v>29</v>
      </c>
      <c r="J248" t="s">
        <v>28</v>
      </c>
      <c r="K248" t="s">
        <v>40</v>
      </c>
      <c r="L248">
        <v>0</v>
      </c>
      <c r="M248">
        <v>0</v>
      </c>
    </row>
    <row r="249" spans="1:20" x14ac:dyDescent="0.3">
      <c r="A249">
        <v>1254117</v>
      </c>
      <c r="B249">
        <v>2021</v>
      </c>
      <c r="C249" s="1">
        <v>44484</v>
      </c>
      <c r="D249" t="s">
        <v>22</v>
      </c>
      <c r="E249">
        <v>2</v>
      </c>
      <c r="F249">
        <v>19.100000000000001</v>
      </c>
      <c r="G249" t="s">
        <v>24</v>
      </c>
      <c r="H249" t="s">
        <v>23</v>
      </c>
      <c r="I249" t="s">
        <v>28</v>
      </c>
      <c r="J249" t="s">
        <v>29</v>
      </c>
      <c r="K249" t="s">
        <v>41</v>
      </c>
      <c r="L249">
        <v>0</v>
      </c>
      <c r="M249">
        <v>0</v>
      </c>
    </row>
    <row r="250" spans="1:20" x14ac:dyDescent="0.3">
      <c r="A250">
        <v>1254117</v>
      </c>
      <c r="B250">
        <v>2021</v>
      </c>
      <c r="C250" s="1">
        <v>44484</v>
      </c>
      <c r="D250" t="s">
        <v>22</v>
      </c>
      <c r="E250">
        <v>2</v>
      </c>
      <c r="F250">
        <v>19.2</v>
      </c>
      <c r="G250" t="s">
        <v>24</v>
      </c>
      <c r="H250" t="s">
        <v>23</v>
      </c>
      <c r="I250" t="s">
        <v>28</v>
      </c>
      <c r="J250" t="s">
        <v>29</v>
      </c>
      <c r="K250" t="s">
        <v>41</v>
      </c>
      <c r="L250">
        <v>1</v>
      </c>
      <c r="M250">
        <v>0</v>
      </c>
    </row>
    <row r="251" spans="1:20" x14ac:dyDescent="0.3">
      <c r="A251">
        <v>1254117</v>
      </c>
      <c r="B251">
        <v>2021</v>
      </c>
      <c r="C251" s="1">
        <v>44484</v>
      </c>
      <c r="D251" t="s">
        <v>22</v>
      </c>
      <c r="E251">
        <v>2</v>
      </c>
      <c r="F251">
        <v>19.3</v>
      </c>
      <c r="G251" t="s">
        <v>24</v>
      </c>
      <c r="H251" t="s">
        <v>23</v>
      </c>
      <c r="I251" t="s">
        <v>29</v>
      </c>
      <c r="J251" t="s">
        <v>28</v>
      </c>
      <c r="K251" t="s">
        <v>41</v>
      </c>
      <c r="L251">
        <v>1</v>
      </c>
      <c r="M251">
        <v>0</v>
      </c>
    </row>
    <row r="252" spans="1:20" x14ac:dyDescent="0.3">
      <c r="A252">
        <v>1254117</v>
      </c>
      <c r="B252">
        <v>2021</v>
      </c>
      <c r="C252" s="1">
        <v>44484</v>
      </c>
      <c r="D252" t="s">
        <v>22</v>
      </c>
      <c r="E252">
        <v>2</v>
      </c>
      <c r="F252">
        <v>19.399999999999999</v>
      </c>
      <c r="G252" t="s">
        <v>24</v>
      </c>
      <c r="H252" t="s">
        <v>23</v>
      </c>
      <c r="I252" t="s">
        <v>28</v>
      </c>
      <c r="J252" t="s">
        <v>29</v>
      </c>
      <c r="K252" t="s">
        <v>41</v>
      </c>
      <c r="L252">
        <v>0</v>
      </c>
      <c r="M252">
        <v>0</v>
      </c>
    </row>
    <row r="253" spans="1:20" x14ac:dyDescent="0.3">
      <c r="A253">
        <v>1254117</v>
      </c>
      <c r="B253">
        <v>2021</v>
      </c>
      <c r="C253" s="1">
        <v>44484</v>
      </c>
      <c r="D253" t="s">
        <v>22</v>
      </c>
      <c r="E253">
        <v>2</v>
      </c>
      <c r="F253">
        <v>19.5</v>
      </c>
      <c r="G253" t="s">
        <v>24</v>
      </c>
      <c r="H253" t="s">
        <v>23</v>
      </c>
      <c r="I253" t="s">
        <v>28</v>
      </c>
      <c r="J253" t="s">
        <v>29</v>
      </c>
      <c r="K253" t="s">
        <v>41</v>
      </c>
      <c r="L253">
        <v>0</v>
      </c>
      <c r="M253">
        <v>0</v>
      </c>
      <c r="S253" t="s">
        <v>32</v>
      </c>
      <c r="T253" t="s">
        <v>28</v>
      </c>
    </row>
    <row r="254" spans="1:20" x14ac:dyDescent="0.3">
      <c r="A254">
        <v>1254117</v>
      </c>
      <c r="B254">
        <v>2021</v>
      </c>
      <c r="C254" s="1">
        <v>44484</v>
      </c>
      <c r="D254" t="s">
        <v>22</v>
      </c>
      <c r="E254">
        <v>2</v>
      </c>
      <c r="F254">
        <v>19.600000000000001</v>
      </c>
      <c r="G254" t="s">
        <v>24</v>
      </c>
      <c r="H254" t="s">
        <v>23</v>
      </c>
      <c r="I254" t="s">
        <v>29</v>
      </c>
      <c r="J254" t="s">
        <v>30</v>
      </c>
      <c r="K254" t="s">
        <v>41</v>
      </c>
      <c r="L254">
        <v>1</v>
      </c>
      <c r="M2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M14"/>
  <sheetViews>
    <sheetView showGridLines="0" zoomScale="160" zoomScaleNormal="160" workbookViewId="0">
      <selection activeCell="M12" sqref="M12"/>
    </sheetView>
  </sheetViews>
  <sheetFormatPr defaultRowHeight="14.4" x14ac:dyDescent="0.3"/>
  <cols>
    <col min="13" max="13" width="9.5546875" bestFit="1" customWidth="1"/>
  </cols>
  <sheetData>
    <row r="1" spans="4:13" x14ac:dyDescent="0.3">
      <c r="J1" s="3" t="s">
        <v>59</v>
      </c>
      <c r="K1" s="3" t="s">
        <v>60</v>
      </c>
    </row>
    <row r="2" spans="4:13" x14ac:dyDescent="0.3">
      <c r="J2" s="4">
        <f>MAX(J5:J9)</f>
        <v>141</v>
      </c>
      <c r="K2" s="4">
        <f>MIN(J5:J9)</f>
        <v>1</v>
      </c>
    </row>
    <row r="4" spans="4:13" x14ac:dyDescent="0.3">
      <c r="I4" s="3" t="s">
        <v>47</v>
      </c>
      <c r="J4" s="3" t="s">
        <v>48</v>
      </c>
      <c r="K4" s="3" t="s">
        <v>54</v>
      </c>
      <c r="L4" s="5" t="s">
        <v>61</v>
      </c>
      <c r="M4" s="5" t="s">
        <v>65</v>
      </c>
    </row>
    <row r="5" spans="4:13" x14ac:dyDescent="0.3">
      <c r="I5" s="4" t="s">
        <v>50</v>
      </c>
      <c r="J5" s="4">
        <v>141</v>
      </c>
      <c r="K5" s="4">
        <v>1</v>
      </c>
      <c r="L5" s="6">
        <f>(J5-$K$2)/($J$2-$K$2)</f>
        <v>1</v>
      </c>
      <c r="M5" s="6">
        <f>1-L5</f>
        <v>0</v>
      </c>
    </row>
    <row r="6" spans="4:13" x14ac:dyDescent="0.3">
      <c r="I6" s="4" t="s">
        <v>53</v>
      </c>
      <c r="J6" s="4">
        <v>100</v>
      </c>
      <c r="K6" s="4">
        <v>2</v>
      </c>
      <c r="L6" s="6">
        <f t="shared" ref="L6:L9" si="0">(J6-$K$2)/($J$2-$K$2)</f>
        <v>0.70714285714285718</v>
      </c>
      <c r="M6" s="6">
        <f t="shared" ref="M6:M9" si="1">1-L6</f>
        <v>0.29285714285714282</v>
      </c>
    </row>
    <row r="7" spans="4:13" x14ac:dyDescent="0.3">
      <c r="I7" s="4" t="s">
        <v>49</v>
      </c>
      <c r="J7" s="4">
        <v>75</v>
      </c>
      <c r="K7" s="4">
        <v>3</v>
      </c>
      <c r="L7" s="6">
        <f t="shared" si="0"/>
        <v>0.52857142857142858</v>
      </c>
      <c r="M7" s="6">
        <f t="shared" si="1"/>
        <v>0.47142857142857142</v>
      </c>
    </row>
    <row r="8" spans="4:13" x14ac:dyDescent="0.3">
      <c r="I8" s="4" t="s">
        <v>51</v>
      </c>
      <c r="J8" s="4">
        <v>30</v>
      </c>
      <c r="K8" s="4">
        <v>4</v>
      </c>
      <c r="L8" s="6">
        <f t="shared" si="0"/>
        <v>0.20714285714285716</v>
      </c>
      <c r="M8" s="6">
        <f t="shared" si="1"/>
        <v>0.79285714285714282</v>
      </c>
    </row>
    <row r="9" spans="4:13" x14ac:dyDescent="0.3">
      <c r="I9" s="4" t="s">
        <v>52</v>
      </c>
      <c r="J9" s="4">
        <v>1</v>
      </c>
      <c r="K9" s="4">
        <v>5</v>
      </c>
      <c r="L9" s="6">
        <f t="shared" si="0"/>
        <v>0</v>
      </c>
      <c r="M9" s="6">
        <f t="shared" si="1"/>
        <v>1</v>
      </c>
    </row>
    <row r="12" spans="4:13" x14ac:dyDescent="0.3">
      <c r="D12" t="s">
        <v>62</v>
      </c>
      <c r="J12" s="2" t="s">
        <v>55</v>
      </c>
      <c r="K12" s="2" t="s">
        <v>58</v>
      </c>
    </row>
    <row r="13" spans="4:13" x14ac:dyDescent="0.3">
      <c r="D13" t="s">
        <v>63</v>
      </c>
      <c r="J13" s="2" t="s">
        <v>57</v>
      </c>
      <c r="K13" s="2" t="s">
        <v>56</v>
      </c>
    </row>
    <row r="14" spans="4:13" x14ac:dyDescent="0.3">
      <c r="D14" t="s">
        <v>64</v>
      </c>
    </row>
  </sheetData>
  <sortState xmlns:xlrd2="http://schemas.microsoft.com/office/spreadsheetml/2017/richdata2" ref="I5:K9">
    <sortCondition descending="1" ref="J7:J9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topLeftCell="A12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1C35-B4B4-4363-AE04-92255BF9ABBA}">
  <dimension ref="A1:O18"/>
  <sheetViews>
    <sheetView showGridLines="0" workbookViewId="0">
      <selection activeCell="O4" sqref="O4:O17"/>
    </sheetView>
  </sheetViews>
  <sheetFormatPr defaultRowHeight="14.4" x14ac:dyDescent="0.3"/>
  <cols>
    <col min="1" max="1" width="13.77734375" bestFit="1" customWidth="1"/>
    <col min="2" max="2" width="18.5546875" bestFit="1" customWidth="1"/>
    <col min="3" max="3" width="20.88671875" bestFit="1" customWidth="1"/>
    <col min="6" max="6" width="13.77734375" bestFit="1" customWidth="1"/>
    <col min="9" max="9" width="14.44140625" customWidth="1"/>
    <col min="10" max="10" width="12.77734375" customWidth="1"/>
    <col min="11" max="12" width="10.44140625" customWidth="1"/>
    <col min="13" max="13" width="12.21875" customWidth="1"/>
    <col min="14" max="14" width="12.33203125" customWidth="1"/>
    <col min="15" max="15" width="12.33203125" bestFit="1" customWidth="1"/>
  </cols>
  <sheetData>
    <row r="1" spans="1:15" x14ac:dyDescent="0.3">
      <c r="A1" s="7" t="s">
        <v>13</v>
      </c>
      <c r="B1" t="s">
        <v>70</v>
      </c>
    </row>
    <row r="3" spans="1:15" x14ac:dyDescent="0.3">
      <c r="A3" s="7" t="s">
        <v>66</v>
      </c>
      <c r="B3" t="s">
        <v>68</v>
      </c>
      <c r="C3" t="s">
        <v>69</v>
      </c>
      <c r="F3" s="12" t="s">
        <v>72</v>
      </c>
      <c r="G3" s="13" t="s">
        <v>48</v>
      </c>
      <c r="H3" s="13" t="s">
        <v>71</v>
      </c>
      <c r="I3" s="13" t="s">
        <v>76</v>
      </c>
      <c r="J3" s="13" t="s">
        <v>75</v>
      </c>
      <c r="K3" s="13" t="s">
        <v>77</v>
      </c>
      <c r="L3" s="13" t="s">
        <v>78</v>
      </c>
      <c r="M3" s="10" t="s">
        <v>80</v>
      </c>
      <c r="N3" s="10" t="s">
        <v>79</v>
      </c>
      <c r="O3" s="10" t="s">
        <v>81</v>
      </c>
    </row>
    <row r="4" spans="1:15" x14ac:dyDescent="0.3">
      <c r="A4" s="8" t="s">
        <v>44</v>
      </c>
      <c r="B4" s="9">
        <v>4</v>
      </c>
      <c r="C4" s="9">
        <v>8</v>
      </c>
      <c r="F4" s="15" t="s">
        <v>26</v>
      </c>
      <c r="G4" s="4">
        <v>86</v>
      </c>
      <c r="H4" s="4">
        <v>59</v>
      </c>
      <c r="I4" s="4" t="s">
        <v>74</v>
      </c>
      <c r="J4" s="4">
        <v>192</v>
      </c>
      <c r="K4" s="18">
        <f>Table3[[#This Row],[Runs]]/Table3[[#This Row],[TeamRuns]]</f>
        <v>0.44791666666666669</v>
      </c>
      <c r="L4" s="18">
        <f>100*(Table3[[#This Row],[Runs]]/Table3[[#This Row],[Balls]])</f>
        <v>145.76271186440678</v>
      </c>
      <c r="M4" s="18">
        <f>IF(Table3[[#This Row],[Balls]]&gt;=10,(Table3[[#This Row],[StrikeRate]]-MIN(Table3[StrikeRate]))/(MAX(Table3[StrikeRate])-MIN(Table3[StrikeRate])),0)</f>
        <v>0.705303444505194</v>
      </c>
      <c r="N4" s="18">
        <f>(Table3[[#This Row],[Runs]]-MIN(Table3[Runs]))/(MAX(Table3[Runs])-MIN(Table3[Runs]))</f>
        <v>1</v>
      </c>
      <c r="O4" s="18">
        <f>(0.33*Table3[[#This Row],[RunsRatio]]+0.33*Table3[[#This Row],[Scaled_SR]]+0.33*Table3[[#This Row],[Scaled_Runs]])</f>
        <v>0.71056263668671416</v>
      </c>
    </row>
    <row r="5" spans="1:15" x14ac:dyDescent="0.3">
      <c r="A5" s="8" t="s">
        <v>26</v>
      </c>
      <c r="B5" s="9">
        <v>86</v>
      </c>
      <c r="C5" s="9">
        <v>59</v>
      </c>
      <c r="F5" s="15" t="s">
        <v>35</v>
      </c>
      <c r="G5" s="4">
        <v>37</v>
      </c>
      <c r="H5" s="4">
        <v>20</v>
      </c>
      <c r="I5" s="4" t="s">
        <v>74</v>
      </c>
      <c r="J5" s="4">
        <v>192</v>
      </c>
      <c r="K5" s="18">
        <f>Table3[[#This Row],[Runs]]/Table3[[#This Row],[TeamRuns]]</f>
        <v>0.19270833333333334</v>
      </c>
      <c r="L5" s="18">
        <f>100*(Table3[[#This Row],[Runs]]/Table3[[#This Row],[Balls]])</f>
        <v>185</v>
      </c>
      <c r="M5" s="18">
        <f>IF(Table3[[#This Row],[Balls]]&gt;=10,(Table3[[#This Row],[StrikeRate]]-MIN(Table3[StrikeRate]))/(MAX(Table3[StrikeRate])-MIN(Table3[StrikeRate])),0)</f>
        <v>0.89516129032258052</v>
      </c>
      <c r="N5" s="18">
        <f>(Table3[[#This Row],[Runs]]-MIN(Table3[Runs]))/(MAX(Table3[Runs])-MIN(Table3[Runs]))</f>
        <v>0.43023255813953487</v>
      </c>
      <c r="O5" s="18">
        <f>(0.33*Table3[[#This Row],[RunsRatio]]+0.33*Table3[[#This Row],[Scaled_SR]]+0.33*Table3[[#This Row],[Scaled_Runs]])</f>
        <v>0.50097371999249807</v>
      </c>
    </row>
    <row r="6" spans="1:15" x14ac:dyDescent="0.3">
      <c r="A6" s="8" t="s">
        <v>45</v>
      </c>
      <c r="B6" s="9">
        <v>9</v>
      </c>
      <c r="C6" s="9">
        <v>7</v>
      </c>
      <c r="F6" s="15" t="s">
        <v>25</v>
      </c>
      <c r="G6" s="4">
        <v>32</v>
      </c>
      <c r="H6" s="4">
        <v>27</v>
      </c>
      <c r="I6" s="4" t="s">
        <v>74</v>
      </c>
      <c r="J6" s="4">
        <v>192</v>
      </c>
      <c r="K6" s="18">
        <f>Table3[[#This Row],[Runs]]/Table3[[#This Row],[TeamRuns]]</f>
        <v>0.16666666666666666</v>
      </c>
      <c r="L6" s="18">
        <f>100*(Table3[[#This Row],[Runs]]/Table3[[#This Row],[Balls]])</f>
        <v>118.5185185185185</v>
      </c>
      <c r="M6" s="18">
        <f>IF(Table3[[#This Row],[Balls]]&gt;=10,(Table3[[#This Row],[StrikeRate]]-MIN(Table3[StrikeRate]))/(MAX(Table3[StrikeRate])-MIN(Table3[StrikeRate])),0)</f>
        <v>0.57347670250896043</v>
      </c>
      <c r="N6" s="18">
        <f>(Table3[[#This Row],[Runs]]-MIN(Table3[Runs]))/(MAX(Table3[Runs])-MIN(Table3[Runs]))</f>
        <v>0.37209302325581395</v>
      </c>
      <c r="O6" s="18">
        <f>(0.33*Table3[[#This Row],[RunsRatio]]+0.33*Table3[[#This Row],[Scaled_SR]]+0.33*Table3[[#This Row],[Scaled_Runs]])</f>
        <v>0.36703800950237553</v>
      </c>
    </row>
    <row r="7" spans="1:15" x14ac:dyDescent="0.3">
      <c r="A7" s="8" t="s">
        <v>29</v>
      </c>
      <c r="B7" s="9">
        <v>18</v>
      </c>
      <c r="C7" s="9">
        <v>11</v>
      </c>
      <c r="F7" s="15" t="s">
        <v>33</v>
      </c>
      <c r="G7" s="4">
        <v>31</v>
      </c>
      <c r="H7" s="4">
        <v>15</v>
      </c>
      <c r="I7" s="4" t="s">
        <v>74</v>
      </c>
      <c r="J7" s="4">
        <v>192</v>
      </c>
      <c r="K7" s="18">
        <f>Table3[[#This Row],[Runs]]/Table3[[#This Row],[TeamRuns]]</f>
        <v>0.16145833333333334</v>
      </c>
      <c r="L7" s="18">
        <f>100*(Table3[[#This Row],[Runs]]/Table3[[#This Row],[Balls]])</f>
        <v>206.66666666666669</v>
      </c>
      <c r="M7" s="18">
        <f>IF(Table3[[#This Row],[Balls]]&gt;=10,(Table3[[#This Row],[StrikeRate]]-MIN(Table3[StrikeRate]))/(MAX(Table3[StrikeRate])-MIN(Table3[StrikeRate])),0)</f>
        <v>1</v>
      </c>
      <c r="N7" s="18">
        <f>(Table3[[#This Row],[Runs]]-MIN(Table3[Runs]))/(MAX(Table3[Runs])-MIN(Table3[Runs]))</f>
        <v>0.36046511627906974</v>
      </c>
      <c r="O7" s="18">
        <f>(0.33*Table3[[#This Row],[RunsRatio]]+0.33*Table3[[#This Row],[Scaled_SR]]+0.33*Table3[[#This Row],[Scaled_Runs]])</f>
        <v>0.50223473837209309</v>
      </c>
    </row>
    <row r="8" spans="1:15" x14ac:dyDescent="0.3">
      <c r="A8" s="8" t="s">
        <v>35</v>
      </c>
      <c r="B8" s="9">
        <v>37</v>
      </c>
      <c r="C8" s="9">
        <v>20</v>
      </c>
      <c r="F8" s="15" t="s">
        <v>44</v>
      </c>
      <c r="G8" s="4">
        <v>4</v>
      </c>
      <c r="H8" s="4">
        <v>8</v>
      </c>
      <c r="I8" s="4" t="s">
        <v>73</v>
      </c>
      <c r="J8" s="4">
        <v>165</v>
      </c>
      <c r="K8" s="18">
        <f>Table3[[#This Row],[Runs]]/Table3[[#This Row],[TeamRuns]]</f>
        <v>2.4242424242424242E-2</v>
      </c>
      <c r="L8" s="18">
        <f>100*(Table3[[#This Row],[Runs]]/Table3[[#This Row],[Balls]])</f>
        <v>50</v>
      </c>
      <c r="M8" s="18">
        <f>IF(Table3[[#This Row],[Balls]]&gt;=10,(Table3[[#This Row],[StrikeRate]]-MIN(Table3[StrikeRate]))/(MAX(Table3[StrikeRate])-MIN(Table3[StrikeRate])),0)</f>
        <v>0</v>
      </c>
      <c r="N8" s="18">
        <f>(Table3[[#This Row],[Runs]]-MIN(Table3[Runs]))/(MAX(Table3[Runs])-MIN(Table3[Runs]))</f>
        <v>4.6511627906976744E-2</v>
      </c>
      <c r="O8" s="18">
        <f>(0.33*Table3[[#This Row],[RunsRatio]]+0.33*Table3[[#This Row],[Scaled_SR]]+0.33*Table3[[#This Row],[Scaled_Runs]])</f>
        <v>2.3348837209302326E-2</v>
      </c>
    </row>
    <row r="9" spans="1:15" x14ac:dyDescent="0.3">
      <c r="A9" s="8" t="s">
        <v>43</v>
      </c>
      <c r="B9" s="9">
        <v>0</v>
      </c>
      <c r="C9" s="9">
        <v>1</v>
      </c>
      <c r="F9" s="15" t="s">
        <v>45</v>
      </c>
      <c r="G9" s="4">
        <v>9</v>
      </c>
      <c r="H9" s="4">
        <v>7</v>
      </c>
      <c r="I9" s="4" t="s">
        <v>73</v>
      </c>
      <c r="J9" s="4">
        <v>165</v>
      </c>
      <c r="K9" s="18">
        <f>Table3[[#This Row],[Runs]]/Table3[[#This Row],[TeamRuns]]</f>
        <v>5.4545454545454543E-2</v>
      </c>
      <c r="L9" s="18">
        <f>100*(Table3[[#This Row],[Runs]]/Table3[[#This Row],[Balls]])</f>
        <v>128.57142857142858</v>
      </c>
      <c r="M9" s="18">
        <f>IF(Table3[[#This Row],[Balls]]&gt;=10,(Table3[[#This Row],[StrikeRate]]-MIN(Table3[StrikeRate]))/(MAX(Table3[StrikeRate])-MIN(Table3[StrikeRate])),0)</f>
        <v>0</v>
      </c>
      <c r="N9" s="18">
        <f>(Table3[[#This Row],[Runs]]-MIN(Table3[Runs]))/(MAX(Table3[Runs])-MIN(Table3[Runs]))</f>
        <v>0.10465116279069768</v>
      </c>
      <c r="O9" s="18">
        <f>(0.33*Table3[[#This Row],[RunsRatio]]+0.33*Table3[[#This Row],[Scaled_SR]]+0.33*Table3[[#This Row],[Scaled_Runs]])</f>
        <v>5.2534883720930237E-2</v>
      </c>
    </row>
    <row r="10" spans="1:15" x14ac:dyDescent="0.3">
      <c r="A10" s="8" t="s">
        <v>46</v>
      </c>
      <c r="B10" s="9">
        <v>2</v>
      </c>
      <c r="C10" s="9">
        <v>3</v>
      </c>
      <c r="F10" s="15" t="s">
        <v>29</v>
      </c>
      <c r="G10" s="4">
        <v>18</v>
      </c>
      <c r="H10" s="4">
        <v>11</v>
      </c>
      <c r="I10" s="4" t="s">
        <v>73</v>
      </c>
      <c r="J10" s="4">
        <v>165</v>
      </c>
      <c r="K10" s="18">
        <f>Table3[[#This Row],[Runs]]/Table3[[#This Row],[TeamRuns]]</f>
        <v>0.10909090909090909</v>
      </c>
      <c r="L10" s="18">
        <f>100*(Table3[[#This Row],[Runs]]/Table3[[#This Row],[Balls]])</f>
        <v>163.63636363636365</v>
      </c>
      <c r="M10" s="18">
        <f>IF(Table3[[#This Row],[Balls]]&gt;=10,(Table3[[#This Row],[StrikeRate]]-MIN(Table3[StrikeRate]))/(MAX(Table3[StrikeRate])-MIN(Table3[StrikeRate])),0)</f>
        <v>0.7917888563049853</v>
      </c>
      <c r="N10" s="18">
        <f>(Table3[[#This Row],[Runs]]-MIN(Table3[Runs]))/(MAX(Table3[Runs])-MIN(Table3[Runs]))</f>
        <v>0.20930232558139536</v>
      </c>
      <c r="O10" s="18">
        <f>(0.33*Table3[[#This Row],[RunsRatio]]+0.33*Table3[[#This Row],[Scaled_SR]]+0.33*Table3[[#This Row],[Scaled_Runs]])</f>
        <v>0.36636009002250558</v>
      </c>
    </row>
    <row r="11" spans="1:15" x14ac:dyDescent="0.3">
      <c r="A11" s="8" t="s">
        <v>25</v>
      </c>
      <c r="B11" s="9">
        <v>32</v>
      </c>
      <c r="C11" s="9">
        <v>27</v>
      </c>
      <c r="F11" s="15" t="s">
        <v>43</v>
      </c>
      <c r="G11" s="4">
        <v>0</v>
      </c>
      <c r="H11" s="4">
        <v>1</v>
      </c>
      <c r="I11" s="4" t="s">
        <v>73</v>
      </c>
      <c r="J11" s="4">
        <v>165</v>
      </c>
      <c r="K11" s="18">
        <f>Table3[[#This Row],[Runs]]/Table3[[#This Row],[TeamRuns]]</f>
        <v>0</v>
      </c>
      <c r="L11" s="18">
        <f>100*(Table3[[#This Row],[Runs]]/Table3[[#This Row],[Balls]])</f>
        <v>0</v>
      </c>
      <c r="M11" s="18">
        <f>IF(Table3[[#This Row],[Balls]]&gt;=10,(Table3[[#This Row],[StrikeRate]]-MIN(Table3[StrikeRate]))/(MAX(Table3[StrikeRate])-MIN(Table3[StrikeRate])),0)</f>
        <v>0</v>
      </c>
      <c r="N11" s="18">
        <f>(Table3[[#This Row],[Runs]]-MIN(Table3[Runs]))/(MAX(Table3[Runs])-MIN(Table3[Runs]))</f>
        <v>0</v>
      </c>
      <c r="O11" s="18">
        <f>(0.33*Table3[[#This Row],[RunsRatio]]+0.33*Table3[[#This Row],[Scaled_SR]]+0.33*Table3[[#This Row],[Scaled_Runs]])</f>
        <v>0</v>
      </c>
    </row>
    <row r="12" spans="1:15" x14ac:dyDescent="0.3">
      <c r="A12" s="8" t="s">
        <v>33</v>
      </c>
      <c r="B12" s="9">
        <v>31</v>
      </c>
      <c r="C12" s="9">
        <v>15</v>
      </c>
      <c r="F12" s="15" t="s">
        <v>46</v>
      </c>
      <c r="G12" s="4">
        <v>2</v>
      </c>
      <c r="H12" s="4">
        <v>3</v>
      </c>
      <c r="I12" s="4" t="s">
        <v>73</v>
      </c>
      <c r="J12" s="4">
        <v>165</v>
      </c>
      <c r="K12" s="18">
        <f>Table3[[#This Row],[Runs]]/Table3[[#This Row],[TeamRuns]]</f>
        <v>1.2121212121212121E-2</v>
      </c>
      <c r="L12" s="18">
        <f>100*(Table3[[#This Row],[Runs]]/Table3[[#This Row],[Balls]])</f>
        <v>66.666666666666657</v>
      </c>
      <c r="M12" s="18">
        <f>IF(Table3[[#This Row],[Balls]]&gt;=10,(Table3[[#This Row],[StrikeRate]]-MIN(Table3[StrikeRate]))/(MAX(Table3[StrikeRate])-MIN(Table3[StrikeRate])),0)</f>
        <v>0</v>
      </c>
      <c r="N12" s="18">
        <f>(Table3[[#This Row],[Runs]]-MIN(Table3[Runs]))/(MAX(Table3[Runs])-MIN(Table3[Runs]))</f>
        <v>2.3255813953488372E-2</v>
      </c>
      <c r="O12" s="18">
        <f>(0.33*Table3[[#This Row],[RunsRatio]]+0.33*Table3[[#This Row],[Scaled_SR]]+0.33*Table3[[#This Row],[Scaled_Runs]])</f>
        <v>1.1674418604651163E-2</v>
      </c>
    </row>
    <row r="13" spans="1:15" x14ac:dyDescent="0.3">
      <c r="A13" s="8" t="s">
        <v>27</v>
      </c>
      <c r="B13" s="9">
        <v>0</v>
      </c>
      <c r="C13" s="9">
        <v>1</v>
      </c>
      <c r="F13" s="15" t="s">
        <v>27</v>
      </c>
      <c r="G13" s="4">
        <v>0</v>
      </c>
      <c r="H13" s="4">
        <v>1</v>
      </c>
      <c r="I13" s="4" t="s">
        <v>73</v>
      </c>
      <c r="J13" s="4">
        <v>165</v>
      </c>
      <c r="K13" s="18">
        <f>Table3[[#This Row],[Runs]]/Table3[[#This Row],[TeamRuns]]</f>
        <v>0</v>
      </c>
      <c r="L13" s="18">
        <f>100*(Table3[[#This Row],[Runs]]/Table3[[#This Row],[Balls]])</f>
        <v>0</v>
      </c>
      <c r="M13" s="18">
        <f>IF(Table3[[#This Row],[Balls]]&gt;=10,(Table3[[#This Row],[StrikeRate]]-MIN(Table3[StrikeRate]))/(MAX(Table3[StrikeRate])-MIN(Table3[StrikeRate])),0)</f>
        <v>0</v>
      </c>
      <c r="N13" s="18">
        <f>(Table3[[#This Row],[Runs]]-MIN(Table3[Runs]))/(MAX(Table3[Runs])-MIN(Table3[Runs]))</f>
        <v>0</v>
      </c>
      <c r="O13" s="18">
        <f>(0.33*Table3[[#This Row],[RunsRatio]]+0.33*Table3[[#This Row],[Scaled_SR]]+0.33*Table3[[#This Row],[Scaled_Runs]])</f>
        <v>0</v>
      </c>
    </row>
    <row r="14" spans="1:15" x14ac:dyDescent="0.3">
      <c r="A14" s="8" t="s">
        <v>28</v>
      </c>
      <c r="B14" s="9">
        <v>20</v>
      </c>
      <c r="C14" s="9">
        <v>13</v>
      </c>
      <c r="F14" s="15" t="s">
        <v>28</v>
      </c>
      <c r="G14" s="4">
        <v>20</v>
      </c>
      <c r="H14" s="4">
        <v>13</v>
      </c>
      <c r="I14" s="4" t="s">
        <v>73</v>
      </c>
      <c r="J14" s="4">
        <v>165</v>
      </c>
      <c r="K14" s="18">
        <f>Table3[[#This Row],[Runs]]/Table3[[#This Row],[TeamRuns]]</f>
        <v>0.12121212121212122</v>
      </c>
      <c r="L14" s="18">
        <f>100*(Table3[[#This Row],[Runs]]/Table3[[#This Row],[Balls]])</f>
        <v>153.84615384615387</v>
      </c>
      <c r="M14" s="18">
        <f>IF(Table3[[#This Row],[Balls]]&gt;=10,(Table3[[#This Row],[StrikeRate]]-MIN(Table3[StrikeRate]))/(MAX(Table3[StrikeRate])-MIN(Table3[StrikeRate])),0)</f>
        <v>0.74441687344913154</v>
      </c>
      <c r="N14" s="18">
        <f>(Table3[[#This Row],[Runs]]-MIN(Table3[Runs]))/(MAX(Table3[Runs])-MIN(Table3[Runs]))</f>
        <v>0.23255813953488372</v>
      </c>
      <c r="O14" s="18">
        <f>(0.33*Table3[[#This Row],[RunsRatio]]+0.33*Table3[[#This Row],[Scaled_SR]]+0.33*Table3[[#This Row],[Scaled_Runs]])</f>
        <v>0.36240175428472504</v>
      </c>
    </row>
    <row r="15" spans="1:15" x14ac:dyDescent="0.3">
      <c r="A15" s="8" t="s">
        <v>37</v>
      </c>
      <c r="B15" s="9">
        <v>51</v>
      </c>
      <c r="C15" s="9">
        <v>43</v>
      </c>
      <c r="F15" s="15" t="s">
        <v>37</v>
      </c>
      <c r="G15" s="4">
        <v>51</v>
      </c>
      <c r="H15" s="4">
        <v>43</v>
      </c>
      <c r="I15" s="4" t="s">
        <v>73</v>
      </c>
      <c r="J15" s="4">
        <v>165</v>
      </c>
      <c r="K15" s="18">
        <f>Table3[[#This Row],[Runs]]/Table3[[#This Row],[TeamRuns]]</f>
        <v>0.30909090909090908</v>
      </c>
      <c r="L15" s="18">
        <f>100*(Table3[[#This Row],[Runs]]/Table3[[#This Row],[Balls]])</f>
        <v>118.6046511627907</v>
      </c>
      <c r="M15" s="18">
        <f>IF(Table3[[#This Row],[Balls]]&gt;=10,(Table3[[#This Row],[StrikeRate]]-MIN(Table3[StrikeRate]))/(MAX(Table3[StrikeRate])-MIN(Table3[StrikeRate])),0)</f>
        <v>0.57389347336834207</v>
      </c>
      <c r="N15" s="18">
        <f>(Table3[[#This Row],[Runs]]-MIN(Table3[Runs]))/(MAX(Table3[Runs])-MIN(Table3[Runs]))</f>
        <v>0.59302325581395354</v>
      </c>
      <c r="O15" s="18">
        <f>(0.33*Table3[[#This Row],[RunsRatio]]+0.33*Table3[[#This Row],[Scaled_SR]]+0.33*Table3[[#This Row],[Scaled_Runs]])</f>
        <v>0.48708252063015756</v>
      </c>
    </row>
    <row r="16" spans="1:15" x14ac:dyDescent="0.3">
      <c r="A16" s="8" t="s">
        <v>31</v>
      </c>
      <c r="B16" s="9">
        <v>2</v>
      </c>
      <c r="C16" s="9">
        <v>2</v>
      </c>
      <c r="F16" s="15" t="s">
        <v>31</v>
      </c>
      <c r="G16" s="4">
        <v>2</v>
      </c>
      <c r="H16" s="4">
        <v>2</v>
      </c>
      <c r="I16" s="4" t="s">
        <v>73</v>
      </c>
      <c r="J16" s="4">
        <v>165</v>
      </c>
      <c r="K16" s="18">
        <f>Table3[[#This Row],[Runs]]/Table3[[#This Row],[TeamRuns]]</f>
        <v>1.2121212121212121E-2</v>
      </c>
      <c r="L16" s="18">
        <f>100*(Table3[[#This Row],[Runs]]/Table3[[#This Row],[Balls]])</f>
        <v>100</v>
      </c>
      <c r="M16" s="18">
        <f>IF(Table3[[#This Row],[Balls]]&gt;=10,(Table3[[#This Row],[StrikeRate]]-MIN(Table3[StrikeRate]))/(MAX(Table3[StrikeRate])-MIN(Table3[StrikeRate])),0)</f>
        <v>0</v>
      </c>
      <c r="N16" s="18">
        <f>(Table3[[#This Row],[Runs]]-MIN(Table3[Runs]))/(MAX(Table3[Runs])-MIN(Table3[Runs]))</f>
        <v>2.3255813953488372E-2</v>
      </c>
      <c r="O16" s="18">
        <f>(0.33*Table3[[#This Row],[RunsRatio]]+0.33*Table3[[#This Row],[Scaled_SR]]+0.33*Table3[[#This Row],[Scaled_Runs]])</f>
        <v>1.1674418604651163E-2</v>
      </c>
    </row>
    <row r="17" spans="1:15" x14ac:dyDescent="0.3">
      <c r="A17" s="8" t="s">
        <v>36</v>
      </c>
      <c r="B17" s="9">
        <v>50</v>
      </c>
      <c r="C17" s="9">
        <v>32</v>
      </c>
      <c r="F17" s="16" t="s">
        <v>36</v>
      </c>
      <c r="G17" s="17">
        <v>50</v>
      </c>
      <c r="H17" s="17">
        <v>32</v>
      </c>
      <c r="I17" s="4" t="s">
        <v>73</v>
      </c>
      <c r="J17" s="4">
        <v>165</v>
      </c>
      <c r="K17" s="19">
        <f>Table3[[#This Row],[Runs]]/Table3[[#This Row],[TeamRuns]]</f>
        <v>0.30303030303030304</v>
      </c>
      <c r="L17" s="19">
        <f>100*(Table3[[#This Row],[Runs]]/Table3[[#This Row],[Balls]])</f>
        <v>156.25</v>
      </c>
      <c r="M17" s="18">
        <f>IF(Table3[[#This Row],[Balls]]&gt;=10,(Table3[[#This Row],[StrikeRate]]-MIN(Table3[StrikeRate]))/(MAX(Table3[StrikeRate])-MIN(Table3[StrikeRate])),0)</f>
        <v>0.75604838709677413</v>
      </c>
      <c r="N17" s="18">
        <f>(Table3[[#This Row],[Runs]]-MIN(Table3[Runs]))/(MAX(Table3[Runs])-MIN(Table3[Runs]))</f>
        <v>0.58139534883720934</v>
      </c>
      <c r="O17" s="18">
        <f>(0.33*Table3[[#This Row],[RunsRatio]]+0.33*Table3[[#This Row],[Scaled_SR]]+0.33*Table3[[#This Row],[Scaled_Runs]])</f>
        <v>0.54135643285821455</v>
      </c>
    </row>
    <row r="18" spans="1:15" x14ac:dyDescent="0.3">
      <c r="A18" s="8" t="s">
        <v>67</v>
      </c>
      <c r="B18" s="9">
        <v>342</v>
      </c>
      <c r="C18" s="9">
        <v>242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77DF-A4BF-4EFD-A24E-EA61A59B8507}">
  <dimension ref="A3:T15"/>
  <sheetViews>
    <sheetView showGridLines="0" topLeftCell="D1" workbookViewId="0">
      <selection activeCell="T4" sqref="T4:T14"/>
    </sheetView>
  </sheetViews>
  <sheetFormatPr defaultRowHeight="14.4" x14ac:dyDescent="0.3"/>
  <cols>
    <col min="1" max="1" width="13.77734375" bestFit="1" customWidth="1"/>
    <col min="2" max="2" width="12.44140625" bestFit="1" customWidth="1"/>
    <col min="3" max="3" width="18.5546875" bestFit="1" customWidth="1"/>
    <col min="4" max="4" width="20.88671875" bestFit="1" customWidth="1"/>
    <col min="5" max="5" width="23.44140625" bestFit="1" customWidth="1"/>
    <col min="7" max="7" width="13.77734375" bestFit="1" customWidth="1"/>
    <col min="9" max="9" width="10.33203125" customWidth="1"/>
    <col min="13" max="16" width="10.44140625" customWidth="1"/>
    <col min="17" max="17" width="10.33203125" bestFit="1" customWidth="1"/>
    <col min="18" max="18" width="12" customWidth="1"/>
    <col min="19" max="19" width="10.5546875" customWidth="1"/>
    <col min="20" max="20" width="13.6640625" bestFit="1" customWidth="1"/>
  </cols>
  <sheetData>
    <row r="3" spans="1:20" x14ac:dyDescent="0.3">
      <c r="A3" s="7" t="s">
        <v>66</v>
      </c>
      <c r="B3" t="s">
        <v>83</v>
      </c>
      <c r="C3" t="s">
        <v>68</v>
      </c>
      <c r="D3" t="s">
        <v>69</v>
      </c>
      <c r="E3" t="s">
        <v>82</v>
      </c>
      <c r="G3" s="14" t="s">
        <v>84</v>
      </c>
      <c r="H3" s="14" t="s">
        <v>90</v>
      </c>
      <c r="I3" s="14" t="s">
        <v>91</v>
      </c>
      <c r="J3" s="21" t="s">
        <v>85</v>
      </c>
      <c r="K3" s="21" t="s">
        <v>86</v>
      </c>
      <c r="L3" s="21" t="s">
        <v>88</v>
      </c>
      <c r="M3" s="21" t="s">
        <v>87</v>
      </c>
      <c r="N3" s="21" t="s">
        <v>48</v>
      </c>
      <c r="O3" s="21" t="s">
        <v>71</v>
      </c>
      <c r="P3" s="21" t="s">
        <v>89</v>
      </c>
      <c r="Q3" s="21" t="s">
        <v>92</v>
      </c>
      <c r="R3" s="2" t="s">
        <v>93</v>
      </c>
      <c r="S3" s="2" t="s">
        <v>94</v>
      </c>
      <c r="T3" s="2" t="s">
        <v>95</v>
      </c>
    </row>
    <row r="4" spans="1:20" x14ac:dyDescent="0.3">
      <c r="A4" s="8" t="s">
        <v>30</v>
      </c>
      <c r="B4" s="9">
        <v>1</v>
      </c>
      <c r="C4" s="9">
        <v>37</v>
      </c>
      <c r="D4" s="9">
        <v>25</v>
      </c>
      <c r="E4" s="9"/>
      <c r="G4" s="11" t="s">
        <v>41</v>
      </c>
      <c r="H4" s="11" t="s">
        <v>74</v>
      </c>
      <c r="I4" s="11">
        <v>9</v>
      </c>
      <c r="J4" s="2">
        <v>0</v>
      </c>
      <c r="K4" s="2">
        <v>29</v>
      </c>
      <c r="L4" s="2">
        <v>24</v>
      </c>
      <c r="M4" s="2">
        <v>1</v>
      </c>
      <c r="N4" s="2">
        <f>Table4[[#This Row],[Extras]]+Table4[[#This Row],[Bat_runs]]</f>
        <v>29</v>
      </c>
      <c r="O4" s="2">
        <f>INT(Table4[[#This Row],[Balls_extras]]/6)*6</f>
        <v>24</v>
      </c>
      <c r="P4" s="6">
        <f>(Table4[[#This Row],[Runs]]/Table4[[#This Row],[Balls]])*6</f>
        <v>7.25</v>
      </c>
      <c r="Q4" s="6">
        <f>Table4[[#This Row],[Outs]]/10</f>
        <v>0.1</v>
      </c>
      <c r="R4" s="6">
        <f>(Table4[[#This Row],[Outs]]-MIN(Table4[Outs]))/(MAX(Table4[Outs])-MIN(Table4[Outs]))</f>
        <v>0.33333333333333331</v>
      </c>
      <c r="S4" s="6">
        <f>IF(Table4[[#This Row],[Balls]]&gt;=12,(MAX(Table4[Eco])-Table4[[#This Row],[Eco]])/(MAX(Table4[Eco])-MIN(Table4[Eco])),0)</f>
        <v>0.84375</v>
      </c>
      <c r="T4" s="6">
        <f>(0.33*Table4[[#This Row],[WkRatio]]+0.33*Table4[[#This Row],[Scaled_Wk]]+0.33*Table4[[#This Row],[Scaled_Eco]])</f>
        <v>0.42143750000000002</v>
      </c>
    </row>
    <row r="5" spans="1:20" x14ac:dyDescent="0.3">
      <c r="A5" s="8" t="s">
        <v>41</v>
      </c>
      <c r="B5" s="9">
        <v>0</v>
      </c>
      <c r="C5" s="9">
        <v>29</v>
      </c>
      <c r="D5" s="9">
        <v>24</v>
      </c>
      <c r="E5" s="9">
        <v>1</v>
      </c>
      <c r="G5" s="11" t="s">
        <v>38</v>
      </c>
      <c r="H5" s="11" t="s">
        <v>74</v>
      </c>
      <c r="I5" s="11">
        <v>9</v>
      </c>
      <c r="J5" s="2">
        <v>1</v>
      </c>
      <c r="K5" s="2">
        <v>31</v>
      </c>
      <c r="L5" s="2">
        <v>25</v>
      </c>
      <c r="M5" s="2">
        <v>1</v>
      </c>
      <c r="N5" s="2">
        <f>Table4[[#This Row],[Extras]]+Table4[[#This Row],[Bat_runs]]</f>
        <v>32</v>
      </c>
      <c r="O5" s="2">
        <f>INT(Table4[[#This Row],[Balls_extras]]/6)*6</f>
        <v>24</v>
      </c>
      <c r="P5" s="6">
        <f>(Table4[[#This Row],[Runs]]/Table4[[#This Row],[Balls]])*6</f>
        <v>8</v>
      </c>
      <c r="Q5" s="6">
        <f>Table4[[#This Row],[Outs]]/10</f>
        <v>0.1</v>
      </c>
      <c r="R5" s="6">
        <f>(Table4[[#This Row],[Outs]]-MIN(Table4[Outs]))/(MAX(Table4[Outs])-MIN(Table4[Outs]))</f>
        <v>0.33333333333333331</v>
      </c>
      <c r="S5" s="6">
        <f>IF(Table4[[#This Row],[Balls]]&gt;=12,(MAX(Table4[Eco])-Table4[[#This Row],[Eco]])/(MAX(Table4[Eco])-MIN(Table4[Eco])),0)</f>
        <v>0.75</v>
      </c>
      <c r="T5" s="6">
        <f>(0.33*Table4[[#This Row],[WkRatio]]+0.33*Table4[[#This Row],[Scaled_Wk]]+0.33*Table4[[#This Row],[Scaled_Eco]])</f>
        <v>0.39050000000000001</v>
      </c>
    </row>
    <row r="6" spans="1:20" x14ac:dyDescent="0.3">
      <c r="A6" s="8" t="s">
        <v>38</v>
      </c>
      <c r="B6" s="9">
        <v>1</v>
      </c>
      <c r="C6" s="9">
        <v>31</v>
      </c>
      <c r="D6" s="9">
        <v>25</v>
      </c>
      <c r="E6" s="9">
        <v>1</v>
      </c>
      <c r="G6" s="11" t="s">
        <v>39</v>
      </c>
      <c r="H6" s="11" t="s">
        <v>74</v>
      </c>
      <c r="I6" s="11">
        <v>9</v>
      </c>
      <c r="J6" s="2">
        <v>2</v>
      </c>
      <c r="K6" s="2">
        <v>27</v>
      </c>
      <c r="L6" s="2">
        <v>26</v>
      </c>
      <c r="M6" s="2">
        <v>2</v>
      </c>
      <c r="N6" s="2">
        <f>Table4[[#This Row],[Extras]]+Table4[[#This Row],[Bat_runs]]</f>
        <v>29</v>
      </c>
      <c r="O6" s="2">
        <f>INT(Table4[[#This Row],[Balls_extras]]/6)*6</f>
        <v>24</v>
      </c>
      <c r="P6" s="6">
        <f>(Table4[[#This Row],[Runs]]/Table4[[#This Row],[Balls]])*6</f>
        <v>7.25</v>
      </c>
      <c r="Q6" s="6">
        <f>Table4[[#This Row],[Outs]]/10</f>
        <v>0.2</v>
      </c>
      <c r="R6" s="6">
        <f>(Table4[[#This Row],[Outs]]-MIN(Table4[Outs]))/(MAX(Table4[Outs])-MIN(Table4[Outs]))</f>
        <v>0.66666666666666663</v>
      </c>
      <c r="S6" s="6">
        <f>IF(Table4[[#This Row],[Balls]]&gt;=12,(MAX(Table4[Eco])-Table4[[#This Row],[Eco]])/(MAX(Table4[Eco])-MIN(Table4[Eco])),0)</f>
        <v>0.84375</v>
      </c>
      <c r="T6" s="6">
        <f>(0.33*Table4[[#This Row],[WkRatio]]+0.33*Table4[[#This Row],[Scaled_Wk]]+0.33*Table4[[#This Row],[Scaled_Eco]])</f>
        <v>0.56443750000000004</v>
      </c>
    </row>
    <row r="7" spans="1:20" x14ac:dyDescent="0.3">
      <c r="A7" s="8" t="s">
        <v>39</v>
      </c>
      <c r="B7" s="9">
        <v>2</v>
      </c>
      <c r="C7" s="9">
        <v>27</v>
      </c>
      <c r="D7" s="9">
        <v>26</v>
      </c>
      <c r="E7" s="9">
        <v>2</v>
      </c>
      <c r="G7" s="11" t="s">
        <v>42</v>
      </c>
      <c r="H7" s="11" t="s">
        <v>74</v>
      </c>
      <c r="I7" s="11">
        <v>9</v>
      </c>
      <c r="J7" s="2">
        <v>1</v>
      </c>
      <c r="K7" s="2">
        <v>36</v>
      </c>
      <c r="L7" s="2">
        <v>25</v>
      </c>
      <c r="M7" s="2">
        <v>2</v>
      </c>
      <c r="N7" s="2">
        <f>Table4[[#This Row],[Extras]]+Table4[[#This Row],[Bat_runs]]</f>
        <v>37</v>
      </c>
      <c r="O7" s="2">
        <f>INT(Table4[[#This Row],[Balls_extras]]/6)*6</f>
        <v>24</v>
      </c>
      <c r="P7" s="6">
        <f>(Table4[[#This Row],[Runs]]/Table4[[#This Row],[Balls]])*6</f>
        <v>9.25</v>
      </c>
      <c r="Q7" s="6">
        <f>Table4[[#This Row],[Outs]]/10</f>
        <v>0.2</v>
      </c>
      <c r="R7" s="6">
        <f>(Table4[[#This Row],[Outs]]-MIN(Table4[Outs]))/(MAX(Table4[Outs])-MIN(Table4[Outs]))</f>
        <v>0.66666666666666663</v>
      </c>
      <c r="S7" s="6">
        <f>IF(Table4[[#This Row],[Balls]]&gt;=12,(MAX(Table4[Eco])-Table4[[#This Row],[Eco]])/(MAX(Table4[Eco])-MIN(Table4[Eco])),0)</f>
        <v>0.59375</v>
      </c>
      <c r="T7" s="6">
        <f>(0.33*Table4[[#This Row],[WkRatio]]+0.33*Table4[[#This Row],[Scaled_Wk]]+0.33*Table4[[#This Row],[Scaled_Eco]])</f>
        <v>0.48193750000000002</v>
      </c>
    </row>
    <row r="8" spans="1:20" x14ac:dyDescent="0.3">
      <c r="A8" s="8" t="s">
        <v>29</v>
      </c>
      <c r="B8" s="9">
        <v>2</v>
      </c>
      <c r="C8" s="9">
        <v>54</v>
      </c>
      <c r="D8" s="9">
        <v>26</v>
      </c>
      <c r="E8" s="9"/>
      <c r="G8" s="11" t="s">
        <v>40</v>
      </c>
      <c r="H8" s="11" t="s">
        <v>74</v>
      </c>
      <c r="I8" s="11">
        <v>9</v>
      </c>
      <c r="J8" s="2">
        <v>5</v>
      </c>
      <c r="K8" s="2">
        <v>33</v>
      </c>
      <c r="L8" s="2">
        <v>29</v>
      </c>
      <c r="M8" s="2">
        <v>3</v>
      </c>
      <c r="N8" s="2">
        <f>Table4[[#This Row],[Extras]]+Table4[[#This Row],[Bat_runs]]</f>
        <v>38</v>
      </c>
      <c r="O8" s="2">
        <f>INT(Table4[[#This Row],[Balls_extras]]/6)*6</f>
        <v>24</v>
      </c>
      <c r="P8" s="6">
        <f>(Table4[[#This Row],[Runs]]/Table4[[#This Row],[Balls]])*6</f>
        <v>9.5</v>
      </c>
      <c r="Q8" s="6">
        <f>Table4[[#This Row],[Outs]]/10</f>
        <v>0.3</v>
      </c>
      <c r="R8" s="6">
        <f>(Table4[[#This Row],[Outs]]-MIN(Table4[Outs]))/(MAX(Table4[Outs])-MIN(Table4[Outs]))</f>
        <v>1</v>
      </c>
      <c r="S8" s="6">
        <f>IF(Table4[[#This Row],[Balls]]&gt;=12,(MAX(Table4[Eco])-Table4[[#This Row],[Eco]])/(MAX(Table4[Eco])-MIN(Table4[Eco])),0)</f>
        <v>0.5625</v>
      </c>
      <c r="T8" s="6">
        <f>(0.33*Table4[[#This Row],[WkRatio]]+0.33*Table4[[#This Row],[Scaled_Wk]]+0.33*Table4[[#This Row],[Scaled_Eco]])</f>
        <v>0.61462500000000009</v>
      </c>
    </row>
    <row r="9" spans="1:20" x14ac:dyDescent="0.3">
      <c r="A9" s="8" t="s">
        <v>42</v>
      </c>
      <c r="B9" s="9">
        <v>1</v>
      </c>
      <c r="C9" s="9">
        <v>36</v>
      </c>
      <c r="D9" s="9">
        <v>25</v>
      </c>
      <c r="E9" s="9">
        <v>2</v>
      </c>
      <c r="G9" s="11" t="s">
        <v>30</v>
      </c>
      <c r="H9" s="11" t="s">
        <v>73</v>
      </c>
      <c r="I9" s="11">
        <v>3</v>
      </c>
      <c r="J9" s="2">
        <v>1</v>
      </c>
      <c r="K9" s="2">
        <v>37</v>
      </c>
      <c r="L9" s="2">
        <v>25</v>
      </c>
      <c r="M9" s="2">
        <v>0</v>
      </c>
      <c r="N9" s="2">
        <f>Table4[[#This Row],[Extras]]+Table4[[#This Row],[Bat_runs]]</f>
        <v>38</v>
      </c>
      <c r="O9" s="2">
        <f>INT(Table4[[#This Row],[Balls_extras]]/6)*6</f>
        <v>24</v>
      </c>
      <c r="P9" s="6">
        <f>(Table4[[#This Row],[Runs]]/Table4[[#This Row],[Balls]])*6</f>
        <v>9.5</v>
      </c>
      <c r="Q9" s="6">
        <f>Table4[[#This Row],[Outs]]/10</f>
        <v>0</v>
      </c>
      <c r="R9" s="6">
        <f>(Table4[[#This Row],[Outs]]-MIN(Table4[Outs]))/(MAX(Table4[Outs])-MIN(Table4[Outs]))</f>
        <v>0</v>
      </c>
      <c r="S9" s="6">
        <f>IF(Table4[[#This Row],[Balls]]&gt;=12,(MAX(Table4[Eco])-Table4[[#This Row],[Eco]])/(MAX(Table4[Eco])-MIN(Table4[Eco])),0)</f>
        <v>0.5625</v>
      </c>
      <c r="T9" s="6">
        <f>(0.33*Table4[[#This Row],[WkRatio]]+0.33*Table4[[#This Row],[Scaled_Wk]]+0.33*Table4[[#This Row],[Scaled_Eco]])</f>
        <v>0.18562500000000001</v>
      </c>
    </row>
    <row r="10" spans="1:20" x14ac:dyDescent="0.3">
      <c r="A10" s="8" t="s">
        <v>27</v>
      </c>
      <c r="B10" s="9">
        <v>1</v>
      </c>
      <c r="C10" s="9">
        <v>33</v>
      </c>
      <c r="D10" s="9">
        <v>18</v>
      </c>
      <c r="E10" s="9"/>
      <c r="G10" s="11" t="s">
        <v>29</v>
      </c>
      <c r="H10" s="11" t="s">
        <v>73</v>
      </c>
      <c r="I10" s="11">
        <v>3</v>
      </c>
      <c r="J10" s="2">
        <v>2</v>
      </c>
      <c r="K10" s="2">
        <v>54</v>
      </c>
      <c r="L10" s="2">
        <v>26</v>
      </c>
      <c r="M10" s="2">
        <v>0</v>
      </c>
      <c r="N10" s="2">
        <f>Table4[[#This Row],[Extras]]+Table4[[#This Row],[Bat_runs]]</f>
        <v>56</v>
      </c>
      <c r="O10" s="2">
        <f>INT(Table4[[#This Row],[Balls_extras]]/6)*6</f>
        <v>24</v>
      </c>
      <c r="P10" s="6">
        <f>(Table4[[#This Row],[Runs]]/Table4[[#This Row],[Balls]])*6</f>
        <v>14</v>
      </c>
      <c r="Q10" s="6">
        <f>Table4[[#This Row],[Outs]]/10</f>
        <v>0</v>
      </c>
      <c r="R10" s="6">
        <f>(Table4[[#This Row],[Outs]]-MIN(Table4[Outs]))/(MAX(Table4[Outs])-MIN(Table4[Outs]))</f>
        <v>0</v>
      </c>
      <c r="S10" s="6">
        <f>IF(Table4[[#This Row],[Balls]]&gt;=12,(MAX(Table4[Eco])-Table4[[#This Row],[Eco]])/(MAX(Table4[Eco])-MIN(Table4[Eco])),0)</f>
        <v>0</v>
      </c>
      <c r="T10" s="6">
        <f>(0.33*Table4[[#This Row],[WkRatio]]+0.33*Table4[[#This Row],[Scaled_Wk]]+0.33*Table4[[#This Row],[Scaled_Eco]])</f>
        <v>0</v>
      </c>
    </row>
    <row r="11" spans="1:20" x14ac:dyDescent="0.3">
      <c r="A11" s="8" t="s">
        <v>28</v>
      </c>
      <c r="B11" s="9">
        <v>0</v>
      </c>
      <c r="C11" s="9">
        <v>32</v>
      </c>
      <c r="D11" s="9">
        <v>24</v>
      </c>
      <c r="E11" s="9">
        <v>1</v>
      </c>
      <c r="G11" s="11" t="s">
        <v>27</v>
      </c>
      <c r="H11" s="11" t="s">
        <v>73</v>
      </c>
      <c r="I11" s="11">
        <v>3</v>
      </c>
      <c r="J11" s="2">
        <v>1</v>
      </c>
      <c r="K11" s="2">
        <v>33</v>
      </c>
      <c r="L11" s="2">
        <v>18</v>
      </c>
      <c r="M11" s="2">
        <v>0</v>
      </c>
      <c r="N11" s="2">
        <f>Table4[[#This Row],[Extras]]+Table4[[#This Row],[Bat_runs]]</f>
        <v>34</v>
      </c>
      <c r="O11" s="2">
        <f>INT(Table4[[#This Row],[Balls_extras]]/6)*6</f>
        <v>18</v>
      </c>
      <c r="P11" s="6">
        <f>(Table4[[#This Row],[Runs]]/Table4[[#This Row],[Balls]])*6</f>
        <v>11.333333333333332</v>
      </c>
      <c r="Q11" s="6">
        <f>Table4[[#This Row],[Outs]]/10</f>
        <v>0</v>
      </c>
      <c r="R11" s="6">
        <f>(Table4[[#This Row],[Outs]]-MIN(Table4[Outs]))/(MAX(Table4[Outs])-MIN(Table4[Outs]))</f>
        <v>0</v>
      </c>
      <c r="S11" s="6">
        <f>IF(Table4[[#This Row],[Balls]]&gt;=12,(MAX(Table4[Eco])-Table4[[#This Row],[Eco]])/(MAX(Table4[Eco])-MIN(Table4[Eco])),0)</f>
        <v>0.33333333333333348</v>
      </c>
      <c r="T11" s="6">
        <f>(0.33*Table4[[#This Row],[WkRatio]]+0.33*Table4[[#This Row],[Scaled_Wk]]+0.33*Table4[[#This Row],[Scaled_Eco]])</f>
        <v>0.11000000000000006</v>
      </c>
    </row>
    <row r="12" spans="1:20" x14ac:dyDescent="0.3">
      <c r="A12" s="8" t="s">
        <v>40</v>
      </c>
      <c r="B12" s="9">
        <v>5</v>
      </c>
      <c r="C12" s="9">
        <v>33</v>
      </c>
      <c r="D12" s="9">
        <v>29</v>
      </c>
      <c r="E12" s="9">
        <v>3</v>
      </c>
      <c r="G12" s="11" t="s">
        <v>28</v>
      </c>
      <c r="H12" s="11" t="s">
        <v>73</v>
      </c>
      <c r="I12" s="11">
        <v>3</v>
      </c>
      <c r="J12" s="2">
        <v>0</v>
      </c>
      <c r="K12" s="2">
        <v>32</v>
      </c>
      <c r="L12" s="2">
        <v>24</v>
      </c>
      <c r="M12" s="2">
        <v>1</v>
      </c>
      <c r="N12" s="2">
        <f>Table4[[#This Row],[Extras]]+Table4[[#This Row],[Bat_runs]]</f>
        <v>32</v>
      </c>
      <c r="O12" s="2">
        <f>INT(Table4[[#This Row],[Balls_extras]]/6)*6</f>
        <v>24</v>
      </c>
      <c r="P12" s="6">
        <f>(Table4[[#This Row],[Runs]]/Table4[[#This Row],[Balls]])*6</f>
        <v>8</v>
      </c>
      <c r="Q12" s="6">
        <f>Table4[[#This Row],[Outs]]/10</f>
        <v>0.1</v>
      </c>
      <c r="R12" s="6">
        <f>(Table4[[#This Row],[Outs]]-MIN(Table4[Outs]))/(MAX(Table4[Outs])-MIN(Table4[Outs]))</f>
        <v>0.33333333333333331</v>
      </c>
      <c r="S12" s="6">
        <f>IF(Table4[[#This Row],[Balls]]&gt;=12,(MAX(Table4[Eco])-Table4[[#This Row],[Eco]])/(MAX(Table4[Eco])-MIN(Table4[Eco])),0)</f>
        <v>0.75</v>
      </c>
      <c r="T12" s="6">
        <f>(0.33*Table4[[#This Row],[WkRatio]]+0.33*Table4[[#This Row],[Scaled_Wk]]+0.33*Table4[[#This Row],[Scaled_Eco]])</f>
        <v>0.39050000000000001</v>
      </c>
    </row>
    <row r="13" spans="1:20" x14ac:dyDescent="0.3">
      <c r="A13" s="8" t="s">
        <v>31</v>
      </c>
      <c r="B13" s="9">
        <v>1</v>
      </c>
      <c r="C13" s="9">
        <v>25</v>
      </c>
      <c r="D13" s="9">
        <v>25</v>
      </c>
      <c r="E13" s="9">
        <v>2</v>
      </c>
      <c r="G13" s="11" t="s">
        <v>31</v>
      </c>
      <c r="H13" s="11" t="s">
        <v>73</v>
      </c>
      <c r="I13" s="11">
        <v>3</v>
      </c>
      <c r="J13" s="2">
        <v>1</v>
      </c>
      <c r="K13" s="2">
        <v>25</v>
      </c>
      <c r="L13" s="2">
        <v>25</v>
      </c>
      <c r="M13" s="2">
        <v>2</v>
      </c>
      <c r="N13" s="2">
        <f>Table4[[#This Row],[Extras]]+Table4[[#This Row],[Bat_runs]]</f>
        <v>26</v>
      </c>
      <c r="O13" s="2">
        <f>INT(Table4[[#This Row],[Balls_extras]]/6)*6</f>
        <v>24</v>
      </c>
      <c r="P13" s="6">
        <f>(Table4[[#This Row],[Runs]]/Table4[[#This Row],[Balls]])*6</f>
        <v>6.5</v>
      </c>
      <c r="Q13" s="6">
        <f>Table4[[#This Row],[Outs]]/10</f>
        <v>0.2</v>
      </c>
      <c r="R13" s="6">
        <f>(Table4[[#This Row],[Outs]]-MIN(Table4[Outs]))/(MAX(Table4[Outs])-MIN(Table4[Outs]))</f>
        <v>0.66666666666666663</v>
      </c>
      <c r="S13" s="6">
        <f>IF(Table4[[#This Row],[Balls]]&gt;=12,(MAX(Table4[Eco])-Table4[[#This Row],[Eco]])/(MAX(Table4[Eco])-MIN(Table4[Eco])),0)</f>
        <v>0.9375</v>
      </c>
      <c r="T13" s="6">
        <f>(0.33*Table4[[#This Row],[WkRatio]]+0.33*Table4[[#This Row],[Scaled_Wk]]+0.33*Table4[[#This Row],[Scaled_Eco]])</f>
        <v>0.59537499999999999</v>
      </c>
    </row>
    <row r="14" spans="1:20" x14ac:dyDescent="0.3">
      <c r="A14" s="8" t="s">
        <v>36</v>
      </c>
      <c r="B14" s="9">
        <v>1</v>
      </c>
      <c r="C14" s="9">
        <v>5</v>
      </c>
      <c r="D14" s="9">
        <v>6</v>
      </c>
      <c r="E14" s="9"/>
      <c r="G14" s="11" t="s">
        <v>36</v>
      </c>
      <c r="H14" s="11" t="s">
        <v>73</v>
      </c>
      <c r="I14" s="11">
        <v>3</v>
      </c>
      <c r="J14" s="2">
        <v>1</v>
      </c>
      <c r="K14" s="2">
        <v>5</v>
      </c>
      <c r="L14" s="2">
        <v>6</v>
      </c>
      <c r="M14" s="2">
        <v>0</v>
      </c>
      <c r="N14" s="2">
        <f>Table4[[#This Row],[Extras]]+Table4[[#This Row],[Bat_runs]]</f>
        <v>6</v>
      </c>
      <c r="O14" s="2">
        <f>INT(Table4[[#This Row],[Balls_extras]]/6)*6</f>
        <v>6</v>
      </c>
      <c r="P14" s="6">
        <f>(Table4[[#This Row],[Runs]]/Table4[[#This Row],[Balls]])*6</f>
        <v>6</v>
      </c>
      <c r="Q14" s="6">
        <f>Table4[[#This Row],[Outs]]/10</f>
        <v>0</v>
      </c>
      <c r="R14" s="6">
        <f>(Table4[[#This Row],[Outs]]-MIN(Table4[Outs]))/(MAX(Table4[Outs])-MIN(Table4[Outs]))</f>
        <v>0</v>
      </c>
      <c r="S14" s="6">
        <f>IF(Table4[[#This Row],[Balls]]&gt;=12,(MAX(Table4[Eco])-Table4[[#This Row],[Eco]])/(MAX(Table4[Eco])-MIN(Table4[Eco])),0)</f>
        <v>0</v>
      </c>
      <c r="T14" s="6">
        <f>(0.33*Table4[[#This Row],[WkRatio]]+0.33*Table4[[#This Row],[Scaled_Wk]]+0.33*Table4[[#This Row],[Scaled_Eco]])</f>
        <v>0</v>
      </c>
    </row>
    <row r="15" spans="1:20" x14ac:dyDescent="0.3">
      <c r="A15" s="8" t="s">
        <v>67</v>
      </c>
      <c r="B15" s="9">
        <v>15</v>
      </c>
      <c r="C15" s="9">
        <v>342</v>
      </c>
      <c r="D15" s="9">
        <v>253</v>
      </c>
      <c r="E15" s="9">
        <v>12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9EDD-EEC2-40D3-A1ED-1859ED9EC612}">
  <dimension ref="B3:K23"/>
  <sheetViews>
    <sheetView showGridLines="0" workbookViewId="0">
      <selection activeCell="H3" sqref="H3:K8"/>
    </sheetView>
  </sheetViews>
  <sheetFormatPr defaultRowHeight="14.4" x14ac:dyDescent="0.3"/>
  <cols>
    <col min="1" max="1" width="8.88671875" style="20"/>
    <col min="2" max="2" width="13.77734375" style="20" bestFit="1" customWidth="1"/>
    <col min="3" max="3" width="12" style="20" bestFit="1" customWidth="1"/>
    <col min="4" max="4" width="8.88671875" style="20"/>
    <col min="5" max="5" width="13.77734375" style="20" bestFit="1" customWidth="1"/>
    <col min="6" max="6" width="11.21875" style="20" bestFit="1" customWidth="1"/>
    <col min="7" max="7" width="8.88671875" style="20"/>
    <col min="8" max="8" width="18.33203125" style="20" customWidth="1"/>
    <col min="9" max="9" width="10.109375" style="20" bestFit="1" customWidth="1"/>
    <col min="10" max="10" width="11.44140625" style="20" bestFit="1" customWidth="1"/>
    <col min="11" max="11" width="11.5546875" style="20" bestFit="1" customWidth="1"/>
    <col min="12" max="16384" width="8.88671875" style="20"/>
  </cols>
  <sheetData>
    <row r="3" spans="2:11" x14ac:dyDescent="0.3">
      <c r="B3" s="3" t="s">
        <v>72</v>
      </c>
      <c r="C3" s="3" t="s">
        <v>81</v>
      </c>
      <c r="E3" s="3" t="s">
        <v>84</v>
      </c>
      <c r="F3" s="3" t="s">
        <v>95</v>
      </c>
      <c r="H3" s="3" t="s">
        <v>47</v>
      </c>
      <c r="I3" s="5" t="s">
        <v>97</v>
      </c>
      <c r="J3" s="5" t="s">
        <v>98</v>
      </c>
      <c r="K3" s="5" t="s">
        <v>96</v>
      </c>
    </row>
    <row r="4" spans="2:11" x14ac:dyDescent="0.3">
      <c r="B4" s="4" t="s">
        <v>26</v>
      </c>
      <c r="C4" s="22">
        <f>(0.33*Table3[[#This Row],[RunsRatio]]+0.33*Table3[[#This Row],[Scaled_SR]]+0.33*Table3[[#This Row],[Scaled_Runs]])</f>
        <v>0.71056263668671416</v>
      </c>
      <c r="E4" s="4" t="s">
        <v>41</v>
      </c>
      <c r="F4" s="22">
        <f>(0.33*Table4[[#This Row],[WkRatio]]+0.33*Table4[[#This Row],[Scaled_Wk]]+0.33*Table4[[#This Row],[Scaled_Eco]])</f>
        <v>0.42143750000000002</v>
      </c>
      <c r="H4" s="4" t="s">
        <v>26</v>
      </c>
      <c r="I4" s="18">
        <f>IFERROR(VLOOKUP(H4,$B$4:$C$17,2,0),0)</f>
        <v>0.71056263668671416</v>
      </c>
      <c r="J4" s="18">
        <f>IFERROR(VLOOKUP(H4,$E$4:$F$14,2,0),0)</f>
        <v>0</v>
      </c>
      <c r="K4" s="18">
        <f>MAX(I4,J4)</f>
        <v>0.71056263668671416</v>
      </c>
    </row>
    <row r="5" spans="2:11" x14ac:dyDescent="0.3">
      <c r="B5" s="4" t="s">
        <v>35</v>
      </c>
      <c r="C5" s="23">
        <f>(0.33*Table3[[#This Row],[RunsRatio]]+0.33*Table3[[#This Row],[Scaled_SR]]+0.33*Table3[[#This Row],[Scaled_Runs]])</f>
        <v>0.50097371999249807</v>
      </c>
      <c r="E5" s="4" t="s">
        <v>38</v>
      </c>
      <c r="F5" s="23">
        <f>(0.33*Table4[[#This Row],[WkRatio]]+0.33*Table4[[#This Row],[Scaled_Wk]]+0.33*Table4[[#This Row],[Scaled_Eco]])</f>
        <v>0.39050000000000001</v>
      </c>
      <c r="H5" s="4" t="s">
        <v>40</v>
      </c>
      <c r="I5" s="18">
        <f>IFERROR(VLOOKUP(H5,$B$4:$C$17,2,0),0)</f>
        <v>0</v>
      </c>
      <c r="J5" s="18">
        <f>IFERROR(VLOOKUP(H5,$E$4:$F$14,2,0),0)</f>
        <v>0.61462500000000009</v>
      </c>
      <c r="K5" s="18">
        <f>MAX(I5,J5)</f>
        <v>0.61462500000000009</v>
      </c>
    </row>
    <row r="6" spans="2:11" x14ac:dyDescent="0.3">
      <c r="B6" s="4" t="s">
        <v>25</v>
      </c>
      <c r="C6" s="22">
        <f>(0.33*Table3[[#This Row],[RunsRatio]]+0.33*Table3[[#This Row],[Scaled_SR]]+0.33*Table3[[#This Row],[Scaled_Runs]])</f>
        <v>0.36703800950237553</v>
      </c>
      <c r="E6" s="4" t="s">
        <v>39</v>
      </c>
      <c r="F6" s="22">
        <f>(0.33*Table4[[#This Row],[WkRatio]]+0.33*Table4[[#This Row],[Scaled_Wk]]+0.33*Table4[[#This Row],[Scaled_Eco]])</f>
        <v>0.56443750000000004</v>
      </c>
      <c r="H6" s="4" t="s">
        <v>31</v>
      </c>
      <c r="I6" s="18">
        <f>IFERROR(VLOOKUP(H6,$B$4:$C$17,2,0),0)</f>
        <v>1.1674418604651163E-2</v>
      </c>
      <c r="J6" s="18">
        <f>IFERROR(VLOOKUP(H6,$E$4:$F$14,2,0),0)</f>
        <v>0.59537499999999999</v>
      </c>
      <c r="K6" s="18">
        <f>MAX(I6,J6)</f>
        <v>0.59537499999999999</v>
      </c>
    </row>
    <row r="7" spans="2:11" x14ac:dyDescent="0.3">
      <c r="B7" s="4" t="s">
        <v>33</v>
      </c>
      <c r="C7" s="23">
        <f>(0.33*Table3[[#This Row],[RunsRatio]]+0.33*Table3[[#This Row],[Scaled_SR]]+0.33*Table3[[#This Row],[Scaled_Runs]])</f>
        <v>0.50223473837209309</v>
      </c>
      <c r="E7" s="4" t="s">
        <v>42</v>
      </c>
      <c r="F7" s="23">
        <f>(0.33*Table4[[#This Row],[WkRatio]]+0.33*Table4[[#This Row],[Scaled_Wk]]+0.33*Table4[[#This Row],[Scaled_Eco]])</f>
        <v>0.48193750000000002</v>
      </c>
      <c r="H7" s="4" t="s">
        <v>39</v>
      </c>
      <c r="I7" s="18">
        <f>IFERROR(VLOOKUP(H7,$B$4:$C$17,2,0),0)</f>
        <v>0</v>
      </c>
      <c r="J7" s="18">
        <f>IFERROR(VLOOKUP(H7,$E$4:$F$14,2,0),0)</f>
        <v>0.56443750000000004</v>
      </c>
      <c r="K7" s="18">
        <f>MAX(I7,J7)</f>
        <v>0.56443750000000004</v>
      </c>
    </row>
    <row r="8" spans="2:11" x14ac:dyDescent="0.3">
      <c r="B8" s="4" t="s">
        <v>44</v>
      </c>
      <c r="C8" s="22">
        <f>(0.33*Table3[[#This Row],[RunsRatio]]+0.33*Table3[[#This Row],[Scaled_SR]]+0.33*Table3[[#This Row],[Scaled_Runs]])</f>
        <v>2.3348837209302326E-2</v>
      </c>
      <c r="E8" s="4" t="s">
        <v>40</v>
      </c>
      <c r="F8" s="22">
        <f>(0.33*Table4[[#This Row],[WkRatio]]+0.33*Table4[[#This Row],[Scaled_Wk]]+0.33*Table4[[#This Row],[Scaled_Eco]])</f>
        <v>0.61462500000000009</v>
      </c>
      <c r="H8" s="4" t="s">
        <v>36</v>
      </c>
      <c r="I8" s="18">
        <f>IFERROR(VLOOKUP(H8,$B$4:$C$17,2,0),0)</f>
        <v>0.54135643285821455</v>
      </c>
      <c r="J8" s="18">
        <f>IFERROR(VLOOKUP(H8,$E$4:$F$14,2,0),0)</f>
        <v>0</v>
      </c>
      <c r="K8" s="18">
        <f>MAX(I8,J8)</f>
        <v>0.54135643285821455</v>
      </c>
    </row>
    <row r="9" spans="2:11" x14ac:dyDescent="0.3">
      <c r="B9" s="4" t="s">
        <v>45</v>
      </c>
      <c r="C9" s="23">
        <f>(0.33*Table3[[#This Row],[RunsRatio]]+0.33*Table3[[#This Row],[Scaled_SR]]+0.33*Table3[[#This Row],[Scaled_Runs]])</f>
        <v>5.2534883720930237E-2</v>
      </c>
      <c r="E9" s="4" t="s">
        <v>30</v>
      </c>
      <c r="F9" s="23">
        <f>(0.33*Table4[[#This Row],[WkRatio]]+0.33*Table4[[#This Row],[Scaled_Wk]]+0.33*Table4[[#This Row],[Scaled_Eco]])</f>
        <v>0.18562500000000001</v>
      </c>
      <c r="H9" s="4" t="s">
        <v>33</v>
      </c>
      <c r="I9" s="18">
        <f>IFERROR(VLOOKUP(H9,$B$4:$C$17,2,0),0)</f>
        <v>0.50223473837209309</v>
      </c>
      <c r="J9" s="18">
        <f>IFERROR(VLOOKUP(H9,$E$4:$F$14,2,0),0)</f>
        <v>0</v>
      </c>
      <c r="K9" s="18">
        <f>MAX(I9,J9)</f>
        <v>0.50223473837209309</v>
      </c>
    </row>
    <row r="10" spans="2:11" x14ac:dyDescent="0.3">
      <c r="B10" s="4" t="s">
        <v>29</v>
      </c>
      <c r="C10" s="22">
        <f>(0.33*Table3[[#This Row],[RunsRatio]]+0.33*Table3[[#This Row],[Scaled_SR]]+0.33*Table3[[#This Row],[Scaled_Runs]])</f>
        <v>0.36636009002250558</v>
      </c>
      <c r="E10" s="4" t="s">
        <v>29</v>
      </c>
      <c r="F10" s="22">
        <f>(0.33*Table4[[#This Row],[WkRatio]]+0.33*Table4[[#This Row],[Scaled_Wk]]+0.33*Table4[[#This Row],[Scaled_Eco]])</f>
        <v>0</v>
      </c>
      <c r="H10" s="4" t="s">
        <v>35</v>
      </c>
      <c r="I10" s="18">
        <f>IFERROR(VLOOKUP(H10,$B$4:$C$17,2,0),0)</f>
        <v>0.50097371999249807</v>
      </c>
      <c r="J10" s="18">
        <f>IFERROR(VLOOKUP(H10,$E$4:$F$14,2,0),0)</f>
        <v>0</v>
      </c>
      <c r="K10" s="18">
        <f>MAX(I10,J10)</f>
        <v>0.50097371999249807</v>
      </c>
    </row>
    <row r="11" spans="2:11" x14ac:dyDescent="0.3">
      <c r="B11" s="4" t="s">
        <v>43</v>
      </c>
      <c r="C11" s="23">
        <f>(0.33*Table3[[#This Row],[RunsRatio]]+0.33*Table3[[#This Row],[Scaled_SR]]+0.33*Table3[[#This Row],[Scaled_Runs]])</f>
        <v>0</v>
      </c>
      <c r="E11" s="4" t="s">
        <v>27</v>
      </c>
      <c r="F11" s="23">
        <f>(0.33*Table4[[#This Row],[WkRatio]]+0.33*Table4[[#This Row],[Scaled_Wk]]+0.33*Table4[[#This Row],[Scaled_Eco]])</f>
        <v>0.11000000000000006</v>
      </c>
      <c r="H11" s="4" t="s">
        <v>37</v>
      </c>
      <c r="I11" s="18">
        <f>IFERROR(VLOOKUP(H11,$B$4:$C$17,2,0),0)</f>
        <v>0.48708252063015756</v>
      </c>
      <c r="J11" s="18">
        <f>IFERROR(VLOOKUP(H11,$E$4:$F$14,2,0),0)</f>
        <v>0</v>
      </c>
      <c r="K11" s="18">
        <f>MAX(I11,J11)</f>
        <v>0.48708252063015756</v>
      </c>
    </row>
    <row r="12" spans="2:11" x14ac:dyDescent="0.3">
      <c r="B12" s="4" t="s">
        <v>46</v>
      </c>
      <c r="C12" s="22">
        <f>(0.33*Table3[[#This Row],[RunsRatio]]+0.33*Table3[[#This Row],[Scaled_SR]]+0.33*Table3[[#This Row],[Scaled_Runs]])</f>
        <v>1.1674418604651163E-2</v>
      </c>
      <c r="E12" s="4" t="s">
        <v>28</v>
      </c>
      <c r="F12" s="22">
        <f>(0.33*Table4[[#This Row],[WkRatio]]+0.33*Table4[[#This Row],[Scaled_Wk]]+0.33*Table4[[#This Row],[Scaled_Eco]])</f>
        <v>0.39050000000000001</v>
      </c>
      <c r="H12" s="4" t="s">
        <v>42</v>
      </c>
      <c r="I12" s="18">
        <f>IFERROR(VLOOKUP(H12,$B$4:$C$17,2,0),0)</f>
        <v>0</v>
      </c>
      <c r="J12" s="18">
        <f>IFERROR(VLOOKUP(H12,$E$4:$F$14,2,0),0)</f>
        <v>0.48193750000000002</v>
      </c>
      <c r="K12" s="18">
        <f>MAX(I12,J12)</f>
        <v>0.48193750000000002</v>
      </c>
    </row>
    <row r="13" spans="2:11" x14ac:dyDescent="0.3">
      <c r="B13" s="4" t="s">
        <v>27</v>
      </c>
      <c r="C13" s="23">
        <f>(0.33*Table3[[#This Row],[RunsRatio]]+0.33*Table3[[#This Row],[Scaled_SR]]+0.33*Table3[[#This Row],[Scaled_Runs]])</f>
        <v>0</v>
      </c>
      <c r="E13" s="4" t="s">
        <v>31</v>
      </c>
      <c r="F13" s="23">
        <f>(0.33*Table4[[#This Row],[WkRatio]]+0.33*Table4[[#This Row],[Scaled_Wk]]+0.33*Table4[[#This Row],[Scaled_Eco]])</f>
        <v>0.59537499999999999</v>
      </c>
      <c r="H13" s="4" t="s">
        <v>41</v>
      </c>
      <c r="I13" s="18">
        <f>IFERROR(VLOOKUP(H13,$B$4:$C$17,2,0),0)</f>
        <v>0</v>
      </c>
      <c r="J13" s="18">
        <f>IFERROR(VLOOKUP(H13,$E$4:$F$14,2,0),0)</f>
        <v>0.42143750000000002</v>
      </c>
      <c r="K13" s="18">
        <f>MAX(I13,J13)</f>
        <v>0.42143750000000002</v>
      </c>
    </row>
    <row r="14" spans="2:11" x14ac:dyDescent="0.3">
      <c r="B14" s="4" t="s">
        <v>28</v>
      </c>
      <c r="C14" s="22">
        <f>(0.33*Table3[[#This Row],[RunsRatio]]+0.33*Table3[[#This Row],[Scaled_SR]]+0.33*Table3[[#This Row],[Scaled_Runs]])</f>
        <v>0.36240175428472504</v>
      </c>
      <c r="E14" s="4" t="s">
        <v>36</v>
      </c>
      <c r="F14" s="22">
        <f>(0.33*Table4[[#This Row],[WkRatio]]+0.33*Table4[[#This Row],[Scaled_Wk]]+0.33*Table4[[#This Row],[Scaled_Eco]])</f>
        <v>0</v>
      </c>
      <c r="H14" s="4" t="s">
        <v>38</v>
      </c>
      <c r="I14" s="18">
        <f>IFERROR(VLOOKUP(H14,$B$4:$C$17,2,0),0)</f>
        <v>0</v>
      </c>
      <c r="J14" s="18">
        <f>IFERROR(VLOOKUP(H14,$E$4:$F$14,2,0),0)</f>
        <v>0.39050000000000001</v>
      </c>
      <c r="K14" s="18">
        <f>MAX(I14,J14)</f>
        <v>0.39050000000000001</v>
      </c>
    </row>
    <row r="15" spans="2:11" x14ac:dyDescent="0.3">
      <c r="B15" s="4" t="s">
        <v>37</v>
      </c>
      <c r="C15" s="23">
        <f>(0.33*Table3[[#This Row],[RunsRatio]]+0.33*Table3[[#This Row],[Scaled_SR]]+0.33*Table3[[#This Row],[Scaled_Runs]])</f>
        <v>0.48708252063015756</v>
      </c>
      <c r="H15" s="4" t="s">
        <v>28</v>
      </c>
      <c r="I15" s="18">
        <f>IFERROR(VLOOKUP(H15,$B$4:$C$17,2,0),0)</f>
        <v>0.36240175428472504</v>
      </c>
      <c r="J15" s="18">
        <f>IFERROR(VLOOKUP(H15,$E$4:$F$14,2,0),0)</f>
        <v>0.39050000000000001</v>
      </c>
      <c r="K15" s="18">
        <f>MAX(I15,J15)</f>
        <v>0.39050000000000001</v>
      </c>
    </row>
    <row r="16" spans="2:11" x14ac:dyDescent="0.3">
      <c r="B16" s="4" t="s">
        <v>31</v>
      </c>
      <c r="C16" s="22">
        <f>(0.33*Table3[[#This Row],[RunsRatio]]+0.33*Table3[[#This Row],[Scaled_SR]]+0.33*Table3[[#This Row],[Scaled_Runs]])</f>
        <v>1.1674418604651163E-2</v>
      </c>
      <c r="H16" s="4" t="s">
        <v>25</v>
      </c>
      <c r="I16" s="18">
        <f>IFERROR(VLOOKUP(H16,$B$4:$C$17,2,0),0)</f>
        <v>0.36703800950237553</v>
      </c>
      <c r="J16" s="18">
        <f>IFERROR(VLOOKUP(H16,$E$4:$F$14,2,0),0)</f>
        <v>0</v>
      </c>
      <c r="K16" s="18">
        <f>MAX(I16,J16)</f>
        <v>0.36703800950237553</v>
      </c>
    </row>
    <row r="17" spans="2:11" x14ac:dyDescent="0.3">
      <c r="B17" s="4" t="s">
        <v>36</v>
      </c>
      <c r="C17" s="23">
        <f>(0.33*Table3[[#This Row],[RunsRatio]]+0.33*Table3[[#This Row],[Scaled_SR]]+0.33*Table3[[#This Row],[Scaled_Runs]])</f>
        <v>0.54135643285821455</v>
      </c>
      <c r="H17" s="4" t="s">
        <v>29</v>
      </c>
      <c r="I17" s="18">
        <f>IFERROR(VLOOKUP(H17,$B$4:$C$17,2,0),0)</f>
        <v>0.36636009002250558</v>
      </c>
      <c r="J17" s="18">
        <f>IFERROR(VLOOKUP(H17,$E$4:$F$14,2,0),0)</f>
        <v>0</v>
      </c>
      <c r="K17" s="18">
        <f>MAX(I17,J17)</f>
        <v>0.36636009002250558</v>
      </c>
    </row>
    <row r="18" spans="2:11" x14ac:dyDescent="0.3">
      <c r="H18" s="4" t="s">
        <v>30</v>
      </c>
      <c r="I18" s="18">
        <f>IFERROR(VLOOKUP(H18,$B$4:$C$17,2,0),0)</f>
        <v>0</v>
      </c>
      <c r="J18" s="18">
        <f>IFERROR(VLOOKUP(H18,$E$4:$F$14,2,0),0)</f>
        <v>0.18562500000000001</v>
      </c>
      <c r="K18" s="18">
        <f>MAX(I18,J18)</f>
        <v>0.18562500000000001</v>
      </c>
    </row>
    <row r="19" spans="2:11" x14ac:dyDescent="0.3">
      <c r="H19" s="4" t="s">
        <v>27</v>
      </c>
      <c r="I19" s="18">
        <f>IFERROR(VLOOKUP(H19,$B$4:$C$17,2,0),0)</f>
        <v>0</v>
      </c>
      <c r="J19" s="18">
        <f>IFERROR(VLOOKUP(H19,$E$4:$F$14,2,0),0)</f>
        <v>0.11000000000000006</v>
      </c>
      <c r="K19" s="18">
        <f>MAX(I19,J19)</f>
        <v>0.11000000000000006</v>
      </c>
    </row>
    <row r="20" spans="2:11" x14ac:dyDescent="0.3">
      <c r="H20" s="4" t="s">
        <v>45</v>
      </c>
      <c r="I20" s="18">
        <f>IFERROR(VLOOKUP(H20,$B$4:$C$17,2,0),0)</f>
        <v>5.2534883720930237E-2</v>
      </c>
      <c r="J20" s="18">
        <f>IFERROR(VLOOKUP(H20,$E$4:$F$14,2,0),0)</f>
        <v>0</v>
      </c>
      <c r="K20" s="18">
        <f>MAX(I20,J20)</f>
        <v>5.2534883720930237E-2</v>
      </c>
    </row>
    <row r="21" spans="2:11" x14ac:dyDescent="0.3">
      <c r="H21" s="4" t="s">
        <v>44</v>
      </c>
      <c r="I21" s="18">
        <f>IFERROR(VLOOKUP(H21,$B$4:$C$17,2,0),0)</f>
        <v>2.3348837209302326E-2</v>
      </c>
      <c r="J21" s="18">
        <f>IFERROR(VLOOKUP(H21,$E$4:$F$14,2,0),0)</f>
        <v>0</v>
      </c>
      <c r="K21" s="18">
        <f>MAX(I21,J21)</f>
        <v>2.3348837209302326E-2</v>
      </c>
    </row>
    <row r="22" spans="2:11" x14ac:dyDescent="0.3">
      <c r="H22" s="4" t="s">
        <v>46</v>
      </c>
      <c r="I22" s="18">
        <f>IFERROR(VLOOKUP(H22,$B$4:$C$17,2,0),0)</f>
        <v>1.1674418604651163E-2</v>
      </c>
      <c r="J22" s="18">
        <f>IFERROR(VLOOKUP(H22,$E$4:$F$14,2,0),0)</f>
        <v>0</v>
      </c>
      <c r="K22" s="18">
        <f>MAX(I22,J22)</f>
        <v>1.1674418604651163E-2</v>
      </c>
    </row>
    <row r="23" spans="2:11" x14ac:dyDescent="0.3">
      <c r="H23" s="4" t="s">
        <v>43</v>
      </c>
      <c r="I23" s="18">
        <f>IFERROR(VLOOKUP(H23,$B$4:$C$17,2,0),0)</f>
        <v>0</v>
      </c>
      <c r="J23" s="18">
        <f>IFERROR(VLOOKUP(H23,$E$4:$F$14,2,0),0)</f>
        <v>0</v>
      </c>
      <c r="K23" s="18">
        <f>MAX(I23,J23)</f>
        <v>0</v>
      </c>
    </row>
  </sheetData>
  <sortState xmlns:xlrd2="http://schemas.microsoft.com/office/spreadsheetml/2017/richdata2" ref="H4:K23">
    <sortCondition descending="1" ref="K5:K23"/>
  </sortState>
  <conditionalFormatting sqref="I4: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24E9-D09E-4269-942D-67A3172CE390}">
  <dimension ref="B20:E25"/>
  <sheetViews>
    <sheetView showGridLines="0" workbookViewId="0">
      <selection activeCell="J20" sqref="J20"/>
    </sheetView>
  </sheetViews>
  <sheetFormatPr defaultRowHeight="14.4" x14ac:dyDescent="0.3"/>
  <cols>
    <col min="2" max="2" width="12.33203125" bestFit="1" customWidth="1"/>
    <col min="3" max="3" width="12" bestFit="1" customWidth="1"/>
    <col min="4" max="4" width="10" bestFit="1" customWidth="1"/>
    <col min="5" max="5" width="12" bestFit="1" customWidth="1"/>
  </cols>
  <sheetData>
    <row r="20" spans="2:5" x14ac:dyDescent="0.3">
      <c r="B20" s="10" t="s">
        <v>47</v>
      </c>
      <c r="C20" s="10" t="s">
        <v>97</v>
      </c>
      <c r="D20" s="10" t="s">
        <v>98</v>
      </c>
      <c r="E20" s="10" t="s">
        <v>96</v>
      </c>
    </row>
    <row r="21" spans="2:5" x14ac:dyDescent="0.3">
      <c r="B21" s="25" t="s">
        <v>26</v>
      </c>
      <c r="C21" s="6">
        <v>0.71056263668671416</v>
      </c>
      <c r="D21" s="6">
        <v>0</v>
      </c>
      <c r="E21" s="6">
        <v>0.71056263668671416</v>
      </c>
    </row>
    <row r="22" spans="2:5" x14ac:dyDescent="0.3">
      <c r="B22" s="24" t="s">
        <v>40</v>
      </c>
      <c r="C22" s="6">
        <v>0</v>
      </c>
      <c r="D22" s="6">
        <v>0.61462500000000009</v>
      </c>
      <c r="E22" s="6">
        <v>0.61462500000000009</v>
      </c>
    </row>
    <row r="23" spans="2:5" x14ac:dyDescent="0.3">
      <c r="B23" s="25" t="s">
        <v>31</v>
      </c>
      <c r="C23" s="6">
        <v>1.1674418604651163E-2</v>
      </c>
      <c r="D23" s="6">
        <v>0.59537499999999999</v>
      </c>
      <c r="E23" s="6">
        <v>0.59537499999999999</v>
      </c>
    </row>
    <row r="24" spans="2:5" x14ac:dyDescent="0.3">
      <c r="B24" s="26" t="s">
        <v>39</v>
      </c>
      <c r="C24" s="6">
        <v>0</v>
      </c>
      <c r="D24" s="6">
        <v>0.56443750000000004</v>
      </c>
      <c r="E24" s="6">
        <v>0.56443750000000004</v>
      </c>
    </row>
    <row r="25" spans="2:5" x14ac:dyDescent="0.3">
      <c r="B25" s="24" t="s">
        <v>36</v>
      </c>
      <c r="C25" s="6">
        <v>0.54135643285821455</v>
      </c>
      <c r="D25" s="6">
        <v>0</v>
      </c>
      <c r="E25" s="6">
        <v>0.54135643285821455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1254117</vt:lpstr>
      <vt:lpstr>minmax</vt:lpstr>
      <vt:lpstr>Scorecard</vt:lpstr>
      <vt:lpstr>Bat Rating</vt:lpstr>
      <vt:lpstr>Bowl Rating</vt:lpstr>
      <vt:lpstr>Total Rating</vt:lpstr>
      <vt:lpstr>Validate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2022-03-04T14:30:13Z</dcterms:created>
  <dcterms:modified xsi:type="dcterms:W3CDTF">2022-03-09T11:42:48Z</dcterms:modified>
</cp:coreProperties>
</file>