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  <sheet name="Sheet1 (2)" sheetId="4" r:id="rId2"/>
  </sheets>
  <calcPr calcId="124519" iterate="1" iterateCount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10"/>
  <c r="L31"/>
  <c r="L30"/>
  <c r="L29"/>
  <c r="L16"/>
  <c r="L17" s="1"/>
  <c r="L18" s="1"/>
  <c r="L19" s="1"/>
  <c r="L20" s="1"/>
  <c r="L21" s="1"/>
  <c r="L22" s="1"/>
  <c r="L23" s="1"/>
  <c r="L24" s="1"/>
  <c r="L25" s="1"/>
  <c r="L26" s="1"/>
  <c r="L27" s="1"/>
  <c r="L28" s="1"/>
  <c r="L11"/>
  <c r="L12" s="1"/>
  <c r="L13" l="1"/>
  <c r="B27" i="1"/>
  <c r="B7" i="4"/>
  <c r="E3"/>
  <c r="B11" s="1"/>
  <c r="E2"/>
  <c r="E3" i="1"/>
  <c r="B7"/>
  <c r="A28" s="1"/>
  <c r="B28" l="1"/>
  <c r="A29"/>
  <c r="E2"/>
  <c r="B14" s="1"/>
  <c r="L14" i="4"/>
  <c r="D29"/>
  <c r="E29"/>
  <c r="E10"/>
  <c r="C11"/>
  <c r="B29"/>
  <c r="D10"/>
  <c r="C10"/>
  <c r="F11"/>
  <c r="C10" i="1" l="1"/>
  <c r="A30"/>
  <c r="B29"/>
  <c r="E10"/>
  <c r="F10" s="1"/>
  <c r="D14"/>
  <c r="E14"/>
  <c r="F14" s="1"/>
  <c r="D10"/>
  <c r="B11"/>
  <c r="F11" s="1"/>
  <c r="C11"/>
  <c r="L15" i="4"/>
  <c r="F29"/>
  <c r="F10"/>
  <c r="A31" i="1" l="1"/>
  <c r="B30"/>
  <c r="B31" l="1"/>
  <c r="A32"/>
  <c r="B32" l="1"/>
  <c r="A33"/>
  <c r="B33" s="1"/>
  <c r="B17"/>
  <c r="C17"/>
  <c r="B18"/>
  <c r="C18"/>
  <c r="B19"/>
  <c r="C19"/>
  <c r="B20"/>
  <c r="C20"/>
  <c r="B21"/>
  <c r="C21"/>
  <c r="I10" i="4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</calcChain>
</file>

<file path=xl/sharedStrings.xml><?xml version="1.0" encoding="utf-8"?>
<sst xmlns="http://schemas.openxmlformats.org/spreadsheetml/2006/main" count="60" uniqueCount="38">
  <si>
    <t>Given Data</t>
  </si>
  <si>
    <t>u</t>
  </si>
  <si>
    <t>L</t>
  </si>
  <si>
    <t>Density</t>
  </si>
  <si>
    <t>Lambda</t>
  </si>
  <si>
    <t>Node</t>
  </si>
  <si>
    <t>Su</t>
  </si>
  <si>
    <t>aW</t>
  </si>
  <si>
    <t>aE</t>
  </si>
  <si>
    <t>SP</t>
  </si>
  <si>
    <t>aP</t>
  </si>
  <si>
    <t>D</t>
  </si>
  <si>
    <t>delX</t>
  </si>
  <si>
    <t>N</t>
  </si>
  <si>
    <t>F</t>
  </si>
  <si>
    <t>phi_A</t>
  </si>
  <si>
    <t>phi_B</t>
  </si>
  <si>
    <t>phi_1</t>
  </si>
  <si>
    <t>phi_2</t>
  </si>
  <si>
    <t>phi_3</t>
  </si>
  <si>
    <t>phi_4</t>
  </si>
  <si>
    <t>phi_5</t>
  </si>
  <si>
    <t>phi_6</t>
  </si>
  <si>
    <t>phi_7</t>
  </si>
  <si>
    <t>phi_8</t>
  </si>
  <si>
    <t>phi_9</t>
  </si>
  <si>
    <t>phi_10</t>
  </si>
  <si>
    <t>phi_11</t>
  </si>
  <si>
    <t>phi_12</t>
  </si>
  <si>
    <t>phi_13</t>
  </si>
  <si>
    <t>phi_14</t>
  </si>
  <si>
    <t>phi_15</t>
  </si>
  <si>
    <t>phi_16</t>
  </si>
  <si>
    <t>phi_17</t>
  </si>
  <si>
    <t>phi_18</t>
  </si>
  <si>
    <t>phi_19</t>
  </si>
  <si>
    <t>phi_20</t>
  </si>
  <si>
    <t>Analytical Solution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</si>
</sst>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0"/>
          <c:order val="0"/>
          <c:tx>
            <c:v>Analytical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Sheet1!$A$17:$A$21</c:f>
              <c:strCache>
                <c:ptCount val="5"/>
                <c:pt idx="0">
                  <c:v>phi_1</c:v>
                </c:pt>
                <c:pt idx="1">
                  <c:v>phi_2</c:v>
                </c:pt>
                <c:pt idx="2">
                  <c:v>phi_3</c:v>
                </c:pt>
                <c:pt idx="3">
                  <c:v>phi_4</c:v>
                </c:pt>
                <c:pt idx="4">
                  <c:v>phi_5</c:v>
                </c:pt>
              </c:strCache>
            </c:strRef>
          </c:cat>
          <c:val>
            <c:numRef>
              <c:f>Sheet1!$B$28:$B$32</c:f>
              <c:numCache>
                <c:formatCode>General</c:formatCode>
                <c:ptCount val="5"/>
                <c:pt idx="0">
                  <c:v>0.93879362272266342</c:v>
                </c:pt>
                <c:pt idx="1">
                  <c:v>0.79639247653145373</c:v>
                </c:pt>
                <c:pt idx="2">
                  <c:v>0.6224633238083408</c:v>
                </c:pt>
                <c:pt idx="3">
                  <c:v>0.41002577694786912</c:v>
                </c:pt>
                <c:pt idx="4">
                  <c:v>0.15055397127570899</c:v>
                </c:pt>
              </c:numCache>
            </c:numRef>
          </c:val>
        </c:ser>
        <c:ser>
          <c:idx val="1"/>
          <c:order val="1"/>
          <c:tx>
            <c:v>Numerical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Sheet1!$A$17:$A$21</c:f>
              <c:strCache>
                <c:ptCount val="5"/>
                <c:pt idx="0">
                  <c:v>phi_1</c:v>
                </c:pt>
                <c:pt idx="1">
                  <c:v>phi_2</c:v>
                </c:pt>
                <c:pt idx="2">
                  <c:v>phi_3</c:v>
                </c:pt>
                <c:pt idx="3">
                  <c:v>phi_4</c:v>
                </c:pt>
                <c:pt idx="4">
                  <c:v>phi_5</c:v>
                </c:pt>
              </c:strCache>
            </c:str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0.94300529795283261</c:v>
                </c:pt>
                <c:pt idx="1">
                  <c:v>0.80258998068632914</c:v>
                </c:pt>
                <c:pt idx="2">
                  <c:v>0.62832242555779427</c:v>
                </c:pt>
                <c:pt idx="3">
                  <c:v>0.41880018352680171</c:v>
                </c:pt>
                <c:pt idx="4">
                  <c:v>0.15883289268477449</c:v>
                </c:pt>
              </c:numCache>
            </c:numRef>
          </c:val>
        </c:ser>
        <c:marker val="1"/>
        <c:axId val="63659392"/>
        <c:axId val="63681664"/>
      </c:lineChart>
      <c:catAx>
        <c:axId val="636593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664"/>
        <c:crosses val="autoZero"/>
        <c:auto val="1"/>
        <c:lblAlgn val="ctr"/>
        <c:lblOffset val="100"/>
      </c:catAx>
      <c:valAx>
        <c:axId val="63681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1"/>
          <c:order val="0"/>
          <c:tx>
            <c:v>Numerical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(2)'!$L$11:$L$30</c:f>
              <c:numCache>
                <c:formatCode>General</c:formatCode>
                <c:ptCount val="20"/>
                <c:pt idx="0">
                  <c:v>2.5000000000000001E-2</c:v>
                </c:pt>
                <c:pt idx="1">
                  <c:v>7.5000000000000011E-2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0.22499999999999998</c:v>
                </c:pt>
                <c:pt idx="5">
                  <c:v>0.27499999999999997</c:v>
                </c:pt>
                <c:pt idx="6">
                  <c:v>0.32499999999999996</c:v>
                </c:pt>
                <c:pt idx="7">
                  <c:v>0.37499999999999994</c:v>
                </c:pt>
                <c:pt idx="8">
                  <c:v>0.42499999999999993</c:v>
                </c:pt>
                <c:pt idx="9">
                  <c:v>0.47499999999999992</c:v>
                </c:pt>
                <c:pt idx="10">
                  <c:v>0.52499999999999991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0.72500000000000009</c:v>
                </c:pt>
                <c:pt idx="15">
                  <c:v>0.77500000000000013</c:v>
                </c:pt>
                <c:pt idx="16">
                  <c:v>0.82500000000000018</c:v>
                </c:pt>
                <c:pt idx="17">
                  <c:v>0.87500000000000022</c:v>
                </c:pt>
                <c:pt idx="18">
                  <c:v>0.92500000000000027</c:v>
                </c:pt>
                <c:pt idx="19">
                  <c:v>0.97500000000000031</c:v>
                </c:pt>
              </c:numCache>
            </c:numRef>
          </c:cat>
          <c:val>
            <c:numRef>
              <c:f>'Sheet1 (2)'!$M$11:$M$31</c:f>
              <c:numCache>
                <c:formatCode>General</c:formatCode>
                <c:ptCount val="21"/>
                <c:pt idx="0">
                  <c:v>0.99999999998794098</c:v>
                </c:pt>
                <c:pt idx="1">
                  <c:v>0.999999999923322</c:v>
                </c:pt>
                <c:pt idx="2">
                  <c:v>0.9999999996977792</c:v>
                </c:pt>
                <c:pt idx="3">
                  <c:v>0.9999999989105578</c:v>
                </c:pt>
                <c:pt idx="4">
                  <c:v>0.99999999616288493</c:v>
                </c:pt>
                <c:pt idx="5">
                  <c:v>0.99999998657256439</c:v>
                </c:pt>
                <c:pt idx="6">
                  <c:v>0.99999995309905654</c:v>
                </c:pt>
                <c:pt idx="7">
                  <c:v>0.99999983626503408</c:v>
                </c:pt>
                <c:pt idx="8">
                  <c:v>0.99999942847422674</c:v>
                </c:pt>
                <c:pt idx="9">
                  <c:v>0.99999800514445403</c:v>
                </c:pt>
                <c:pt idx="10">
                  <c:v>0.999993037235406</c:v>
                </c:pt>
                <c:pt idx="11">
                  <c:v>0.99997569752904658</c:v>
                </c:pt>
                <c:pt idx="12">
                  <c:v>0.99991517600707092</c:v>
                </c:pt>
                <c:pt idx="13">
                  <c:v>0.99970393513906797</c:v>
                </c:pt>
                <c:pt idx="14">
                  <c:v>0.99896663206310576</c:v>
                </c:pt>
                <c:pt idx="15">
                  <c:v>0.99639319146440641</c:v>
                </c:pt>
                <c:pt idx="16">
                  <c:v>0.98741100119428948</c:v>
                </c:pt>
                <c:pt idx="17">
                  <c:v>0.95606007664240444</c:v>
                </c:pt>
                <c:pt idx="18">
                  <c:v>0.84663459792281526</c:v>
                </c:pt>
                <c:pt idx="19">
                  <c:v>0.46470214890700656</c:v>
                </c:pt>
                <c:pt idx="20">
                  <c:v>-6.8046338699723208E-5</c:v>
                </c:pt>
              </c:numCache>
            </c:numRef>
          </c:val>
        </c:ser>
        <c:ser>
          <c:idx val="0"/>
          <c:order val="1"/>
          <c:tx>
            <c:v>Analytical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(2)'!$I$10:$I$29</c:f>
              <c:numCache>
                <c:formatCode>General</c:formatCode>
                <c:ptCount val="20"/>
                <c:pt idx="0">
                  <c:v>0.99999999999988531</c:v>
                </c:pt>
                <c:pt idx="1">
                  <c:v>0.99999999999889155</c:v>
                </c:pt>
                <c:pt idx="2">
                  <c:v>0.99999999999458522</c:v>
                </c:pt>
                <c:pt idx="3">
                  <c:v>0.99999999997592437</c:v>
                </c:pt>
                <c:pt idx="4">
                  <c:v>0.99999999989506017</c:v>
                </c:pt>
                <c:pt idx="5">
                  <c:v>0.99999999954464858</c:v>
                </c:pt>
                <c:pt idx="6">
                  <c:v>0.99999999802619799</c:v>
                </c:pt>
                <c:pt idx="7">
                  <c:v>0.99999999144624563</c:v>
                </c:pt>
                <c:pt idx="8">
                  <c:v>0.9999999629331191</c:v>
                </c:pt>
                <c:pt idx="9">
                  <c:v>0.99999983937623727</c:v>
                </c:pt>
                <c:pt idx="10">
                  <c:v>0.99999930396308279</c:v>
                </c:pt>
                <c:pt idx="11">
                  <c:v>0.99999698383941316</c:v>
                </c:pt>
                <c:pt idx="12">
                  <c:v>0.99998692997017813</c:v>
                </c:pt>
                <c:pt idx="13">
                  <c:v>0.99994336320349264</c:v>
                </c:pt>
                <c:pt idx="14">
                  <c:v>0.99975457388118882</c:v>
                </c:pt>
                <c:pt idx="15">
                  <c:v>0.99893648681787206</c:v>
                </c:pt>
                <c:pt idx="16">
                  <c:v>0.99539144287683301</c:v>
                </c:pt>
                <c:pt idx="17">
                  <c:v>0.98002958579899679</c:v>
                </c:pt>
                <c:pt idx="18">
                  <c:v>0.91346153846170641</c:v>
                </c:pt>
                <c:pt idx="19">
                  <c:v>0.62500000000011491</c:v>
                </c:pt>
              </c:numCache>
            </c:numRef>
          </c:val>
        </c:ser>
        <c:marker val="1"/>
        <c:axId val="48691840"/>
        <c:axId val="48832896"/>
      </c:lineChart>
      <c:catAx>
        <c:axId val="48691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2896"/>
        <c:crosses val="autoZero"/>
        <c:auto val="1"/>
        <c:lblAlgn val="ctr"/>
        <c:lblOffset val="100"/>
        <c:tickMarkSkip val="5"/>
      </c:catAx>
      <c:valAx>
        <c:axId val="48832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2516027996500439"/>
          <c:y val="0.92414018015189969"/>
          <c:w val="0.20531692913385827"/>
          <c:h val="7.4751353755199229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6</xdr:row>
      <xdr:rowOff>142874</xdr:rowOff>
    </xdr:from>
    <xdr:to>
      <xdr:col>15</xdr:col>
      <xdr:colOff>504824</xdr:colOff>
      <xdr:row>25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8</xdr:row>
      <xdr:rowOff>152399</xdr:rowOff>
    </xdr:from>
    <xdr:to>
      <xdr:col>20</xdr:col>
      <xdr:colOff>514350</xdr:colOff>
      <xdr:row>23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B3" sqref="B3"/>
    </sheetView>
  </sheetViews>
  <sheetFormatPr defaultRowHeight="15"/>
  <sheetData>
    <row r="1" spans="1:6">
      <c r="A1" t="s">
        <v>0</v>
      </c>
    </row>
    <row r="2" spans="1:6">
      <c r="A2" t="s">
        <v>1</v>
      </c>
      <c r="B2">
        <v>0.1</v>
      </c>
      <c r="D2" t="s">
        <v>11</v>
      </c>
      <c r="E2">
        <f>B5/B7</f>
        <v>0.5</v>
      </c>
    </row>
    <row r="3" spans="1:6">
      <c r="A3" t="s">
        <v>2</v>
      </c>
      <c r="B3">
        <v>1</v>
      </c>
      <c r="D3" t="s">
        <v>14</v>
      </c>
      <c r="E3">
        <f>B4*B2</f>
        <v>0.1</v>
      </c>
    </row>
    <row r="4" spans="1:6">
      <c r="A4" t="s">
        <v>3</v>
      </c>
      <c r="B4">
        <v>1</v>
      </c>
      <c r="D4" t="s">
        <v>15</v>
      </c>
      <c r="E4">
        <v>1</v>
      </c>
    </row>
    <row r="5" spans="1:6">
      <c r="A5" t="s">
        <v>4</v>
      </c>
      <c r="B5">
        <v>0.1</v>
      </c>
      <c r="D5" t="s">
        <v>16</v>
      </c>
      <c r="E5">
        <v>0</v>
      </c>
    </row>
    <row r="6" spans="1:6">
      <c r="A6" t="s">
        <v>13</v>
      </c>
      <c r="B6">
        <v>5</v>
      </c>
    </row>
    <row r="7" spans="1:6">
      <c r="A7" t="s">
        <v>12</v>
      </c>
      <c r="B7">
        <f>B3/B6</f>
        <v>0.2</v>
      </c>
    </row>
    <row r="9" spans="1:6">
      <c r="A9" t="s">
        <v>5</v>
      </c>
      <c r="B9" t="s">
        <v>7</v>
      </c>
      <c r="C9" t="s">
        <v>8</v>
      </c>
      <c r="D9" t="s">
        <v>6</v>
      </c>
      <c r="E9" t="s">
        <v>9</v>
      </c>
      <c r="F9" t="s">
        <v>10</v>
      </c>
    </row>
    <row r="10" spans="1:6">
      <c r="A10">
        <v>1</v>
      </c>
      <c r="B10">
        <v>0</v>
      </c>
      <c r="C10">
        <f>E2-E3/2</f>
        <v>0.45</v>
      </c>
      <c r="D10">
        <f>(2*E2+E3)*E4</f>
        <v>1.1000000000000001</v>
      </c>
      <c r="E10">
        <f>-(2*E2+E3)</f>
        <v>-1.1000000000000001</v>
      </c>
      <c r="F10">
        <f>B10+C10-E10</f>
        <v>1.55</v>
      </c>
    </row>
    <row r="11" spans="1:6">
      <c r="A11">
        <v>2</v>
      </c>
      <c r="B11">
        <f>E2+E3/2</f>
        <v>0.55000000000000004</v>
      </c>
      <c r="C11">
        <f>E2-E3/2</f>
        <v>0.45</v>
      </c>
      <c r="D11">
        <v>0</v>
      </c>
      <c r="E11">
        <v>0</v>
      </c>
      <c r="F11">
        <f>B11+C11+(E3-E3)</f>
        <v>1</v>
      </c>
    </row>
    <row r="12" spans="1:6">
      <c r="A12">
        <v>3</v>
      </c>
      <c r="B12">
        <v>0.55000000000000004</v>
      </c>
      <c r="C12">
        <v>0.45</v>
      </c>
      <c r="D12">
        <v>0</v>
      </c>
      <c r="E12">
        <v>0</v>
      </c>
      <c r="F12">
        <v>1</v>
      </c>
    </row>
    <row r="13" spans="1:6">
      <c r="A13">
        <v>4</v>
      </c>
      <c r="B13">
        <v>0.55000000000000004</v>
      </c>
      <c r="C13">
        <v>0.45</v>
      </c>
      <c r="D13">
        <v>0</v>
      </c>
      <c r="E13">
        <v>0</v>
      </c>
      <c r="F13">
        <v>1</v>
      </c>
    </row>
    <row r="14" spans="1:6">
      <c r="A14">
        <v>5</v>
      </c>
      <c r="B14">
        <f>E2+E3/2</f>
        <v>0.55000000000000004</v>
      </c>
      <c r="C14">
        <v>0</v>
      </c>
      <c r="D14">
        <f>(2*E2-E3)*E5</f>
        <v>0</v>
      </c>
      <c r="E14">
        <f>-(2*E2-E3)</f>
        <v>-0.9</v>
      </c>
      <c r="F14">
        <f>B14+C14-E14</f>
        <v>1.4500000000000002</v>
      </c>
    </row>
    <row r="17" spans="1:3">
      <c r="A17" t="s">
        <v>17</v>
      </c>
      <c r="B17">
        <f ca="1">C17</f>
        <v>0.94300529795283261</v>
      </c>
      <c r="C17">
        <f ca="1">(C10*B18+D10)/F10</f>
        <v>0.94228662276114228</v>
      </c>
    </row>
    <row r="18" spans="1:3">
      <c r="A18" t="s">
        <v>18</v>
      </c>
      <c r="B18">
        <f t="shared" ref="B18:B21" ca="1" si="0">C18</f>
        <v>0.80258998068632914</v>
      </c>
      <c r="C18">
        <f ca="1">(C11*B19+B11*B17+D11)/F11</f>
        <v>0.8026371282183048</v>
      </c>
    </row>
    <row r="19" spans="1:3">
      <c r="A19" t="s">
        <v>19</v>
      </c>
      <c r="B19">
        <f t="shared" ca="1" si="0"/>
        <v>0.62832242555779427</v>
      </c>
      <c r="C19">
        <f t="shared" ref="C19:C20" ca="1" si="1">(C12*B20+B12*B18+D12)/F12</f>
        <v>0.62985805751714541</v>
      </c>
    </row>
    <row r="20" spans="1:3">
      <c r="A20" t="s">
        <v>20</v>
      </c>
      <c r="B20">
        <f t="shared" ca="1" si="0"/>
        <v>0.41880018352680171</v>
      </c>
      <c r="C20">
        <f t="shared" ca="1" si="1"/>
        <v>0.41675765601605652</v>
      </c>
    </row>
    <row r="21" spans="1:3">
      <c r="A21" t="s">
        <v>21</v>
      </c>
      <c r="B21">
        <f t="shared" ca="1" si="0"/>
        <v>0.15883289268477449</v>
      </c>
      <c r="C21">
        <f ca="1">(B14*B20+D14)/F14</f>
        <v>0.15885524202740753</v>
      </c>
    </row>
    <row r="25" spans="1:3">
      <c r="A25" t="s">
        <v>37</v>
      </c>
    </row>
    <row r="27" spans="1:3">
      <c r="A27">
        <v>0</v>
      </c>
      <c r="B27">
        <f>(2.7183-EXP(A27))/1.7183</f>
        <v>1.0000000000000002</v>
      </c>
    </row>
    <row r="28" spans="1:3">
      <c r="A28">
        <f>A27+$B$7/2</f>
        <v>0.1</v>
      </c>
      <c r="B28">
        <f t="shared" ref="B28:B33" si="2">(2.7183-EXP(A28))/1.7183</f>
        <v>0.93879362272266342</v>
      </c>
    </row>
    <row r="29" spans="1:3">
      <c r="A29">
        <f t="shared" ref="A29:A32" si="3">A28+$B$7</f>
        <v>0.30000000000000004</v>
      </c>
      <c r="B29">
        <f t="shared" si="2"/>
        <v>0.79639247653145373</v>
      </c>
    </row>
    <row r="30" spans="1:3">
      <c r="A30">
        <f t="shared" si="3"/>
        <v>0.5</v>
      </c>
      <c r="B30">
        <f t="shared" si="2"/>
        <v>0.6224633238083408</v>
      </c>
    </row>
    <row r="31" spans="1:3">
      <c r="A31">
        <f t="shared" si="3"/>
        <v>0.7</v>
      </c>
      <c r="B31">
        <f t="shared" si="2"/>
        <v>0.41002577694786912</v>
      </c>
    </row>
    <row r="32" spans="1:3">
      <c r="A32">
        <f t="shared" si="3"/>
        <v>0.89999999999999991</v>
      </c>
      <c r="B32">
        <f t="shared" si="2"/>
        <v>0.15055397127570899</v>
      </c>
    </row>
    <row r="33" spans="1:2">
      <c r="A33">
        <f>A32+$B$7/2</f>
        <v>0.99999999999999989</v>
      </c>
      <c r="B33">
        <f t="shared" si="2"/>
        <v>1.0575301725583301E-5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topLeftCell="A8" workbookViewId="0">
      <selection activeCell="Q28" sqref="Q28"/>
    </sheetView>
  </sheetViews>
  <sheetFormatPr defaultRowHeight="15"/>
  <cols>
    <col min="7" max="7" width="5.85546875" customWidth="1"/>
  </cols>
  <sheetData>
    <row r="1" spans="1:13">
      <c r="A1" t="s">
        <v>0</v>
      </c>
    </row>
    <row r="2" spans="1:13">
      <c r="A2" t="s">
        <v>1</v>
      </c>
      <c r="B2">
        <v>2.5</v>
      </c>
      <c r="D2" t="s">
        <v>11</v>
      </c>
      <c r="E2">
        <f>B5/B7</f>
        <v>2</v>
      </c>
    </row>
    <row r="3" spans="1:13">
      <c r="A3" t="s">
        <v>2</v>
      </c>
      <c r="B3">
        <v>1</v>
      </c>
      <c r="D3" t="s">
        <v>14</v>
      </c>
      <c r="E3">
        <f>B4*B2</f>
        <v>2.5</v>
      </c>
    </row>
    <row r="4" spans="1:13">
      <c r="A4" t="s">
        <v>3</v>
      </c>
      <c r="B4">
        <v>1</v>
      </c>
      <c r="D4" t="s">
        <v>15</v>
      </c>
      <c r="E4">
        <v>1</v>
      </c>
    </row>
    <row r="5" spans="1:13">
      <c r="A5" t="s">
        <v>4</v>
      </c>
      <c r="B5">
        <v>0.1</v>
      </c>
      <c r="D5" t="s">
        <v>16</v>
      </c>
      <c r="E5">
        <v>0</v>
      </c>
    </row>
    <row r="6" spans="1:13">
      <c r="A6" t="s">
        <v>13</v>
      </c>
      <c r="B6">
        <v>20</v>
      </c>
    </row>
    <row r="7" spans="1:13">
      <c r="A7" t="s">
        <v>12</v>
      </c>
      <c r="B7">
        <f>B3/B6</f>
        <v>0.05</v>
      </c>
    </row>
    <row r="9" spans="1:13">
      <c r="A9" t="s">
        <v>5</v>
      </c>
      <c r="B9" t="s">
        <v>7</v>
      </c>
      <c r="C9" t="s">
        <v>8</v>
      </c>
      <c r="D9" t="s">
        <v>6</v>
      </c>
      <c r="E9" t="s">
        <v>9</v>
      </c>
      <c r="F9" t="s">
        <v>10</v>
      </c>
    </row>
    <row r="10" spans="1:13">
      <c r="A10">
        <v>1</v>
      </c>
      <c r="B10">
        <v>0</v>
      </c>
      <c r="C10">
        <f>E2-E3/2</f>
        <v>0.75</v>
      </c>
      <c r="D10">
        <f>(2*E2+E3)*E4</f>
        <v>6.5</v>
      </c>
      <c r="E10">
        <f>-(2*E2+E3)</f>
        <v>-6.5</v>
      </c>
      <c r="F10">
        <f>B10+C10-E10</f>
        <v>7.25</v>
      </c>
      <c r="H10" t="s">
        <v>17</v>
      </c>
      <c r="I10">
        <f ca="1">J10</f>
        <v>0.99999999999988531</v>
      </c>
      <c r="J10">
        <f ca="1">(C10*I11+D10)/F10</f>
        <v>0.99999999999988531</v>
      </c>
      <c r="L10">
        <v>0</v>
      </c>
      <c r="M10">
        <f>1+(1 - EXP(25*L10))/7.2/10^10</f>
        <v>1</v>
      </c>
    </row>
    <row r="11" spans="1:13">
      <c r="A11">
        <v>2</v>
      </c>
      <c r="B11">
        <f>E2+E3/2</f>
        <v>3.25</v>
      </c>
      <c r="C11">
        <f>E2-E3/2</f>
        <v>0.75</v>
      </c>
      <c r="D11">
        <v>0</v>
      </c>
      <c r="E11">
        <v>0</v>
      </c>
      <c r="F11">
        <f>B11+C11+(E3-E3)</f>
        <v>4</v>
      </c>
      <c r="H11" t="s">
        <v>18</v>
      </c>
      <c r="I11">
        <f t="shared" ref="I11:I28" ca="1" si="0">J11</f>
        <v>0.99999999999889155</v>
      </c>
      <c r="J11">
        <f ca="1">(C11*I12+B11*I10+D11)/F11</f>
        <v>0.99999999999889155</v>
      </c>
      <c r="L11">
        <f>L10+$B$7/2</f>
        <v>2.5000000000000001E-2</v>
      </c>
      <c r="M11">
        <f t="shared" ref="M11:M31" si="1">1+(1 - EXP(25*L11))/7.2/10^10</f>
        <v>0.99999999998794098</v>
      </c>
    </row>
    <row r="12" spans="1:13">
      <c r="A12">
        <v>3</v>
      </c>
      <c r="B12">
        <v>3.25</v>
      </c>
      <c r="C12">
        <v>0.75</v>
      </c>
      <c r="D12">
        <v>0</v>
      </c>
      <c r="E12">
        <v>0</v>
      </c>
      <c r="F12">
        <v>4</v>
      </c>
      <c r="H12" t="s">
        <v>19</v>
      </c>
      <c r="I12">
        <f t="shared" ca="1" si="0"/>
        <v>0.99999999999458522</v>
      </c>
      <c r="J12">
        <f t="shared" ref="J12:J28" ca="1" si="2">(C12*I13+B12*I11+D12)/F12</f>
        <v>0.99999999999458522</v>
      </c>
      <c r="L12">
        <f t="shared" ref="L12:L30" si="3">L11+$B$7</f>
        <v>7.5000000000000011E-2</v>
      </c>
      <c r="M12">
        <f t="shared" si="1"/>
        <v>0.999999999923322</v>
      </c>
    </row>
    <row r="13" spans="1:13">
      <c r="A13">
        <v>4</v>
      </c>
      <c r="B13">
        <v>3.25</v>
      </c>
      <c r="C13">
        <v>0.75</v>
      </c>
      <c r="D13">
        <v>0</v>
      </c>
      <c r="E13">
        <v>0</v>
      </c>
      <c r="F13">
        <v>4</v>
      </c>
      <c r="H13" t="s">
        <v>20</v>
      </c>
      <c r="I13">
        <f t="shared" ca="1" si="0"/>
        <v>0.99999999997592437</v>
      </c>
      <c r="J13">
        <f t="shared" ca="1" si="2"/>
        <v>0.99999999997592437</v>
      </c>
      <c r="L13">
        <f t="shared" si="3"/>
        <v>0.125</v>
      </c>
      <c r="M13">
        <f t="shared" si="1"/>
        <v>0.9999999996977792</v>
      </c>
    </row>
    <row r="14" spans="1:13">
      <c r="A14">
        <v>5</v>
      </c>
      <c r="B14">
        <v>3.25</v>
      </c>
      <c r="C14">
        <v>0.75</v>
      </c>
      <c r="D14">
        <v>0</v>
      </c>
      <c r="E14">
        <v>0</v>
      </c>
      <c r="F14">
        <v>4</v>
      </c>
      <c r="H14" t="s">
        <v>21</v>
      </c>
      <c r="I14">
        <f t="shared" ca="1" si="0"/>
        <v>0.99999999989506017</v>
      </c>
      <c r="J14">
        <f t="shared" ca="1" si="2"/>
        <v>0.99999999989506017</v>
      </c>
      <c r="L14">
        <f t="shared" si="3"/>
        <v>0.17499999999999999</v>
      </c>
      <c r="M14">
        <f t="shared" si="1"/>
        <v>0.9999999989105578</v>
      </c>
    </row>
    <row r="15" spans="1:13">
      <c r="A15">
        <v>6</v>
      </c>
      <c r="B15">
        <v>3.25</v>
      </c>
      <c r="C15">
        <v>0.75</v>
      </c>
      <c r="D15">
        <v>0</v>
      </c>
      <c r="E15">
        <v>0</v>
      </c>
      <c r="F15">
        <v>4</v>
      </c>
      <c r="H15" t="s">
        <v>22</v>
      </c>
      <c r="I15">
        <f t="shared" ca="1" si="0"/>
        <v>0.99999999954464858</v>
      </c>
      <c r="J15">
        <f t="shared" ca="1" si="2"/>
        <v>0.99999999954464858</v>
      </c>
      <c r="L15">
        <f t="shared" si="3"/>
        <v>0.22499999999999998</v>
      </c>
      <c r="M15">
        <f t="shared" si="1"/>
        <v>0.99999999616288493</v>
      </c>
    </row>
    <row r="16" spans="1:13">
      <c r="A16">
        <v>7</v>
      </c>
      <c r="B16">
        <v>3.25</v>
      </c>
      <c r="C16">
        <v>0.75</v>
      </c>
      <c r="D16">
        <v>0</v>
      </c>
      <c r="E16">
        <v>0</v>
      </c>
      <c r="F16">
        <v>4</v>
      </c>
      <c r="H16" t="s">
        <v>23</v>
      </c>
      <c r="I16">
        <f t="shared" ca="1" si="0"/>
        <v>0.99999999802619799</v>
      </c>
      <c r="J16">
        <f t="shared" ca="1" si="2"/>
        <v>0.99999999802619799</v>
      </c>
      <c r="L16">
        <f t="shared" si="3"/>
        <v>0.27499999999999997</v>
      </c>
      <c r="M16">
        <f t="shared" si="1"/>
        <v>0.99999998657256439</v>
      </c>
    </row>
    <row r="17" spans="1:13">
      <c r="A17">
        <v>8</v>
      </c>
      <c r="B17">
        <v>3.25</v>
      </c>
      <c r="C17">
        <v>0.75</v>
      </c>
      <c r="D17">
        <v>0</v>
      </c>
      <c r="E17">
        <v>0</v>
      </c>
      <c r="F17">
        <v>4</v>
      </c>
      <c r="H17" t="s">
        <v>24</v>
      </c>
      <c r="I17">
        <f t="shared" ca="1" si="0"/>
        <v>0.99999999144624563</v>
      </c>
      <c r="J17">
        <f t="shared" ca="1" si="2"/>
        <v>0.99999999144624563</v>
      </c>
      <c r="L17">
        <f t="shared" si="3"/>
        <v>0.32499999999999996</v>
      </c>
      <c r="M17">
        <f t="shared" si="1"/>
        <v>0.99999995309905654</v>
      </c>
    </row>
    <row r="18" spans="1:13">
      <c r="A18">
        <v>9</v>
      </c>
      <c r="B18">
        <v>3.25</v>
      </c>
      <c r="C18">
        <v>0.75</v>
      </c>
      <c r="D18">
        <v>0</v>
      </c>
      <c r="E18">
        <v>0</v>
      </c>
      <c r="F18">
        <v>4</v>
      </c>
      <c r="H18" t="s">
        <v>25</v>
      </c>
      <c r="I18">
        <f t="shared" ca="1" si="0"/>
        <v>0.9999999629331191</v>
      </c>
      <c r="J18">
        <f t="shared" ca="1" si="2"/>
        <v>0.9999999629331191</v>
      </c>
      <c r="L18">
        <f t="shared" si="3"/>
        <v>0.37499999999999994</v>
      </c>
      <c r="M18">
        <f t="shared" si="1"/>
        <v>0.99999983626503408</v>
      </c>
    </row>
    <row r="19" spans="1:13">
      <c r="A19">
        <v>10</v>
      </c>
      <c r="B19">
        <v>3.25</v>
      </c>
      <c r="C19">
        <v>0.75</v>
      </c>
      <c r="D19">
        <v>0</v>
      </c>
      <c r="E19">
        <v>0</v>
      </c>
      <c r="F19">
        <v>4</v>
      </c>
      <c r="H19" t="s">
        <v>26</v>
      </c>
      <c r="I19">
        <f t="shared" ca="1" si="0"/>
        <v>0.99999983937623727</v>
      </c>
      <c r="J19">
        <f t="shared" ca="1" si="2"/>
        <v>0.99999983937623727</v>
      </c>
      <c r="L19">
        <f t="shared" si="3"/>
        <v>0.42499999999999993</v>
      </c>
      <c r="M19">
        <f t="shared" si="1"/>
        <v>0.99999942847422674</v>
      </c>
    </row>
    <row r="20" spans="1:13">
      <c r="A20">
        <v>11</v>
      </c>
      <c r="B20">
        <v>3.25</v>
      </c>
      <c r="C20">
        <v>0.75</v>
      </c>
      <c r="D20">
        <v>0</v>
      </c>
      <c r="E20">
        <v>0</v>
      </c>
      <c r="F20">
        <v>4</v>
      </c>
      <c r="H20" t="s">
        <v>27</v>
      </c>
      <c r="I20">
        <f t="shared" ca="1" si="0"/>
        <v>0.99999930396308279</v>
      </c>
      <c r="J20">
        <f t="shared" ca="1" si="2"/>
        <v>0.99999930396308279</v>
      </c>
      <c r="L20">
        <f t="shared" si="3"/>
        <v>0.47499999999999992</v>
      </c>
      <c r="M20">
        <f t="shared" si="1"/>
        <v>0.99999800514445403</v>
      </c>
    </row>
    <row r="21" spans="1:13">
      <c r="A21">
        <v>12</v>
      </c>
      <c r="B21">
        <v>3.25</v>
      </c>
      <c r="C21">
        <v>0.75</v>
      </c>
      <c r="D21">
        <v>0</v>
      </c>
      <c r="E21">
        <v>0</v>
      </c>
      <c r="F21">
        <v>4</v>
      </c>
      <c r="H21" t="s">
        <v>28</v>
      </c>
      <c r="I21">
        <f t="shared" ca="1" si="0"/>
        <v>0.99999698383941316</v>
      </c>
      <c r="J21">
        <f t="shared" ca="1" si="2"/>
        <v>0.99999698383941316</v>
      </c>
      <c r="L21">
        <f t="shared" si="3"/>
        <v>0.52499999999999991</v>
      </c>
      <c r="M21">
        <f t="shared" si="1"/>
        <v>0.999993037235406</v>
      </c>
    </row>
    <row r="22" spans="1:13">
      <c r="A22">
        <v>13</v>
      </c>
      <c r="B22">
        <v>3.25</v>
      </c>
      <c r="C22">
        <v>0.75</v>
      </c>
      <c r="D22">
        <v>0</v>
      </c>
      <c r="E22">
        <v>0</v>
      </c>
      <c r="F22">
        <v>4</v>
      </c>
      <c r="H22" t="s">
        <v>29</v>
      </c>
      <c r="I22">
        <f t="shared" ca="1" si="0"/>
        <v>0.99998692997017813</v>
      </c>
      <c r="J22">
        <f t="shared" ca="1" si="2"/>
        <v>0.99998692997017813</v>
      </c>
      <c r="L22">
        <f t="shared" si="3"/>
        <v>0.57499999999999996</v>
      </c>
      <c r="M22">
        <f t="shared" si="1"/>
        <v>0.99997569752904658</v>
      </c>
    </row>
    <row r="23" spans="1:13">
      <c r="A23">
        <v>14</v>
      </c>
      <c r="B23">
        <v>3.25</v>
      </c>
      <c r="C23">
        <v>0.75</v>
      </c>
      <c r="D23">
        <v>0</v>
      </c>
      <c r="E23">
        <v>0</v>
      </c>
      <c r="F23">
        <v>4</v>
      </c>
      <c r="H23" t="s">
        <v>30</v>
      </c>
      <c r="I23">
        <f t="shared" ca="1" si="0"/>
        <v>0.99994336320349264</v>
      </c>
      <c r="J23">
        <f t="shared" ca="1" si="2"/>
        <v>0.99994336320349264</v>
      </c>
      <c r="L23">
        <f t="shared" si="3"/>
        <v>0.625</v>
      </c>
      <c r="M23">
        <f t="shared" si="1"/>
        <v>0.99991517600707092</v>
      </c>
    </row>
    <row r="24" spans="1:13">
      <c r="A24">
        <v>15</v>
      </c>
      <c r="B24">
        <v>3.25</v>
      </c>
      <c r="C24">
        <v>0.75</v>
      </c>
      <c r="D24">
        <v>0</v>
      </c>
      <c r="E24">
        <v>0</v>
      </c>
      <c r="F24">
        <v>4</v>
      </c>
      <c r="H24" t="s">
        <v>31</v>
      </c>
      <c r="I24">
        <f t="shared" ca="1" si="0"/>
        <v>0.99975457388118882</v>
      </c>
      <c r="J24">
        <f t="shared" ca="1" si="2"/>
        <v>0.99975457388118882</v>
      </c>
      <c r="L24">
        <f t="shared" si="3"/>
        <v>0.67500000000000004</v>
      </c>
      <c r="M24">
        <f t="shared" si="1"/>
        <v>0.99970393513906797</v>
      </c>
    </row>
    <row r="25" spans="1:13">
      <c r="A25">
        <v>16</v>
      </c>
      <c r="B25">
        <v>3.25</v>
      </c>
      <c r="C25">
        <v>0.75</v>
      </c>
      <c r="D25">
        <v>0</v>
      </c>
      <c r="E25">
        <v>0</v>
      </c>
      <c r="F25">
        <v>4</v>
      </c>
      <c r="H25" t="s">
        <v>32</v>
      </c>
      <c r="I25">
        <f t="shared" ca="1" si="0"/>
        <v>0.99893648681787206</v>
      </c>
      <c r="J25">
        <f t="shared" ca="1" si="2"/>
        <v>0.99893648681787206</v>
      </c>
      <c r="L25">
        <f t="shared" si="3"/>
        <v>0.72500000000000009</v>
      </c>
      <c r="M25">
        <f t="shared" si="1"/>
        <v>0.99896663206310576</v>
      </c>
    </row>
    <row r="26" spans="1:13">
      <c r="A26">
        <v>17</v>
      </c>
      <c r="B26">
        <v>3.25</v>
      </c>
      <c r="C26">
        <v>0.75</v>
      </c>
      <c r="D26">
        <v>0</v>
      </c>
      <c r="E26">
        <v>0</v>
      </c>
      <c r="F26">
        <v>4</v>
      </c>
      <c r="H26" t="s">
        <v>33</v>
      </c>
      <c r="I26">
        <f t="shared" ca="1" si="0"/>
        <v>0.99539144287683301</v>
      </c>
      <c r="J26">
        <f t="shared" ca="1" si="2"/>
        <v>0.99539144287683301</v>
      </c>
      <c r="L26">
        <f t="shared" si="3"/>
        <v>0.77500000000000013</v>
      </c>
      <c r="M26">
        <f t="shared" si="1"/>
        <v>0.99639319146440641</v>
      </c>
    </row>
    <row r="27" spans="1:13">
      <c r="A27">
        <v>18</v>
      </c>
      <c r="B27">
        <v>3.25</v>
      </c>
      <c r="C27">
        <v>0.75</v>
      </c>
      <c r="D27">
        <v>0</v>
      </c>
      <c r="E27">
        <v>0</v>
      </c>
      <c r="F27">
        <v>4</v>
      </c>
      <c r="H27" t="s">
        <v>34</v>
      </c>
      <c r="I27">
        <f t="shared" ca="1" si="0"/>
        <v>0.98002958579899679</v>
      </c>
      <c r="J27">
        <f t="shared" ca="1" si="2"/>
        <v>0.98002958579899679</v>
      </c>
      <c r="L27">
        <f t="shared" si="3"/>
        <v>0.82500000000000018</v>
      </c>
      <c r="M27">
        <f t="shared" si="1"/>
        <v>0.98741100119428948</v>
      </c>
    </row>
    <row r="28" spans="1:13">
      <c r="A28">
        <v>19</v>
      </c>
      <c r="B28">
        <v>3.25</v>
      </c>
      <c r="C28">
        <v>0.75</v>
      </c>
      <c r="D28">
        <v>0</v>
      </c>
      <c r="E28">
        <v>0</v>
      </c>
      <c r="F28">
        <v>4</v>
      </c>
      <c r="H28" t="s">
        <v>35</v>
      </c>
      <c r="I28">
        <f t="shared" ca="1" si="0"/>
        <v>0.91346153846170641</v>
      </c>
      <c r="J28">
        <f t="shared" ca="1" si="2"/>
        <v>0.91346153846170641</v>
      </c>
      <c r="L28">
        <f t="shared" si="3"/>
        <v>0.87500000000000022</v>
      </c>
      <c r="M28">
        <f t="shared" si="1"/>
        <v>0.95606007664240444</v>
      </c>
    </row>
    <row r="29" spans="1:13">
      <c r="A29">
        <v>20</v>
      </c>
      <c r="B29">
        <f>E2+E3/2</f>
        <v>3.25</v>
      </c>
      <c r="C29">
        <v>0</v>
      </c>
      <c r="D29">
        <f>(2*E2-E3)*E5</f>
        <v>0</v>
      </c>
      <c r="E29">
        <f>-(2*E2-E3)</f>
        <v>-1.5</v>
      </c>
      <c r="F29">
        <f>B29+C29-E29</f>
        <v>4.75</v>
      </c>
      <c r="H29" t="s">
        <v>36</v>
      </c>
      <c r="I29">
        <f ca="1">J29</f>
        <v>0.62500000000011491</v>
      </c>
      <c r="J29">
        <f ca="1">(B29*I28+D29)/F29</f>
        <v>0.62500000000011491</v>
      </c>
      <c r="L29">
        <f t="shared" si="3"/>
        <v>0.92500000000000027</v>
      </c>
      <c r="M29">
        <f t="shared" si="1"/>
        <v>0.84663459792281526</v>
      </c>
    </row>
    <row r="30" spans="1:13">
      <c r="L30">
        <f t="shared" si="3"/>
        <v>0.97500000000000031</v>
      </c>
      <c r="M30">
        <f t="shared" si="1"/>
        <v>0.46470214890700656</v>
      </c>
    </row>
    <row r="31" spans="1:13">
      <c r="L31">
        <f>L30+B7/2</f>
        <v>1.0000000000000002</v>
      </c>
      <c r="M31">
        <f t="shared" si="1"/>
        <v>-6.8046338699723208E-5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User-45</cp:lastModifiedBy>
  <dcterms:created xsi:type="dcterms:W3CDTF">2019-09-21T22:05:46Z</dcterms:created>
  <dcterms:modified xsi:type="dcterms:W3CDTF">2019-09-20T04:05:35Z</dcterms:modified>
</cp:coreProperties>
</file>