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ome\Desktop\FM\"/>
    </mc:Choice>
  </mc:AlternateContent>
  <xr:revisionPtr revIDLastSave="0" documentId="13_ncr:1_{DC710D9E-7ED2-4B0F-ACC7-658950072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 Size Statement " sheetId="1" r:id="rId1"/>
    <sheet name="Data Sheet" sheetId="2" r:id="rId2"/>
  </sheets>
  <externalReferences>
    <externalReference r:id="rId3"/>
  </externalReferences>
  <definedNames>
    <definedName name="Beta">'[1]session 3'!$C$19</definedName>
    <definedName name="Cost_of_Debt">'[1]session 3'!$C$22</definedName>
    <definedName name="Cost_of_Sales">'[1]session 3'!$C$41</definedName>
    <definedName name="CostofDebt">'[1]session 3'!$C$6</definedName>
    <definedName name="Current_Sales">'[1]session 3'!$C$36</definedName>
    <definedName name="Debt_Funding">'[1]session 3'!$C$29</definedName>
    <definedName name="Debt_Value">'[1]session 3'!$C$27</definedName>
    <definedName name="DebtValue">'[1]session 3'!$C$9</definedName>
    <definedName name="Equity_Funding">'[1]session 3'!$C$28</definedName>
    <definedName name="Equity_Value">'[1]session 3'!$C$26</definedName>
    <definedName name="EquityValue">'[1]session 3'!$C$8</definedName>
    <definedName name="ERP">'[1]session 3'!$C$18</definedName>
    <definedName name="Gross_Margin">'[1]session 3'!$C$38</definedName>
    <definedName name="Market_Returns">'[1]session 3'!$C$17</definedName>
    <definedName name="MarketReturns">'[1]session 3'!$C$4</definedName>
    <definedName name="Next_Year_Sales">'[1]session 3'!$C$40:$D$40</definedName>
    <definedName name="Post_Tax_Cost_of_Debt">'[1]session 3'!$C$24</definedName>
    <definedName name="Risk_Free_Rate">'[1]session 3'!$C$16</definedName>
    <definedName name="RiskFreeRate">'[1]session 3'!$C$3</definedName>
    <definedName name="Sales_Growth">'[1]session 3'!$C$37</definedName>
    <definedName name="Tax_Rate">'[1]session 3'!$C$23</definedName>
    <definedName name="TaxRate">'[1]session 3'!$C$7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1" l="1"/>
  <c r="D42" i="1"/>
  <c r="E42" i="1"/>
  <c r="F42" i="1"/>
  <c r="G42" i="1"/>
  <c r="H42" i="1"/>
  <c r="I42" i="1"/>
  <c r="J42" i="1"/>
  <c r="K42" i="1"/>
  <c r="L42" i="1"/>
  <c r="C41" i="1"/>
  <c r="D41" i="1"/>
  <c r="E41" i="1"/>
  <c r="F41" i="1"/>
  <c r="G41" i="1"/>
  <c r="H41" i="1"/>
  <c r="I41" i="1"/>
  <c r="J41" i="1"/>
  <c r="K41" i="1"/>
  <c r="L41" i="1"/>
  <c r="D40" i="1"/>
  <c r="E40" i="1"/>
  <c r="F40" i="1"/>
  <c r="G40" i="1"/>
  <c r="H40" i="1"/>
  <c r="I40" i="1"/>
  <c r="J40" i="1"/>
  <c r="K40" i="1"/>
  <c r="L40" i="1"/>
  <c r="C40" i="1"/>
  <c r="D39" i="1"/>
  <c r="E39" i="1"/>
  <c r="F39" i="1"/>
  <c r="G39" i="1"/>
  <c r="H39" i="1"/>
  <c r="I39" i="1"/>
  <c r="J39" i="1"/>
  <c r="K39" i="1"/>
  <c r="L39" i="1"/>
  <c r="C39" i="1"/>
  <c r="C74" i="2"/>
  <c r="D74" i="2"/>
  <c r="E74" i="2"/>
  <c r="F74" i="2"/>
  <c r="G74" i="2"/>
  <c r="H74" i="2"/>
  <c r="I74" i="2"/>
  <c r="J74" i="2"/>
  <c r="K74" i="2"/>
  <c r="B74" i="2"/>
  <c r="C37" i="1"/>
  <c r="D37" i="1"/>
  <c r="E37" i="1"/>
  <c r="F37" i="1"/>
  <c r="G37" i="1"/>
  <c r="H37" i="1"/>
  <c r="I37" i="1"/>
  <c r="J37" i="1"/>
  <c r="K37" i="1"/>
  <c r="L37" i="1"/>
  <c r="C38" i="1"/>
  <c r="D38" i="1"/>
  <c r="E38" i="1"/>
  <c r="F38" i="1"/>
  <c r="G38" i="1"/>
  <c r="H38" i="1"/>
  <c r="I38" i="1"/>
  <c r="J38" i="1"/>
  <c r="K38" i="1"/>
  <c r="L38" i="1"/>
  <c r="D36" i="1"/>
  <c r="E36" i="1"/>
  <c r="F36" i="1"/>
  <c r="G36" i="1"/>
  <c r="H36" i="1"/>
  <c r="I36" i="1"/>
  <c r="J36" i="1"/>
  <c r="K36" i="1"/>
  <c r="L36" i="1"/>
  <c r="C36" i="1"/>
  <c r="D35" i="1"/>
  <c r="E35" i="1"/>
  <c r="F35" i="1"/>
  <c r="G35" i="1"/>
  <c r="H35" i="1"/>
  <c r="I35" i="1"/>
  <c r="J35" i="1"/>
  <c r="K35" i="1"/>
  <c r="L35" i="1"/>
  <c r="C35" i="1"/>
  <c r="L33" i="1"/>
  <c r="K33" i="1"/>
  <c r="J33" i="1"/>
  <c r="I33" i="1"/>
  <c r="H33" i="1"/>
  <c r="G33" i="1"/>
  <c r="F33" i="1"/>
  <c r="E33" i="1"/>
  <c r="D33" i="1"/>
  <c r="C33" i="1"/>
  <c r="L32" i="1"/>
  <c r="K32" i="1"/>
  <c r="J32" i="1"/>
  <c r="I32" i="1"/>
  <c r="H32" i="1"/>
  <c r="G32" i="1"/>
  <c r="F32" i="1"/>
  <c r="E32" i="1"/>
  <c r="D32" i="1"/>
  <c r="C32" i="1"/>
  <c r="L31" i="1"/>
  <c r="K31" i="1"/>
  <c r="J31" i="1"/>
  <c r="I31" i="1"/>
  <c r="H31" i="1"/>
  <c r="G31" i="1"/>
  <c r="F31" i="1"/>
  <c r="E31" i="1"/>
  <c r="D31" i="1"/>
  <c r="C31" i="1"/>
  <c r="L30" i="1"/>
  <c r="K30" i="1"/>
  <c r="J30" i="1"/>
  <c r="I30" i="1"/>
  <c r="H30" i="1"/>
  <c r="G30" i="1"/>
  <c r="F30" i="1"/>
  <c r="E30" i="1"/>
  <c r="D30" i="1"/>
  <c r="C30" i="1"/>
  <c r="L29" i="1"/>
  <c r="K29" i="1"/>
  <c r="J29" i="1"/>
  <c r="I29" i="1"/>
  <c r="H29" i="1"/>
  <c r="G29" i="1"/>
  <c r="F29" i="1"/>
  <c r="E29" i="1"/>
  <c r="D29" i="1"/>
  <c r="C29" i="1"/>
  <c r="L27" i="1"/>
  <c r="K27" i="1"/>
  <c r="J27" i="1"/>
  <c r="I27" i="1"/>
  <c r="H27" i="1"/>
  <c r="G27" i="1"/>
  <c r="F27" i="1"/>
  <c r="E27" i="1"/>
  <c r="D27" i="1"/>
  <c r="C27" i="1"/>
  <c r="B31" i="1"/>
  <c r="B32" i="1"/>
  <c r="B33" i="1"/>
  <c r="B36" i="1"/>
  <c r="B37" i="1"/>
  <c r="B38" i="1"/>
  <c r="B39" i="1"/>
  <c r="B40" i="1"/>
  <c r="B41" i="1"/>
  <c r="B42" i="1"/>
  <c r="B30" i="1"/>
  <c r="B25" i="1"/>
  <c r="D22" i="1"/>
  <c r="E22" i="1"/>
  <c r="F22" i="1"/>
  <c r="G22" i="1"/>
  <c r="H22" i="1"/>
  <c r="I22" i="1"/>
  <c r="J22" i="1"/>
  <c r="K22" i="1"/>
  <c r="L22" i="1"/>
  <c r="C22" i="1"/>
  <c r="C8" i="1"/>
  <c r="D8" i="1"/>
  <c r="E8" i="1"/>
  <c r="F8" i="1"/>
  <c r="G8" i="1"/>
  <c r="H8" i="1"/>
  <c r="I8" i="1"/>
  <c r="J8" i="1"/>
  <c r="K8" i="1"/>
  <c r="L8" i="1"/>
  <c r="C9" i="1"/>
  <c r="D9" i="1"/>
  <c r="E9" i="1"/>
  <c r="F9" i="1"/>
  <c r="G9" i="1"/>
  <c r="H9" i="1"/>
  <c r="I9" i="1"/>
  <c r="J9" i="1"/>
  <c r="K9" i="1"/>
  <c r="L9" i="1"/>
  <c r="C10" i="1"/>
  <c r="D10" i="1"/>
  <c r="E10" i="1"/>
  <c r="F10" i="1"/>
  <c r="G10" i="1"/>
  <c r="H10" i="1"/>
  <c r="I10" i="1"/>
  <c r="J10" i="1"/>
  <c r="K10" i="1"/>
  <c r="L10" i="1"/>
  <c r="C11" i="1"/>
  <c r="D11" i="1"/>
  <c r="E11" i="1"/>
  <c r="F11" i="1"/>
  <c r="G11" i="1"/>
  <c r="H11" i="1"/>
  <c r="I11" i="1"/>
  <c r="J11" i="1"/>
  <c r="K11" i="1"/>
  <c r="L11" i="1"/>
  <c r="C12" i="1"/>
  <c r="D12" i="1"/>
  <c r="E12" i="1"/>
  <c r="F12" i="1"/>
  <c r="G12" i="1"/>
  <c r="H12" i="1"/>
  <c r="I12" i="1"/>
  <c r="J12" i="1"/>
  <c r="K12" i="1"/>
  <c r="L12" i="1"/>
  <c r="C13" i="1"/>
  <c r="D13" i="1"/>
  <c r="E13" i="1"/>
  <c r="F13" i="1"/>
  <c r="G13" i="1"/>
  <c r="H13" i="1"/>
  <c r="I13" i="1"/>
  <c r="J13" i="1"/>
  <c r="K13" i="1"/>
  <c r="L1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C17" i="1"/>
  <c r="D17" i="1"/>
  <c r="E17" i="1"/>
  <c r="F17" i="1"/>
  <c r="G17" i="1"/>
  <c r="H17" i="1"/>
  <c r="I17" i="1"/>
  <c r="J17" i="1"/>
  <c r="K17" i="1"/>
  <c r="L17" i="1"/>
  <c r="C18" i="1"/>
  <c r="D18" i="1"/>
  <c r="E18" i="1"/>
  <c r="F18" i="1"/>
  <c r="G18" i="1"/>
  <c r="H18" i="1"/>
  <c r="I18" i="1"/>
  <c r="J18" i="1"/>
  <c r="K18" i="1"/>
  <c r="L18" i="1"/>
  <c r="C19" i="1"/>
  <c r="D19" i="1"/>
  <c r="E19" i="1"/>
  <c r="F19" i="1"/>
  <c r="G19" i="1"/>
  <c r="H19" i="1"/>
  <c r="I19" i="1"/>
  <c r="J19" i="1"/>
  <c r="K19" i="1"/>
  <c r="L19" i="1"/>
  <c r="C20" i="1"/>
  <c r="D20" i="1"/>
  <c r="E20" i="1"/>
  <c r="F20" i="1"/>
  <c r="G20" i="1"/>
  <c r="H20" i="1"/>
  <c r="I20" i="1"/>
  <c r="J20" i="1"/>
  <c r="K20" i="1"/>
  <c r="L20" i="1"/>
  <c r="C21" i="1"/>
  <c r="D21" i="1"/>
  <c r="E21" i="1"/>
  <c r="F21" i="1"/>
  <c r="G21" i="1"/>
  <c r="H21" i="1"/>
  <c r="I21" i="1"/>
  <c r="J21" i="1"/>
  <c r="K21" i="1"/>
  <c r="L21" i="1"/>
  <c r="D7" i="1"/>
  <c r="E7" i="1"/>
  <c r="F7" i="1"/>
  <c r="G7" i="1"/>
  <c r="H7" i="1"/>
  <c r="I7" i="1"/>
  <c r="J7" i="1"/>
  <c r="K7" i="1"/>
  <c r="L7" i="1"/>
  <c r="C7" i="1"/>
  <c r="B22" i="1"/>
  <c r="A23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L5" i="1"/>
  <c r="K5" i="1"/>
  <c r="J5" i="1"/>
  <c r="I5" i="1"/>
  <c r="H5" i="1"/>
  <c r="G5" i="1"/>
  <c r="F5" i="1"/>
  <c r="E5" i="1"/>
  <c r="D5" i="1"/>
  <c r="C5" i="1"/>
  <c r="B3" i="1"/>
  <c r="C33" i="2"/>
  <c r="K33" i="2"/>
  <c r="J33" i="2"/>
  <c r="I33" i="2"/>
  <c r="H33" i="2"/>
  <c r="G33" i="2"/>
  <c r="F33" i="2"/>
  <c r="E33" i="2"/>
  <c r="D33" i="2"/>
  <c r="B33" i="2"/>
  <c r="B6" i="2"/>
  <c r="E1" i="2"/>
</calcChain>
</file>

<file path=xl/sharedStrings.xml><?xml version="1.0" encoding="utf-8"?>
<sst xmlns="http://schemas.openxmlformats.org/spreadsheetml/2006/main" count="71" uniqueCount="59">
  <si>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</si>
  <si>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</si>
  <si>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</si>
  <si>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</si>
  <si>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</si>
  <si>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</si>
  <si>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</si>
  <si>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</si>
  <si>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</si>
  <si>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</si>
  <si>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</si>
  <si>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</si>
  <si>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</si>
  <si>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</si>
  <si>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</si>
  <si>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</si>
  <si>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</si>
  <si>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</si>
  <si>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</si>
  <si>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</si>
  <si>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</si>
  <si>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</si>
  <si>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</si>
  <si>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</si>
  <si>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</si>
  <si>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</si>
  <si>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</si>
  <si>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</si>
  <si>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</si>
  <si>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</si>
  <si>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</si>
  <si>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</si>
  <si>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</si>
  <si>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</si>
  <si>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</si>
  <si>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</si>
  <si>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</si>
  <si>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</si>
  <si>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</si>
  <si>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</si>
  <si>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</si>
  <si>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</si>
  <si>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</si>
  <si>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</si>
  <si>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</si>
  <si>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</si>
  <si>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</si>
  <si>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</si>
  <si>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</si>
  <si>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</si>
  <si>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</si>
  <si>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</si>
  <si>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</si>
  <si>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</si>
  <si>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EBITA</t>
  </si>
  <si>
    <t>Particulars</t>
  </si>
  <si>
    <t>Total Liabilities</t>
  </si>
  <si>
    <t>Total Assets</t>
  </si>
  <si>
    <t>other assests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</si>
</sst>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409]mmm\-yy;@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</cellStyleXfs>
  <cellXfs count="20">
    <xf numFmtId="0" fontId="0" fillId="0" borderId="0" xfId="0"/>
    <xf numFmtId="43" fontId="2" fillId="0" borderId="0" xfId="1" applyFont="1" applyBorder="1"/>
    <xf numFmtId="43" fontId="3" fillId="0" borderId="0" xfId="2" applyNumberFormat="1" applyBorder="1" applyAlignment="1" applyProtection="1">
      <alignment horizontal="center"/>
    </xf>
    <xf numFmtId="43" fontId="0" fillId="0" borderId="0" xfId="1" applyFont="1" applyBorder="1"/>
    <xf numFmtId="43" fontId="5" fillId="2" borderId="0" xfId="3" applyNumberFormat="1" applyFont="1" applyBorder="1" applyAlignment="1">
      <alignment horizontal="center"/>
    </xf>
    <xf numFmtId="164" fontId="5" fillId="3" borderId="0" xfId="1" applyNumberFormat="1" applyFont="1" applyFill="1" applyBorder="1"/>
    <xf numFmtId="164" fontId="5" fillId="3" borderId="0" xfId="0" applyNumberFormat="1" applyFont="1" applyFill="1" applyAlignment="1">
      <alignment horizontal="center"/>
    </xf>
    <xf numFmtId="164" fontId="6" fillId="0" borderId="0" xfId="1" applyNumberFormat="1" applyFont="1" applyFill="1" applyBorder="1"/>
    <xf numFmtId="43" fontId="1" fillId="0" borderId="0" xfId="1" applyFont="1" applyBorder="1"/>
    <xf numFmtId="165" fontId="0" fillId="0" borderId="0" xfId="1" applyNumberFormat="1" applyFont="1" applyBorder="1"/>
    <xf numFmtId="0" fontId="5" fillId="4" borderId="0" xfId="0" applyFont="1" applyFill="1" applyAlignment="1">
      <alignment horizontal="center"/>
    </xf>
    <xf numFmtId="0" fontId="2" fillId="0" borderId="1" xfId="0" applyFont="1" applyBorder="1"/>
    <xf numFmtId="17" fontId="2" fillId="0" borderId="1" xfId="0" applyNumberFormat="1" applyFont="1" applyBorder="1"/>
    <xf numFmtId="43" fontId="0" fillId="0" borderId="0" xfId="0" applyNumberFormat="1"/>
    <xf numFmtId="10" fontId="0" fillId="0" borderId="0" xfId="0" applyNumberFormat="1"/>
    <xf numFmtId="43" fontId="2" fillId="0" borderId="0" xfId="0" applyNumberFormat="1" applyFont="1"/>
    <xf numFmtId="0" fontId="2" fillId="0" borderId="0" xfId="0" applyFont="1" applyBorder="1"/>
    <xf numFmtId="17" fontId="2" fillId="0" borderId="0" xfId="0" applyNumberFormat="1" applyFont="1" applyBorder="1"/>
    <xf numFmtId="10" fontId="2" fillId="0" borderId="0" xfId="0" applyNumberFormat="1" applyFont="1" applyBorder="1"/>
    <xf numFmtId="10" fontId="2" fillId="0" borderId="0" xfId="0" applyNumberFormat="1" applyFont="1"/>
  </cellXfs>
  <cellStyles count="4">
    <cellStyle name="Accent6 2" xfId="3" xr:uid="{4CD1B384-9F2E-462E-AF2D-4FBD995F324F}"/>
    <cellStyle name="Comma" xfId="1" builtinId="3"/>
    <cellStyle name="Hyperlink 2" xfId="2" xr:uid="{6781319C-C76B-4D0C-B2AB-03413EA2419E}"/>
    <cellStyle name="Normal" xfId="0" builtinId="0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ome\Desktop\FM\financial%20modelling%20pratice.xlsx" TargetMode="External"/><Relationship Id="rId1" Type="http://schemas.openxmlformats.org/officeDocument/2006/relationships/externalLinkPath" Target="financial%20modelling%20pra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ssion 1 &amp;2"/>
      <sheetName val="session 3"/>
      <sheetName val="Financials&gt; session4"/>
      <sheetName val="historical (4)"/>
      <sheetName val="Data&gt; 4"/>
      <sheetName val="Cash Flow Data 4"/>
      <sheetName val="Data Sheet"/>
    </sheetNames>
    <sheetDataSet>
      <sheetData sheetId="0" refreshError="1"/>
      <sheetData sheetId="1">
        <row r="3">
          <cell r="C3">
            <v>0.04</v>
          </cell>
        </row>
        <row r="4">
          <cell r="C4">
            <v>0.1</v>
          </cell>
        </row>
        <row r="6">
          <cell r="C6">
            <v>0.14000000000000001</v>
          </cell>
        </row>
        <row r="7">
          <cell r="C7">
            <v>0.3</v>
          </cell>
        </row>
        <row r="8">
          <cell r="C8">
            <v>125000</v>
          </cell>
        </row>
        <row r="9">
          <cell r="C9">
            <v>125000</v>
          </cell>
        </row>
        <row r="16">
          <cell r="C16">
            <v>0.04</v>
          </cell>
        </row>
        <row r="17">
          <cell r="C17">
            <v>0.1</v>
          </cell>
        </row>
        <row r="18">
          <cell r="C18">
            <v>6.0000000000000005E-2</v>
          </cell>
        </row>
        <row r="19">
          <cell r="C19">
            <v>1.25</v>
          </cell>
        </row>
        <row r="22">
          <cell r="C22">
            <v>0.14000000000000001</v>
          </cell>
        </row>
        <row r="23">
          <cell r="C23">
            <v>0.3</v>
          </cell>
        </row>
        <row r="24">
          <cell r="C24">
            <v>9.8000000000000004E-2</v>
          </cell>
        </row>
        <row r="26">
          <cell r="C26">
            <v>125000</v>
          </cell>
        </row>
        <row r="27">
          <cell r="C27">
            <v>125000</v>
          </cell>
        </row>
        <row r="28">
          <cell r="C28">
            <v>0.5</v>
          </cell>
        </row>
        <row r="29">
          <cell r="C29">
            <v>0.5</v>
          </cell>
        </row>
        <row r="36">
          <cell r="C36">
            <v>14500</v>
          </cell>
        </row>
        <row r="37">
          <cell r="C37">
            <v>0.1</v>
          </cell>
        </row>
        <row r="38">
          <cell r="C38">
            <v>0.6</v>
          </cell>
        </row>
        <row r="40">
          <cell r="C40">
            <v>15950.000000000002</v>
          </cell>
        </row>
        <row r="41">
          <cell r="C41">
            <v>6380.0000000000009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3:L88"/>
  <sheetViews>
    <sheetView showGridLines="0" tabSelected="1" workbookViewId="0">
      <selection activeCell="Q19" sqref="Q19"/>
    </sheetView>
  </sheetViews>
  <sheetFormatPr defaultRowHeight="14.4" x14ac:dyDescent="0.3"/>
  <cols>
    <col min="1" max="1" width="1.88671875" customWidth="1"/>
    <col min="2" max="2" width="21.44140625" customWidth="1"/>
    <col min="3" max="3" width="9.6640625" bestFit="1" customWidth="1"/>
  </cols>
  <sheetData>
    <row r="3" spans="2:12" x14ac:dyDescent="0.3">
      <c r="B3" s="10" t="str">
        <f>"Common Size Income Statement" &amp;" " &amp; "-" &amp;'Data Sheet'!$B$1</f>
        <v>Common Size Income Statement -TATA MOTORS LTD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5" spans="2:12" x14ac:dyDescent="0.3">
      <c r="B5" s="11" t="s">
        <v>55</v>
      </c>
      <c r="C5" s="12">
        <f>'Data Sheet'!B16</f>
        <v>42460</v>
      </c>
      <c r="D5" s="12">
        <f>'Data Sheet'!C16</f>
        <v>42825</v>
      </c>
      <c r="E5" s="12">
        <f>'Data Sheet'!D16</f>
        <v>43190</v>
      </c>
      <c r="F5" s="12">
        <f>'Data Sheet'!E16</f>
        <v>43555</v>
      </c>
      <c r="G5" s="12">
        <f>'Data Sheet'!F16</f>
        <v>43921</v>
      </c>
      <c r="H5" s="12">
        <f>'Data Sheet'!G16</f>
        <v>44286</v>
      </c>
      <c r="I5" s="12">
        <f>'Data Sheet'!H16</f>
        <v>44651</v>
      </c>
      <c r="J5" s="12">
        <f>'Data Sheet'!I16</f>
        <v>45016</v>
      </c>
      <c r="K5" s="12">
        <f>'Data Sheet'!J16</f>
        <v>45382</v>
      </c>
      <c r="L5" s="12">
        <f>'Data Sheet'!K16</f>
        <v>45747</v>
      </c>
    </row>
    <row r="7" spans="2:12" x14ac:dyDescent="0.3">
      <c r="B7" s="13" t="str">
        <f>'Data Sheet'!A17</f>
        <v>Sales</v>
      </c>
      <c r="C7" s="19">
        <f>'Data Sheet'!B17/'Data Sheet'!B$17</f>
        <v>1</v>
      </c>
      <c r="D7" s="19">
        <f>'Data Sheet'!C17/'Data Sheet'!C$17</f>
        <v>1</v>
      </c>
      <c r="E7" s="19">
        <f>'Data Sheet'!D17/'Data Sheet'!D$17</f>
        <v>1</v>
      </c>
      <c r="F7" s="19">
        <f>'Data Sheet'!E17/'Data Sheet'!E$17</f>
        <v>1</v>
      </c>
      <c r="G7" s="19">
        <f>'Data Sheet'!F17/'Data Sheet'!F$17</f>
        <v>1</v>
      </c>
      <c r="H7" s="19">
        <f>'Data Sheet'!G17/'Data Sheet'!G$17</f>
        <v>1</v>
      </c>
      <c r="I7" s="19">
        <f>'Data Sheet'!H17/'Data Sheet'!H$17</f>
        <v>1</v>
      </c>
      <c r="J7" s="19">
        <f>'Data Sheet'!I17/'Data Sheet'!I$17</f>
        <v>1</v>
      </c>
      <c r="K7" s="19">
        <f>'Data Sheet'!J17/'Data Sheet'!J$17</f>
        <v>1</v>
      </c>
      <c r="L7" s="19">
        <f>'Data Sheet'!K17/'Data Sheet'!K$17</f>
        <v>1</v>
      </c>
    </row>
    <row r="8" spans="2:12" x14ac:dyDescent="0.3">
      <c r="B8" s="13" t="str">
        <f>'Data Sheet'!A18</f>
        <v>Raw Material Cost</v>
      </c>
      <c r="C8" s="14">
        <f>'Data Sheet'!B18/'Data Sheet'!B$17</f>
        <v>0.60844785632875986</v>
      </c>
      <c r="D8" s="14">
        <f>'Data Sheet'!C18/'Data Sheet'!C$17</f>
        <v>0.64256170851760019</v>
      </c>
      <c r="E8" s="14">
        <f>'Data Sheet'!D18/'Data Sheet'!D$17</f>
        <v>0.6444735745247272</v>
      </c>
      <c r="F8" s="14">
        <f>'Data Sheet'!E18/'Data Sheet'!E$17</f>
        <v>0.64340246222408271</v>
      </c>
      <c r="G8" s="14">
        <f>'Data Sheet'!F18/'Data Sheet'!F$17</f>
        <v>0.63163558516963991</v>
      </c>
      <c r="H8" s="14">
        <f>'Data Sheet'!G18/'Data Sheet'!G$17</f>
        <v>0.6149343010611712</v>
      </c>
      <c r="I8" s="14">
        <f>'Data Sheet'!H18/'Data Sheet'!H$17</f>
        <v>0.64389656704768283</v>
      </c>
      <c r="J8" s="14">
        <f>'Data Sheet'!I18/'Data Sheet'!I$17</f>
        <v>0.66842005177546293</v>
      </c>
      <c r="K8" s="14">
        <f>'Data Sheet'!J18/'Data Sheet'!J$17</f>
        <v>0.63205273538302731</v>
      </c>
      <c r="L8" s="14">
        <f>'Data Sheet'!K18/'Data Sheet'!K$17</f>
        <v>0.61167400129635319</v>
      </c>
    </row>
    <row r="9" spans="2:12" x14ac:dyDescent="0.3">
      <c r="B9" s="13" t="str">
        <f>'Data Sheet'!A19</f>
        <v>Change in Inventory</v>
      </c>
      <c r="C9" s="14">
        <f>'Data Sheet'!B19/'Data Sheet'!B$17</f>
        <v>1.0075203555743071E-2</v>
      </c>
      <c r="D9" s="14">
        <f>'Data Sheet'!C19/'Data Sheet'!C$17</f>
        <v>2.7438359337454348E-2</v>
      </c>
      <c r="E9" s="14">
        <f>'Data Sheet'!D19/'Data Sheet'!D$17</f>
        <v>7.0196420187680708E-3</v>
      </c>
      <c r="F9" s="14">
        <f>'Data Sheet'!E19/'Data Sheet'!E$17</f>
        <v>-6.8003274840166073E-3</v>
      </c>
      <c r="G9" s="14">
        <f>'Data Sheet'!F19/'Data Sheet'!F$17</f>
        <v>-8.5463950250197294E-3</v>
      </c>
      <c r="H9" s="14">
        <f>'Data Sheet'!G19/'Data Sheet'!G$17</f>
        <v>-1.8752035421080705E-2</v>
      </c>
      <c r="I9" s="14">
        <f>'Data Sheet'!H19/'Data Sheet'!H$17</f>
        <v>-5.7118668451859233E-3</v>
      </c>
      <c r="J9" s="14">
        <f>'Data Sheet'!I19/'Data Sheet'!I$17</f>
        <v>1.3821030371772196E-2</v>
      </c>
      <c r="K9" s="14">
        <f>'Data Sheet'!J19/'Data Sheet'!J$17</f>
        <v>3.6081619110816189E-3</v>
      </c>
      <c r="L9" s="14">
        <f>'Data Sheet'!K19/'Data Sheet'!K$17</f>
        <v>-6.4499255165512458E-3</v>
      </c>
    </row>
    <row r="10" spans="2:12" x14ac:dyDescent="0.3">
      <c r="B10" s="13" t="str">
        <f>'Data Sheet'!A20</f>
        <v>Power and Fuel</v>
      </c>
      <c r="C10" s="14">
        <f>'Data Sheet'!B20/'Data Sheet'!B$17</f>
        <v>4.1884212746881849E-3</v>
      </c>
      <c r="D10" s="14">
        <f>'Data Sheet'!C20/'Data Sheet'!C$17</f>
        <v>4.3005272931013168E-3</v>
      </c>
      <c r="E10" s="14">
        <f>'Data Sheet'!D20/'Data Sheet'!D$17</f>
        <v>4.4866329837632236E-3</v>
      </c>
      <c r="F10" s="14">
        <f>'Data Sheet'!E20/'Data Sheet'!E$17</f>
        <v>5.252495210943689E-3</v>
      </c>
      <c r="G10" s="14">
        <f>'Data Sheet'!F20/'Data Sheet'!F$17</f>
        <v>4.8452899066859867E-3</v>
      </c>
      <c r="H10" s="14">
        <f>'Data Sheet'!G20/'Data Sheet'!G$17</f>
        <v>4.4551376680254488E-3</v>
      </c>
      <c r="I10" s="14">
        <f>'Data Sheet'!H20/'Data Sheet'!H$17</f>
        <v>7.8228108508698862E-3</v>
      </c>
      <c r="J10" s="14">
        <f>'Data Sheet'!I20/'Data Sheet'!I$17</f>
        <v>7.2646530389880865E-3</v>
      </c>
      <c r="K10" s="14">
        <f>'Data Sheet'!J20/'Data Sheet'!J$17</f>
        <v>5.0435928629359288E-3</v>
      </c>
      <c r="L10" s="14">
        <f>'Data Sheet'!K20/'Data Sheet'!K$17</f>
        <v>5.5561241315002447E-3</v>
      </c>
    </row>
    <row r="11" spans="2:12" x14ac:dyDescent="0.3">
      <c r="B11" s="13" t="str">
        <f>'Data Sheet'!A21</f>
        <v>Other Mfr. Exp</v>
      </c>
      <c r="C11" s="14">
        <f>'Data Sheet'!B21/'Data Sheet'!B$17</f>
        <v>4.4320545725695638E-2</v>
      </c>
      <c r="D11" s="14">
        <f>'Data Sheet'!C21/'Data Sheet'!C$17</f>
        <v>3.7329067833585743E-2</v>
      </c>
      <c r="E11" s="14">
        <f>'Data Sheet'!D21/'Data Sheet'!D$17</f>
        <v>3.7632110912662539E-2</v>
      </c>
      <c r="F11" s="14">
        <f>'Data Sheet'!E21/'Data Sheet'!E$17</f>
        <v>3.8731542592793759E-2</v>
      </c>
      <c r="G11" s="14">
        <f>'Data Sheet'!F21/'Data Sheet'!F$17</f>
        <v>4.4208831899217663E-2</v>
      </c>
      <c r="H11" s="14">
        <f>'Data Sheet'!G21/'Data Sheet'!G$17</f>
        <v>3.3119871414431248E-2</v>
      </c>
      <c r="I11" s="14">
        <f>'Data Sheet'!H21/'Data Sheet'!H$17</f>
        <v>3.3856194794666339E-2</v>
      </c>
      <c r="J11" s="14">
        <f>'Data Sheet'!I21/'Data Sheet'!I$17</f>
        <v>3.4008940217616732E-2</v>
      </c>
      <c r="K11" s="14">
        <f>'Data Sheet'!J21/'Data Sheet'!J$17</f>
        <v>4.019667477696675E-2</v>
      </c>
      <c r="L11" s="14">
        <f>'Data Sheet'!K21/'Data Sheet'!K$17</f>
        <v>4.2786476989731516E-2</v>
      </c>
    </row>
    <row r="12" spans="2:12" x14ac:dyDescent="0.3">
      <c r="B12" s="13" t="str">
        <f>'Data Sheet'!A22</f>
        <v>Employee Cost</v>
      </c>
      <c r="C12" s="14">
        <f>'Data Sheet'!B22/'Data Sheet'!B$17</f>
        <v>0.10577313825968997</v>
      </c>
      <c r="D12" s="14">
        <f>'Data Sheet'!C22/'Data Sheet'!C$17</f>
        <v>0.10505627316086753</v>
      </c>
      <c r="E12" s="14">
        <f>'Data Sheet'!D22/'Data Sheet'!D$17</f>
        <v>0.10392742279141506</v>
      </c>
      <c r="F12" s="14">
        <f>'Data Sheet'!E22/'Data Sheet'!E$17</f>
        <v>0.11010149752399827</v>
      </c>
      <c r="G12" s="14">
        <f>'Data Sheet'!F22/'Data Sheet'!F$17</f>
        <v>0.11659262528451882</v>
      </c>
      <c r="H12" s="14">
        <f>'Data Sheet'!G22/'Data Sheet'!G$17</f>
        <v>0.11068479221440802</v>
      </c>
      <c r="I12" s="14">
        <f>'Data Sheet'!H22/'Data Sheet'!H$17</f>
        <v>0.11064147774412127</v>
      </c>
      <c r="J12" s="14">
        <f>'Data Sheet'!I22/'Data Sheet'!I$17</f>
        <v>9.7277205393335675E-2</v>
      </c>
      <c r="K12" s="14">
        <f>'Data Sheet'!J22/'Data Sheet'!J$17</f>
        <v>9.674758534247585E-2</v>
      </c>
      <c r="L12" s="14">
        <f>'Data Sheet'!K22/'Data Sheet'!K$17</f>
        <v>0.10863666859982488</v>
      </c>
    </row>
    <row r="13" spans="2:12" x14ac:dyDescent="0.3">
      <c r="B13" s="13" t="str">
        <f>'Data Sheet'!A23</f>
        <v>Selling and admin</v>
      </c>
      <c r="C13" s="14">
        <f>'Data Sheet'!B23/'Data Sheet'!B$17</f>
        <v>8.0542956927341092E-2</v>
      </c>
      <c r="D13" s="14">
        <f>'Data Sheet'!C23/'Data Sheet'!C$17</f>
        <v>0.1113838126242364</v>
      </c>
      <c r="E13" s="14">
        <f>'Data Sheet'!D23/'Data Sheet'!D$17</f>
        <v>0.10634377964323709</v>
      </c>
      <c r="F13" s="14">
        <f>'Data Sheet'!E23/'Data Sheet'!E$17</f>
        <v>0.1083658123643763</v>
      </c>
      <c r="G13" s="14">
        <f>'Data Sheet'!F23/'Data Sheet'!F$17</f>
        <v>0.11203335284677013</v>
      </c>
      <c r="H13" s="14">
        <f>'Data Sheet'!G23/'Data Sheet'!G$17</f>
        <v>9.2138805959692913E-2</v>
      </c>
      <c r="I13" s="14">
        <f>'Data Sheet'!H23/'Data Sheet'!H$17</f>
        <v>0.10488425325553319</v>
      </c>
      <c r="J13" s="14">
        <f>'Data Sheet'!I23/'Data Sheet'!I$17</f>
        <v>0.10070091373173573</v>
      </c>
      <c r="K13" s="14">
        <f>'Data Sheet'!J23/'Data Sheet'!J$17</f>
        <v>9.853323379783234E-2</v>
      </c>
      <c r="L13" s="14">
        <f>'Data Sheet'!K23/'Data Sheet'!K$17</f>
        <v>0.10711743367561605</v>
      </c>
    </row>
    <row r="14" spans="2:12" x14ac:dyDescent="0.3">
      <c r="B14" s="13" t="str">
        <f>'Data Sheet'!A24</f>
        <v>Other Expenses</v>
      </c>
      <c r="C14" s="14">
        <f>'Data Sheet'!B24/'Data Sheet'!B$17</f>
        <v>2.6183831565130516E-2</v>
      </c>
      <c r="D14" s="14">
        <f>'Data Sheet'!C24/'Data Sheet'!C$17</f>
        <v>1.7094282670289951E-2</v>
      </c>
      <c r="E14" s="14">
        <f>'Data Sheet'!D24/'Data Sheet'!D$17</f>
        <v>2.2582367211331639E-3</v>
      </c>
      <c r="F14" s="14">
        <f>'Data Sheet'!E24/'Data Sheet'!E$17</f>
        <v>5.6592338039812094E-3</v>
      </c>
      <c r="G14" s="14">
        <f>'Data Sheet'!F24/'Data Sheet'!F$17</f>
        <v>1.3239885383105405E-2</v>
      </c>
      <c r="H14" s="14">
        <f>'Data Sheet'!G24/'Data Sheet'!G$17</f>
        <v>-3.3407827826645677E-3</v>
      </c>
      <c r="I14" s="14">
        <f>'Data Sheet'!H24/'Data Sheet'!H$17</f>
        <v>4.4105011096641517E-3</v>
      </c>
      <c r="J14" s="14">
        <f>'Data Sheet'!I24/'Data Sheet'!I$17</f>
        <v>1.4187308112100993E-2</v>
      </c>
      <c r="K14" s="14">
        <f>'Data Sheet'!J24/'Data Sheet'!J$17</f>
        <v>-2.1957715844577157E-3</v>
      </c>
      <c r="L14" s="14">
        <f>'Data Sheet'!K24/'Data Sheet'!K$17</f>
        <v>-7.7985876573533923E-3</v>
      </c>
    </row>
    <row r="15" spans="2:12" x14ac:dyDescent="0.3">
      <c r="B15" s="13" t="str">
        <f>'Data Sheet'!A25</f>
        <v>Other Income</v>
      </c>
      <c r="C15" s="14">
        <f>'Data Sheet'!B25/'Data Sheet'!B$17</f>
        <v>-9.7771947249836663E-3</v>
      </c>
      <c r="D15" s="14">
        <f>'Data Sheet'!C25/'Data Sheet'!C$17</f>
        <v>6.9304853887117582E-3</v>
      </c>
      <c r="E15" s="14">
        <f>'Data Sheet'!D25/'Data Sheet'!D$17</f>
        <v>2.034889464081829E-2</v>
      </c>
      <c r="F15" s="14">
        <f>'Data Sheet'!E25/'Data Sheet'!E$17</f>
        <v>-8.8383094035074702E-2</v>
      </c>
      <c r="G15" s="14">
        <f>'Data Sheet'!F25/'Data Sheet'!F$17</f>
        <v>3.8959202846676288E-4</v>
      </c>
      <c r="H15" s="14">
        <f>'Data Sheet'!G25/'Data Sheet'!G$17</f>
        <v>-4.4507860953843105E-2</v>
      </c>
      <c r="I15" s="14">
        <f>'Data Sheet'!H25/'Data Sheet'!H$17</f>
        <v>8.7053994844814731E-3</v>
      </c>
      <c r="J15" s="14">
        <f>'Data Sheet'!I25/'Data Sheet'!I$17</f>
        <v>1.9261867686386363E-2</v>
      </c>
      <c r="K15" s="14">
        <f>'Data Sheet'!J25/'Data Sheet'!J$17</f>
        <v>1.1041067610410677E-2</v>
      </c>
      <c r="L15" s="14">
        <f>'Data Sheet'!K25/'Data Sheet'!K$17</f>
        <v>2.6777652691069947E-2</v>
      </c>
    </row>
    <row r="16" spans="2:12" x14ac:dyDescent="0.3">
      <c r="B16" s="13" t="str">
        <f>'Data Sheet'!A26</f>
        <v>Depreciation</v>
      </c>
      <c r="C16" s="14">
        <f>'Data Sheet'!B26/'Data Sheet'!B$17</f>
        <v>6.1201425695927715E-2</v>
      </c>
      <c r="D16" s="14">
        <f>'Data Sheet'!C26/'Data Sheet'!C$17</f>
        <v>6.63903865924938E-2</v>
      </c>
      <c r="E16" s="14">
        <f>'Data Sheet'!D26/'Data Sheet'!D$17</f>
        <v>7.3927472182518786E-2</v>
      </c>
      <c r="F16" s="14">
        <f>'Data Sheet'!E26/'Data Sheet'!E$17</f>
        <v>7.8130605447998658E-2</v>
      </c>
      <c r="G16" s="14">
        <f>'Data Sheet'!F26/'Data Sheet'!F$17</f>
        <v>8.206839774331566E-2</v>
      </c>
      <c r="H16" s="14">
        <f>'Data Sheet'!G26/'Data Sheet'!G$17</f>
        <v>9.4264230933596482E-2</v>
      </c>
      <c r="I16" s="14">
        <f>'Data Sheet'!H26/'Data Sheet'!H$17</f>
        <v>8.9191478279219347E-2</v>
      </c>
      <c r="J16" s="14">
        <f>'Data Sheet'!I26/'Data Sheet'!I$17</f>
        <v>7.1857611147098821E-2</v>
      </c>
      <c r="K16" s="14">
        <f>'Data Sheet'!J26/'Data Sheet'!J$17</f>
        <v>6.2760359065103591E-2</v>
      </c>
      <c r="L16" s="14">
        <f>'Data Sheet'!K26/'Data Sheet'!K$17</f>
        <v>5.2891208678743216E-2</v>
      </c>
    </row>
    <row r="17" spans="1:12" x14ac:dyDescent="0.3">
      <c r="B17" s="13" t="str">
        <f>'Data Sheet'!A27</f>
        <v>Interest</v>
      </c>
      <c r="C17" s="14">
        <f>'Data Sheet'!B27/'Data Sheet'!B$17</f>
        <v>1.7905727101993223E-2</v>
      </c>
      <c r="D17" s="14">
        <f>'Data Sheet'!C27/'Data Sheet'!C$17</f>
        <v>1.5714229512714312E-2</v>
      </c>
      <c r="E17" s="14">
        <f>'Data Sheet'!D27/'Data Sheet'!D$17</f>
        <v>1.605824830060304E-2</v>
      </c>
      <c r="F17" s="14">
        <f>'Data Sheet'!E27/'Data Sheet'!E$17</f>
        <v>1.9072102124141878E-2</v>
      </c>
      <c r="G17" s="14">
        <f>'Data Sheet'!F27/'Data Sheet'!F$17</f>
        <v>2.7744996829752802E-2</v>
      </c>
      <c r="H17" s="14">
        <f>'Data Sheet'!G27/'Data Sheet'!G$17</f>
        <v>3.2415292955516477E-2</v>
      </c>
      <c r="I17" s="14">
        <f>'Data Sheet'!H27/'Data Sheet'!H$17</f>
        <v>3.3441332168710897E-2</v>
      </c>
      <c r="J17" s="14">
        <f>'Data Sheet'!I27/'Data Sheet'!I$17</f>
        <v>2.9556231914277829E-2</v>
      </c>
      <c r="K17" s="14">
        <f>'Data Sheet'!J27/'Data Sheet'!J$17</f>
        <v>1.7497050799970507E-2</v>
      </c>
      <c r="L17" s="14">
        <f>'Data Sheet'!K27/'Data Sheet'!K$17</f>
        <v>1.1560286107415368E-2</v>
      </c>
    </row>
    <row r="18" spans="1:12" x14ac:dyDescent="0.3">
      <c r="B18" s="13" t="str">
        <f>'Data Sheet'!A28</f>
        <v>Profit before tax</v>
      </c>
      <c r="C18" s="14">
        <f>'Data Sheet'!B28/'Data Sheet'!B$17</f>
        <v>5.1734105951533375E-2</v>
      </c>
      <c r="D18" s="14">
        <f>'Data Sheet'!C28/'Data Sheet'!C$17</f>
        <v>3.453855652127677E-2</v>
      </c>
      <c r="E18" s="14">
        <f>'Data Sheet'!D28/'Data Sheet'!D$17</f>
        <v>3.8261058599526235E-2</v>
      </c>
      <c r="F18" s="14">
        <f>'Data Sheet'!E28/'Data Sheet'!E$17</f>
        <v>-0.10389917281140788</v>
      </c>
      <c r="G18" s="14">
        <f>'Data Sheet'!F28/'Data Sheet'!F$17</f>
        <v>-4.0525768059559354E-2</v>
      </c>
      <c r="H18" s="14">
        <f>'Data Sheet'!G28/'Data Sheet'!G$17</f>
        <v>-4.1931545799101064E-2</v>
      </c>
      <c r="I18" s="14">
        <f>'Data Sheet'!H28/'Data Sheet'!H$17</f>
        <v>-2.5151082611172375E-2</v>
      </c>
      <c r="J18" s="14">
        <f>'Data Sheet'!I28/'Data Sheet'!I$17</f>
        <v>9.809982727541881E-3</v>
      </c>
      <c r="K18" s="14">
        <f>'Data Sheet'!J28/'Data Sheet'!J$17</f>
        <v>6.4013769077637686E-2</v>
      </c>
      <c r="L18" s="14">
        <f>'Data Sheet'!K28/'Data Sheet'!K$17</f>
        <v>8.7904115352687662E-2</v>
      </c>
    </row>
    <row r="19" spans="1:12" x14ac:dyDescent="0.3">
      <c r="B19" s="13" t="str">
        <f>'Data Sheet'!A29</f>
        <v>Tax</v>
      </c>
      <c r="C19" s="14">
        <f>'Data Sheet'!B29/'Data Sheet'!B$17</f>
        <v>1.1078918686109574E-2</v>
      </c>
      <c r="D19" s="14">
        <f>'Data Sheet'!C29/'Data Sheet'!C$17</f>
        <v>1.2055321818169885E-2</v>
      </c>
      <c r="E19" s="14">
        <f>'Data Sheet'!D29/'Data Sheet'!D$17</f>
        <v>1.4892549653836963E-2</v>
      </c>
      <c r="F19" s="14">
        <f>'Data Sheet'!E29/'Data Sheet'!E$17</f>
        <v>-8.0726731015332912E-3</v>
      </c>
      <c r="G19" s="14">
        <f>'Data Sheet'!F29/'Data Sheet'!F$17</f>
        <v>1.5139735448971392E-3</v>
      </c>
      <c r="H19" s="14">
        <f>'Data Sheet'!G29/'Data Sheet'!G$17</f>
        <v>1.0175794327142584E-2</v>
      </c>
      <c r="I19" s="14">
        <f>'Data Sheet'!H29/'Data Sheet'!H$17</f>
        <v>1.5195672442685429E-2</v>
      </c>
      <c r="J19" s="14">
        <f>'Data Sheet'!I29/'Data Sheet'!I$17</f>
        <v>2.0350497621203548E-3</v>
      </c>
      <c r="K19" s="14">
        <f>'Data Sheet'!J29/'Data Sheet'!J$17</f>
        <v>-9.2715475927154754E-3</v>
      </c>
      <c r="L19" s="14">
        <f>'Data Sheet'!K29/'Data Sheet'!K$17</f>
        <v>2.3884738284492661E-2</v>
      </c>
    </row>
    <row r="20" spans="1:12" x14ac:dyDescent="0.3">
      <c r="B20" s="13" t="str">
        <f>'Data Sheet'!A30</f>
        <v>Net profit</v>
      </c>
      <c r="C20" s="14">
        <f>'Data Sheet'!B30/'Data Sheet'!B$17</f>
        <v>4.2407971415763523E-2</v>
      </c>
      <c r="D20" s="14">
        <f>'Data Sheet'!C30/'Data Sheet'!C$17</f>
        <v>2.764021885516954E-2</v>
      </c>
      <c r="E20" s="14">
        <f>'Data Sheet'!D30/'Data Sheet'!D$17</f>
        <v>3.0831401821049997E-2</v>
      </c>
      <c r="F20" s="14">
        <f>'Data Sheet'!E30/'Data Sheet'!E$17</f>
        <v>-9.5470566181711222E-2</v>
      </c>
      <c r="G20" s="14">
        <f>'Data Sheet'!F30/'Data Sheet'!F$17</f>
        <v>-4.6236426475450051E-2</v>
      </c>
      <c r="H20" s="14">
        <f>'Data Sheet'!G30/'Data Sheet'!G$17</f>
        <v>-5.3849770661713266E-2</v>
      </c>
      <c r="I20" s="14">
        <f>'Data Sheet'!H30/'Data Sheet'!H$17</f>
        <v>-4.1089320368684734E-2</v>
      </c>
      <c r="J20" s="14">
        <f>'Data Sheet'!I30/'Data Sheet'!I$17</f>
        <v>6.9783829363826268E-3</v>
      </c>
      <c r="K20" s="14">
        <f>'Data Sheet'!J30/'Data Sheet'!J$17</f>
        <v>7.2345259160952594E-2</v>
      </c>
      <c r="L20" s="14">
        <f>'Data Sheet'!K30/'Data Sheet'!K$17</f>
        <v>6.3293874162771921E-2</v>
      </c>
    </row>
    <row r="21" spans="1:12" x14ac:dyDescent="0.3">
      <c r="B21" s="13" t="str">
        <f>'Data Sheet'!A31</f>
        <v>Dividend Amount</v>
      </c>
      <c r="C21" s="14">
        <f>'Data Sheet'!B31/'Data Sheet'!B$17</f>
        <v>2.487496593975512E-4</v>
      </c>
      <c r="D21" s="14">
        <f>'Data Sheet'!C31/'Data Sheet'!C$17</f>
        <v>0</v>
      </c>
      <c r="E21" s="14">
        <f>'Data Sheet'!D31/'Data Sheet'!D$17</f>
        <v>0</v>
      </c>
      <c r="F21" s="14">
        <f>'Data Sheet'!E31/'Data Sheet'!E$17</f>
        <v>0</v>
      </c>
      <c r="G21" s="14">
        <f>'Data Sheet'!F31/'Data Sheet'!F$17</f>
        <v>0</v>
      </c>
      <c r="H21" s="14">
        <f>'Data Sheet'!G31/'Data Sheet'!G$17</f>
        <v>0</v>
      </c>
      <c r="I21" s="14">
        <f>'Data Sheet'!H31/'Data Sheet'!H$17</f>
        <v>0</v>
      </c>
      <c r="J21" s="14">
        <f>'Data Sheet'!I31/'Data Sheet'!I$17</f>
        <v>2.2141420032091505E-3</v>
      </c>
      <c r="K21" s="14">
        <f>'Data Sheet'!J31/'Data Sheet'!J$17</f>
        <v>5.3016478655164784E-3</v>
      </c>
      <c r="L21" s="14">
        <f>'Data Sheet'!K31/'Data Sheet'!K$17</f>
        <v>5.0216627434926482E-3</v>
      </c>
    </row>
    <row r="22" spans="1:12" x14ac:dyDescent="0.3">
      <c r="B22" s="13" t="str">
        <f>'Data Sheet'!A33</f>
        <v>EBITA</v>
      </c>
      <c r="C22" s="14">
        <f>'Data Sheet'!B33/'Data Sheet'!B$17</f>
        <v>0.13259404289979404</v>
      </c>
      <c r="D22" s="14">
        <f>'Data Sheet'!C33/'Data Sheet'!C$17</f>
        <v>0.12180015677854755</v>
      </c>
      <c r="E22" s="14">
        <f>'Data Sheet'!D33/'Data Sheet'!D$17</f>
        <v>0.13570967195800879</v>
      </c>
      <c r="F22" s="14">
        <f>'Data Sheet'!E33/'Data Sheet'!E$17</f>
        <v>-6.340531711103989E-3</v>
      </c>
      <c r="G22" s="14">
        <f>'Data Sheet'!F33/'Data Sheet'!F$17</f>
        <v>6.5090941642515554E-2</v>
      </c>
      <c r="H22" s="14">
        <f>'Data Sheet'!G33/'Data Sheet'!G$17</f>
        <v>8.3005547554542272E-2</v>
      </c>
      <c r="I22" s="14">
        <f>'Data Sheet'!H33/'Data Sheet'!H$17</f>
        <v>9.6739162521930933E-2</v>
      </c>
      <c r="J22" s="14">
        <f>'Data Sheet'!I33/'Data Sheet'!I$17</f>
        <v>0.11042727575987964</v>
      </c>
      <c r="K22" s="14">
        <f>'Data Sheet'!J33/'Data Sheet'!J$17</f>
        <v>0.14333112143331123</v>
      </c>
      <c r="L22" s="14">
        <f>'Data Sheet'!K33/'Data Sheet'!K$17</f>
        <v>0.15163010723342316</v>
      </c>
    </row>
    <row r="23" spans="1:12" x14ac:dyDescent="0.3">
      <c r="A23" s="13">
        <f>'Data Sheet'!A34</f>
        <v>0</v>
      </c>
    </row>
    <row r="25" spans="1:12" x14ac:dyDescent="0.3">
      <c r="B25" s="10" t="str">
        <f>"Balance Sheet" &amp;" " &amp; "-" &amp;'Data Sheet'!$B$1</f>
        <v>Balance Sheet -TATA MOTORS LTD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7" spans="1:12" x14ac:dyDescent="0.3">
      <c r="B27" s="11" t="s">
        <v>55</v>
      </c>
      <c r="C27" s="12">
        <f>'Data Sheet'!B56</f>
        <v>42460</v>
      </c>
      <c r="D27" s="12">
        <f>'Data Sheet'!C56</f>
        <v>42825</v>
      </c>
      <c r="E27" s="12">
        <f>'Data Sheet'!D56</f>
        <v>43190</v>
      </c>
      <c r="F27" s="12">
        <f>'Data Sheet'!E56</f>
        <v>43555</v>
      </c>
      <c r="G27" s="12">
        <f>'Data Sheet'!F56</f>
        <v>43921</v>
      </c>
      <c r="H27" s="12">
        <f>'Data Sheet'!G56</f>
        <v>44286</v>
      </c>
      <c r="I27" s="12">
        <f>'Data Sheet'!H56</f>
        <v>44651</v>
      </c>
      <c r="J27" s="12">
        <f>'Data Sheet'!I56</f>
        <v>45016</v>
      </c>
      <c r="K27" s="12">
        <f>'Data Sheet'!J56</f>
        <v>45382</v>
      </c>
      <c r="L27" s="12">
        <f>'Data Sheet'!K56</f>
        <v>45747</v>
      </c>
    </row>
    <row r="28" spans="1:12" x14ac:dyDescent="0.3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x14ac:dyDescent="0.3">
      <c r="B29" s="15" t="s">
        <v>56</v>
      </c>
      <c r="C29" s="18">
        <f>'Data Sheet'!B61/'Data Sheet'!B$61</f>
        <v>1</v>
      </c>
      <c r="D29" s="18">
        <f>'Data Sheet'!C61/'Data Sheet'!C$61</f>
        <v>1</v>
      </c>
      <c r="E29" s="18">
        <f>'Data Sheet'!D61/'Data Sheet'!D$61</f>
        <v>1</v>
      </c>
      <c r="F29" s="18">
        <f>'Data Sheet'!E61/'Data Sheet'!E$61</f>
        <v>1</v>
      </c>
      <c r="G29" s="18">
        <f>'Data Sheet'!F61/'Data Sheet'!F$61</f>
        <v>1</v>
      </c>
      <c r="H29" s="18">
        <f>'Data Sheet'!G61/'Data Sheet'!G$61</f>
        <v>1</v>
      </c>
      <c r="I29" s="18">
        <f>'Data Sheet'!H61/'Data Sheet'!H$61</f>
        <v>1</v>
      </c>
      <c r="J29" s="18">
        <f>'Data Sheet'!I61/'Data Sheet'!I$61</f>
        <v>1</v>
      </c>
      <c r="K29" s="18">
        <f>'Data Sheet'!J61/'Data Sheet'!J$61</f>
        <v>1</v>
      </c>
      <c r="L29" s="18">
        <f>'Data Sheet'!K61/'Data Sheet'!K$61</f>
        <v>1</v>
      </c>
    </row>
    <row r="30" spans="1:12" x14ac:dyDescent="0.3">
      <c r="B30" s="13" t="str">
        <f>'Data Sheet'!A57</f>
        <v>Equity Share Capital</v>
      </c>
      <c r="C30" s="14">
        <f>'Data Sheet'!B57/'Data Sheet'!B$61</f>
        <v>2.5806268250531225E-3</v>
      </c>
      <c r="D30" s="14">
        <f>'Data Sheet'!C57/'Data Sheet'!C$61</f>
        <v>2.491815624573979E-3</v>
      </c>
      <c r="E30" s="14">
        <f>'Data Sheet'!D57/'Data Sheet'!D$61</f>
        <v>2.0759077068585549E-3</v>
      </c>
      <c r="F30" s="14">
        <f>'Data Sheet'!E57/'Data Sheet'!E$61</f>
        <v>2.2218261230841693E-3</v>
      </c>
      <c r="G30" s="14">
        <f>'Data Sheet'!F57/'Data Sheet'!F$61</f>
        <v>2.2473026761653833E-3</v>
      </c>
      <c r="H30" s="14">
        <f>'Data Sheet'!G57/'Data Sheet'!G$61</f>
        <v>2.2420300429859294E-3</v>
      </c>
      <c r="I30" s="14">
        <f>'Data Sheet'!H57/'Data Sheet'!H$61</f>
        <v>2.3274677325505334E-3</v>
      </c>
      <c r="J30" s="14">
        <f>'Data Sheet'!I57/'Data Sheet'!I$61</f>
        <v>2.2888512875034999E-3</v>
      </c>
      <c r="K30" s="14">
        <f>'Data Sheet'!J57/'Data Sheet'!J$61</f>
        <v>2.0756601113333206E-3</v>
      </c>
      <c r="L30" s="14">
        <f>'Data Sheet'!K57/'Data Sheet'!K$61</f>
        <v>1.952394468569367E-3</v>
      </c>
    </row>
    <row r="31" spans="1:12" x14ac:dyDescent="0.3">
      <c r="B31" s="13" t="str">
        <f>'Data Sheet'!A58</f>
        <v>Reserves</v>
      </c>
      <c r="C31" s="14">
        <f>'Data Sheet'!B58/'Data Sheet'!B$61</f>
        <v>0.2974086354450261</v>
      </c>
      <c r="D31" s="14">
        <f>'Data Sheet'!C58/'Data Sheet'!C$61</f>
        <v>0.21051652437468349</v>
      </c>
      <c r="E31" s="14">
        <f>'Data Sheet'!D58/'Data Sheet'!D$61</f>
        <v>0.28958148432871839</v>
      </c>
      <c r="F31" s="14">
        <f>'Data Sheet'!E58/'Data Sheet'!E$61</f>
        <v>0.19463415350606564</v>
      </c>
      <c r="G31" s="14">
        <f>'Data Sheet'!F58/'Data Sheet'!F$61</f>
        <v>0.19476266101949907</v>
      </c>
      <c r="H31" s="14">
        <f>'Data Sheet'!G58/'Data Sheet'!G$61</f>
        <v>0.15950149121742019</v>
      </c>
      <c r="I31" s="14">
        <f>'Data Sheet'!H58/'Data Sheet'!H$61</f>
        <v>0.13309172094249011</v>
      </c>
      <c r="J31" s="14">
        <f>'Data Sheet'!I58/'Data Sheet'!I$61</f>
        <v>0.13313168263258116</v>
      </c>
      <c r="K31" s="14">
        <f>'Data Sheet'!J58/'Data Sheet'!J$61</f>
        <v>0.22772995310144756</v>
      </c>
      <c r="L31" s="14">
        <f>'Data Sheet'!K58/'Data Sheet'!K$61</f>
        <v>0.30614394134327921</v>
      </c>
    </row>
    <row r="32" spans="1:12" x14ac:dyDescent="0.3">
      <c r="B32" s="13" t="str">
        <f>'Data Sheet'!A59</f>
        <v>Borrowings</v>
      </c>
      <c r="C32" s="14">
        <f>'Data Sheet'!B59/'Data Sheet'!B$61</f>
        <v>0.2635415844998551</v>
      </c>
      <c r="D32" s="14">
        <f>'Data Sheet'!C59/'Data Sheet'!C$61</f>
        <v>0.2883699324485447</v>
      </c>
      <c r="E32" s="14">
        <f>'Data Sheet'!D59/'Data Sheet'!D$61</f>
        <v>0.27186031948660327</v>
      </c>
      <c r="F32" s="14">
        <f>'Data Sheet'!E59/'Data Sheet'!E$61</f>
        <v>0.34731477877468786</v>
      </c>
      <c r="G32" s="14">
        <f>'Data Sheet'!F59/'Data Sheet'!F$61</f>
        <v>0.38974288757311953</v>
      </c>
      <c r="H32" s="14">
        <f>'Data Sheet'!G59/'Data Sheet'!G$61</f>
        <v>0.41610975041683274</v>
      </c>
      <c r="I32" s="14">
        <f>'Data Sheet'!H59/'Data Sheet'!H$61</f>
        <v>0.445050649956031</v>
      </c>
      <c r="J32" s="14">
        <f>'Data Sheet'!I59/'Data Sheet'!I$61</f>
        <v>0.40072807474416255</v>
      </c>
      <c r="K32" s="14">
        <f>'Data Sheet'!J59/'Data Sheet'!J$61</f>
        <v>0.2902784956741295</v>
      </c>
      <c r="L32" s="14">
        <f>'Data Sheet'!K59/'Data Sheet'!K$61</f>
        <v>0.18977486451284309</v>
      </c>
    </row>
    <row r="33" spans="2:12" x14ac:dyDescent="0.3">
      <c r="B33" s="13" t="str">
        <f>'Data Sheet'!A60</f>
        <v>Other Liabilities</v>
      </c>
      <c r="C33" s="14">
        <f>'Data Sheet'!B60/'Data Sheet'!B$61</f>
        <v>0.43646915323006569</v>
      </c>
      <c r="D33" s="14">
        <f>'Data Sheet'!C60/'Data Sheet'!C$61</f>
        <v>0.4986217275521978</v>
      </c>
      <c r="E33" s="14">
        <f>'Data Sheet'!D60/'Data Sheet'!D$61</f>
        <v>0.43648228847781978</v>
      </c>
      <c r="F33" s="14">
        <f>'Data Sheet'!E60/'Data Sheet'!E$61</f>
        <v>0.45582924159616234</v>
      </c>
      <c r="G33" s="14">
        <f>'Data Sheet'!F60/'Data Sheet'!F$61</f>
        <v>0.41324714873121593</v>
      </c>
      <c r="H33" s="14">
        <f>'Data Sheet'!G60/'Data Sheet'!G$61</f>
        <v>0.42214672832276123</v>
      </c>
      <c r="I33" s="14">
        <f>'Data Sheet'!H60/'Data Sheet'!H$61</f>
        <v>0.41953016136892834</v>
      </c>
      <c r="J33" s="14">
        <f>'Data Sheet'!I60/'Data Sheet'!I$61</f>
        <v>0.46385139133575282</v>
      </c>
      <c r="K33" s="14">
        <f>'Data Sheet'!J60/'Data Sheet'!J$61</f>
        <v>0.47991589111308963</v>
      </c>
      <c r="L33" s="14">
        <f>'Data Sheet'!K60/'Data Sheet'!K$61</f>
        <v>0.50212879967530832</v>
      </c>
    </row>
    <row r="34" spans="2:12" x14ac:dyDescent="0.3">
      <c r="B34" s="13"/>
    </row>
    <row r="35" spans="2:12" x14ac:dyDescent="0.3">
      <c r="B35" s="15" t="s">
        <v>57</v>
      </c>
      <c r="C35" s="19">
        <f>'Data Sheet'!B66/'Data Sheet'!B$66</f>
        <v>1</v>
      </c>
      <c r="D35" s="19">
        <f>'Data Sheet'!C66/'Data Sheet'!C$66</f>
        <v>1</v>
      </c>
      <c r="E35" s="19">
        <f>'Data Sheet'!D66/'Data Sheet'!D$66</f>
        <v>1</v>
      </c>
      <c r="F35" s="19">
        <f>'Data Sheet'!E66/'Data Sheet'!E$66</f>
        <v>1</v>
      </c>
      <c r="G35" s="19">
        <f>'Data Sheet'!F66/'Data Sheet'!F$66</f>
        <v>1</v>
      </c>
      <c r="H35" s="19">
        <f>'Data Sheet'!G66/'Data Sheet'!G$66</f>
        <v>1</v>
      </c>
      <c r="I35" s="19">
        <f>'Data Sheet'!H66/'Data Sheet'!H$66</f>
        <v>1</v>
      </c>
      <c r="J35" s="19">
        <f>'Data Sheet'!I66/'Data Sheet'!I$66</f>
        <v>1</v>
      </c>
      <c r="K35" s="19">
        <f>'Data Sheet'!J66/'Data Sheet'!J$66</f>
        <v>1</v>
      </c>
      <c r="L35" s="19">
        <f>'Data Sheet'!K66/'Data Sheet'!K$66</f>
        <v>1</v>
      </c>
    </row>
    <row r="36" spans="2:12" x14ac:dyDescent="0.3">
      <c r="B36" s="13" t="str">
        <f>'Data Sheet'!A62</f>
        <v>Net Block</v>
      </c>
      <c r="C36" s="14">
        <f>'Data Sheet'!B62/'Data Sheet'!B$66</f>
        <v>0.40744008415097382</v>
      </c>
      <c r="D36" s="14">
        <f>'Data Sheet'!C62/'Data Sheet'!C$66</f>
        <v>0.35198456704657666</v>
      </c>
      <c r="E36" s="14">
        <f>'Data Sheet'!D62/'Data Sheet'!D$66</f>
        <v>0.37107854258332446</v>
      </c>
      <c r="F36" s="14">
        <f>'Data Sheet'!E62/'Data Sheet'!E$66</f>
        <v>0.36386391925064382</v>
      </c>
      <c r="G36" s="14">
        <f>'Data Sheet'!F62/'Data Sheet'!F$66</f>
        <v>0.39698726392101624</v>
      </c>
      <c r="H36" s="14">
        <f>'Data Sheet'!G62/'Data Sheet'!G$66</f>
        <v>0.40608849298230043</v>
      </c>
      <c r="I36" s="14">
        <f>'Data Sheet'!H62/'Data Sheet'!H$66</f>
        <v>0.42197417266906562</v>
      </c>
      <c r="J36" s="14">
        <f>'Data Sheet'!I62/'Data Sheet'!I$66</f>
        <v>0.39465148263642374</v>
      </c>
      <c r="K36" s="14">
        <f>'Data Sheet'!J62/'Data Sheet'!J$66</f>
        <v>0.32822221199877677</v>
      </c>
      <c r="L36" s="14">
        <f>'Data Sheet'!K62/'Data Sheet'!K$66</f>
        <v>0.3069105744973778</v>
      </c>
    </row>
    <row r="37" spans="2:12" x14ac:dyDescent="0.3">
      <c r="B37" s="13" t="str">
        <f>'Data Sheet'!A63</f>
        <v>Capital Work in Progress</v>
      </c>
      <c r="C37" s="14">
        <f>'Data Sheet'!B63/'Data Sheet'!B$66</f>
        <v>9.8482157662096018E-2</v>
      </c>
      <c r="D37" s="14">
        <f>'Data Sheet'!C63/'Data Sheet'!C$66</f>
        <v>0.12362900980833688</v>
      </c>
      <c r="E37" s="14">
        <f>'Data Sheet'!D63/'Data Sheet'!D$66</f>
        <v>0.12235483522646853</v>
      </c>
      <c r="F37" s="14">
        <f>'Data Sheet'!E63/'Data Sheet'!E$66</f>
        <v>0.1042966176146697</v>
      </c>
      <c r="G37" s="14">
        <f>'Data Sheet'!F63/'Data Sheet'!F$66</f>
        <v>0.11125728611076434</v>
      </c>
      <c r="H37" s="14">
        <f>'Data Sheet'!G63/'Data Sheet'!G$66</f>
        <v>6.137522476731045E-2</v>
      </c>
      <c r="I37" s="14">
        <f>'Data Sheet'!H63/'Data Sheet'!H$66</f>
        <v>3.1152505873598278E-2</v>
      </c>
      <c r="J37" s="14">
        <f>'Data Sheet'!I63/'Data Sheet'!I$66</f>
        <v>4.2651899041106903E-2</v>
      </c>
      <c r="K37" s="14">
        <f>'Data Sheet'!J63/'Data Sheet'!J$66</f>
        <v>9.6606146876632187E-2</v>
      </c>
      <c r="L37" s="14">
        <f>'Data Sheet'!K63/'Data Sheet'!K$66</f>
        <v>0.17456422608515729</v>
      </c>
    </row>
    <row r="38" spans="2:12" x14ac:dyDescent="0.3">
      <c r="B38" s="13" t="str">
        <f>'Data Sheet'!A64</f>
        <v>Investments</v>
      </c>
      <c r="C38" s="14">
        <f>'Data Sheet'!B64/'Data Sheet'!B$66</f>
        <v>9.0305676497502971E-2</v>
      </c>
      <c r="D38" s="14">
        <f>'Data Sheet'!C64/'Data Sheet'!C$66</f>
        <v>7.4612565630187005E-2</v>
      </c>
      <c r="E38" s="14">
        <f>'Data Sheet'!D64/'Data Sheet'!D$66</f>
        <v>6.3610241344366172E-2</v>
      </c>
      <c r="F38" s="14">
        <f>'Data Sheet'!E64/'Data Sheet'!E$66</f>
        <v>5.1588289031309388E-2</v>
      </c>
      <c r="G38" s="14">
        <f>'Data Sheet'!F64/'Data Sheet'!F$66</f>
        <v>5.0935445907370862E-2</v>
      </c>
      <c r="H38" s="14">
        <f>'Data Sheet'!G64/'Data Sheet'!G$66</f>
        <v>7.207976838475029E-2</v>
      </c>
      <c r="I38" s="14">
        <f>'Data Sheet'!H64/'Data Sheet'!H$66</f>
        <v>8.928279635517361E-2</v>
      </c>
      <c r="J38" s="14">
        <f>'Data Sheet'!I64/'Data Sheet'!I$66</f>
        <v>7.8820362822460022E-2</v>
      </c>
      <c r="K38" s="14">
        <f>'Data Sheet'!J64/'Data Sheet'!J$66</f>
        <v>6.2164261300440303E-2</v>
      </c>
      <c r="L38" s="14">
        <f>'Data Sheet'!K64/'Data Sheet'!K$66</f>
        <v>9.4585023330583357E-2</v>
      </c>
    </row>
    <row r="39" spans="2:12" x14ac:dyDescent="0.3">
      <c r="B39" s="13" t="str">
        <f>'Data Sheet'!A65</f>
        <v>Other Assets</v>
      </c>
      <c r="C39" s="14">
        <f>'Data Sheet'!B74/'Data Sheet'!B$66</f>
        <v>0.11239036762552386</v>
      </c>
      <c r="D39" s="14">
        <f>'Data Sheet'!C74/'Data Sheet'!C$66</f>
        <v>0.13706335995740859</v>
      </c>
      <c r="E39" s="14">
        <f>'Data Sheet'!D74/'Data Sheet'!D$66</f>
        <v>0.14757967199729119</v>
      </c>
      <c r="F39" s="14">
        <f>'Data Sheet'!E74/'Data Sheet'!E$66</f>
        <v>0.1836934867835496</v>
      </c>
      <c r="G39" s="14">
        <f>'Data Sheet'!F74/'Data Sheet'!F$66</f>
        <v>0.1836000124805035</v>
      </c>
      <c r="H39" s="14">
        <f>'Data Sheet'!G74/'Data Sheet'!G$66</f>
        <v>0.18068910109792749</v>
      </c>
      <c r="I39" s="14">
        <f>'Data Sheet'!H74/'Data Sheet'!H$66</f>
        <v>0.18909465826584576</v>
      </c>
      <c r="J39" s="14">
        <f>'Data Sheet'!I74/'Data Sheet'!I$66</f>
        <v>0.20447361335612049</v>
      </c>
      <c r="K39" s="14">
        <f>'Data Sheet'!J74/'Data Sheet'!J$66</f>
        <v>0.21384440938404042</v>
      </c>
      <c r="L39" s="14">
        <f>'Data Sheet'!K74/'Data Sheet'!K$66</f>
        <v>0.15508537746735176</v>
      </c>
    </row>
    <row r="40" spans="2:12" x14ac:dyDescent="0.3">
      <c r="B40" s="13" t="str">
        <f>'Data Sheet'!A67</f>
        <v>Receivables</v>
      </c>
      <c r="C40" s="14">
        <f>'Data Sheet'!B67/'Data Sheet'!B$66</f>
        <v>5.1564319306195219E-2</v>
      </c>
      <c r="D40" s="14">
        <f>'Data Sheet'!C67/'Data Sheet'!C$66</f>
        <v>5.1638166447501938E-2</v>
      </c>
      <c r="E40" s="14">
        <f>'Data Sheet'!D67/'Data Sheet'!D$66</f>
        <v>6.0800115993123419E-2</v>
      </c>
      <c r="F40" s="14">
        <f>'Data Sheet'!E67/'Data Sheet'!E$66</f>
        <v>6.2139198999658127E-2</v>
      </c>
      <c r="G40" s="14">
        <f>'Data Sheet'!F67/'Data Sheet'!F$66</f>
        <v>3.4895094278241959E-2</v>
      </c>
      <c r="H40" s="14">
        <f>'Data Sheet'!G67/'Data Sheet'!G$66</f>
        <v>3.7120014464974392E-2</v>
      </c>
      <c r="I40" s="14">
        <f>'Data Sheet'!H67/'Data Sheet'!H$66</f>
        <v>3.7810927070195913E-2</v>
      </c>
      <c r="J40" s="14">
        <f>'Data Sheet'!I67/'Data Sheet'!I$66</f>
        <v>4.7024715930643397E-2</v>
      </c>
      <c r="K40" s="14">
        <f>'Data Sheet'!J67/'Data Sheet'!J$66</f>
        <v>4.5875606528451698E-2</v>
      </c>
      <c r="L40" s="14">
        <f>'Data Sheet'!K67/'Data Sheet'!K$66</f>
        <v>3.5143100434248606E-2</v>
      </c>
    </row>
    <row r="41" spans="2:12" x14ac:dyDescent="0.3">
      <c r="B41" s="13" t="str">
        <f>'Data Sheet'!A68</f>
        <v>Inventory</v>
      </c>
      <c r="C41" s="14">
        <f>'Data Sheet'!B68/'Data Sheet'!B$66</f>
        <v>0.12407940874244236</v>
      </c>
      <c r="D41" s="14">
        <f>'Data Sheet'!C68/'Data Sheet'!C$66</f>
        <v>0.12871547311772571</v>
      </c>
      <c r="E41" s="14">
        <f>'Data Sheet'!D68/'Data Sheet'!D$66</f>
        <v>0.12878571135383859</v>
      </c>
      <c r="F41" s="14">
        <f>'Data Sheet'!E68/'Data Sheet'!E$66</f>
        <v>0.12761951131143451</v>
      </c>
      <c r="G41" s="14">
        <f>'Data Sheet'!F68/'Data Sheet'!F$66</f>
        <v>0.11698716772494318</v>
      </c>
      <c r="H41" s="14">
        <f>'Data Sheet'!G68/'Data Sheet'!G$66</f>
        <v>0.1056550619461767</v>
      </c>
      <c r="I41" s="14">
        <f>'Data Sheet'!H68/'Data Sheet'!H$66</f>
        <v>0.1070934797019244</v>
      </c>
      <c r="J41" s="14">
        <f>'Data Sheet'!I68/'Data Sheet'!I$66</f>
        <v>0.12177622891596469</v>
      </c>
      <c r="K41" s="14">
        <f>'Data Sheet'!J68/'Data Sheet'!J$66</f>
        <v>0.12932417914002181</v>
      </c>
      <c r="L41" s="14">
        <f>'Data Sheet'!K68/'Data Sheet'!K$66</f>
        <v>0.12539094311794213</v>
      </c>
    </row>
    <row r="42" spans="2:12" x14ac:dyDescent="0.3">
      <c r="B42" s="13" t="str">
        <f>'Data Sheet'!A69</f>
        <v>Cash &amp; Bank</v>
      </c>
      <c r="C42" s="14">
        <f>'Data Sheet'!B69/'Data Sheet'!B$66</f>
        <v>0.11573798601526566</v>
      </c>
      <c r="D42" s="14">
        <f>'Data Sheet'!C69/'Data Sheet'!C$66</f>
        <v>0.13235685799226327</v>
      </c>
      <c r="E42" s="14">
        <f>'Data Sheet'!D69/'Data Sheet'!D$66</f>
        <v>0.10579088150158772</v>
      </c>
      <c r="F42" s="14">
        <f>'Data Sheet'!E69/'Data Sheet'!E$66</f>
        <v>0.10679897700873484</v>
      </c>
      <c r="G42" s="14">
        <f>'Data Sheet'!F69/'Data Sheet'!F$66</f>
        <v>0.10533772957715985</v>
      </c>
      <c r="H42" s="14">
        <f>'Data Sheet'!G69/'Data Sheet'!G$66</f>
        <v>0.13699233635656022</v>
      </c>
      <c r="I42" s="14">
        <f>'Data Sheet'!H69/'Data Sheet'!H$66</f>
        <v>0.12359146006419652</v>
      </c>
      <c r="J42" s="14">
        <f>'Data Sheet'!I69/'Data Sheet'!I$66</f>
        <v>0.11060169729728082</v>
      </c>
      <c r="K42" s="14">
        <f>'Data Sheet'!J69/'Data Sheet'!J$66</f>
        <v>0.1239631847716368</v>
      </c>
      <c r="L42" s="14">
        <f>'Data Sheet'!K69/'Data Sheet'!K$66</f>
        <v>0.10832075506733904</v>
      </c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</sheetData>
  <mergeCells count="2">
    <mergeCell ref="B3:L3"/>
    <mergeCell ref="B25:L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E179-B7E1-480B-84BD-EC5A9A7FE382}">
  <dimension ref="A1:K93"/>
  <sheetViews>
    <sheetView zoomScale="120" zoomScaleNormal="120" zoomScalePageLayoutView="120" workbookViewId="0">
      <pane xSplit="1" ySplit="1" topLeftCell="B58" activePane="bottomRight" state="frozen"/>
      <selection activeCell="C4" sqref="C4"/>
      <selection pane="topRight" activeCell="C4" sqref="C4"/>
      <selection pane="bottomLeft" activeCell="C4" sqref="C4"/>
      <selection pane="bottomRight" activeCell="B74" sqref="B74:K74"/>
    </sheetView>
  </sheetViews>
  <sheetFormatPr defaultColWidth="8.77734375" defaultRowHeight="14.4" x14ac:dyDescent="0.3"/>
  <cols>
    <col min="1" max="1" width="27.6640625" style="3" bestFit="1" customWidth="1"/>
    <col min="2" max="11" width="13.44140625" style="3" bestFit="1" customWidth="1"/>
    <col min="12" max="16384" width="8.77734375" style="3"/>
  </cols>
  <sheetData>
    <row r="1" spans="1:11" s="1" customFormat="1" x14ac:dyDescent="0.3">
      <c r="A1" s="1" t="s">
        <v>0</v>
      </c>
      <c r="B1" s="1" t="s">
        <v>1</v>
      </c>
      <c r="E1" s="2" t="str">
        <f>IF(B2&lt;&gt;B3, "A NEW VERSION OF THE WORKSHEET IS AVAILABLE", "")</f>
        <v/>
      </c>
      <c r="F1" s="2"/>
      <c r="G1" s="2"/>
      <c r="H1" s="2"/>
      <c r="I1" s="2"/>
      <c r="J1" s="2"/>
      <c r="K1" s="2"/>
    </row>
    <row r="2" spans="1:11" x14ac:dyDescent="0.3">
      <c r="A2" s="1" t="s">
        <v>2</v>
      </c>
      <c r="B2" s="3">
        <v>2.1</v>
      </c>
      <c r="E2" s="4" t="s">
        <v>3</v>
      </c>
      <c r="F2" s="4"/>
      <c r="G2" s="4"/>
      <c r="H2" s="4"/>
      <c r="I2" s="4"/>
      <c r="J2" s="4"/>
      <c r="K2" s="4"/>
    </row>
    <row r="3" spans="1:11" x14ac:dyDescent="0.3">
      <c r="A3" s="1" t="s">
        <v>4</v>
      </c>
      <c r="B3" s="3">
        <v>2.1</v>
      </c>
    </row>
    <row r="4" spans="1:11" x14ac:dyDescent="0.3">
      <c r="A4" s="1"/>
    </row>
    <row r="5" spans="1:11" x14ac:dyDescent="0.3">
      <c r="A5" s="1" t="s">
        <v>5</v>
      </c>
    </row>
    <row r="6" spans="1:11" x14ac:dyDescent="0.3">
      <c r="A6" s="3" t="s">
        <v>6</v>
      </c>
      <c r="B6" s="3">
        <f>IF(B9&gt;0, B9/B8, 0)</f>
        <v>368.17103139013454</v>
      </c>
    </row>
    <row r="7" spans="1:11" x14ac:dyDescent="0.3">
      <c r="A7" s="3" t="s">
        <v>7</v>
      </c>
      <c r="B7">
        <v>2</v>
      </c>
    </row>
    <row r="8" spans="1:11" x14ac:dyDescent="0.3">
      <c r="A8" s="3" t="s">
        <v>8</v>
      </c>
      <c r="B8">
        <v>669</v>
      </c>
    </row>
    <row r="9" spans="1:11" x14ac:dyDescent="0.3">
      <c r="A9" s="3" t="s">
        <v>9</v>
      </c>
      <c r="B9">
        <v>246306.42</v>
      </c>
    </row>
    <row r="15" spans="1:11" x14ac:dyDescent="0.3">
      <c r="A15" s="1" t="s">
        <v>10</v>
      </c>
    </row>
    <row r="16" spans="1:11" s="7" customFormat="1" x14ac:dyDescent="0.3">
      <c r="A16" s="5" t="s">
        <v>11</v>
      </c>
      <c r="B16" s="6">
        <v>42460</v>
      </c>
      <c r="C16" s="6">
        <v>42825</v>
      </c>
      <c r="D16" s="6">
        <v>43190</v>
      </c>
      <c r="E16" s="6">
        <v>43555</v>
      </c>
      <c r="F16" s="6">
        <v>43921</v>
      </c>
      <c r="G16" s="6">
        <v>44286</v>
      </c>
      <c r="H16" s="6">
        <v>44651</v>
      </c>
      <c r="I16" s="6">
        <v>45016</v>
      </c>
      <c r="J16" s="6">
        <v>45382</v>
      </c>
      <c r="K16" s="6">
        <v>45747</v>
      </c>
    </row>
    <row r="17" spans="1:11" s="8" customFormat="1" x14ac:dyDescent="0.3">
      <c r="A17" s="8" t="s">
        <v>12</v>
      </c>
      <c r="B17">
        <v>273045.59999999998</v>
      </c>
      <c r="C17">
        <v>269692.51</v>
      </c>
      <c r="D17">
        <v>291550.48</v>
      </c>
      <c r="E17">
        <v>301938.40000000002</v>
      </c>
      <c r="F17">
        <v>261067.97</v>
      </c>
      <c r="G17">
        <v>249794.75</v>
      </c>
      <c r="H17">
        <v>278453.62</v>
      </c>
      <c r="I17">
        <v>345966.97</v>
      </c>
      <c r="J17">
        <v>434016</v>
      </c>
      <c r="K17">
        <v>439695</v>
      </c>
    </row>
    <row r="18" spans="1:11" s="8" customFormat="1" x14ac:dyDescent="0.3">
      <c r="A18" s="3" t="s">
        <v>13</v>
      </c>
      <c r="B18">
        <v>166134.01</v>
      </c>
      <c r="C18">
        <v>173294.07999999999</v>
      </c>
      <c r="D18">
        <v>187896.58</v>
      </c>
      <c r="E18">
        <v>194267.91</v>
      </c>
      <c r="F18">
        <v>164899.82</v>
      </c>
      <c r="G18">
        <v>153607.35999999999</v>
      </c>
      <c r="H18">
        <v>179295.33</v>
      </c>
      <c r="I18">
        <v>231251.26</v>
      </c>
      <c r="J18">
        <v>274321</v>
      </c>
      <c r="K18">
        <v>268950</v>
      </c>
    </row>
    <row r="19" spans="1:11" s="8" customFormat="1" x14ac:dyDescent="0.3">
      <c r="A19" s="3" t="s">
        <v>14</v>
      </c>
      <c r="B19">
        <v>2750.99</v>
      </c>
      <c r="C19">
        <v>7399.92</v>
      </c>
      <c r="D19">
        <v>2046.58</v>
      </c>
      <c r="E19">
        <v>-2053.2800000000002</v>
      </c>
      <c r="F19">
        <v>-2231.19</v>
      </c>
      <c r="G19">
        <v>-4684.16</v>
      </c>
      <c r="H19">
        <v>-1590.49</v>
      </c>
      <c r="I19">
        <v>4781.62</v>
      </c>
      <c r="J19">
        <v>1566</v>
      </c>
      <c r="K19">
        <v>-2836</v>
      </c>
    </row>
    <row r="20" spans="1:11" s="8" customFormat="1" x14ac:dyDescent="0.3">
      <c r="A20" s="3" t="s">
        <v>15</v>
      </c>
      <c r="B20">
        <v>1143.6300000000001</v>
      </c>
      <c r="C20">
        <v>1159.82</v>
      </c>
      <c r="D20">
        <v>1308.08</v>
      </c>
      <c r="E20">
        <v>1585.93</v>
      </c>
      <c r="F20">
        <v>1264.95</v>
      </c>
      <c r="G20">
        <v>1112.8699999999999</v>
      </c>
      <c r="H20">
        <v>2178.29</v>
      </c>
      <c r="I20">
        <v>2513.33</v>
      </c>
      <c r="J20">
        <v>2189</v>
      </c>
      <c r="K20">
        <v>2443</v>
      </c>
    </row>
    <row r="21" spans="1:11" s="8" customFormat="1" x14ac:dyDescent="0.3">
      <c r="A21" s="3" t="s">
        <v>16</v>
      </c>
      <c r="B21">
        <v>12101.53</v>
      </c>
      <c r="C21">
        <v>10067.370000000001</v>
      </c>
      <c r="D21">
        <v>10971.66</v>
      </c>
      <c r="E21">
        <v>11694.54</v>
      </c>
      <c r="F21">
        <v>11541.51</v>
      </c>
      <c r="G21">
        <v>8273.17</v>
      </c>
      <c r="H21">
        <v>9427.3799999999992</v>
      </c>
      <c r="I21">
        <v>11765.97</v>
      </c>
      <c r="J21">
        <v>17446</v>
      </c>
      <c r="K21">
        <v>18813</v>
      </c>
    </row>
    <row r="22" spans="1:11" s="8" customFormat="1" x14ac:dyDescent="0.3">
      <c r="A22" s="3" t="s">
        <v>17</v>
      </c>
      <c r="B22">
        <v>28880.89</v>
      </c>
      <c r="C22">
        <v>28332.89</v>
      </c>
      <c r="D22">
        <v>30300.09</v>
      </c>
      <c r="E22">
        <v>33243.870000000003</v>
      </c>
      <c r="F22">
        <v>30438.6</v>
      </c>
      <c r="G22">
        <v>27648.48</v>
      </c>
      <c r="H22">
        <v>30808.52</v>
      </c>
      <c r="I22">
        <v>33654.699999999997</v>
      </c>
      <c r="J22">
        <v>41990</v>
      </c>
      <c r="K22">
        <v>47767</v>
      </c>
    </row>
    <row r="23" spans="1:11" s="8" customFormat="1" x14ac:dyDescent="0.3">
      <c r="A23" s="3" t="s">
        <v>18</v>
      </c>
      <c r="B23">
        <v>21991.9</v>
      </c>
      <c r="C23">
        <v>30039.38</v>
      </c>
      <c r="D23">
        <v>31004.58</v>
      </c>
      <c r="E23">
        <v>32719.8</v>
      </c>
      <c r="F23">
        <v>29248.32</v>
      </c>
      <c r="G23">
        <v>23015.79</v>
      </c>
      <c r="H23">
        <v>29205.4</v>
      </c>
      <c r="I23">
        <v>34839.19</v>
      </c>
      <c r="J23">
        <v>42765</v>
      </c>
      <c r="K23">
        <v>47099</v>
      </c>
    </row>
    <row r="24" spans="1:11" s="8" customFormat="1" x14ac:dyDescent="0.3">
      <c r="A24" s="3" t="s">
        <v>19</v>
      </c>
      <c r="B24">
        <v>7149.38</v>
      </c>
      <c r="C24">
        <v>4610.2</v>
      </c>
      <c r="D24">
        <v>658.39</v>
      </c>
      <c r="E24">
        <v>1708.74</v>
      </c>
      <c r="F24">
        <v>3456.51</v>
      </c>
      <c r="G24">
        <v>-834.51</v>
      </c>
      <c r="H24">
        <v>1228.1199999999999</v>
      </c>
      <c r="I24">
        <v>4908.34</v>
      </c>
      <c r="J24">
        <v>-953</v>
      </c>
      <c r="K24">
        <v>-3429</v>
      </c>
    </row>
    <row r="25" spans="1:11" s="8" customFormat="1" x14ac:dyDescent="0.3">
      <c r="A25" s="8" t="s">
        <v>20</v>
      </c>
      <c r="B25">
        <v>-2669.62</v>
      </c>
      <c r="C25">
        <v>1869.1</v>
      </c>
      <c r="D25">
        <v>5932.73</v>
      </c>
      <c r="E25">
        <v>-26686.25</v>
      </c>
      <c r="F25">
        <v>101.71</v>
      </c>
      <c r="G25">
        <v>-11117.83</v>
      </c>
      <c r="H25">
        <v>2424.0500000000002</v>
      </c>
      <c r="I25">
        <v>6663.97</v>
      </c>
      <c r="J25">
        <v>4792</v>
      </c>
      <c r="K25">
        <v>11774</v>
      </c>
    </row>
    <row r="26" spans="1:11" s="8" customFormat="1" x14ac:dyDescent="0.3">
      <c r="A26" s="8" t="s">
        <v>21</v>
      </c>
      <c r="B26">
        <v>16710.78</v>
      </c>
      <c r="C26">
        <v>17904.990000000002</v>
      </c>
      <c r="D26">
        <v>21553.59</v>
      </c>
      <c r="E26">
        <v>23590.63</v>
      </c>
      <c r="F26">
        <v>21425.43</v>
      </c>
      <c r="G26">
        <v>23546.71</v>
      </c>
      <c r="H26">
        <v>24835.69</v>
      </c>
      <c r="I26">
        <v>24860.36</v>
      </c>
      <c r="J26">
        <v>27239</v>
      </c>
      <c r="K26">
        <v>23256</v>
      </c>
    </row>
    <row r="27" spans="1:11" s="8" customFormat="1" x14ac:dyDescent="0.3">
      <c r="A27" s="8" t="s">
        <v>22</v>
      </c>
      <c r="B27">
        <v>4889.08</v>
      </c>
      <c r="C27">
        <v>4238.01</v>
      </c>
      <c r="D27">
        <v>4681.79</v>
      </c>
      <c r="E27">
        <v>5758.6</v>
      </c>
      <c r="F27">
        <v>7243.33</v>
      </c>
      <c r="G27">
        <v>8097.17</v>
      </c>
      <c r="H27">
        <v>9311.86</v>
      </c>
      <c r="I27">
        <v>10225.48</v>
      </c>
      <c r="J27">
        <v>7594</v>
      </c>
      <c r="K27">
        <v>5083</v>
      </c>
    </row>
    <row r="28" spans="1:11" s="8" customFormat="1" x14ac:dyDescent="0.3">
      <c r="A28" s="8" t="s">
        <v>23</v>
      </c>
      <c r="B28">
        <v>14125.77</v>
      </c>
      <c r="C28">
        <v>9314.7900000000009</v>
      </c>
      <c r="D28">
        <v>11155.03</v>
      </c>
      <c r="E28">
        <v>-31371.15</v>
      </c>
      <c r="F28">
        <v>-10579.98</v>
      </c>
      <c r="G28">
        <v>-10474.280000000001</v>
      </c>
      <c r="H28">
        <v>-7003.41</v>
      </c>
      <c r="I28">
        <v>3393.93</v>
      </c>
      <c r="J28">
        <v>27783</v>
      </c>
      <c r="K28">
        <v>38651</v>
      </c>
    </row>
    <row r="29" spans="1:11" s="8" customFormat="1" x14ac:dyDescent="0.3">
      <c r="A29" s="8" t="s">
        <v>24</v>
      </c>
      <c r="B29">
        <v>3025.05</v>
      </c>
      <c r="C29">
        <v>3251.23</v>
      </c>
      <c r="D29">
        <v>4341.93</v>
      </c>
      <c r="E29">
        <v>-2437.4499999999998</v>
      </c>
      <c r="F29">
        <v>395.25</v>
      </c>
      <c r="G29">
        <v>2541.86</v>
      </c>
      <c r="H29">
        <v>4231.29</v>
      </c>
      <c r="I29">
        <v>704.06</v>
      </c>
      <c r="J29">
        <v>-4024</v>
      </c>
      <c r="K29">
        <v>10502</v>
      </c>
    </row>
    <row r="30" spans="1:11" s="8" customFormat="1" x14ac:dyDescent="0.3">
      <c r="A30" s="8" t="s">
        <v>25</v>
      </c>
      <c r="B30">
        <v>11579.31</v>
      </c>
      <c r="C30">
        <v>7454.36</v>
      </c>
      <c r="D30">
        <v>8988.91</v>
      </c>
      <c r="E30">
        <v>-28826.23</v>
      </c>
      <c r="F30">
        <v>-12070.85</v>
      </c>
      <c r="G30">
        <v>-13451.39</v>
      </c>
      <c r="H30">
        <v>-11441.47</v>
      </c>
      <c r="I30">
        <v>2414.29</v>
      </c>
      <c r="J30">
        <v>31399</v>
      </c>
      <c r="K30">
        <v>27830</v>
      </c>
    </row>
    <row r="31" spans="1:11" s="8" customFormat="1" x14ac:dyDescent="0.3">
      <c r="A31" s="8" t="s">
        <v>26</v>
      </c>
      <c r="B31">
        <v>67.92</v>
      </c>
      <c r="I31">
        <v>766.02</v>
      </c>
      <c r="J31">
        <v>2301</v>
      </c>
      <c r="K31">
        <v>2208</v>
      </c>
    </row>
    <row r="32" spans="1:11" s="8" customFormat="1" x14ac:dyDescent="0.3"/>
    <row r="33" spans="1:11" x14ac:dyDescent="0.3">
      <c r="A33" s="8" t="s">
        <v>54</v>
      </c>
      <c r="B33" s="3">
        <f>B30+B29+B27+B26</f>
        <v>36204.22</v>
      </c>
      <c r="C33" s="3">
        <f>C30+C29+C27+C26</f>
        <v>32848.590000000004</v>
      </c>
      <c r="D33" s="3">
        <f t="shared" ref="C33:K33" si="0">D30+D29+D27+D26</f>
        <v>39566.22</v>
      </c>
      <c r="E33" s="3">
        <f t="shared" si="0"/>
        <v>-1914.4500000000007</v>
      </c>
      <c r="F33" s="3">
        <f t="shared" si="0"/>
        <v>16993.16</v>
      </c>
      <c r="G33" s="3">
        <f t="shared" si="0"/>
        <v>20734.349999999999</v>
      </c>
      <c r="H33" s="3">
        <f t="shared" si="0"/>
        <v>26937.37</v>
      </c>
      <c r="I33" s="3">
        <f t="shared" si="0"/>
        <v>38204.19</v>
      </c>
      <c r="J33" s="3">
        <f t="shared" si="0"/>
        <v>62208</v>
      </c>
      <c r="K33" s="3">
        <f t="shared" si="0"/>
        <v>66671</v>
      </c>
    </row>
    <row r="34" spans="1:11" x14ac:dyDescent="0.3">
      <c r="A34" s="8"/>
    </row>
    <row r="35" spans="1:11" x14ac:dyDescent="0.3">
      <c r="A35" s="8"/>
    </row>
    <row r="36" spans="1:11" x14ac:dyDescent="0.3">
      <c r="A36" s="8"/>
    </row>
    <row r="37" spans="1:11" x14ac:dyDescent="0.3">
      <c r="A37" s="8"/>
    </row>
    <row r="38" spans="1:11" x14ac:dyDescent="0.3">
      <c r="A38" s="8"/>
    </row>
    <row r="39" spans="1:11" x14ac:dyDescent="0.3">
      <c r="A39" s="8"/>
    </row>
    <row r="40" spans="1:11" x14ac:dyDescent="0.3">
      <c r="A40" s="1" t="s">
        <v>27</v>
      </c>
    </row>
    <row r="41" spans="1:11" s="7" customFormat="1" x14ac:dyDescent="0.3">
      <c r="A41" s="5" t="s">
        <v>11</v>
      </c>
      <c r="B41" s="6">
        <v>45016</v>
      </c>
      <c r="C41" s="6">
        <v>45107</v>
      </c>
      <c r="D41" s="6">
        <v>45199</v>
      </c>
      <c r="E41" s="6">
        <v>45291</v>
      </c>
      <c r="F41" s="6">
        <v>45382</v>
      </c>
      <c r="G41" s="6">
        <v>45473</v>
      </c>
      <c r="H41" s="6">
        <v>45565</v>
      </c>
      <c r="I41" s="6">
        <v>45657</v>
      </c>
      <c r="J41" s="6">
        <v>45747</v>
      </c>
      <c r="K41" s="6">
        <v>45838</v>
      </c>
    </row>
    <row r="42" spans="1:11" s="8" customFormat="1" x14ac:dyDescent="0.3">
      <c r="A42" s="8" t="s">
        <v>12</v>
      </c>
      <c r="B42">
        <v>105932.35</v>
      </c>
      <c r="C42">
        <v>102236</v>
      </c>
      <c r="D42">
        <v>105129</v>
      </c>
      <c r="E42">
        <v>110577</v>
      </c>
      <c r="F42">
        <v>119033</v>
      </c>
      <c r="G42">
        <v>107102</v>
      </c>
      <c r="H42">
        <v>101450</v>
      </c>
      <c r="I42">
        <v>112608</v>
      </c>
      <c r="J42">
        <v>119503</v>
      </c>
      <c r="K42">
        <v>104407</v>
      </c>
    </row>
    <row r="43" spans="1:11" s="8" customFormat="1" x14ac:dyDescent="0.3">
      <c r="A43" s="8" t="s">
        <v>28</v>
      </c>
      <c r="B43">
        <v>92817.95</v>
      </c>
      <c r="C43">
        <v>89019</v>
      </c>
      <c r="D43">
        <v>91362</v>
      </c>
      <c r="E43">
        <v>95159</v>
      </c>
      <c r="F43">
        <v>102348</v>
      </c>
      <c r="G43">
        <v>91854</v>
      </c>
      <c r="H43">
        <v>89291</v>
      </c>
      <c r="I43">
        <v>100185</v>
      </c>
      <c r="J43">
        <v>102685</v>
      </c>
      <c r="K43">
        <v>94183</v>
      </c>
    </row>
    <row r="44" spans="1:11" s="8" customFormat="1" x14ac:dyDescent="0.3">
      <c r="A44" s="8" t="s">
        <v>20</v>
      </c>
      <c r="B44">
        <v>1452.86</v>
      </c>
      <c r="C44">
        <v>895</v>
      </c>
      <c r="D44">
        <v>1557</v>
      </c>
      <c r="E44">
        <v>1604</v>
      </c>
      <c r="F44">
        <v>1412</v>
      </c>
      <c r="G44">
        <v>6553</v>
      </c>
      <c r="H44">
        <v>1647</v>
      </c>
      <c r="I44">
        <v>1700</v>
      </c>
      <c r="J44">
        <v>1057</v>
      </c>
      <c r="K44">
        <v>1595</v>
      </c>
    </row>
    <row r="45" spans="1:11" s="8" customFormat="1" x14ac:dyDescent="0.3">
      <c r="A45" s="8" t="s">
        <v>21</v>
      </c>
      <c r="B45">
        <v>7050.2</v>
      </c>
      <c r="C45">
        <v>6633</v>
      </c>
      <c r="D45">
        <v>6637</v>
      </c>
      <c r="E45">
        <v>6850</v>
      </c>
      <c r="F45">
        <v>7143</v>
      </c>
      <c r="G45">
        <v>6565</v>
      </c>
      <c r="H45">
        <v>6005</v>
      </c>
      <c r="I45">
        <v>5399</v>
      </c>
      <c r="J45">
        <v>5295</v>
      </c>
      <c r="K45">
        <v>5320</v>
      </c>
    </row>
    <row r="46" spans="1:11" s="8" customFormat="1" x14ac:dyDescent="0.3">
      <c r="A46" s="8" t="s">
        <v>22</v>
      </c>
      <c r="B46">
        <v>2641.67</v>
      </c>
      <c r="C46">
        <v>2615</v>
      </c>
      <c r="D46">
        <v>2652</v>
      </c>
      <c r="E46">
        <v>2485</v>
      </c>
      <c r="F46">
        <v>1645</v>
      </c>
      <c r="G46">
        <v>1471</v>
      </c>
      <c r="H46">
        <v>2034</v>
      </c>
      <c r="I46">
        <v>1119</v>
      </c>
      <c r="J46">
        <v>1076</v>
      </c>
      <c r="K46">
        <v>938</v>
      </c>
    </row>
    <row r="47" spans="1:11" s="8" customFormat="1" x14ac:dyDescent="0.3">
      <c r="A47" s="8" t="s">
        <v>23</v>
      </c>
      <c r="B47">
        <v>4875.3900000000003</v>
      </c>
      <c r="C47">
        <v>4864</v>
      </c>
      <c r="D47">
        <v>6035</v>
      </c>
      <c r="E47">
        <v>7687</v>
      </c>
      <c r="F47">
        <v>9309</v>
      </c>
      <c r="G47">
        <v>13765</v>
      </c>
      <c r="H47">
        <v>5767</v>
      </c>
      <c r="I47">
        <v>7605</v>
      </c>
      <c r="J47">
        <v>11504</v>
      </c>
      <c r="K47">
        <v>5561</v>
      </c>
    </row>
    <row r="48" spans="1:11" s="8" customFormat="1" x14ac:dyDescent="0.3">
      <c r="A48" s="8" t="s">
        <v>24</v>
      </c>
      <c r="B48">
        <v>-620.65</v>
      </c>
      <c r="C48">
        <v>1563</v>
      </c>
      <c r="D48">
        <v>2203</v>
      </c>
      <c r="E48">
        <v>542</v>
      </c>
      <c r="F48">
        <v>-8219</v>
      </c>
      <c r="G48">
        <v>3178</v>
      </c>
      <c r="H48">
        <v>2317</v>
      </c>
      <c r="I48">
        <v>2120</v>
      </c>
      <c r="J48">
        <v>2948</v>
      </c>
      <c r="K48">
        <v>1558</v>
      </c>
    </row>
    <row r="49" spans="1:11" s="8" customFormat="1" x14ac:dyDescent="0.3">
      <c r="A49" s="8" t="s">
        <v>25</v>
      </c>
      <c r="B49">
        <v>5407.79</v>
      </c>
      <c r="C49">
        <v>3203</v>
      </c>
      <c r="D49">
        <v>3764</v>
      </c>
      <c r="E49">
        <v>7025</v>
      </c>
      <c r="F49">
        <v>17407</v>
      </c>
      <c r="G49">
        <v>10514</v>
      </c>
      <c r="H49">
        <v>3343</v>
      </c>
      <c r="I49">
        <v>5406</v>
      </c>
      <c r="J49">
        <v>8470</v>
      </c>
      <c r="K49">
        <v>3924</v>
      </c>
    </row>
    <row r="50" spans="1:11" x14ac:dyDescent="0.3">
      <c r="A50" s="8" t="s">
        <v>29</v>
      </c>
      <c r="B50">
        <v>13114.4</v>
      </c>
      <c r="C50">
        <v>13217</v>
      </c>
      <c r="D50">
        <v>13767</v>
      </c>
      <c r="E50">
        <v>15418</v>
      </c>
      <c r="F50">
        <v>16685</v>
      </c>
      <c r="G50">
        <v>15248</v>
      </c>
      <c r="H50">
        <v>12159</v>
      </c>
      <c r="I50">
        <v>12423</v>
      </c>
      <c r="J50">
        <v>16818</v>
      </c>
      <c r="K50">
        <v>10224</v>
      </c>
    </row>
    <row r="51" spans="1:11" x14ac:dyDescent="0.3">
      <c r="A51" s="8"/>
    </row>
    <row r="52" spans="1:11" x14ac:dyDescent="0.3">
      <c r="A52" s="8"/>
    </row>
    <row r="53" spans="1:11" x14ac:dyDescent="0.3">
      <c r="A53" s="8"/>
    </row>
    <row r="54" spans="1:11" x14ac:dyDescent="0.3">
      <c r="A54" s="8"/>
    </row>
    <row r="55" spans="1:11" x14ac:dyDescent="0.3">
      <c r="A55" s="1" t="s">
        <v>30</v>
      </c>
    </row>
    <row r="56" spans="1:11" s="7" customFormat="1" x14ac:dyDescent="0.3">
      <c r="A56" s="5" t="s">
        <v>11</v>
      </c>
      <c r="B56" s="6">
        <v>42460</v>
      </c>
      <c r="C56" s="6">
        <v>42825</v>
      </c>
      <c r="D56" s="6">
        <v>43190</v>
      </c>
      <c r="E56" s="6">
        <v>43555</v>
      </c>
      <c r="F56" s="6">
        <v>43921</v>
      </c>
      <c r="G56" s="6">
        <v>44286</v>
      </c>
      <c r="H56" s="6">
        <v>44651</v>
      </c>
      <c r="I56" s="6">
        <v>45016</v>
      </c>
      <c r="J56" s="6">
        <v>45382</v>
      </c>
      <c r="K56" s="6">
        <v>45747</v>
      </c>
    </row>
    <row r="57" spans="1:11" x14ac:dyDescent="0.3">
      <c r="A57" s="8" t="s">
        <v>31</v>
      </c>
      <c r="B57">
        <v>679.18</v>
      </c>
      <c r="C57">
        <v>679.22</v>
      </c>
      <c r="D57">
        <v>679.22</v>
      </c>
      <c r="E57">
        <v>679.22</v>
      </c>
      <c r="F57">
        <v>719.54</v>
      </c>
      <c r="G57">
        <v>765.81</v>
      </c>
      <c r="H57">
        <v>765.88</v>
      </c>
      <c r="I57">
        <v>766.02</v>
      </c>
      <c r="J57">
        <v>767</v>
      </c>
      <c r="K57">
        <v>736</v>
      </c>
    </row>
    <row r="58" spans="1:11" x14ac:dyDescent="0.3">
      <c r="A58" s="8" t="s">
        <v>32</v>
      </c>
      <c r="B58">
        <v>78273.23</v>
      </c>
      <c r="C58">
        <v>57382.67</v>
      </c>
      <c r="D58">
        <v>94748.69</v>
      </c>
      <c r="E58">
        <v>59500.34</v>
      </c>
      <c r="F58">
        <v>62358.99</v>
      </c>
      <c r="G58">
        <v>54480.91</v>
      </c>
      <c r="H58">
        <v>43795.360000000001</v>
      </c>
      <c r="I58">
        <v>44555.77</v>
      </c>
      <c r="J58">
        <v>84151</v>
      </c>
      <c r="K58">
        <v>115408</v>
      </c>
    </row>
    <row r="59" spans="1:11" x14ac:dyDescent="0.3">
      <c r="A59" s="8" t="s">
        <v>33</v>
      </c>
      <c r="B59">
        <v>69359.960000000006</v>
      </c>
      <c r="C59">
        <v>78603.98</v>
      </c>
      <c r="D59">
        <v>88950.47</v>
      </c>
      <c r="E59">
        <v>106175.34</v>
      </c>
      <c r="F59">
        <v>124787.64</v>
      </c>
      <c r="G59">
        <v>142130.57</v>
      </c>
      <c r="H59">
        <v>146449.03</v>
      </c>
      <c r="I59">
        <v>134113.44</v>
      </c>
      <c r="J59">
        <v>107264</v>
      </c>
      <c r="K59">
        <v>71540</v>
      </c>
    </row>
    <row r="60" spans="1:11" x14ac:dyDescent="0.3">
      <c r="A60" s="8" t="s">
        <v>34</v>
      </c>
      <c r="B60">
        <v>114871.75</v>
      </c>
      <c r="C60">
        <v>135914.49</v>
      </c>
      <c r="D60">
        <v>142813.43</v>
      </c>
      <c r="E60">
        <v>139348.59</v>
      </c>
      <c r="F60">
        <v>132313.22</v>
      </c>
      <c r="G60">
        <v>144192.62</v>
      </c>
      <c r="H60">
        <v>138051.22</v>
      </c>
      <c r="I60">
        <v>155239.20000000001</v>
      </c>
      <c r="J60">
        <v>177339</v>
      </c>
      <c r="K60">
        <v>189289</v>
      </c>
    </row>
    <row r="61" spans="1:11" s="1" customFormat="1" x14ac:dyDescent="0.3">
      <c r="A61" s="1" t="s">
        <v>35</v>
      </c>
      <c r="B61">
        <v>263184.12</v>
      </c>
      <c r="C61">
        <v>272580.36</v>
      </c>
      <c r="D61">
        <v>327191.81</v>
      </c>
      <c r="E61">
        <v>305703.49</v>
      </c>
      <c r="F61">
        <v>320179.39</v>
      </c>
      <c r="G61">
        <v>341569.91</v>
      </c>
      <c r="H61">
        <v>329061.49</v>
      </c>
      <c r="I61">
        <v>334674.43</v>
      </c>
      <c r="J61">
        <v>369521</v>
      </c>
      <c r="K61">
        <v>376973</v>
      </c>
    </row>
    <row r="62" spans="1:11" x14ac:dyDescent="0.3">
      <c r="A62" s="8" t="s">
        <v>36</v>
      </c>
      <c r="B62">
        <v>107231.76</v>
      </c>
      <c r="C62">
        <v>95944.08</v>
      </c>
      <c r="D62">
        <v>121413.86</v>
      </c>
      <c r="E62">
        <v>111234.47</v>
      </c>
      <c r="F62">
        <v>127107.14</v>
      </c>
      <c r="G62">
        <v>138707.60999999999</v>
      </c>
      <c r="H62">
        <v>138855.45000000001</v>
      </c>
      <c r="I62">
        <v>132079.76</v>
      </c>
      <c r="J62">
        <v>121285</v>
      </c>
      <c r="K62">
        <v>115697</v>
      </c>
    </row>
    <row r="63" spans="1:11" x14ac:dyDescent="0.3">
      <c r="A63" s="8" t="s">
        <v>37</v>
      </c>
      <c r="B63">
        <v>25918.94</v>
      </c>
      <c r="C63">
        <v>33698.839999999997</v>
      </c>
      <c r="D63">
        <v>40033.5</v>
      </c>
      <c r="E63">
        <v>31883.84</v>
      </c>
      <c r="F63">
        <v>35622.29</v>
      </c>
      <c r="G63">
        <v>20963.93</v>
      </c>
      <c r="H63">
        <v>10251.09</v>
      </c>
      <c r="I63">
        <v>14274.5</v>
      </c>
      <c r="J63">
        <v>35698</v>
      </c>
      <c r="K63">
        <v>65806</v>
      </c>
    </row>
    <row r="64" spans="1:11" x14ac:dyDescent="0.3">
      <c r="A64" s="8" t="s">
        <v>38</v>
      </c>
      <c r="B64">
        <v>23767.02</v>
      </c>
      <c r="C64">
        <v>20337.919999999998</v>
      </c>
      <c r="D64">
        <v>20812.75</v>
      </c>
      <c r="E64">
        <v>15770.72</v>
      </c>
      <c r="F64">
        <v>16308.48</v>
      </c>
      <c r="G64">
        <v>24620.28</v>
      </c>
      <c r="H64">
        <v>29379.53</v>
      </c>
      <c r="I64">
        <v>26379.16</v>
      </c>
      <c r="J64">
        <v>22971</v>
      </c>
      <c r="K64">
        <v>35656</v>
      </c>
    </row>
    <row r="65" spans="1:11" x14ac:dyDescent="0.3">
      <c r="A65" s="8" t="s">
        <v>39</v>
      </c>
      <c r="B65">
        <v>106266.4</v>
      </c>
      <c r="C65">
        <v>122599.52</v>
      </c>
      <c r="D65">
        <v>144931.70000000001</v>
      </c>
      <c r="E65">
        <v>146814.46</v>
      </c>
      <c r="F65">
        <v>141141.48000000001</v>
      </c>
      <c r="G65">
        <v>157278.09</v>
      </c>
      <c r="H65">
        <v>150575.42000000001</v>
      </c>
      <c r="I65">
        <v>161941.01</v>
      </c>
      <c r="J65">
        <v>189567</v>
      </c>
      <c r="K65">
        <v>159814</v>
      </c>
    </row>
    <row r="66" spans="1:11" s="1" customFormat="1" x14ac:dyDescent="0.3">
      <c r="A66" s="1" t="s">
        <v>35</v>
      </c>
      <c r="B66">
        <v>263184.12</v>
      </c>
      <c r="C66">
        <v>272580.36</v>
      </c>
      <c r="D66">
        <v>327191.81</v>
      </c>
      <c r="E66">
        <v>305703.49</v>
      </c>
      <c r="F66">
        <v>320179.39</v>
      </c>
      <c r="G66">
        <v>341569.91</v>
      </c>
      <c r="H66">
        <v>329061.49</v>
      </c>
      <c r="I66">
        <v>334674.43</v>
      </c>
      <c r="J66">
        <v>369521</v>
      </c>
      <c r="K66">
        <v>376973</v>
      </c>
    </row>
    <row r="67" spans="1:11" s="8" customFormat="1" x14ac:dyDescent="0.3">
      <c r="A67" s="8" t="s">
        <v>40</v>
      </c>
      <c r="B67">
        <v>13570.91</v>
      </c>
      <c r="C67">
        <v>14075.55</v>
      </c>
      <c r="D67">
        <v>19893.3</v>
      </c>
      <c r="E67">
        <v>18996.169999999998</v>
      </c>
      <c r="F67">
        <v>11172.69</v>
      </c>
      <c r="G67">
        <v>12679.08</v>
      </c>
      <c r="H67">
        <v>12442.12</v>
      </c>
      <c r="I67">
        <v>15737.97</v>
      </c>
      <c r="J67">
        <v>16952</v>
      </c>
      <c r="K67">
        <v>13248</v>
      </c>
    </row>
    <row r="68" spans="1:11" x14ac:dyDescent="0.3">
      <c r="A68" s="8" t="s">
        <v>41</v>
      </c>
      <c r="B68">
        <v>32655.73</v>
      </c>
      <c r="C68">
        <v>35085.31</v>
      </c>
      <c r="D68">
        <v>42137.63</v>
      </c>
      <c r="E68">
        <v>39013.730000000003</v>
      </c>
      <c r="F68">
        <v>37456.879999999997</v>
      </c>
      <c r="G68">
        <v>36088.589999999997</v>
      </c>
      <c r="H68">
        <v>35240.339999999997</v>
      </c>
      <c r="I68">
        <v>40755.39</v>
      </c>
      <c r="J68">
        <v>47788</v>
      </c>
      <c r="K68">
        <v>47269</v>
      </c>
    </row>
    <row r="69" spans="1:11" x14ac:dyDescent="0.3">
      <c r="A69" s="3" t="s">
        <v>42</v>
      </c>
      <c r="B69">
        <v>30460.400000000001</v>
      </c>
      <c r="C69">
        <v>36077.879999999997</v>
      </c>
      <c r="D69">
        <v>34613.910000000003</v>
      </c>
      <c r="E69">
        <v>32648.82</v>
      </c>
      <c r="F69">
        <v>33726.97</v>
      </c>
      <c r="G69">
        <v>46792.46</v>
      </c>
      <c r="H69">
        <v>40669.19</v>
      </c>
      <c r="I69">
        <v>37015.56</v>
      </c>
      <c r="J69">
        <v>45807</v>
      </c>
      <c r="K69">
        <v>40834</v>
      </c>
    </row>
    <row r="70" spans="1:11" x14ac:dyDescent="0.3">
      <c r="A70" s="3" t="s">
        <v>43</v>
      </c>
      <c r="B70">
        <v>3395930306</v>
      </c>
      <c r="C70">
        <v>3396100719</v>
      </c>
      <c r="D70">
        <v>3396100719</v>
      </c>
      <c r="E70">
        <v>3396100719</v>
      </c>
      <c r="F70">
        <v>3597726185</v>
      </c>
      <c r="G70">
        <v>3829060661</v>
      </c>
      <c r="H70">
        <v>3829414903</v>
      </c>
      <c r="I70">
        <v>3830097221</v>
      </c>
      <c r="J70">
        <v>3832491897</v>
      </c>
      <c r="K70">
        <v>3681348742</v>
      </c>
    </row>
    <row r="71" spans="1:11" x14ac:dyDescent="0.3">
      <c r="A71" s="3" t="s">
        <v>44</v>
      </c>
    </row>
    <row r="72" spans="1:11" x14ac:dyDescent="0.3">
      <c r="A72" s="3" t="s">
        <v>45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">
      <c r="A74" s="8" t="s">
        <v>58</v>
      </c>
      <c r="B74" s="3">
        <f>B65-SUM(B67:B69)</f>
        <v>29579.359999999986</v>
      </c>
      <c r="C74" s="3">
        <f t="shared" ref="C74:K74" si="1">C65-SUM(C67:C69)</f>
        <v>37360.780000000013</v>
      </c>
      <c r="D74" s="3">
        <f t="shared" si="1"/>
        <v>48286.860000000015</v>
      </c>
      <c r="E74" s="3">
        <f t="shared" si="1"/>
        <v>56155.739999999991</v>
      </c>
      <c r="F74" s="3">
        <f t="shared" si="1"/>
        <v>58784.94</v>
      </c>
      <c r="G74" s="3">
        <f t="shared" si="1"/>
        <v>61717.959999999992</v>
      </c>
      <c r="H74" s="3">
        <f t="shared" si="1"/>
        <v>62223.770000000019</v>
      </c>
      <c r="I74" s="3">
        <f t="shared" si="1"/>
        <v>68432.090000000011</v>
      </c>
      <c r="J74" s="3">
        <f t="shared" si="1"/>
        <v>79020</v>
      </c>
      <c r="K74" s="3">
        <f t="shared" si="1"/>
        <v>58463</v>
      </c>
    </row>
    <row r="75" spans="1:11" x14ac:dyDescent="0.3">
      <c r="A75" s="8"/>
    </row>
    <row r="76" spans="1:11" x14ac:dyDescent="0.3">
      <c r="A76" s="8"/>
    </row>
    <row r="77" spans="1:11" x14ac:dyDescent="0.3">
      <c r="A77" s="8"/>
    </row>
    <row r="78" spans="1:11" x14ac:dyDescent="0.3">
      <c r="A78" s="8"/>
    </row>
    <row r="79" spans="1:11" x14ac:dyDescent="0.3">
      <c r="A79" s="8"/>
    </row>
    <row r="80" spans="1:11" x14ac:dyDescent="0.3">
      <c r="A80" s="1" t="s">
        <v>46</v>
      </c>
    </row>
    <row r="81" spans="1:11" s="7" customFormat="1" x14ac:dyDescent="0.3">
      <c r="A81" s="5" t="s">
        <v>11</v>
      </c>
      <c r="B81" s="6">
        <v>42460</v>
      </c>
      <c r="C81" s="6">
        <v>42825</v>
      </c>
      <c r="D81" s="6">
        <v>43190</v>
      </c>
      <c r="E81" s="6">
        <v>43555</v>
      </c>
      <c r="F81" s="6">
        <v>43921</v>
      </c>
      <c r="G81" s="6">
        <v>44286</v>
      </c>
      <c r="H81" s="6">
        <v>44651</v>
      </c>
      <c r="I81" s="6">
        <v>45016</v>
      </c>
      <c r="J81" s="6">
        <v>45382</v>
      </c>
      <c r="K81" s="6">
        <v>45747</v>
      </c>
    </row>
    <row r="82" spans="1:11" s="1" customFormat="1" x14ac:dyDescent="0.3">
      <c r="A82" s="8" t="s">
        <v>47</v>
      </c>
      <c r="B82">
        <v>37899.54</v>
      </c>
      <c r="C82">
        <v>30199.25</v>
      </c>
      <c r="D82">
        <v>23857.42</v>
      </c>
      <c r="E82">
        <v>18890.75</v>
      </c>
      <c r="F82">
        <v>26632.94</v>
      </c>
      <c r="G82">
        <v>29000.51</v>
      </c>
      <c r="H82">
        <v>14282.83</v>
      </c>
      <c r="I82">
        <v>35388.01</v>
      </c>
      <c r="J82">
        <v>67915</v>
      </c>
      <c r="K82">
        <v>63102</v>
      </c>
    </row>
    <row r="83" spans="1:11" s="8" customFormat="1" x14ac:dyDescent="0.3">
      <c r="A83" s="8" t="s">
        <v>48</v>
      </c>
      <c r="B83">
        <v>-36693.9</v>
      </c>
      <c r="C83">
        <v>-39571.4</v>
      </c>
      <c r="D83">
        <v>-25139.14</v>
      </c>
      <c r="E83">
        <v>-20878.07</v>
      </c>
      <c r="F83">
        <v>-33114.550000000003</v>
      </c>
      <c r="G83">
        <v>-25672.5</v>
      </c>
      <c r="H83">
        <v>-4443.66</v>
      </c>
      <c r="I83">
        <v>-15417.17</v>
      </c>
      <c r="J83">
        <v>-22781</v>
      </c>
      <c r="K83">
        <v>-49982</v>
      </c>
    </row>
    <row r="84" spans="1:11" s="8" customFormat="1" x14ac:dyDescent="0.3">
      <c r="A84" s="8" t="s">
        <v>49</v>
      </c>
      <c r="B84">
        <v>-3795.12</v>
      </c>
      <c r="C84">
        <v>6205.3</v>
      </c>
      <c r="D84">
        <v>2011.71</v>
      </c>
      <c r="E84">
        <v>8830.3700000000008</v>
      </c>
      <c r="F84">
        <v>3389.61</v>
      </c>
      <c r="G84">
        <v>9904.2000000000007</v>
      </c>
      <c r="H84">
        <v>-3380.17</v>
      </c>
      <c r="I84">
        <v>-26242.9</v>
      </c>
      <c r="J84">
        <v>-37006</v>
      </c>
      <c r="K84">
        <v>-18786</v>
      </c>
    </row>
    <row r="85" spans="1:11" s="1" customFormat="1" x14ac:dyDescent="0.3">
      <c r="A85" s="8" t="s">
        <v>50</v>
      </c>
      <c r="B85">
        <v>-2589.48</v>
      </c>
      <c r="C85">
        <v>-3166.85</v>
      </c>
      <c r="D85">
        <v>729.99</v>
      </c>
      <c r="E85">
        <v>6843.05</v>
      </c>
      <c r="F85">
        <v>-3092</v>
      </c>
      <c r="G85">
        <v>13232.21</v>
      </c>
      <c r="H85">
        <v>6459</v>
      </c>
      <c r="I85">
        <v>-6272.06</v>
      </c>
      <c r="J85">
        <v>8128</v>
      </c>
      <c r="K85">
        <v>-5666</v>
      </c>
    </row>
    <row r="86" spans="1:11" x14ac:dyDescent="0.3">
      <c r="A86" s="8"/>
    </row>
    <row r="87" spans="1:11" x14ac:dyDescent="0.3">
      <c r="A87" s="8"/>
    </row>
    <row r="88" spans="1:11" x14ac:dyDescent="0.3">
      <c r="A88" s="8"/>
    </row>
    <row r="89" spans="1:11" x14ac:dyDescent="0.3">
      <c r="A89" s="8"/>
    </row>
    <row r="90" spans="1:11" s="1" customFormat="1" x14ac:dyDescent="0.3">
      <c r="A90" s="1" t="s">
        <v>51</v>
      </c>
      <c r="B90">
        <v>386.6</v>
      </c>
      <c r="C90">
        <v>465.85</v>
      </c>
      <c r="D90">
        <v>326.85000000000002</v>
      </c>
      <c r="E90">
        <v>174.25</v>
      </c>
      <c r="F90">
        <v>71.05</v>
      </c>
      <c r="G90">
        <v>301.8</v>
      </c>
      <c r="H90">
        <v>433.75</v>
      </c>
      <c r="I90">
        <v>420.8</v>
      </c>
      <c r="J90">
        <v>992.8</v>
      </c>
      <c r="K90">
        <v>674.45</v>
      </c>
    </row>
    <row r="92" spans="1:11" s="1" customFormat="1" x14ac:dyDescent="0.3">
      <c r="A92" s="1" t="s">
        <v>52</v>
      </c>
    </row>
    <row r="93" spans="1:11" x14ac:dyDescent="0.3">
      <c r="A93" s="3" t="s">
        <v>53</v>
      </c>
      <c r="B93" s="9">
        <v>288.72000000000003</v>
      </c>
      <c r="C93" s="9">
        <v>288.73</v>
      </c>
      <c r="D93" s="9">
        <v>288.73</v>
      </c>
      <c r="E93" s="9">
        <v>288.73</v>
      </c>
      <c r="F93" s="9">
        <v>308.89999999999998</v>
      </c>
      <c r="G93" s="9">
        <v>332.03</v>
      </c>
      <c r="H93" s="9">
        <v>332.07</v>
      </c>
      <c r="I93" s="9">
        <v>332.13</v>
      </c>
      <c r="J93" s="9">
        <v>332.37</v>
      </c>
      <c r="K93" s="9">
        <v>368.13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93913DE9-B09A-4838-99A4-73465CB0845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 Size Statement </vt:lpstr>
      <vt:lpstr>Data Sheet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2025-09-13T10:42:28Z</dcterms:modified>
</cp:coreProperties>
</file>