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Angelo Blair\Downloads\documeme\"/>
    </mc:Choice>
  </mc:AlternateContent>
  <xr:revisionPtr revIDLastSave="0" documentId="8_{0D4EBB8E-3FED-452C-9046-F3CE83631035}" xr6:coauthVersionLast="47" xr6:coauthVersionMax="47" xr10:uidLastSave="{00000000-0000-0000-0000-000000000000}"/>
  <bookViews>
    <workbookView xWindow="360" yWindow="80" windowWidth="19200" windowHeight="11170" activeTab="2" xr2:uid="{00000000-000D-0000-FFFF-FFFF00000000}"/>
  </bookViews>
  <sheets>
    <sheet name="NATURA" sheetId="1" r:id="rId1"/>
    <sheet name="FC" sheetId="4" r:id="rId2"/>
    <sheet name="SOA" sheetId="5" r:id="rId3"/>
    <sheet name="summar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D14" i="4"/>
  <c r="D13" i="4"/>
  <c r="D12" i="4"/>
  <c r="C12" i="5"/>
  <c r="D11" i="4" s="1"/>
  <c r="Q35" i="5"/>
  <c r="Q34" i="5"/>
  <c r="C34" i="5"/>
  <c r="Q33" i="5"/>
  <c r="Q32" i="5"/>
  <c r="Q31" i="5"/>
  <c r="D12" i="3"/>
  <c r="A9" i="3"/>
  <c r="C23" i="5"/>
  <c r="C22" i="4" s="1"/>
  <c r="F11" i="1"/>
  <c r="F18" i="1" s="1"/>
  <c r="K11" i="1"/>
  <c r="F12" i="1"/>
  <c r="L12" i="1" s="1"/>
  <c r="K12" i="1"/>
  <c r="F13" i="1"/>
  <c r="K13" i="1"/>
  <c r="F14" i="1"/>
  <c r="K14" i="1"/>
  <c r="L14" i="1"/>
  <c r="F15" i="1"/>
  <c r="L15" i="1" s="1"/>
  <c r="K15" i="1"/>
  <c r="F16" i="1"/>
  <c r="K16" i="1"/>
  <c r="L16" i="1"/>
  <c r="D20" i="3"/>
  <c r="D18" i="3"/>
  <c r="D17" i="3"/>
  <c r="D16" i="3"/>
  <c r="D15" i="3"/>
  <c r="D13" i="3"/>
  <c r="R23" i="5"/>
  <c r="N23" i="5"/>
  <c r="J23" i="5"/>
  <c r="Q20" i="5"/>
  <c r="L20" i="5"/>
  <c r="Q17" i="5"/>
  <c r="C17" i="5"/>
  <c r="Q12" i="5"/>
  <c r="Q22" i="4"/>
  <c r="N22" i="4"/>
  <c r="K22" i="4"/>
  <c r="Q18" i="4"/>
  <c r="J18" i="4"/>
  <c r="C18" i="4"/>
  <c r="C20" i="5" s="1"/>
  <c r="Q16" i="4"/>
  <c r="J16" i="4"/>
  <c r="C16" i="4"/>
  <c r="Q12" i="4"/>
  <c r="Q11" i="4"/>
  <c r="F24" i="1"/>
  <c r="F30" i="1" s="1"/>
  <c r="J23" i="1"/>
  <c r="K23" i="1" s="1"/>
  <c r="L23" i="1" s="1"/>
  <c r="F23" i="1"/>
  <c r="D23" i="1"/>
  <c r="L11" i="1" l="1"/>
  <c r="I23" i="3"/>
  <c r="Q30" i="5"/>
  <c r="L18" i="1"/>
  <c r="K18" i="1"/>
  <c r="H33" i="1"/>
  <c r="H34" i="1"/>
  <c r="Q43" i="5"/>
  <c r="B33" i="1"/>
  <c r="Q29" i="4"/>
  <c r="L27" i="1"/>
  <c r="L30" i="1" s="1"/>
  <c r="B34" i="1" s="1"/>
  <c r="Q30" i="4" l="1"/>
  <c r="Q40" i="4" s="1"/>
  <c r="I27" i="3" s="1"/>
  <c r="B35" i="1"/>
  <c r="H36" i="1"/>
</calcChain>
</file>

<file path=xl/sharedStrings.xml><?xml version="1.0" encoding="utf-8"?>
<sst xmlns="http://schemas.openxmlformats.org/spreadsheetml/2006/main" count="139" uniqueCount="100">
  <si>
    <t>COSTING/BILLING FOR IMPORT FORWARDING</t>
  </si>
  <si>
    <t>SHIPPER:</t>
  </si>
  <si>
    <t>TIN NO.:</t>
  </si>
  <si>
    <t>DATE:</t>
  </si>
  <si>
    <t>VESSEL:</t>
  </si>
  <si>
    <t>ATD:</t>
  </si>
  <si>
    <t>REF NO.:</t>
  </si>
  <si>
    <t>DSTN:</t>
  </si>
  <si>
    <t>VOLUME:</t>
  </si>
  <si>
    <t>CMMDTY:</t>
  </si>
  <si>
    <t>S/L E.R.:</t>
  </si>
  <si>
    <t>S/LINE:</t>
  </si>
  <si>
    <t>AGQ E.R.:</t>
  </si>
  <si>
    <t>BL NUMBER:</t>
  </si>
  <si>
    <t>GROSS WEIGHT:</t>
  </si>
  <si>
    <t>KGS</t>
  </si>
  <si>
    <t>MEASUREMENT:</t>
  </si>
  <si>
    <t>CBM</t>
  </si>
  <si>
    <t>SELLING RATE</t>
  </si>
  <si>
    <t>BUYING RATE</t>
  </si>
  <si>
    <t>TOTAL INCOME</t>
  </si>
  <si>
    <t>OCEAN FREIGHT</t>
  </si>
  <si>
    <t>/40'</t>
  </si>
  <si>
    <t>ISOCC</t>
  </si>
  <si>
    <t>DOCS REFUND</t>
  </si>
  <si>
    <t>THC</t>
  </si>
  <si>
    <t>SEAL FEE</t>
  </si>
  <si>
    <t>DOCS FEE</t>
  </si>
  <si>
    <t>/BL</t>
  </si>
  <si>
    <t>DOCS STAMPS</t>
  </si>
  <si>
    <t>OTHERS</t>
  </si>
  <si>
    <t>TOTAL AMOUNT</t>
  </si>
  <si>
    <t>BILLING</t>
  </si>
  <si>
    <t>STATEMENT OF ACCOUNT</t>
  </si>
  <si>
    <t>FREIGHT INVOICE</t>
  </si>
  <si>
    <t>VAT</t>
  </si>
  <si>
    <t>TOTAL SOA</t>
  </si>
  <si>
    <t>TOTAL FC</t>
  </si>
  <si>
    <t>SUMMARY</t>
  </si>
  <si>
    <t>SOA</t>
  </si>
  <si>
    <t>TOTAL COLLECTION</t>
  </si>
  <si>
    <t>FC</t>
  </si>
  <si>
    <t>EVERGREEN</t>
  </si>
  <si>
    <t>GROSS INCOME</t>
  </si>
  <si>
    <t>TOTAL INCOME AMOUNT</t>
  </si>
  <si>
    <t>REMARKS:</t>
  </si>
  <si>
    <t>Prepared by:</t>
  </si>
  <si>
    <t>Approved by:</t>
  </si>
  <si>
    <t>NDQ</t>
  </si>
  <si>
    <t>AQP</t>
  </si>
  <si>
    <t xml:space="preserve"> </t>
  </si>
  <si>
    <t xml:space="preserve">                          </t>
  </si>
  <si>
    <t>5% OF OCEAN FREIGHT</t>
  </si>
  <si>
    <t>USD 280.00 /40' (USD 14.00)</t>
  </si>
  <si>
    <t>12% VAT</t>
  </si>
  <si>
    <t>AGQ</t>
  </si>
  <si>
    <t>NDQ/AQP</t>
  </si>
  <si>
    <t>SHIPPER</t>
  </si>
  <si>
    <t>:</t>
  </si>
  <si>
    <t>REF. NO.</t>
  </si>
  <si>
    <t>CONSIGNEE</t>
  </si>
  <si>
    <t>BL NO.</t>
  </si>
  <si>
    <t>DESTINATION</t>
  </si>
  <si>
    <t>VESSEL</t>
  </si>
  <si>
    <t>VOLUME</t>
  </si>
  <si>
    <t>ATD</t>
  </si>
  <si>
    <t>E.R.</t>
  </si>
  <si>
    <t>STATEMENT OF ACCOUNT#</t>
  </si>
  <si>
    <t>TOTAL</t>
  </si>
  <si>
    <t xml:space="preserve"> NDQ/AQP</t>
  </si>
  <si>
    <t>TELEX FEE</t>
  </si>
  <si>
    <t xml:space="preserve">THC </t>
  </si>
  <si>
    <t xml:space="preserve">DOCS FEE </t>
  </si>
  <si>
    <t>TEO SOON SENG</t>
  </si>
  <si>
    <t>JULY 08 2024</t>
  </si>
  <si>
    <t>NATURA AEROPACK CORPORATION</t>
  </si>
  <si>
    <t>POLAND</t>
  </si>
  <si>
    <t>X 20'</t>
  </si>
  <si>
    <t>2 X 20'</t>
  </si>
  <si>
    <t>50.0000 CBM</t>
  </si>
  <si>
    <t>HANDLING FEE</t>
  </si>
  <si>
    <t>FAF/LSS</t>
  </si>
  <si>
    <t xml:space="preserve">FIRST INDUSTRIAL TOWNSHIP SPECIAL </t>
  </si>
  <si>
    <t>ECONOMIC ZONE,BRGY.TANAUAN CITY BATANGAS</t>
  </si>
  <si>
    <t>MA'AM DANIELI</t>
  </si>
  <si>
    <t>USD 65.00/BL</t>
  </si>
  <si>
    <t>USD 50.00/BL</t>
  </si>
  <si>
    <t>PHP 300.00/20'</t>
  </si>
  <si>
    <t>MSC HAILEY ANN 111 HZ502R</t>
  </si>
  <si>
    <t>20 PACKAGES OF SUFRAMIDE 305</t>
  </si>
  <si>
    <t>MSC</t>
  </si>
  <si>
    <t>EF00/01-25</t>
  </si>
  <si>
    <t>AGQEF001GDN-25</t>
  </si>
  <si>
    <t>27,300.00 KGS</t>
  </si>
  <si>
    <t>OF OCEAN FREIGHT /20'</t>
  </si>
  <si>
    <t>USD 30.00/BL</t>
  </si>
  <si>
    <t>USD 30.00/20'</t>
  </si>
  <si>
    <t>USD 205.00/20'</t>
  </si>
  <si>
    <t>04 FEBRUARY , 2025</t>
  </si>
  <si>
    <t>4079A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</si>
</sst>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₱&quot;* #,##0.00_-;\-&quot;₱&quot;* #,##0.00_-;_-&quot;₱&quot;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000_);_(* \(#,##0.0000\);_(* &quot;-&quot;??_);_(@_)"/>
    <numFmt numFmtId="167" formatCode="0000"/>
    <numFmt numFmtId="168" formatCode="[$-3409]mmmm\ dd\,\ yyyy;@"/>
    <numFmt numFmtId="169" formatCode="_([$PHP]\ * #,##0.00_);_([$PHP]\ * \(#,##0.00\);_([$PHP]\ * &quot;-&quot;??_);_(@_)"/>
    <numFmt numFmtId="170" formatCode="0.000"/>
    <numFmt numFmtId="171" formatCode="[$$-1004]#,##0"/>
    <numFmt numFmtId="172" formatCode="_-[$₱-3409]* #,##0.00_-;\-[$₱-3409]* #,##0.00_-;_-[$₱-3409]* &quot;-&quot;??_-;_-@_-"/>
    <numFmt numFmtId="173" formatCode="mmmm\,yyyy"/>
    <numFmt numFmtId="174" formatCode="0.0000"/>
    <numFmt numFmtId="175" formatCode="[$-3409]mmm\ dd\,\ yyyy;@"/>
    <numFmt numFmtId="176" formatCode="_([$$-409]* #,##0.00_);_([$$-409]* \(#,##0.00\);_([$$-409]* &quot;-&quot;??_);_(@_)"/>
    <numFmt numFmtId="177" formatCode="_([$Php-3409]* #,##0.00_);_([$Php-3409]* \(#,##0.00\);_([$Php-3409]* &quot;-&quot;??_);_(@_)"/>
    <numFmt numFmtId="178" formatCode="_(&quot;₱&quot;* #,##0.00_);_(&quot;₱&quot;* \(#,##0.00\);_(&quot;₱&quot;* &quot;-&quot;??_);_(@_)"/>
  </numFmts>
  <fonts count="14">
    <font>
      <sz val="10"/>
      <name val="Arial"/>
      <charset val="134"/>
    </font>
    <font>
      <sz val="12"/>
      <name val="Cambria"/>
      <charset val="134"/>
    </font>
    <font>
      <sz val="12"/>
      <name val="Verdana"/>
      <charset val="134"/>
    </font>
    <font>
      <sz val="26"/>
      <name val="Verdana"/>
      <charset val="134"/>
    </font>
    <font>
      <sz val="10"/>
      <name val="Tahoma"/>
      <charset val="134"/>
    </font>
    <font>
      <i/>
      <sz val="16"/>
      <name val="Tahoma"/>
      <charset val="134"/>
    </font>
    <font>
      <sz val="10"/>
      <color theme="1"/>
      <name val="Tahoma"/>
      <charset val="134"/>
    </font>
    <font>
      <sz val="10"/>
      <color rgb="FF222222"/>
      <name val="Tahoma"/>
      <charset val="134"/>
    </font>
    <font>
      <sz val="12"/>
      <name val="Arial"/>
      <charset val="134"/>
    </font>
    <font>
      <sz val="8"/>
      <name val="Arial"/>
      <charset val="134"/>
    </font>
    <font>
      <sz val="10"/>
      <color rgb="FFFF0000"/>
      <name val="Arial"/>
      <charset val="134"/>
    </font>
    <font>
      <b/>
      <sz val="10"/>
      <color rgb="FFFF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14">
    <xf numFmtId="0" fontId="0" fillId="0" borderId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3" fillId="0" borderId="0"/>
  </cellStyleXfs>
  <cellXfs count="117">
    <xf numFmtId="0" fontId="0" fillId="0" borderId="0" xfId="0"/>
    <xf numFmtId="0" fontId="1" fillId="0" borderId="0" xfId="7" applyFont="1"/>
    <xf numFmtId="0" fontId="2" fillId="0" borderId="0" xfId="7" applyFont="1"/>
    <xf numFmtId="168" fontId="2" fillId="0" borderId="0" xfId="7" applyNumberFormat="1" applyFont="1"/>
    <xf numFmtId="0" fontId="2" fillId="0" borderId="0" xfId="7" applyFont="1" applyAlignment="1">
      <alignment horizontal="left" vertical="top"/>
    </xf>
    <xf numFmtId="0" fontId="2" fillId="0" borderId="0" xfId="7" applyFont="1" applyAlignment="1">
      <alignment horizontal="center"/>
    </xf>
    <xf numFmtId="169" fontId="2" fillId="0" borderId="0" xfId="7" applyNumberFormat="1" applyFont="1"/>
    <xf numFmtId="165" fontId="2" fillId="0" borderId="0" xfId="7" applyNumberFormat="1" applyFont="1"/>
    <xf numFmtId="169" fontId="2" fillId="0" borderId="3" xfId="7" applyNumberFormat="1" applyFont="1" applyBorder="1"/>
    <xf numFmtId="0" fontId="4" fillId="0" borderId="0" xfId="5" applyFont="1" applyAlignment="1">
      <alignment vertical="center"/>
    </xf>
    <xf numFmtId="0" fontId="4" fillId="0" borderId="0" xfId="5" applyFont="1"/>
    <xf numFmtId="0" fontId="4" fillId="0" borderId="0" xfId="5" applyFont="1" applyAlignment="1">
      <alignment wrapText="1"/>
    </xf>
    <xf numFmtId="0" fontId="4" fillId="0" borderId="0" xfId="5" applyFont="1" applyAlignment="1">
      <alignment horizontal="left" vertical="center"/>
    </xf>
    <xf numFmtId="15" fontId="4" fillId="0" borderId="0" xfId="5" applyNumberFormat="1" applyFont="1" applyAlignment="1">
      <alignment vertical="center"/>
    </xf>
    <xf numFmtId="0" fontId="4" fillId="0" borderId="0" xfId="5" applyFont="1" applyAlignment="1">
      <alignment horizontal="center" vertical="center"/>
    </xf>
    <xf numFmtId="2" fontId="4" fillId="0" borderId="0" xfId="5" applyNumberFormat="1" applyFont="1" applyAlignment="1">
      <alignment horizontal="center" vertical="center"/>
    </xf>
    <xf numFmtId="17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vertical="center" wrapText="1"/>
    </xf>
    <xf numFmtId="0" fontId="5" fillId="0" borderId="0" xfId="5" applyFont="1" applyAlignment="1">
      <alignment horizontal="left" vertical="center"/>
    </xf>
    <xf numFmtId="170" fontId="4" fillId="0" borderId="0" xfId="5" applyNumberFormat="1" applyFont="1" applyAlignment="1">
      <alignment vertical="center"/>
    </xf>
    <xf numFmtId="165" fontId="4" fillId="0" borderId="0" xfId="5" applyNumberFormat="1" applyFont="1" applyAlignment="1">
      <alignment vertical="center"/>
    </xf>
    <xf numFmtId="171" fontId="4" fillId="0" borderId="0" xfId="4" applyNumberFormat="1" applyFont="1" applyBorder="1" applyAlignment="1">
      <alignment vertical="center"/>
    </xf>
    <xf numFmtId="172" fontId="4" fillId="0" borderId="0" xfId="5" applyNumberFormat="1" applyFont="1" applyAlignment="1">
      <alignment horizontal="center" vertical="center"/>
    </xf>
    <xf numFmtId="173" fontId="4" fillId="0" borderId="0" xfId="5" applyNumberFormat="1" applyFont="1" applyAlignment="1">
      <alignment vertical="center"/>
    </xf>
    <xf numFmtId="172" fontId="4" fillId="0" borderId="3" xfId="5" applyNumberFormat="1" applyFont="1" applyBorder="1" applyAlignment="1">
      <alignment vertical="center"/>
    </xf>
    <xf numFmtId="0" fontId="4" fillId="0" borderId="0" xfId="5" applyFont="1" applyAlignment="1">
      <alignment vertical="top"/>
    </xf>
    <xf numFmtId="0" fontId="4" fillId="0" borderId="0" xfId="5" applyFont="1" applyAlignment="1">
      <alignment horizontal="center" vertical="top"/>
    </xf>
    <xf numFmtId="2" fontId="6" fillId="0" borderId="0" xfId="5" applyNumberFormat="1" applyFont="1" applyAlignment="1">
      <alignment horizontal="center" vertical="top"/>
    </xf>
    <xf numFmtId="0" fontId="7" fillId="0" borderId="0" xfId="5" applyFont="1" applyAlignment="1">
      <alignment horizontal="center" vertical="center"/>
    </xf>
    <xf numFmtId="15" fontId="4" fillId="0" borderId="0" xfId="5" applyNumberFormat="1" applyFont="1"/>
    <xf numFmtId="2" fontId="6" fillId="0" borderId="0" xfId="5" applyNumberFormat="1" applyFont="1" applyAlignment="1">
      <alignment vertical="top"/>
    </xf>
    <xf numFmtId="0" fontId="4" fillId="0" borderId="0" xfId="5" applyFont="1" applyAlignment="1">
      <alignment vertical="top" wrapText="1"/>
    </xf>
    <xf numFmtId="0" fontId="4" fillId="0" borderId="0" xfId="5" applyFont="1" applyAlignment="1">
      <alignment horizontal="right" vertical="top" wrapText="1"/>
    </xf>
    <xf numFmtId="165" fontId="4" fillId="0" borderId="0" xfId="5" applyNumberFormat="1" applyFont="1"/>
    <xf numFmtId="0" fontId="4" fillId="0" borderId="0" xfId="5" applyFont="1" applyAlignment="1">
      <alignment horizontal="center"/>
    </xf>
    <xf numFmtId="165" fontId="4" fillId="0" borderId="3" xfId="5" applyNumberFormat="1" applyFont="1" applyBorder="1" applyAlignment="1">
      <alignment vertical="center"/>
    </xf>
    <xf numFmtId="0" fontId="0" fillId="0" borderId="0" xfId="0" applyAlignment="1">
      <alignment horizontal="right"/>
    </xf>
    <xf numFmtId="0" fontId="9" fillId="0" borderId="0" xfId="0" applyFont="1"/>
    <xf numFmtId="0" fontId="10" fillId="0" borderId="0" xfId="0" applyFont="1"/>
    <xf numFmtId="165" fontId="0" fillId="0" borderId="0" xfId="1" applyFont="1" applyAlignment="1"/>
    <xf numFmtId="0" fontId="0" fillId="0" borderId="0" xfId="0" applyAlignment="1">
      <alignment horizontal="left"/>
    </xf>
    <xf numFmtId="0" fontId="11" fillId="0" borderId="0" xfId="0" applyFont="1"/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6" xfId="0" applyBorder="1"/>
    <xf numFmtId="176" fontId="0" fillId="0" borderId="0" xfId="1" applyNumberFormat="1" applyFont="1" applyBorder="1"/>
    <xf numFmtId="177" fontId="0" fillId="0" borderId="7" xfId="0" applyNumberFormat="1" applyBorder="1"/>
    <xf numFmtId="164" fontId="0" fillId="0" borderId="0" xfId="2" applyFont="1" applyBorder="1"/>
    <xf numFmtId="177" fontId="0" fillId="0" borderId="0" xfId="3" applyNumberFormat="1" applyFont="1" applyBorder="1"/>
    <xf numFmtId="0" fontId="12" fillId="0" borderId="8" xfId="0" applyFont="1" applyBorder="1"/>
    <xf numFmtId="0" fontId="12" fillId="0" borderId="1" xfId="0" applyFont="1" applyBorder="1"/>
    <xf numFmtId="176" fontId="11" fillId="0" borderId="1" xfId="0" applyNumberFormat="1" applyFont="1" applyBorder="1"/>
    <xf numFmtId="177" fontId="12" fillId="0" borderId="9" xfId="0" applyNumberFormat="1" applyFont="1" applyBorder="1"/>
    <xf numFmtId="0" fontId="0" fillId="0" borderId="1" xfId="0" applyBorder="1"/>
    <xf numFmtId="0" fontId="12" fillId="0" borderId="0" xfId="0" applyFont="1"/>
    <xf numFmtId="177" fontId="12" fillId="0" borderId="0" xfId="0" applyNumberFormat="1" applyFont="1"/>
    <xf numFmtId="0" fontId="12" fillId="0" borderId="10" xfId="0" applyFont="1" applyBorder="1"/>
    <xf numFmtId="0" fontId="12" fillId="0" borderId="11" xfId="0" applyFont="1" applyBorder="1"/>
    <xf numFmtId="0" fontId="0" fillId="0" borderId="11" xfId="0" applyBorder="1"/>
    <xf numFmtId="0" fontId="0" fillId="0" borderId="12" xfId="0" applyBorder="1"/>
    <xf numFmtId="9" fontId="0" fillId="0" borderId="6" xfId="0" applyNumberFormat="1" applyBorder="1"/>
    <xf numFmtId="176" fontId="0" fillId="0" borderId="0" xfId="0" applyNumberFormat="1"/>
    <xf numFmtId="176" fontId="0" fillId="0" borderId="6" xfId="0" applyNumberFormat="1" applyBorder="1"/>
    <xf numFmtId="177" fontId="0" fillId="0" borderId="13" xfId="0" applyNumberFormat="1" applyBorder="1"/>
    <xf numFmtId="9" fontId="0" fillId="0" borderId="0" xfId="0" applyNumberFormat="1"/>
    <xf numFmtId="177" fontId="0" fillId="0" borderId="0" xfId="0" applyNumberFormat="1"/>
    <xf numFmtId="0" fontId="0" fillId="0" borderId="8" xfId="0" applyBorder="1"/>
    <xf numFmtId="177" fontId="0" fillId="0" borderId="1" xfId="0" applyNumberFormat="1" applyBorder="1"/>
    <xf numFmtId="0" fontId="0" fillId="0" borderId="14" xfId="0" applyBorder="1"/>
    <xf numFmtId="0" fontId="0" fillId="0" borderId="15" xfId="0" applyBorder="1" applyAlignment="1">
      <alignment horizontal="right"/>
    </xf>
    <xf numFmtId="44" fontId="0" fillId="0" borderId="16" xfId="0" applyNumberFormat="1" applyBorder="1"/>
    <xf numFmtId="165" fontId="0" fillId="0" borderId="0" xfId="1" applyFont="1"/>
    <xf numFmtId="0" fontId="0" fillId="0" borderId="0" xfId="0" applyAlignment="1">
      <alignment horizontal="center"/>
    </xf>
    <xf numFmtId="0" fontId="10" fillId="0" borderId="17" xfId="0" applyFont="1" applyBorder="1"/>
    <xf numFmtId="178" fontId="0" fillId="0" borderId="13" xfId="0" applyNumberFormat="1" applyBorder="1"/>
    <xf numFmtId="176" fontId="0" fillId="0" borderId="1" xfId="0" applyNumberFormat="1" applyBorder="1"/>
    <xf numFmtId="177" fontId="12" fillId="0" borderId="1" xfId="0" applyNumberFormat="1" applyFont="1" applyBorder="1"/>
    <xf numFmtId="177" fontId="12" fillId="0" borderId="18" xfId="0" applyNumberFormat="1" applyFont="1" applyBorder="1"/>
    <xf numFmtId="178" fontId="0" fillId="0" borderId="0" xfId="0" applyNumberFormat="1"/>
    <xf numFmtId="177" fontId="0" fillId="0" borderId="13" xfId="1" applyNumberFormat="1" applyFont="1" applyBorder="1"/>
    <xf numFmtId="0" fontId="0" fillId="0" borderId="19" xfId="0" applyBorder="1"/>
    <xf numFmtId="0" fontId="0" fillId="0" borderId="7" xfId="0" applyBorder="1"/>
    <xf numFmtId="165" fontId="12" fillId="0" borderId="0" xfId="0" applyNumberFormat="1" applyFont="1" applyAlignment="1">
      <alignment horizontal="center"/>
    </xf>
    <xf numFmtId="165" fontId="11" fillId="0" borderId="0" xfId="0" applyNumberFormat="1" applyFont="1"/>
    <xf numFmtId="175" fontId="0" fillId="0" borderId="0" xfId="0" quotePrefix="1" applyNumberFormat="1" applyAlignment="1">
      <alignment horizontal="left"/>
    </xf>
    <xf numFmtId="0" fontId="0" fillId="0" borderId="0" xfId="0" quotePrefix="1"/>
    <xf numFmtId="0" fontId="4" fillId="0" borderId="0" xfId="5" quotePrefix="1" applyFont="1" applyAlignment="1">
      <alignment vertical="center"/>
    </xf>
    <xf numFmtId="15" fontId="4" fillId="0" borderId="0" xfId="5" quotePrefix="1" applyNumberFormat="1" applyFont="1" applyAlignment="1">
      <alignment vertical="center"/>
    </xf>
    <xf numFmtId="0" fontId="4" fillId="0" borderId="0" xfId="5" quotePrefix="1" applyFont="1"/>
    <xf numFmtId="168" fontId="2" fillId="0" borderId="0" xfId="7" quotePrefix="1" applyNumberFormat="1" applyFont="1" applyAlignment="1">
      <alignment horizontal="left"/>
    </xf>
    <xf numFmtId="168" fontId="2" fillId="0" borderId="0" xfId="7" quotePrefix="1" applyNumberFormat="1" applyFont="1"/>
    <xf numFmtId="177" fontId="0" fillId="0" borderId="0" xfId="0" applyNumberForma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75" fontId="0" fillId="0" borderId="0" xfId="0" quotePrefix="1" applyNumberFormat="1" applyAlignment="1">
      <alignment horizontal="left"/>
    </xf>
    <xf numFmtId="175" fontId="0" fillId="0" borderId="0" xfId="0" applyNumberFormat="1" applyAlignment="1">
      <alignment horizontal="left"/>
    </xf>
    <xf numFmtId="165" fontId="0" fillId="0" borderId="0" xfId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72" fontId="4" fillId="0" borderId="0" xfId="5" applyNumberFormat="1" applyFont="1" applyAlignment="1">
      <alignment horizontal="center" vertical="center"/>
    </xf>
    <xf numFmtId="0" fontId="4" fillId="0" borderId="0" xfId="5" applyFont="1" applyAlignment="1">
      <alignment horizontal="center" vertical="top" wrapText="1"/>
    </xf>
    <xf numFmtId="2" fontId="6" fillId="0" borderId="0" xfId="5" applyNumberFormat="1" applyFont="1" applyAlignment="1">
      <alignment horizontal="center" vertical="top"/>
    </xf>
    <xf numFmtId="165" fontId="4" fillId="0" borderId="0" xfId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0" fontId="4" fillId="0" borderId="0" xfId="5" applyFont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2" fontId="4" fillId="0" borderId="0" xfId="5" applyNumberFormat="1" applyFont="1" applyAlignment="1">
      <alignment horizontal="center" vertical="center"/>
    </xf>
    <xf numFmtId="174" fontId="4" fillId="0" borderId="0" xfId="5" applyNumberFormat="1" applyFont="1" applyAlignment="1">
      <alignment horizontal="right" vertical="center"/>
    </xf>
    <xf numFmtId="0" fontId="3" fillId="0" borderId="0" xfId="7" applyFont="1" applyAlignment="1">
      <alignment horizontal="center"/>
    </xf>
    <xf numFmtId="2" fontId="2" fillId="0" borderId="0" xfId="7" applyNumberFormat="1" applyFont="1" applyAlignment="1">
      <alignment horizontal="left"/>
    </xf>
    <xf numFmtId="167" fontId="2" fillId="0" borderId="1" xfId="7" applyNumberFormat="1" applyFont="1" applyBorder="1" applyAlignment="1">
      <alignment horizontal="center"/>
    </xf>
    <xf numFmtId="167" fontId="2" fillId="0" borderId="11" xfId="7" applyNumberFormat="1" applyFont="1" applyBorder="1" applyAlignment="1">
      <alignment horizontal="center"/>
    </xf>
    <xf numFmtId="0" fontId="2" fillId="0" borderId="0" xfId="7" applyFont="1" applyAlignment="1">
      <alignment horizontal="right"/>
    </xf>
  </cellXfs>
  <cellStyles count="14">
    <cellStyle name="Comma" xfId="1" builtinId="3"/>
    <cellStyle name="Comma 2" xfId="10" xr:uid="{00000000-0005-0000-0000-000037000000}"/>
    <cellStyle name="Comma 2 2" xfId="9" xr:uid="{00000000-0005-0000-0000-000031000000}"/>
    <cellStyle name="Comma 3" xfId="11" xr:uid="{00000000-0005-0000-0000-000038000000}"/>
    <cellStyle name="Comma 4" xfId="12" xr:uid="{00000000-0005-0000-0000-000039000000}"/>
    <cellStyle name="Currency" xfId="2" builtinId="4"/>
    <cellStyle name="Currency 2" xfId="8" xr:uid="{00000000-0005-0000-0000-00002A000000}"/>
    <cellStyle name="Currency 2 2" xfId="4" xr:uid="{00000000-0005-0000-0000-000011000000}"/>
    <cellStyle name="Normal" xfId="0" builtinId="0"/>
    <cellStyle name="Normal 2" xfId="6" xr:uid="{00000000-0005-0000-0000-000022000000}"/>
    <cellStyle name="Normal 3" xfId="7" xr:uid="{00000000-0005-0000-0000-000027000000}"/>
    <cellStyle name="Normal 3 2" xfId="13" xr:uid="{00000000-0005-0000-0000-00003A000000}"/>
    <cellStyle name="Normal 4" xfId="5" xr:uid="{00000000-0005-0000-0000-000017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9"/>
  <sheetViews>
    <sheetView workbookViewId="0">
      <selection activeCell="J31" sqref="J31"/>
    </sheetView>
  </sheetViews>
  <sheetFormatPr defaultColWidth="9" defaultRowHeight="12.5"/>
  <cols>
    <col min="1" max="1" width="9.7265625" customWidth="1"/>
    <col min="2" max="2" width="17.1796875" customWidth="1"/>
    <col min="3" max="3" width="6.7265625" customWidth="1"/>
    <col min="4" max="4" width="11.26953125" customWidth="1"/>
    <col min="5" max="5" width="14" customWidth="1"/>
    <col min="6" max="6" width="16.26953125" customWidth="1"/>
    <col min="8" max="8" width="16.54296875" customWidth="1"/>
    <col min="9" max="9" width="7" customWidth="1"/>
    <col min="10" max="10" width="12.54296875" customWidth="1"/>
    <col min="11" max="11" width="16.26953125" customWidth="1"/>
    <col min="12" max="12" width="17.26953125" customWidth="1"/>
    <col min="14" max="14" width="12.54296875" customWidth="1"/>
  </cols>
  <sheetData>
    <row r="1" spans="1:12" ht="15.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>
      <c r="A2" t="s">
        <v>1</v>
      </c>
      <c r="B2" t="s">
        <v>75</v>
      </c>
      <c r="D2" s="36" t="s">
        <v>2</v>
      </c>
      <c r="E2" t="s">
        <v>50</v>
      </c>
      <c r="H2" s="36" t="s">
        <v>3</v>
      </c>
      <c r="I2" s="96" t="s">
        <v>98</v>
      </c>
      <c r="J2" s="97"/>
    </row>
    <row r="3" spans="1:12">
      <c r="A3" t="s">
        <v>4</v>
      </c>
      <c r="B3" s="37" t="s">
        <v>88</v>
      </c>
      <c r="C3" s="37"/>
      <c r="D3" s="36" t="s">
        <v>5</v>
      </c>
      <c r="E3" s="85">
        <v>45682</v>
      </c>
      <c r="H3" s="36" t="s">
        <v>6</v>
      </c>
      <c r="I3" t="s">
        <v>91</v>
      </c>
    </row>
    <row r="4" spans="1:12">
      <c r="A4" t="s">
        <v>7</v>
      </c>
      <c r="B4" s="38" t="s">
        <v>76</v>
      </c>
      <c r="C4" s="38"/>
      <c r="H4" s="36" t="s">
        <v>8</v>
      </c>
      <c r="I4" s="38">
        <v>2</v>
      </c>
      <c r="J4" s="38" t="s">
        <v>77</v>
      </c>
      <c r="K4" t="s">
        <v>78</v>
      </c>
    </row>
    <row r="5" spans="1:12">
      <c r="A5" t="s">
        <v>9</v>
      </c>
      <c r="B5" s="37" t="s">
        <v>89</v>
      </c>
      <c r="D5" s="36" t="s">
        <v>10</v>
      </c>
      <c r="E5" s="39">
        <v>60</v>
      </c>
      <c r="I5" s="38"/>
      <c r="J5" s="38"/>
    </row>
    <row r="6" spans="1:12" ht="13">
      <c r="A6" s="40" t="s">
        <v>11</v>
      </c>
      <c r="B6" s="41" t="s">
        <v>90</v>
      </c>
      <c r="D6" s="36" t="s">
        <v>12</v>
      </c>
      <c r="E6" s="39">
        <v>60</v>
      </c>
      <c r="H6" s="36" t="s">
        <v>13</v>
      </c>
      <c r="I6" t="s">
        <v>92</v>
      </c>
    </row>
    <row r="7" spans="1:12">
      <c r="H7" s="36" t="s">
        <v>14</v>
      </c>
      <c r="I7" s="98">
        <v>27300</v>
      </c>
      <c r="J7" s="98"/>
      <c r="K7" t="s">
        <v>15</v>
      </c>
      <c r="L7" t="s">
        <v>93</v>
      </c>
    </row>
    <row r="8" spans="1:12">
      <c r="H8" s="36" t="s">
        <v>16</v>
      </c>
      <c r="I8" s="99">
        <v>50</v>
      </c>
      <c r="J8" s="99"/>
      <c r="K8" t="s">
        <v>17</v>
      </c>
      <c r="L8" t="s">
        <v>79</v>
      </c>
    </row>
    <row r="10" spans="1:12" ht="13.5" customHeight="1">
      <c r="A10" s="100" t="s">
        <v>18</v>
      </c>
      <c r="B10" s="101"/>
      <c r="C10" s="101"/>
      <c r="D10" s="101"/>
      <c r="E10" s="101"/>
      <c r="F10" s="102"/>
      <c r="G10" s="100" t="s">
        <v>19</v>
      </c>
      <c r="H10" s="101"/>
      <c r="I10" s="101"/>
      <c r="J10" s="101"/>
      <c r="K10" s="102"/>
      <c r="L10" s="74" t="s">
        <v>20</v>
      </c>
    </row>
    <row r="11" spans="1:12">
      <c r="A11" s="45" t="s">
        <v>21</v>
      </c>
      <c r="D11" s="86" t="s">
        <v>22</v>
      </c>
      <c r="E11" s="46">
        <v>0</v>
      </c>
      <c r="F11" s="47">
        <f>E11*E6*I4</f>
        <v>0</v>
      </c>
      <c r="G11" s="45" t="s">
        <v>21</v>
      </c>
      <c r="J11" s="62">
        <v>0</v>
      </c>
      <c r="K11" s="66">
        <f>J11*I4*E5</f>
        <v>0</v>
      </c>
      <c r="L11" s="75">
        <f t="shared" ref="L11:L16" si="0">F11-K11</f>
        <v>0</v>
      </c>
    </row>
    <row r="12" spans="1:12">
      <c r="A12" s="45" t="s">
        <v>23</v>
      </c>
      <c r="D12" s="86" t="s">
        <v>22</v>
      </c>
      <c r="E12" s="46">
        <v>0</v>
      </c>
      <c r="F12" s="47">
        <f>E12*E6*I4</f>
        <v>0</v>
      </c>
      <c r="G12" s="45" t="s">
        <v>24</v>
      </c>
      <c r="J12" s="62">
        <v>0</v>
      </c>
      <c r="K12" s="66">
        <f>J12*E5*I4</f>
        <v>0</v>
      </c>
      <c r="L12" s="75">
        <f t="shared" si="0"/>
        <v>0</v>
      </c>
    </row>
    <row r="13" spans="1:12">
      <c r="A13" s="45" t="s">
        <v>25</v>
      </c>
      <c r="D13" s="86" t="s">
        <v>22</v>
      </c>
      <c r="E13" s="46">
        <v>0</v>
      </c>
      <c r="F13" s="47">
        <f>E13*I4*E6</f>
        <v>0</v>
      </c>
      <c r="G13" s="45" t="s">
        <v>25</v>
      </c>
      <c r="J13" s="46">
        <v>0</v>
      </c>
      <c r="K13" s="66">
        <f>J13*E5*I4</f>
        <v>0</v>
      </c>
      <c r="L13" s="75">
        <v>0</v>
      </c>
    </row>
    <row r="14" spans="1:12">
      <c r="A14" s="45" t="s">
        <v>26</v>
      </c>
      <c r="D14" s="86" t="s">
        <v>22</v>
      </c>
      <c r="E14" s="46">
        <v>0</v>
      </c>
      <c r="F14" s="47">
        <f>E14*I4*E6</f>
        <v>0</v>
      </c>
      <c r="G14" s="45" t="s">
        <v>26</v>
      </c>
      <c r="J14" s="49">
        <v>0</v>
      </c>
      <c r="K14" s="47">
        <f>J14*I4</f>
        <v>0</v>
      </c>
      <c r="L14" s="75">
        <f t="shared" si="0"/>
        <v>0</v>
      </c>
    </row>
    <row r="15" spans="1:12">
      <c r="A15" s="45" t="s">
        <v>27</v>
      </c>
      <c r="D15" s="86" t="s">
        <v>28</v>
      </c>
      <c r="E15" s="48">
        <v>0</v>
      </c>
      <c r="F15" s="47">
        <f>E15*E6</f>
        <v>0</v>
      </c>
      <c r="G15" s="45" t="s">
        <v>27</v>
      </c>
      <c r="J15" s="46">
        <v>0</v>
      </c>
      <c r="K15" s="66">
        <f>J15*E6</f>
        <v>0</v>
      </c>
      <c r="L15" s="75">
        <f t="shared" si="0"/>
        <v>0</v>
      </c>
    </row>
    <row r="16" spans="1:12">
      <c r="A16" s="45" t="s">
        <v>29</v>
      </c>
      <c r="D16" s="49">
        <v>0</v>
      </c>
      <c r="E16" s="48">
        <v>0</v>
      </c>
      <c r="F16" s="47">
        <f>E16*E7</f>
        <v>0</v>
      </c>
      <c r="G16" s="45" t="s">
        <v>29</v>
      </c>
      <c r="J16" s="49">
        <v>0</v>
      </c>
      <c r="K16" s="66">
        <f>J16</f>
        <v>0</v>
      </c>
      <c r="L16" s="75">
        <f t="shared" si="0"/>
        <v>0</v>
      </c>
    </row>
    <row r="17" spans="1:14">
      <c r="A17" s="45" t="s">
        <v>30</v>
      </c>
      <c r="D17" s="49">
        <v>0</v>
      </c>
      <c r="E17" s="49">
        <v>0</v>
      </c>
      <c r="F17" s="49">
        <v>0</v>
      </c>
      <c r="G17" s="45" t="s">
        <v>30</v>
      </c>
      <c r="J17" s="49">
        <v>0</v>
      </c>
      <c r="K17" s="49">
        <v>0</v>
      </c>
      <c r="L17" s="75">
        <v>0</v>
      </c>
    </row>
    <row r="18" spans="1:14" ht="13">
      <c r="A18" s="50" t="s">
        <v>31</v>
      </c>
      <c r="B18" s="51"/>
      <c r="C18" s="51"/>
      <c r="D18" s="51"/>
      <c r="E18" s="52">
        <v>0</v>
      </c>
      <c r="F18" s="53">
        <f>SUM(F11:F17)</f>
        <v>0</v>
      </c>
      <c r="G18" s="50" t="s">
        <v>31</v>
      </c>
      <c r="H18" s="54"/>
      <c r="I18" s="54"/>
      <c r="J18" s="76"/>
      <c r="K18" s="77">
        <f>SUM(K11:K17)</f>
        <v>0</v>
      </c>
      <c r="L18" s="78">
        <f>SUM(L11:L17)</f>
        <v>0</v>
      </c>
      <c r="N18" s="79"/>
    </row>
    <row r="19" spans="1:14" ht="13">
      <c r="A19" s="55"/>
      <c r="F19" s="56"/>
      <c r="G19" s="55"/>
      <c r="K19" s="56"/>
      <c r="L19" s="66"/>
    </row>
    <row r="20" spans="1:14" ht="13">
      <c r="A20" s="55"/>
      <c r="F20" s="56"/>
      <c r="G20" s="55"/>
      <c r="K20" s="56"/>
      <c r="L20" s="66"/>
    </row>
    <row r="21" spans="1:14">
      <c r="A21" s="42" t="s">
        <v>32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4"/>
    </row>
    <row r="22" spans="1:14" ht="13">
      <c r="A22" s="57" t="s">
        <v>33</v>
      </c>
      <c r="B22" s="58"/>
      <c r="C22" s="59"/>
      <c r="D22" s="59"/>
      <c r="E22" s="59"/>
      <c r="F22" s="60"/>
      <c r="G22" s="58" t="s">
        <v>34</v>
      </c>
      <c r="H22" s="59"/>
      <c r="I22" s="59"/>
      <c r="J22" s="59"/>
      <c r="K22" s="59"/>
      <c r="L22" s="60"/>
    </row>
    <row r="23" spans="1:14">
      <c r="A23" s="61">
        <v>0.95</v>
      </c>
      <c r="B23" t="s">
        <v>94</v>
      </c>
      <c r="D23" s="62">
        <f>E11</f>
        <v>0</v>
      </c>
      <c r="E23" s="63">
        <v>0</v>
      </c>
      <c r="F23" s="64">
        <f>E23*E6*I4</f>
        <v>0</v>
      </c>
      <c r="G23" s="65">
        <v>0.05</v>
      </c>
      <c r="H23" t="s">
        <v>94</v>
      </c>
      <c r="J23" s="62">
        <f>E11</f>
        <v>0</v>
      </c>
      <c r="K23" s="62">
        <f>J23*G23</f>
        <v>0</v>
      </c>
      <c r="L23" s="80">
        <f>K23*E6*I4</f>
        <v>0</v>
      </c>
    </row>
    <row r="24" spans="1:14">
      <c r="A24" s="45"/>
      <c r="B24" t="s">
        <v>25</v>
      </c>
      <c r="E24" s="46">
        <v>205</v>
      </c>
      <c r="F24" s="64">
        <f>E24*I4*E6</f>
        <v>24600</v>
      </c>
      <c r="L24" s="64"/>
    </row>
    <row r="25" spans="1:14" ht="12" customHeight="1">
      <c r="A25" s="45"/>
      <c r="B25" t="s">
        <v>27</v>
      </c>
      <c r="E25" s="46">
        <v>65</v>
      </c>
      <c r="F25" s="64">
        <v>3900</v>
      </c>
      <c r="L25" s="64"/>
    </row>
    <row r="26" spans="1:14">
      <c r="A26" s="45"/>
      <c r="B26" t="s">
        <v>81</v>
      </c>
      <c r="E26" s="46">
        <v>30</v>
      </c>
      <c r="F26" s="64">
        <v>3600</v>
      </c>
      <c r="L26" s="64"/>
    </row>
    <row r="27" spans="1:14">
      <c r="A27" s="45"/>
      <c r="B27" t="s">
        <v>26</v>
      </c>
      <c r="E27" s="64">
        <v>300</v>
      </c>
      <c r="F27" s="64">
        <v>600</v>
      </c>
      <c r="J27" s="65">
        <v>0.12</v>
      </c>
      <c r="K27" t="s">
        <v>35</v>
      </c>
      <c r="L27" s="64">
        <f>L23*0.12</f>
        <v>0</v>
      </c>
    </row>
    <row r="28" spans="1:14">
      <c r="A28" s="45"/>
      <c r="B28" t="s">
        <v>80</v>
      </c>
      <c r="E28" s="46">
        <v>50</v>
      </c>
      <c r="F28" s="49">
        <v>3000</v>
      </c>
      <c r="H28" s="66"/>
      <c r="L28" s="81"/>
    </row>
    <row r="29" spans="1:14">
      <c r="A29" s="45"/>
      <c r="B29" t="s">
        <v>70</v>
      </c>
      <c r="E29" s="46">
        <v>30</v>
      </c>
      <c r="F29" s="49">
        <v>1800</v>
      </c>
      <c r="L29" s="82"/>
    </row>
    <row r="30" spans="1:14" ht="13">
      <c r="A30" s="67"/>
      <c r="B30" s="54"/>
      <c r="C30" s="54"/>
      <c r="D30" s="54"/>
      <c r="E30" s="54" t="s">
        <v>36</v>
      </c>
      <c r="F30" s="53">
        <f>SUM(F24:F29)</f>
        <v>37500</v>
      </c>
      <c r="G30" s="54"/>
      <c r="H30" s="54"/>
      <c r="I30" s="54"/>
      <c r="J30" s="54"/>
      <c r="K30" s="54" t="s">
        <v>37</v>
      </c>
      <c r="L30" s="53">
        <f>L23+L27</f>
        <v>0</v>
      </c>
    </row>
    <row r="32" spans="1:14">
      <c r="B32" t="s">
        <v>38</v>
      </c>
      <c r="F32" s="66"/>
      <c r="G32" s="36"/>
      <c r="H32" s="66"/>
    </row>
    <row r="33" spans="1:12">
      <c r="A33" t="s">
        <v>39</v>
      </c>
      <c r="B33" s="66">
        <f>F30</f>
        <v>37500</v>
      </c>
      <c r="G33" s="36" t="s">
        <v>40</v>
      </c>
      <c r="H33" s="66">
        <f>F18</f>
        <v>0</v>
      </c>
    </row>
    <row r="34" spans="1:12">
      <c r="A34" t="s">
        <v>41</v>
      </c>
      <c r="B34" s="68">
        <f>L30</f>
        <v>0</v>
      </c>
      <c r="G34" s="36" t="s">
        <v>42</v>
      </c>
      <c r="H34" s="66">
        <f>K11+K17</f>
        <v>0</v>
      </c>
    </row>
    <row r="35" spans="1:12">
      <c r="B35" s="66">
        <f>SUM(B33:B34)</f>
        <v>37500</v>
      </c>
      <c r="G35" s="36" t="s">
        <v>24</v>
      </c>
      <c r="H35" s="66">
        <v>0</v>
      </c>
    </row>
    <row r="36" spans="1:12">
      <c r="F36" s="69"/>
      <c r="G36" s="70" t="s">
        <v>43</v>
      </c>
      <c r="H36" s="71">
        <f>H33-H34-H35</f>
        <v>0</v>
      </c>
      <c r="J36" s="66"/>
    </row>
    <row r="37" spans="1:12">
      <c r="K37" s="66"/>
    </row>
    <row r="39" spans="1:12" ht="13">
      <c r="A39" s="41" t="s">
        <v>44</v>
      </c>
      <c r="D39" s="92"/>
      <c r="E39" s="92"/>
      <c r="I39" s="93"/>
      <c r="J39" s="93"/>
    </row>
    <row r="40" spans="1:12" ht="13">
      <c r="A40" s="41"/>
      <c r="D40" s="92"/>
      <c r="E40" s="92"/>
      <c r="I40" s="83"/>
      <c r="J40" s="83"/>
    </row>
    <row r="41" spans="1:12" ht="13">
      <c r="E41" s="72"/>
      <c r="J41" s="84"/>
    </row>
    <row r="42" spans="1:12">
      <c r="B42" s="36" t="s">
        <v>45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1:12"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2" ht="13">
      <c r="C44" s="54"/>
      <c r="D44" s="51"/>
      <c r="E44" s="54"/>
      <c r="F44" s="54"/>
      <c r="G44" s="54"/>
      <c r="H44" s="54"/>
      <c r="I44" s="54"/>
      <c r="J44" s="54"/>
      <c r="K44" s="54"/>
      <c r="L44" s="54"/>
    </row>
    <row r="45" spans="1:12">
      <c r="C45" s="54"/>
      <c r="D45" s="54"/>
      <c r="E45" s="54"/>
      <c r="F45" s="54"/>
      <c r="G45" s="54"/>
      <c r="H45" s="54"/>
      <c r="I45" s="54"/>
      <c r="J45" s="54"/>
      <c r="K45" s="54"/>
      <c r="L45" s="54"/>
    </row>
    <row r="48" spans="1:12">
      <c r="B48" s="36" t="s">
        <v>46</v>
      </c>
      <c r="C48" s="54"/>
      <c r="D48" s="54"/>
      <c r="F48" s="36"/>
      <c r="G48" s="36" t="s">
        <v>47</v>
      </c>
      <c r="H48" s="54"/>
    </row>
    <row r="49" spans="3:8">
      <c r="C49" s="94" t="s">
        <v>48</v>
      </c>
      <c r="D49" s="94"/>
      <c r="H49" s="73" t="s">
        <v>49</v>
      </c>
    </row>
  </sheetData>
  <mergeCells count="10">
    <mergeCell ref="D39:E39"/>
    <mergeCell ref="I39:J39"/>
    <mergeCell ref="D40:E40"/>
    <mergeCell ref="C49:D49"/>
    <mergeCell ref="A1:L1"/>
    <mergeCell ref="I2:J2"/>
    <mergeCell ref="I7:J7"/>
    <mergeCell ref="I8:J8"/>
    <mergeCell ref="A10:F10"/>
    <mergeCell ref="G10:K10"/>
  </mergeCells>
  <pageMargins left="0.25" right="0.25" top="0.75" bottom="0.75" header="0.3" footer="0.3"/>
  <pageSetup paperSize="9" scale="67"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0:Y44"/>
  <sheetViews>
    <sheetView workbookViewId="0">
      <selection activeCell="I29" sqref="I29"/>
    </sheetView>
  </sheetViews>
  <sheetFormatPr defaultColWidth="4.7265625" defaultRowHeight="13.15" customHeight="1"/>
  <cols>
    <col min="1" max="14" width="4.7265625" style="9"/>
    <col min="15" max="15" width="4.7265625" style="9" customWidth="1"/>
    <col min="16" max="16" width="6.1796875" style="9" customWidth="1"/>
    <col min="17" max="18" width="4.7265625" style="9"/>
    <col min="19" max="19" width="4.7265625" style="9" customWidth="1"/>
    <col min="20" max="16384" width="4.7265625" style="9"/>
  </cols>
  <sheetData>
    <row r="10" spans="3:20" ht="15" customHeight="1">
      <c r="C10" s="10"/>
      <c r="E10" s="10"/>
      <c r="F10" s="10"/>
      <c r="G10" s="10"/>
      <c r="H10" s="10"/>
      <c r="I10" s="10"/>
      <c r="J10" s="10"/>
      <c r="K10" s="10"/>
      <c r="L10" s="10"/>
      <c r="P10" s="29"/>
      <c r="R10" s="29"/>
      <c r="S10" s="29"/>
      <c r="T10" s="29"/>
    </row>
    <row r="11" spans="3:20" ht="13.15" customHeight="1">
      <c r="D11" s="10" t="str">
        <f>SOA!C12</f>
        <v>NATURA AEROPACK CORPORATION</v>
      </c>
      <c r="Q11" s="87" t="str">
        <f>NATURA!I2</f>
        <v>04 FEBRUARY , 2025</v>
      </c>
      <c r="R11" s="29"/>
      <c r="S11" s="29"/>
    </row>
    <row r="12" spans="3:20" ht="13.15" customHeight="1">
      <c r="D12" s="10" t="str">
        <f>SOA!C13</f>
        <v xml:space="preserve">FIRST INDUSTRIAL TOWNSHIP SPECIAL </v>
      </c>
      <c r="Q12" s="9" t="str">
        <f>NATURA!E2</f>
        <v xml:space="preserve"> </v>
      </c>
      <c r="R12" s="13"/>
      <c r="S12" s="13"/>
    </row>
    <row r="13" spans="3:20" ht="13.15" customHeight="1">
      <c r="D13" s="10" t="str">
        <f>SOA!C14</f>
        <v>ECONOMIC ZONE,BRGY.TANAUAN CITY BATANGAS</v>
      </c>
      <c r="P13" s="13"/>
      <c r="R13" s="13"/>
      <c r="S13" s="13"/>
    </row>
    <row r="14" spans="3:20" ht="9" customHeight="1">
      <c r="C14" s="10"/>
      <c r="D14" s="9" t="str">
        <f>SOA!C15</f>
        <v>MA'AM DANIELI</v>
      </c>
      <c r="P14" s="13"/>
      <c r="Q14" s="13"/>
      <c r="R14" s="13"/>
      <c r="S14" s="13"/>
    </row>
    <row r="15" spans="3:20" ht="12" customHeight="1"/>
    <row r="16" spans="3:20" ht="13.15" customHeight="1">
      <c r="C16" s="9" t="str">
        <f>NATURA!B3</f>
        <v>MSC HAILEY ANN 111 HZ502R</v>
      </c>
      <c r="J16" s="88">
        <f>NATURA!E3</f>
        <v>45682</v>
      </c>
      <c r="K16" s="13"/>
      <c r="L16" s="13"/>
      <c r="Q16" s="9" t="str">
        <f>NATURA!I3</f>
        <v>EF00/01-25</v>
      </c>
      <c r="R16" s="14"/>
    </row>
    <row r="17" spans="3:25" ht="21" customHeight="1">
      <c r="J17" s="13"/>
      <c r="K17" s="13"/>
      <c r="L17" s="13"/>
      <c r="R17" s="14"/>
    </row>
    <row r="18" spans="3:25" ht="13.15" customHeight="1">
      <c r="C18" s="104" t="str">
        <f>NATURA!B4</f>
        <v>POLAND</v>
      </c>
      <c r="D18" s="104"/>
      <c r="E18" s="104"/>
      <c r="F18" s="104"/>
      <c r="G18" s="104"/>
      <c r="H18" s="13"/>
      <c r="I18" s="13"/>
      <c r="J18" s="105">
        <f>NATURA!E6</f>
        <v>60</v>
      </c>
      <c r="K18" s="105"/>
      <c r="L18" s="13"/>
      <c r="M18" s="13"/>
      <c r="Q18" s="25" t="str">
        <f>NATURA!I6</f>
        <v>AGQEF001GDN-25</v>
      </c>
    </row>
    <row r="19" spans="3:25" ht="13.15" customHeight="1">
      <c r="C19" s="104"/>
      <c r="D19" s="104"/>
      <c r="E19" s="104"/>
      <c r="F19" s="104"/>
      <c r="G19" s="104"/>
      <c r="I19" s="30"/>
      <c r="L19" s="30"/>
      <c r="M19" s="31"/>
      <c r="N19" s="31"/>
      <c r="O19" s="31"/>
      <c r="R19" s="31"/>
      <c r="S19" s="31"/>
    </row>
    <row r="20" spans="3:25" ht="8.15" customHeight="1">
      <c r="C20" s="25"/>
      <c r="D20" s="25"/>
      <c r="E20" s="25"/>
      <c r="F20" s="25"/>
      <c r="G20" s="25"/>
      <c r="I20" s="30"/>
      <c r="J20" s="27"/>
      <c r="K20" s="27"/>
      <c r="L20" s="30"/>
      <c r="M20" s="31"/>
      <c r="N20" s="31"/>
      <c r="O20" s="31"/>
      <c r="R20" s="25"/>
      <c r="S20" s="31"/>
      <c r="T20" s="31"/>
    </row>
    <row r="21" spans="3:25" ht="5.25" hidden="1" customHeight="1">
      <c r="C21" s="26"/>
      <c r="D21" s="26"/>
      <c r="E21" s="26"/>
      <c r="F21" s="26"/>
      <c r="G21" s="26"/>
      <c r="H21" s="27"/>
      <c r="I21" s="27"/>
      <c r="J21" s="27"/>
      <c r="K21" s="27"/>
      <c r="L21" s="27"/>
      <c r="M21" s="27"/>
      <c r="N21" s="31"/>
      <c r="O21" s="31"/>
      <c r="P21" s="32"/>
      <c r="Q21" s="32"/>
      <c r="R21" s="32"/>
      <c r="S21" s="32"/>
      <c r="T21" s="32"/>
    </row>
    <row r="22" spans="3:25" ht="13.15" customHeight="1">
      <c r="C22" s="9" t="str">
        <f>SOA!C23</f>
        <v>20 PACKAGES OF SUFRAMIDE 305</v>
      </c>
      <c r="K22" s="9" t="str">
        <f>NATURA!K4</f>
        <v>2 X 20'</v>
      </c>
      <c r="L22" s="17"/>
      <c r="N22" s="106">
        <f>NATURA!I7</f>
        <v>27300</v>
      </c>
      <c r="O22" s="106"/>
      <c r="P22" s="106"/>
      <c r="Q22" s="107">
        <f>NATURA!I8</f>
        <v>50</v>
      </c>
      <c r="R22" s="107"/>
      <c r="S22" s="107"/>
    </row>
    <row r="23" spans="3:25" ht="13" customHeight="1">
      <c r="J23" s="17"/>
      <c r="K23" s="17"/>
      <c r="L23" s="17"/>
      <c r="N23" s="108" t="s">
        <v>15</v>
      </c>
      <c r="O23" s="108"/>
      <c r="P23" s="108"/>
      <c r="R23" s="108" t="s">
        <v>17</v>
      </c>
      <c r="S23" s="108"/>
    </row>
    <row r="24" spans="3:25" ht="13.15" customHeight="1">
      <c r="H24" s="9" t="s">
        <v>50</v>
      </c>
      <c r="Y24" s="9" t="s">
        <v>51</v>
      </c>
    </row>
    <row r="29" spans="3:25" ht="13.15" customHeight="1">
      <c r="C29" s="9" t="s">
        <v>52</v>
      </c>
      <c r="H29" s="28"/>
      <c r="I29" s="20" t="s">
        <v>53</v>
      </c>
      <c r="K29" s="20"/>
      <c r="L29" s="20"/>
      <c r="M29" s="20"/>
      <c r="N29" s="20"/>
      <c r="O29" s="20"/>
      <c r="P29" s="20"/>
      <c r="Q29" s="103">
        <f>NATURA!L23</f>
        <v>0</v>
      </c>
      <c r="R29" s="103"/>
      <c r="S29" s="103"/>
      <c r="T29" s="103"/>
      <c r="U29" s="20"/>
    </row>
    <row r="30" spans="3:25" ht="13.15" customHeight="1">
      <c r="C30" s="9" t="s">
        <v>54</v>
      </c>
      <c r="H30" s="28"/>
      <c r="I30" s="33"/>
      <c r="K30" s="33"/>
      <c r="L30" s="33"/>
      <c r="M30" s="12"/>
      <c r="Q30" s="103">
        <f>Q29*0.12</f>
        <v>0</v>
      </c>
      <c r="R30" s="103"/>
      <c r="S30" s="103"/>
      <c r="T30" s="103"/>
      <c r="U30" s="20"/>
    </row>
    <row r="31" spans="3:25" ht="13.15" customHeight="1">
      <c r="H31" s="28"/>
      <c r="I31" s="33"/>
      <c r="K31" s="33"/>
      <c r="L31" s="33"/>
      <c r="M31" s="12"/>
      <c r="Q31" s="22"/>
      <c r="R31" s="22"/>
      <c r="S31" s="22"/>
      <c r="T31" s="22"/>
      <c r="U31" s="20"/>
    </row>
    <row r="32" spans="3:25" ht="13.15" customHeight="1">
      <c r="H32" s="28"/>
      <c r="I32" s="33"/>
      <c r="K32" s="33"/>
      <c r="L32" s="33"/>
      <c r="M32" s="12"/>
      <c r="Q32" s="22"/>
      <c r="R32" s="22"/>
      <c r="S32" s="22"/>
      <c r="T32" s="22"/>
      <c r="U32" s="20"/>
    </row>
    <row r="33" spans="5:21" ht="13.15" customHeight="1">
      <c r="H33" s="28"/>
      <c r="I33" s="33"/>
      <c r="K33" s="33"/>
      <c r="L33" s="33"/>
      <c r="M33" s="12"/>
      <c r="Q33" s="22"/>
      <c r="R33" s="22"/>
      <c r="S33" s="22"/>
      <c r="T33" s="22"/>
      <c r="U33" s="20"/>
    </row>
    <row r="34" spans="5:21" ht="13.15" customHeight="1">
      <c r="H34" s="28"/>
      <c r="I34" s="33"/>
      <c r="K34" s="33"/>
      <c r="L34" s="33"/>
      <c r="M34" s="12"/>
      <c r="Q34" s="22"/>
      <c r="R34" s="22"/>
      <c r="S34" s="22"/>
      <c r="T34" s="22"/>
      <c r="U34" s="20"/>
    </row>
    <row r="35" spans="5:21" ht="13.15" customHeight="1">
      <c r="I35" s="28"/>
      <c r="J35" s="33"/>
      <c r="K35" s="33"/>
      <c r="L35" s="33"/>
      <c r="Q35" s="20"/>
      <c r="R35" s="20"/>
      <c r="S35" s="20"/>
      <c r="T35" s="20"/>
      <c r="U35" s="20"/>
    </row>
    <row r="36" spans="5:21" ht="13.15" customHeight="1">
      <c r="I36" s="28"/>
      <c r="J36" s="33"/>
      <c r="K36" s="33"/>
      <c r="L36" s="33"/>
      <c r="Q36" s="20"/>
      <c r="R36" s="20"/>
      <c r="S36" s="20"/>
      <c r="T36" s="20"/>
      <c r="U36" s="20"/>
    </row>
    <row r="37" spans="5:21" ht="13.15" customHeight="1">
      <c r="I37" s="28"/>
      <c r="J37" s="33"/>
      <c r="K37" s="33"/>
      <c r="L37" s="33"/>
      <c r="Q37" s="20"/>
      <c r="R37" s="20"/>
      <c r="S37" s="20"/>
      <c r="T37" s="20"/>
      <c r="U37" s="20"/>
    </row>
    <row r="38" spans="5:21" ht="13.15" customHeight="1">
      <c r="I38" s="28"/>
      <c r="J38" s="33"/>
      <c r="K38" s="33"/>
      <c r="L38" s="33"/>
      <c r="Q38" s="20"/>
      <c r="R38" s="20"/>
      <c r="S38" s="20"/>
      <c r="T38" s="20"/>
      <c r="U38" s="20"/>
    </row>
    <row r="39" spans="5:21" ht="15" customHeight="1">
      <c r="Q39" s="35"/>
      <c r="R39" s="35"/>
      <c r="S39" s="35"/>
      <c r="T39" s="35"/>
    </row>
    <row r="40" spans="5:21" ht="13.15" customHeight="1">
      <c r="Q40" s="103">
        <f>Q29+Q30</f>
        <v>0</v>
      </c>
      <c r="R40" s="103"/>
      <c r="S40" s="103"/>
      <c r="T40" s="103"/>
    </row>
    <row r="41" spans="5:21" ht="13.15" customHeight="1">
      <c r="Q41" s="22"/>
      <c r="R41" s="22"/>
      <c r="S41" s="22"/>
      <c r="T41" s="22"/>
    </row>
    <row r="42" spans="5:21" ht="9" customHeight="1">
      <c r="Q42" s="22"/>
      <c r="R42" s="22"/>
      <c r="S42" s="22"/>
      <c r="T42" s="22"/>
    </row>
    <row r="43" spans="5:21" ht="8.15" customHeight="1">
      <c r="Q43" s="22"/>
      <c r="R43" s="22"/>
      <c r="S43" s="22"/>
      <c r="T43" s="22"/>
    </row>
    <row r="44" spans="5:21" ht="13.15" customHeight="1">
      <c r="E44" s="10" t="s">
        <v>55</v>
      </c>
      <c r="F44" s="10"/>
      <c r="H44" s="10"/>
      <c r="K44" s="10"/>
      <c r="L44" s="10" t="s">
        <v>56</v>
      </c>
      <c r="M44" s="10"/>
      <c r="N44" s="34"/>
    </row>
  </sheetData>
  <mergeCells count="9">
    <mergeCell ref="Q29:T29"/>
    <mergeCell ref="Q30:T30"/>
    <mergeCell ref="Q40:T40"/>
    <mergeCell ref="C18:G19"/>
    <mergeCell ref="J18:K18"/>
    <mergeCell ref="N22:P22"/>
    <mergeCell ref="Q22:S22"/>
    <mergeCell ref="N23:P23"/>
    <mergeCell ref="R23:S23"/>
  </mergeCells>
  <pageMargins left="0.39" right="0.39" top="1" bottom="1" header="0.5" footer="0.5"/>
  <pageSetup orientation="portrait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1:Y47"/>
  <sheetViews>
    <sheetView tabSelected="1" topLeftCell="A4" workbookViewId="0">
      <selection activeCell="AA38" sqref="AA38"/>
    </sheetView>
  </sheetViews>
  <sheetFormatPr defaultColWidth="4.7265625" defaultRowHeight="13.15" customHeight="1"/>
  <cols>
    <col min="1" max="1" width="3.54296875" style="9" customWidth="1"/>
    <col min="2" max="2" width="5.1796875" style="9" customWidth="1"/>
    <col min="3" max="10" width="4.7265625" style="9"/>
    <col min="11" max="11" width="7.1796875" style="9" customWidth="1"/>
    <col min="12" max="15" width="4.7265625" style="9"/>
    <col min="16" max="16" width="2.453125" style="9" customWidth="1"/>
    <col min="17" max="17" width="4.7265625" style="9"/>
    <col min="18" max="18" width="4.453125" style="9" customWidth="1"/>
    <col min="19" max="20" width="4.7265625" style="9"/>
    <col min="21" max="21" width="0.7265625" style="9" customWidth="1"/>
    <col min="22" max="22" width="0.81640625" style="9" customWidth="1"/>
    <col min="23" max="16384" width="4.7265625" style="9"/>
  </cols>
  <sheetData>
    <row r="11" spans="3:19" ht="9" customHeight="1"/>
    <row r="12" spans="3:19" ht="13.15" customHeight="1">
      <c r="C12" s="10" t="str">
        <f>NATURA!B2</f>
        <v>NATURA AEROPACK CORPORATION</v>
      </c>
      <c r="E12" s="11"/>
      <c r="F12" s="11"/>
      <c r="G12" s="11"/>
      <c r="H12" s="11"/>
      <c r="I12" s="11"/>
      <c r="J12" s="11"/>
      <c r="K12" s="11"/>
      <c r="L12" s="11"/>
      <c r="Q12" s="89" t="str">
        <f>NATURA!I2</f>
        <v>04 FEBRUARY , 2025</v>
      </c>
      <c r="R12" s="23"/>
      <c r="S12" s="23"/>
    </row>
    <row r="13" spans="3:19" ht="13.15" customHeight="1">
      <c r="C13" s="9" t="s">
        <v>82</v>
      </c>
      <c r="Q13" s="23"/>
      <c r="R13" s="23"/>
      <c r="S13" s="23"/>
    </row>
    <row r="14" spans="3:19" ht="13.15" customHeight="1">
      <c r="C14" s="9" t="s">
        <v>83</v>
      </c>
      <c r="Q14" s="23"/>
      <c r="R14" s="23"/>
      <c r="S14" s="23"/>
    </row>
    <row r="15" spans="3:19" ht="13.15" customHeight="1">
      <c r="C15" s="12" t="s">
        <v>84</v>
      </c>
    </row>
    <row r="16" spans="3:19" ht="13.5" customHeight="1">
      <c r="D16" s="12"/>
    </row>
    <row r="17" spans="3:25" ht="13.15" customHeight="1">
      <c r="C17" s="9" t="str">
        <f>NATURA!B3</f>
        <v>MSC HAILEY ANN 111 HZ502R</v>
      </c>
      <c r="H17" s="13"/>
      <c r="K17" s="88">
        <f>NATURA!E3</f>
        <v>45682</v>
      </c>
      <c r="L17" s="13"/>
      <c r="M17" s="13"/>
      <c r="Q17" s="9" t="str">
        <f>NATURA!I3</f>
        <v>EF00/01-25</v>
      </c>
    </row>
    <row r="18" spans="3:25" ht="10" customHeight="1">
      <c r="O18" s="17"/>
      <c r="P18" s="17"/>
      <c r="Q18" s="17"/>
      <c r="R18" s="17"/>
      <c r="S18" s="17"/>
    </row>
    <row r="19" spans="3:25" ht="14.25" customHeight="1">
      <c r="O19" s="17"/>
      <c r="P19" s="17"/>
      <c r="Q19" s="17"/>
      <c r="R19" s="17"/>
      <c r="S19" s="17"/>
    </row>
    <row r="20" spans="3:25" ht="13.15" customHeight="1">
      <c r="C20" s="9" t="str">
        <f>FC!C18</f>
        <v>POLAND</v>
      </c>
      <c r="H20" s="14"/>
      <c r="L20" s="110">
        <f>NATURA!E6</f>
        <v>60</v>
      </c>
      <c r="M20" s="110"/>
      <c r="N20" s="17"/>
      <c r="O20" s="17"/>
      <c r="Q20" s="9" t="str">
        <f>NATURA!I6</f>
        <v>AGQEF001GDN-25</v>
      </c>
      <c r="R20" s="17"/>
      <c r="S20" s="17"/>
    </row>
    <row r="21" spans="3:25" ht="11.15" customHeight="1">
      <c r="C21" s="12"/>
      <c r="D21" s="12"/>
      <c r="E21" s="12"/>
      <c r="F21" s="12"/>
      <c r="G21" s="12"/>
      <c r="H21" s="15"/>
      <c r="I21" s="15"/>
      <c r="J21" s="15"/>
      <c r="K21" s="15"/>
      <c r="L21" s="15"/>
      <c r="M21" s="15"/>
      <c r="N21" s="17"/>
      <c r="O21" s="17"/>
      <c r="P21" s="17"/>
      <c r="Q21" s="17"/>
      <c r="R21" s="17"/>
      <c r="S21" s="17"/>
      <c r="T21" s="17"/>
    </row>
    <row r="22" spans="3:25" ht="13.5" customHeight="1">
      <c r="H22" s="16"/>
      <c r="I22" s="16"/>
      <c r="J22" s="16"/>
      <c r="K22" s="16"/>
      <c r="L22" s="16"/>
      <c r="M22" s="19"/>
      <c r="N22" s="14"/>
      <c r="O22" s="109"/>
      <c r="P22" s="109"/>
      <c r="Q22" s="109"/>
      <c r="R22" s="109"/>
      <c r="S22" s="109"/>
      <c r="T22" s="109"/>
    </row>
    <row r="23" spans="3:25" ht="13.15" customHeight="1">
      <c r="C23" s="9" t="str">
        <f>NATURA!B5</f>
        <v>20 PACKAGES OF SUFRAMIDE 305</v>
      </c>
      <c r="D23" s="17"/>
      <c r="E23" s="17"/>
      <c r="F23" s="17"/>
      <c r="G23" s="17"/>
      <c r="J23" s="9" t="str">
        <f>NATURA!K4</f>
        <v>2 X 20'</v>
      </c>
      <c r="L23" s="17"/>
      <c r="N23" s="9" t="str">
        <f>NATURA!L7</f>
        <v>27,300.00 KGS</v>
      </c>
      <c r="O23" s="17"/>
      <c r="P23" s="17"/>
      <c r="Q23" s="17"/>
      <c r="R23" s="111">
        <f>NATURA!I8</f>
        <v>50</v>
      </c>
      <c r="S23" s="111"/>
      <c r="T23" s="9" t="s">
        <v>17</v>
      </c>
    </row>
    <row r="24" spans="3:25" ht="13.15" customHeight="1">
      <c r="C24" s="17"/>
      <c r="D24" s="17"/>
      <c r="E24" s="17"/>
      <c r="F24" s="17"/>
      <c r="G24" s="17"/>
      <c r="J24" s="17"/>
      <c r="K24" s="17"/>
      <c r="L24" s="17"/>
      <c r="M24" s="17"/>
      <c r="N24" s="17"/>
      <c r="O24" s="17"/>
      <c r="P24" s="17"/>
    </row>
    <row r="25" spans="3:25" ht="13.15" customHeight="1">
      <c r="H25" s="9" t="s">
        <v>50</v>
      </c>
      <c r="Y25" s="9" t="s">
        <v>51</v>
      </c>
    </row>
    <row r="27" spans="3:25" ht="9" customHeight="1"/>
    <row r="28" spans="3:25" ht="9" customHeight="1"/>
    <row r="30" spans="3:25" ht="13.15" customHeight="1">
      <c r="C30" s="9" t="s">
        <v>71</v>
      </c>
      <c r="I30" s="20"/>
      <c r="J30" s="21"/>
      <c r="K30" s="12"/>
      <c r="L30" s="9" t="s">
        <v>97</v>
      </c>
      <c r="Q30" s="103">
        <f>NATURA!F24</f>
        <v>24600</v>
      </c>
      <c r="R30" s="103"/>
      <c r="S30" s="103"/>
      <c r="T30" s="103"/>
    </row>
    <row r="31" spans="3:25" ht="13.15" customHeight="1">
      <c r="C31" s="9" t="s">
        <v>72</v>
      </c>
      <c r="I31" s="20"/>
      <c r="J31" s="21"/>
      <c r="K31" s="12"/>
      <c r="L31" s="9" t="s">
        <v>85</v>
      </c>
      <c r="Q31" s="103">
        <f>NATURA!F25</f>
        <v>3900</v>
      </c>
      <c r="R31" s="103"/>
      <c r="S31" s="103"/>
      <c r="T31" s="103"/>
    </row>
    <row r="32" spans="3:25" ht="13.15" customHeight="1">
      <c r="C32" s="12" t="s">
        <v>81</v>
      </c>
      <c r="D32" s="12"/>
      <c r="E32" s="12"/>
      <c r="F32" s="12"/>
      <c r="L32" s="9" t="s">
        <v>96</v>
      </c>
      <c r="Q32" s="103">
        <f>NATURA!F26</f>
        <v>3600</v>
      </c>
      <c r="R32" s="103"/>
      <c r="S32" s="103"/>
      <c r="T32" s="103"/>
    </row>
    <row r="33" spans="3:21" ht="13.15" customHeight="1">
      <c r="C33" s="12" t="s">
        <v>26</v>
      </c>
      <c r="D33" s="12"/>
      <c r="E33" s="12"/>
      <c r="F33" s="12"/>
      <c r="L33" s="9" t="s">
        <v>87</v>
      </c>
      <c r="Q33" s="103">
        <f>NATURA!F27</f>
        <v>600</v>
      </c>
      <c r="R33" s="103"/>
      <c r="S33" s="103"/>
      <c r="T33" s="103"/>
    </row>
    <row r="34" spans="3:21" ht="13.15" customHeight="1">
      <c r="C34" s="12" t="str">
        <f>NATURA!B28</f>
        <v>HANDLING FEE</v>
      </c>
      <c r="D34" s="12"/>
      <c r="E34" s="12"/>
      <c r="F34" s="12"/>
      <c r="L34" s="9" t="s">
        <v>86</v>
      </c>
      <c r="Q34" s="103">
        <f>NATURA!F28</f>
        <v>3000</v>
      </c>
      <c r="R34" s="103"/>
      <c r="S34" s="103"/>
      <c r="T34" s="103"/>
      <c r="U34" s="20"/>
    </row>
    <row r="35" spans="3:21" ht="13.15" customHeight="1">
      <c r="C35" s="12" t="s">
        <v>70</v>
      </c>
      <c r="D35" s="12"/>
      <c r="E35" s="12"/>
      <c r="F35" s="12"/>
      <c r="L35" s="9" t="s">
        <v>95</v>
      </c>
      <c r="Q35" s="103">
        <f>NATURA!F29</f>
        <v>1800</v>
      </c>
      <c r="R35" s="103"/>
      <c r="S35" s="103"/>
      <c r="T35" s="103"/>
      <c r="U35" s="20"/>
    </row>
    <row r="36" spans="3:21" ht="13.15" customHeight="1">
      <c r="C36" s="12"/>
      <c r="D36" s="12"/>
      <c r="E36" s="12"/>
      <c r="F36" s="12"/>
      <c r="P36" s="22"/>
      <c r="Q36" s="22"/>
      <c r="R36" s="22"/>
      <c r="S36" s="22"/>
      <c r="T36" s="22"/>
      <c r="U36" s="20"/>
    </row>
    <row r="37" spans="3:21" ht="8.25" customHeight="1">
      <c r="C37" s="12"/>
      <c r="D37" s="12"/>
      <c r="E37" s="12"/>
      <c r="F37" s="12"/>
      <c r="P37" s="22"/>
      <c r="Q37" s="22"/>
      <c r="R37" s="22"/>
      <c r="S37" s="22"/>
      <c r="T37" s="22"/>
      <c r="U37" s="20"/>
    </row>
    <row r="38" spans="3:21" ht="8.15" customHeight="1">
      <c r="C38" s="12"/>
      <c r="D38" s="12"/>
      <c r="E38" s="12"/>
      <c r="F38" s="12"/>
      <c r="Q38" s="22"/>
      <c r="R38" s="22"/>
      <c r="S38" s="22"/>
      <c r="T38" s="22"/>
      <c r="U38" s="20"/>
    </row>
    <row r="39" spans="3:21" ht="13.15" customHeight="1">
      <c r="C39" s="12"/>
      <c r="D39" s="18"/>
      <c r="E39" s="12"/>
      <c r="F39" s="12"/>
      <c r="Q39" s="22"/>
      <c r="R39" s="22"/>
      <c r="S39" s="22"/>
      <c r="T39" s="22"/>
      <c r="U39" s="20"/>
    </row>
    <row r="40" spans="3:21" ht="13.15" customHeight="1">
      <c r="C40" s="12"/>
      <c r="D40" s="12"/>
      <c r="E40" s="12"/>
      <c r="F40" s="12"/>
      <c r="Q40" s="22"/>
      <c r="R40" s="22"/>
      <c r="S40" s="22"/>
      <c r="T40" s="22"/>
      <c r="U40" s="20"/>
    </row>
    <row r="41" spans="3:21" ht="12" customHeight="1">
      <c r="C41" s="12"/>
      <c r="D41" s="12"/>
      <c r="E41" s="12"/>
      <c r="F41" s="12"/>
      <c r="Q41" s="22"/>
      <c r="R41" s="22"/>
      <c r="S41" s="22"/>
      <c r="T41" s="22"/>
      <c r="U41" s="20"/>
    </row>
    <row r="42" spans="3:21" ht="12" customHeight="1">
      <c r="Q42" s="24"/>
      <c r="R42" s="24"/>
      <c r="S42" s="24"/>
      <c r="T42" s="24"/>
    </row>
    <row r="43" spans="3:21" ht="13.15" customHeight="1">
      <c r="Q43" s="103">
        <f>SUM(P30:S42)</f>
        <v>37500</v>
      </c>
      <c r="R43" s="103"/>
      <c r="S43" s="103"/>
      <c r="T43" s="103"/>
    </row>
    <row r="44" spans="3:21" ht="13.15" customHeight="1">
      <c r="P44" s="22"/>
      <c r="Q44" s="22"/>
      <c r="R44" s="22"/>
      <c r="S44" s="22"/>
    </row>
    <row r="45" spans="3:21" ht="10" customHeight="1">
      <c r="P45" s="22"/>
      <c r="Q45" s="22"/>
      <c r="R45" s="22"/>
      <c r="S45" s="22"/>
    </row>
    <row r="46" spans="3:21" ht="10" customHeight="1">
      <c r="Q46" s="22"/>
      <c r="R46" s="22"/>
      <c r="S46" s="22"/>
      <c r="T46" s="22"/>
    </row>
    <row r="47" spans="3:21" ht="13.15" customHeight="1">
      <c r="C47" s="109" t="s">
        <v>55</v>
      </c>
      <c r="D47" s="109"/>
      <c r="E47" s="109"/>
      <c r="F47" s="109"/>
      <c r="G47" s="109"/>
      <c r="K47" s="9" t="s">
        <v>56</v>
      </c>
    </row>
  </sheetData>
  <mergeCells count="11">
    <mergeCell ref="L20:M20"/>
    <mergeCell ref="O22:T22"/>
    <mergeCell ref="R23:S23"/>
    <mergeCell ref="Q30:T30"/>
    <mergeCell ref="Q32:T32"/>
    <mergeCell ref="Q31:T31"/>
    <mergeCell ref="Q33:T33"/>
    <mergeCell ref="Q34:T34"/>
    <mergeCell ref="Q35:T35"/>
    <mergeCell ref="Q43:T43"/>
    <mergeCell ref="C47:G47"/>
  </mergeCells>
  <pageMargins left="0.39" right="0.39" top="1" bottom="1" header="0.5" footer="0.5"/>
  <pageSetup orientation="portrait" horizontalDpi="120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9:Q33"/>
  <sheetViews>
    <sheetView showGridLines="0" topLeftCell="A7" zoomScale="89" zoomScaleNormal="89" workbookViewId="0">
      <selection activeCell="L28" sqref="L28"/>
    </sheetView>
  </sheetViews>
  <sheetFormatPr defaultColWidth="9.1796875" defaultRowHeight="15"/>
  <cols>
    <col min="1" max="1" width="18.54296875" style="1" customWidth="1"/>
    <col min="2" max="2" width="10.453125" style="1" customWidth="1"/>
    <col min="3" max="3" width="1.54296875" style="1" customWidth="1"/>
    <col min="4" max="4" width="4.1796875" style="1" customWidth="1"/>
    <col min="5" max="5" width="6.54296875" style="1" customWidth="1"/>
    <col min="6" max="6" width="7.453125" style="1" customWidth="1"/>
    <col min="7" max="7" width="9.1796875" style="1"/>
    <col min="8" max="8" width="6.81640625" style="1" customWidth="1"/>
    <col min="9" max="9" width="24" style="1" customWidth="1"/>
    <col min="10" max="10" width="7.7265625" style="1" customWidth="1"/>
    <col min="11" max="16384" width="9.1796875" style="1"/>
  </cols>
  <sheetData>
    <row r="9" spans="1:17">
      <c r="A9" s="90" t="str">
        <f>NATURA!I2</f>
        <v>04 FEBRUARY , 2025</v>
      </c>
      <c r="B9" s="2"/>
      <c r="C9" s="2"/>
      <c r="D9" s="2"/>
      <c r="E9" s="2"/>
      <c r="F9" s="2"/>
      <c r="G9" s="2"/>
      <c r="H9" s="2"/>
      <c r="I9" s="2"/>
      <c r="J9" s="2"/>
    </row>
    <row r="10" spans="1:17" ht="31.5">
      <c r="A10" s="112" t="s">
        <v>38</v>
      </c>
      <c r="B10" s="112"/>
      <c r="C10" s="112"/>
      <c r="D10" s="112"/>
      <c r="E10" s="112"/>
      <c r="F10" s="112"/>
      <c r="G10" s="112"/>
      <c r="H10" s="112"/>
      <c r="I10" s="112"/>
      <c r="J10" s="112"/>
    </row>
    <row r="11" spans="1:17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7">
      <c r="A12" s="2" t="s">
        <v>57</v>
      </c>
      <c r="B12" s="2"/>
      <c r="C12" s="2" t="s">
        <v>58</v>
      </c>
      <c r="D12" s="2" t="str">
        <f>NATURA!B2</f>
        <v>NATURA AEROPACK CORPORATION</v>
      </c>
      <c r="E12" s="2"/>
      <c r="F12" s="2"/>
      <c r="G12" s="2"/>
      <c r="H12" s="2"/>
      <c r="I12" s="2"/>
      <c r="J12" s="2"/>
    </row>
    <row r="13" spans="1:17">
      <c r="A13" s="2" t="s">
        <v>59</v>
      </c>
      <c r="B13" s="2"/>
      <c r="C13" s="2" t="s">
        <v>58</v>
      </c>
      <c r="D13" s="2" t="str">
        <f>NATURA!I3</f>
        <v>EF00/01-25</v>
      </c>
      <c r="E13" s="2"/>
      <c r="F13" s="2"/>
      <c r="G13" s="2"/>
      <c r="H13" s="2"/>
      <c r="I13" s="2"/>
      <c r="J13" s="2"/>
      <c r="Q13" s="1" t="s">
        <v>50</v>
      </c>
    </row>
    <row r="14" spans="1:17">
      <c r="A14" s="2" t="s">
        <v>60</v>
      </c>
      <c r="B14" s="2"/>
      <c r="C14" s="2" t="s">
        <v>58</v>
      </c>
      <c r="D14" s="2" t="s">
        <v>73</v>
      </c>
      <c r="E14" s="2"/>
      <c r="F14" s="2"/>
      <c r="G14" s="2"/>
      <c r="H14" s="2"/>
      <c r="I14" s="2"/>
      <c r="J14" s="2"/>
    </row>
    <row r="15" spans="1:17">
      <c r="A15" s="2" t="s">
        <v>61</v>
      </c>
      <c r="B15" s="2"/>
      <c r="C15" s="2" t="s">
        <v>58</v>
      </c>
      <c r="D15" s="2" t="str">
        <f>NATURA!I6</f>
        <v>AGQEF001GDN-25</v>
      </c>
      <c r="E15" s="2"/>
      <c r="F15" s="2"/>
      <c r="G15" s="2"/>
      <c r="H15" s="2"/>
      <c r="I15" s="2"/>
      <c r="J15" s="2"/>
    </row>
    <row r="16" spans="1:17">
      <c r="A16" s="2" t="s">
        <v>62</v>
      </c>
      <c r="B16" s="2"/>
      <c r="C16" s="2" t="s">
        <v>58</v>
      </c>
      <c r="D16" s="2" t="str">
        <f>NATURA!B4</f>
        <v>POLAND</v>
      </c>
      <c r="E16" s="2"/>
      <c r="F16" s="2"/>
      <c r="G16" s="2"/>
      <c r="H16" s="2"/>
      <c r="I16" s="2"/>
      <c r="J16" s="2"/>
    </row>
    <row r="17" spans="1:10">
      <c r="A17" s="2" t="s">
        <v>63</v>
      </c>
      <c r="B17" s="2"/>
      <c r="C17" s="2" t="s">
        <v>58</v>
      </c>
      <c r="D17" s="2" t="str">
        <f>NATURA!B3</f>
        <v>MSC HAILEY ANN 111 HZ502R</v>
      </c>
      <c r="E17" s="2"/>
      <c r="F17" s="2"/>
      <c r="G17" s="2"/>
      <c r="H17" s="2"/>
      <c r="I17" s="2"/>
      <c r="J17" s="2"/>
    </row>
    <row r="18" spans="1:10">
      <c r="A18" s="2" t="s">
        <v>64</v>
      </c>
      <c r="B18" s="2"/>
      <c r="C18" s="2" t="s">
        <v>58</v>
      </c>
      <c r="D18" s="2" t="str">
        <f>NATURA!K4</f>
        <v>2 X 20'</v>
      </c>
      <c r="E18" s="2"/>
      <c r="F18" s="2"/>
      <c r="G18" s="2"/>
      <c r="H18" s="2"/>
      <c r="I18" s="2"/>
      <c r="J18" s="2"/>
    </row>
    <row r="19" spans="1:10">
      <c r="A19" s="2" t="s">
        <v>65</v>
      </c>
      <c r="B19" s="2"/>
      <c r="C19" s="2" t="s">
        <v>58</v>
      </c>
      <c r="D19" s="91" t="s">
        <v>74</v>
      </c>
      <c r="E19" s="3"/>
      <c r="F19" s="3"/>
      <c r="G19" s="2"/>
      <c r="H19" s="2"/>
      <c r="I19" s="2"/>
      <c r="J19" s="2"/>
    </row>
    <row r="20" spans="1:10">
      <c r="A20" s="2" t="s">
        <v>66</v>
      </c>
      <c r="B20" s="2"/>
      <c r="C20" s="2" t="s">
        <v>58</v>
      </c>
      <c r="D20" s="113">
        <f>NATURA!E6</f>
        <v>60</v>
      </c>
      <c r="E20" s="113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 t="s">
        <v>67</v>
      </c>
      <c r="B23" s="2"/>
      <c r="C23" s="2"/>
      <c r="F23" s="114" t="s">
        <v>99</v>
      </c>
      <c r="G23" s="114"/>
      <c r="H23" s="2"/>
      <c r="I23" s="6">
        <f>NATURA!F30</f>
        <v>37500</v>
      </c>
      <c r="J23" s="2"/>
    </row>
    <row r="24" spans="1:10" ht="40.5" customHeight="1">
      <c r="A24" s="2"/>
      <c r="B24" s="2"/>
      <c r="C24" s="2"/>
      <c r="F24" s="115"/>
      <c r="G24" s="115"/>
      <c r="H24" s="2"/>
      <c r="I24" s="6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7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7"/>
      <c r="J26" s="2"/>
    </row>
    <row r="27" spans="1:10">
      <c r="A27" s="2"/>
      <c r="B27" s="2"/>
      <c r="C27" s="2"/>
      <c r="D27" s="2"/>
      <c r="E27" s="2"/>
      <c r="F27" s="2"/>
      <c r="G27" s="116" t="s">
        <v>68</v>
      </c>
      <c r="H27" s="116"/>
      <c r="I27" s="8">
        <f>SUM(I23:I26)</f>
        <v>37500</v>
      </c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7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 t="s">
        <v>46</v>
      </c>
      <c r="B30" s="2"/>
      <c r="C30" s="2"/>
      <c r="D30" s="2"/>
      <c r="E30" s="2"/>
      <c r="F30" s="2" t="s">
        <v>47</v>
      </c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4" t="s">
        <v>55</v>
      </c>
      <c r="B33" s="2"/>
      <c r="C33" s="2"/>
      <c r="D33" s="2"/>
      <c r="E33" s="2"/>
      <c r="F33" s="5" t="s">
        <v>69</v>
      </c>
      <c r="G33" s="5"/>
      <c r="H33" s="2"/>
      <c r="I33" s="2"/>
      <c r="J33" s="2"/>
    </row>
  </sheetData>
  <mergeCells count="5">
    <mergeCell ref="A10:J10"/>
    <mergeCell ref="D20:E20"/>
    <mergeCell ref="F23:G23"/>
    <mergeCell ref="F24:G24"/>
    <mergeCell ref="G27:H27"/>
  </mergeCells>
  <pageMargins left="0.5" right="0.5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NATURA</vt:lpstr>
      <vt:lpstr>FC</vt:lpstr>
      <vt:lpstr>SOA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trial</dc:creator>
  <cp:lastModifiedBy>Angelo Balir Pollojan</cp:lastModifiedBy>
  <cp:lastPrinted>2025-02-04T06:03:48Z</cp:lastPrinted>
  <dcterms:created xsi:type="dcterms:W3CDTF">2014-08-12T02:13:00Z</dcterms:created>
  <dcterms:modified xsi:type="dcterms:W3CDTF">2025-03-17T17:23:16Z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