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9040" windowHeight="15840" tabRatio="916" firstSheet="2" activeTab="2"/>
  </bookViews>
  <sheets>
    <sheet name="2013" sheetId="28" state="hidden" r:id="rId1"/>
    <sheet name="АВС" sheetId="31" state="hidden" r:id="rId2"/>
    <sheet name="VS LINE Москва" sheetId="50" r:id="rId3"/>
  </sheets>
  <externalReferences>
    <externalReference r:id="rId4"/>
  </externalReferences>
  <definedNames>
    <definedName name="_x._FilterDatabase" localSheetId="1" hidden="1">АВС!$A$5:$X$35</definedName>
    <definedName name="_xlnm._FilterDatabase" localSheetId="2" hidden="1">'VS LINE Москва'!$B$3:$O$47</definedName>
    <definedName name="Print_Area" localSheetId="1">АВС!$A$1:$AB$38</definedName>
    <definedName name="розница">#REF!</definedName>
  </definedNames>
  <calcPr calcId="181029"/>
  <customWorkbookViews>
    <customWorkbookView name="Basic RCA - Личное представление" guid="{4934077C-E409-4F62-8E0F-BE5F1C83AEA5}" mergeInterval="0" personalView="1" maximized="1" xWindow="1" yWindow="1" windowWidth="1366" windowHeight="548" activeSheetId="1" showComments="commIndAndComment"/>
    <customWorkbookView name="Administrator - Личное представление" guid="{D6E9F5E7-5D25-4075-94C5-F1EBA3948209}" mergeInterval="0" personalView="1" maximized="1" xWindow="1" yWindow="1" windowWidth="1436" windowHeight="652" activeSheetId="1"/>
  </customWorkbookViews>
</workbook>
</file>

<file path=xl/calcChain.xml><?xml version="1.0" encoding="utf-8"?>
<calcChain xmlns="http://schemas.openxmlformats.org/spreadsheetml/2006/main">
  <c r="L9" i="50"/>
  <c r="Q35" i="31" l="1"/>
  <c r="R35" s="1"/>
  <c r="Q34"/>
  <c r="R34" s="1"/>
  <c r="Q33"/>
  <c r="R33" s="1"/>
  <c r="Q32"/>
  <c r="R32" s="1"/>
  <c r="Q31"/>
  <c r="R31" s="1"/>
  <c r="Q30"/>
  <c r="R30" s="1"/>
  <c r="Q29"/>
  <c r="R29" s="1"/>
  <c r="Q28"/>
  <c r="R28" s="1"/>
  <c r="Q27"/>
  <c r="R27" s="1"/>
  <c r="Q26"/>
  <c r="R26" s="1"/>
  <c r="Q25"/>
  <c r="R25" s="1"/>
  <c r="Q24"/>
  <c r="R24" s="1"/>
  <c r="Q23"/>
  <c r="R23" s="1"/>
  <c r="Q22"/>
  <c r="R22" s="1"/>
  <c r="Q21"/>
  <c r="R21" s="1"/>
  <c r="Q20"/>
  <c r="R20" s="1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Q10"/>
  <c r="R10" s="1"/>
  <c r="Q9"/>
  <c r="R9" s="1"/>
  <c r="Q8"/>
  <c r="R8" s="1"/>
  <c r="Q7"/>
  <c r="R7" s="1"/>
  <c r="Q6"/>
  <c r="R6" s="1"/>
  <c r="T35" l="1"/>
  <c r="U35"/>
  <c r="T34"/>
  <c r="T33"/>
  <c r="T32"/>
  <c r="T31"/>
  <c r="U31"/>
  <c r="T30"/>
  <c r="T29"/>
  <c r="T28"/>
  <c r="T27"/>
  <c r="S27"/>
  <c r="T26"/>
  <c r="S26"/>
  <c r="T25"/>
  <c r="T24"/>
  <c r="T23"/>
  <c r="S23"/>
  <c r="T22"/>
  <c r="T21"/>
  <c r="T20"/>
  <c r="S20"/>
  <c r="T19"/>
  <c r="T18"/>
  <c r="T17"/>
  <c r="T16"/>
  <c r="S16"/>
  <c r="T15"/>
  <c r="T14"/>
  <c r="T13"/>
  <c r="T12"/>
  <c r="T11"/>
  <c r="T10"/>
  <c r="T9"/>
  <c r="T8"/>
  <c r="T7"/>
  <c r="T6"/>
  <c r="U6"/>
  <c r="U27"/>
  <c r="S35"/>
  <c r="S18"/>
  <c r="U18"/>
  <c r="S21"/>
  <c r="U21"/>
  <c r="S25"/>
  <c r="U25"/>
  <c r="U23"/>
  <c r="S6"/>
  <c r="S34"/>
  <c r="U34"/>
  <c r="U16"/>
  <c r="S10"/>
  <c r="U10"/>
  <c r="S30" l="1"/>
  <c r="U30"/>
  <c r="U26"/>
  <c r="U7"/>
  <c r="S7"/>
  <c r="S19"/>
  <c r="U19"/>
  <c r="U22"/>
  <c r="S22"/>
  <c r="S9"/>
  <c r="U9"/>
  <c r="S11"/>
  <c r="U11"/>
  <c r="S17"/>
  <c r="U17"/>
  <c r="S29"/>
  <c r="U29"/>
  <c r="U32"/>
  <c r="S32"/>
  <c r="U8"/>
  <c r="S8"/>
  <c r="S12"/>
  <c r="U12"/>
  <c r="U14"/>
  <c r="S14"/>
  <c r="U24"/>
  <c r="S24"/>
  <c r="U28"/>
  <c r="S28"/>
  <c r="U33"/>
  <c r="S33"/>
  <c r="S31"/>
  <c r="U20"/>
  <c r="U15"/>
  <c r="S15"/>
  <c r="U13"/>
  <c r="S13"/>
  <c r="U37" l="1"/>
  <c r="V13" s="1"/>
  <c r="V15" l="1"/>
  <c r="V30"/>
  <c r="V14"/>
  <c r="V16"/>
  <c r="V25"/>
  <c r="V29"/>
  <c r="V33"/>
  <c r="V22"/>
  <c r="V19"/>
  <c r="V27"/>
  <c r="V9"/>
  <c r="V32"/>
  <c r="V31"/>
  <c r="V35"/>
  <c r="V12"/>
  <c r="V28"/>
  <c r="V26"/>
  <c r="V7"/>
  <c r="V20"/>
  <c r="V6"/>
  <c r="W6" s="1"/>
  <c r="X6" s="1"/>
  <c r="Y6" s="1"/>
  <c r="V18"/>
  <c r="V21"/>
  <c r="V11"/>
  <c r="V8"/>
  <c r="V23"/>
  <c r="V17"/>
  <c r="V24"/>
  <c r="V34"/>
  <c r="V10"/>
  <c r="W8" l="1"/>
  <c r="X8" s="1"/>
  <c r="Y8" s="1"/>
  <c r="AA8" s="1"/>
  <c r="AB8" s="1"/>
  <c r="W34"/>
  <c r="X34" s="1"/>
  <c r="Y34" s="1"/>
  <c r="Z34" s="1"/>
  <c r="W17"/>
  <c r="X17" s="1"/>
  <c r="Y17" s="1"/>
  <c r="AA17" s="1"/>
  <c r="AB17" s="1"/>
  <c r="W21"/>
  <c r="X21" s="1"/>
  <c r="Y21" s="1"/>
  <c r="W10"/>
  <c r="X10" s="1"/>
  <c r="Y10" s="1"/>
  <c r="W24"/>
  <c r="X24" s="1"/>
  <c r="Y24" s="1"/>
  <c r="W23"/>
  <c r="X23" s="1"/>
  <c r="Y23" s="1"/>
  <c r="W11"/>
  <c r="X11" s="1"/>
  <c r="Y11" s="1"/>
  <c r="W18"/>
  <c r="X18" s="1"/>
  <c r="Y18" s="1"/>
  <c r="W20"/>
  <c r="X20" s="1"/>
  <c r="Y20" s="1"/>
  <c r="W26"/>
  <c r="X26" s="1"/>
  <c r="Y26" s="1"/>
  <c r="W12"/>
  <c r="X12" s="1"/>
  <c r="Y12" s="1"/>
  <c r="W31"/>
  <c r="X31" s="1"/>
  <c r="Y31" s="1"/>
  <c r="W9"/>
  <c r="X9" s="1"/>
  <c r="Y9" s="1"/>
  <c r="W19"/>
  <c r="X19" s="1"/>
  <c r="Y19" s="1"/>
  <c r="W33"/>
  <c r="X33" s="1"/>
  <c r="Y33" s="1"/>
  <c r="W25"/>
  <c r="X25" s="1"/>
  <c r="Y25" s="1"/>
  <c r="W14"/>
  <c r="X14" s="1"/>
  <c r="Y14" s="1"/>
  <c r="W15"/>
  <c r="X15" s="1"/>
  <c r="Y15" s="1"/>
  <c r="AA6"/>
  <c r="Z6"/>
  <c r="W7"/>
  <c r="X7" s="1"/>
  <c r="Y7" s="1"/>
  <c r="W28"/>
  <c r="X28" s="1"/>
  <c r="Y28" s="1"/>
  <c r="W35"/>
  <c r="X35" s="1"/>
  <c r="Y35" s="1"/>
  <c r="W32"/>
  <c r="X32" s="1"/>
  <c r="Y32" s="1"/>
  <c r="W27"/>
  <c r="X27" s="1"/>
  <c r="Y27" s="1"/>
  <c r="W22"/>
  <c r="X22" s="1"/>
  <c r="Y22" s="1"/>
  <c r="W29"/>
  <c r="X29" s="1"/>
  <c r="Y29" s="1"/>
  <c r="W16"/>
  <c r="X16" s="1"/>
  <c r="Y16" s="1"/>
  <c r="W30"/>
  <c r="X30" s="1"/>
  <c r="Y30" s="1"/>
  <c r="W13"/>
  <c r="X13" s="1"/>
  <c r="Y13" s="1"/>
  <c r="Z17" l="1"/>
  <c r="Z8"/>
  <c r="AA34"/>
  <c r="AB34" s="1"/>
  <c r="Z16"/>
  <c r="AA16"/>
  <c r="AB16" s="1"/>
  <c r="AA30"/>
  <c r="AB30" s="1"/>
  <c r="Z30"/>
  <c r="AA29"/>
  <c r="AB29" s="1"/>
  <c r="Z29"/>
  <c r="Z27"/>
  <c r="AA27"/>
  <c r="AB27" s="1"/>
  <c r="AA35"/>
  <c r="AB35" s="1"/>
  <c r="Z35"/>
  <c r="AA7"/>
  <c r="AB7" s="1"/>
  <c r="Z7"/>
  <c r="AB6"/>
  <c r="AA14"/>
  <c r="AB14" s="1"/>
  <c r="Z14"/>
  <c r="AA33"/>
  <c r="AB33" s="1"/>
  <c r="Z33"/>
  <c r="Z9"/>
  <c r="AA9"/>
  <c r="AB9" s="1"/>
  <c r="AA12"/>
  <c r="AB12" s="1"/>
  <c r="Z12"/>
  <c r="AA20"/>
  <c r="AB20" s="1"/>
  <c r="Z20"/>
  <c r="AA11"/>
  <c r="AB11" s="1"/>
  <c r="Z11"/>
  <c r="AA24"/>
  <c r="AB24" s="1"/>
  <c r="Z24"/>
  <c r="AA21"/>
  <c r="AB21" s="1"/>
  <c r="Z21"/>
  <c r="Z13"/>
  <c r="AA13"/>
  <c r="AB13" s="1"/>
  <c r="Z22"/>
  <c r="AA22"/>
  <c r="AB22" s="1"/>
  <c r="AA32"/>
  <c r="AB32" s="1"/>
  <c r="Z32"/>
  <c r="Z28"/>
  <c r="AA28"/>
  <c r="AB28" s="1"/>
  <c r="AA15"/>
  <c r="AB15" s="1"/>
  <c r="Z15"/>
  <c r="AA25"/>
  <c r="AB25" s="1"/>
  <c r="Z25"/>
  <c r="Z19"/>
  <c r="AA19"/>
  <c r="AB19" s="1"/>
  <c r="AA31"/>
  <c r="AB31" s="1"/>
  <c r="Z31"/>
  <c r="AA26"/>
  <c r="AB26" s="1"/>
  <c r="Z26"/>
  <c r="AA18"/>
  <c r="AB18" s="1"/>
  <c r="Z18"/>
  <c r="AA23"/>
  <c r="AB23" s="1"/>
  <c r="Z23"/>
  <c r="Z10"/>
  <c r="AA10"/>
  <c r="AB10" s="1"/>
  <c r="AB37" l="1"/>
  <c r="AA37"/>
</calcChain>
</file>

<file path=xl/comments1.xml><?xml version="1.0" encoding="utf-8"?>
<comments xmlns="http://schemas.openxmlformats.org/spreadsheetml/2006/main">
  <authors>
    <author>Дементьев Вадим</author>
  </authors>
  <commentList>
    <comment ref="M2" authorId="0">
      <text>
        <r>
          <rPr>
            <b/>
            <sz val="9"/>
            <color indexed="81"/>
            <rFont val="Tahoma"/>
            <family val="2"/>
            <charset val="204"/>
          </rPr>
          <t>Дементьев Вадим:</t>
        </r>
        <r>
          <rPr>
            <sz val="9"/>
            <color indexed="81"/>
            <rFont val="Tahoma"/>
            <family val="2"/>
            <charset val="204"/>
          </rPr>
          <t xml:space="preserve">
При достижение годового объема продажа 5 000 000р предоставляется дополнительная скида +5%</t>
        </r>
      </text>
    </comment>
  </commentList>
</comments>
</file>

<file path=xl/connections.xml><?xml version="1.0" encoding="utf-8"?>
<connections xmlns="http://schemas.openxmlformats.org/spreadsheetml/2006/main">
  <connection id="1" name="Подключение" type="4" refreshedVersion="4" background="1" saveData="1">
    <webPr sourceData="1" parsePre="1" consecutive="1" xl2000="1" url="http://plastinfo.ru" htmlTables="1">
      <tables count="1">
        <x v="18"/>
      </tables>
    </webPr>
  </connection>
</connections>
</file>

<file path=xl/sharedStrings.xml><?xml version="1.0" encoding="utf-8"?>
<sst xmlns="http://schemas.openxmlformats.org/spreadsheetml/2006/main" count="253" uniqueCount="149">
  <si>
    <t>№ пп</t>
  </si>
  <si>
    <t>Артикул</t>
  </si>
  <si>
    <t>Наименование</t>
  </si>
  <si>
    <t>808/к</t>
  </si>
  <si>
    <t>800 S</t>
  </si>
  <si>
    <t>807/л</t>
  </si>
  <si>
    <t>807/р</t>
  </si>
  <si>
    <t>218/з</t>
  </si>
  <si>
    <t>218/ч</t>
  </si>
  <si>
    <t>Расход</t>
  </si>
  <si>
    <t>8078/н</t>
  </si>
  <si>
    <t>808/н</t>
  </si>
  <si>
    <t>0807</t>
  </si>
  <si>
    <t>0806</t>
  </si>
  <si>
    <t>08068</t>
  </si>
  <si>
    <t>08078</t>
  </si>
  <si>
    <t>229u</t>
  </si>
  <si>
    <t>828/н</t>
  </si>
  <si>
    <t>218/з/н</t>
  </si>
  <si>
    <t>218/ч/н</t>
  </si>
  <si>
    <t>218/замок</t>
  </si>
  <si>
    <t>№</t>
  </si>
  <si>
    <t>Шт</t>
  </si>
  <si>
    <t>Тип</t>
  </si>
  <si>
    <t>Арт.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</si>
  <si>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</si>
  <si>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</si>
  <si>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</si>
  <si>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</si>
  <si>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</si>
  <si>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</si>
  <si>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</si>
  <si>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</si>
  <si>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</si>
  <si>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</si>
  <si>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</si>
  <si>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</si>
  <si>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</si>
  <si>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229u/К</t>
  </si>
  <si>
    <t>229/К</t>
  </si>
  <si>
    <t>АВС-анализ запасов</t>
  </si>
  <si>
    <t>Кол-во паллет в ряду:</t>
  </si>
  <si>
    <t>Пластик</t>
  </si>
  <si>
    <t>Рублево 01.01.13 - 11.11.13 10:10:33</t>
  </si>
  <si>
    <t>Расход в месяц</t>
  </si>
  <si>
    <t>Запас</t>
  </si>
  <si>
    <t>в сезон</t>
  </si>
  <si>
    <t>Группа</t>
  </si>
  <si>
    <t>Шт в паллете</t>
  </si>
  <si>
    <t>Кол-во паллет</t>
  </si>
  <si>
    <t>Паллеты</t>
  </si>
  <si>
    <t>Доля, %</t>
  </si>
  <si>
    <r>
      <t xml:space="preserve">Итог, </t>
    </r>
    <r>
      <rPr>
        <sz val="11"/>
        <color indexed="8"/>
        <rFont val="Arial"/>
        <family val="2"/>
        <charset val="204"/>
      </rPr>
      <t>Ʃ</t>
    </r>
    <r>
      <rPr>
        <i/>
        <sz val="11"/>
        <color indexed="8"/>
        <rFont val="Arial"/>
        <family val="2"/>
        <charset val="204"/>
      </rPr>
      <t>%</t>
    </r>
  </si>
  <si>
    <t>Дни</t>
  </si>
  <si>
    <t>Ряды</t>
  </si>
  <si>
    <t>Расход в месяц, паллет:</t>
  </si>
  <si>
    <t>А</t>
  </si>
  <si>
    <t>В</t>
  </si>
  <si>
    <t>С</t>
  </si>
  <si>
    <t>Рублево 2013 г. 16:57:23</t>
  </si>
  <si>
    <t>1100</t>
  </si>
  <si>
    <t>Лоток водоотводный VS LINE DN100.14.05, SB 6,5/5 - пластиковый</t>
  </si>
  <si>
    <t>1101</t>
  </si>
  <si>
    <t>Лоток водоотводный VS LINE DN100.14.07, SB 6,5/21 - пластиковый</t>
  </si>
  <si>
    <t>110053</t>
  </si>
  <si>
    <t>Лоток водоотводный VS LINE DN100.14.05 - пластиковый, с насадкой, кл. С250</t>
  </si>
  <si>
    <t>110254</t>
  </si>
  <si>
    <t>Лоток водоотводный VS LINE DN100.14.07 - пластиковый, с насадкой, кл. D400</t>
  </si>
  <si>
    <t>5000</t>
  </si>
  <si>
    <t>Крепеж VS LINE донный - пластиковый, с болтом М8х35</t>
  </si>
  <si>
    <t>2100</t>
  </si>
  <si>
    <t>Решетка водоприемная VS LINE DN100.13.50 - ячеистая чугунная ВЧ, кл. С250</t>
  </si>
  <si>
    <t>210151</t>
  </si>
  <si>
    <t>Решетка водоприемная VS LINE DN100.13.50 - пластиковая ПП, с крепежом кл. B125</t>
  </si>
  <si>
    <t>210352</t>
  </si>
  <si>
    <t>Решетка водоприемная VS LINE DN100.13.50 - чугунная ВЧ, с крепежом, кл. С250</t>
  </si>
  <si>
    <t>1103</t>
  </si>
  <si>
    <t>Лоток водоотводный VS LINE DN100.14.15, SB 6,5/21 - пластиковый</t>
  </si>
  <si>
    <t>110454</t>
  </si>
  <si>
    <t>Лоток водоотводный VS LINE DN100.14.15 - пластиковый, с насадкой, кл. Е600</t>
  </si>
  <si>
    <t>1105</t>
  </si>
  <si>
    <t>Лоток водоотводный VS LINE DN100.14.20, SB 6,5/21 - пластиковый</t>
  </si>
  <si>
    <t>110654</t>
  </si>
  <si>
    <t>Лоток водоотводный VS LINE DN100.14.20 - пластиковый, с насадкой, кл. Е600</t>
  </si>
  <si>
    <t>4101</t>
  </si>
  <si>
    <t>Заглушка торцевая VS LINE DN100 - пластиковая</t>
  </si>
  <si>
    <t>4102</t>
  </si>
  <si>
    <t>Заглушка торцевая VS LINE DN100 - пластиковая, с раструбом ф110</t>
  </si>
  <si>
    <t>Паркинг под насадку с донным креплением</t>
  </si>
  <si>
    <t>Паркинг под реш на защелках без насадки</t>
  </si>
  <si>
    <t>Паркинг+насадка под реш на защелках</t>
  </si>
  <si>
    <t>С250</t>
  </si>
  <si>
    <t>Е600</t>
  </si>
  <si>
    <t>B125</t>
  </si>
  <si>
    <t>D400</t>
  </si>
  <si>
    <t>внешне одинаковые</t>
  </si>
  <si>
    <t>Решетка водоприемная VS LINE DN100.13.50 - чугунная ВЧ, с крепежом, кл. D400</t>
  </si>
  <si>
    <t>Изображение</t>
  </si>
  <si>
    <t>Класс нагрузки</t>
  </si>
  <si>
    <t>СЕРИЯ ПРЕМИАЛЬНЫХ ВОДООТВОДНЫХ ЛОТКОВ VS LINE</t>
  </si>
  <si>
    <t>%</t>
  </si>
  <si>
    <t>руб. с ндс</t>
  </si>
  <si>
    <t>руб. без ндс</t>
  </si>
  <si>
    <t>DN100</t>
  </si>
  <si>
    <t>Переходник для лотка водоотводного Gidrolica Light, пластиковый</t>
  </si>
  <si>
    <t xml:space="preserve">длина, мм </t>
  </si>
  <si>
    <t>ширина, мм</t>
  </si>
  <si>
    <t>высота, мм</t>
  </si>
  <si>
    <t>вес, кг</t>
  </si>
  <si>
    <t>Москва, Розница, 
с ндс</t>
  </si>
  <si>
    <t>Москва, Розница, 
без ндс</t>
  </si>
  <si>
    <t>3100</t>
  </si>
  <si>
    <t>Пескоуловитель VS LINE DN100.14.50, SB 6,5/21 -пластиковый с корзиной</t>
  </si>
  <si>
    <t>310154</t>
  </si>
  <si>
    <t>Пескоуловитель VS LINE DN100.14.50 -пластиковый с корзиной, насадкой</t>
  </si>
  <si>
    <t>Мелкосидящие лотки VS LINE DN100</t>
  </si>
  <si>
    <t>Пескоуловители VS LINE DN100</t>
  </si>
  <si>
    <t>Решетки для мелкосидящих лотков VS LINE DN100</t>
  </si>
  <si>
    <t>Дополнительные принадлежности для мелкосидящих лотков VS LINE DN100</t>
  </si>
  <si>
    <t>Лотки VS LINE для благоустройства города DN100</t>
  </si>
  <si>
    <t>Решетки с крепежом для лотков VS LINE для благоустройства города DN100</t>
  </si>
  <si>
    <t>Дополнительные принадлежности для лотков VS LINE для благоустройства города DN100</t>
  </si>
  <si>
    <t>Лотки VS LINE для благоустройства города DN150</t>
  </si>
  <si>
    <t>Пескоуловители VS LINE DN150</t>
  </si>
  <si>
    <t>Решетки с крепежом для лотков VS LINE для благоустройства города DN150</t>
  </si>
  <si>
    <t>Дополнительные принадлежности для лотков VS LINE для благоустройства города DN150</t>
  </si>
  <si>
    <t>Лоток водоотводный VS LINE DN150.19.19, SB 6,5/21 - пластиковый</t>
  </si>
  <si>
    <t>Пескоуловитель VS LINE DN150.19.50, SB 6,5/21 -пластиковый с корзиной</t>
  </si>
  <si>
    <t>Пескоуловитель VS LINE DN150.19.50 -пластиковый с корзиной, насадкой</t>
  </si>
  <si>
    <t>Решетка водоприемная VS LINE DN150.14.50 - пластиковая, с крепежом кл. B125</t>
  </si>
  <si>
    <t>Решетка водоприемная VS LINE DN150.14.50 - чугунная ВЧ, с крепежом, кл. С250</t>
  </si>
  <si>
    <t>Решетка водоприемная VS LINE DN150.14.50 - чугунная ВЧ, с крепежом, кл. D400</t>
  </si>
  <si>
    <t>C250</t>
  </si>
  <si>
    <t>DN150</t>
  </si>
  <si>
    <t>Заглушка торцевая VS LINE DN150 - пластиковая</t>
  </si>
  <si>
    <t>Заглушка торцевая VS LINE DN150 - пластиковая, с раструбом ф160</t>
  </si>
  <si>
    <t xml:space="preserve">Лоток водоотводный VS LINE DN150.19.19 - пластиковый с насадкой
3150
</t>
  </si>
  <si>
    <t>1153</t>
  </si>
  <si>
    <t>115454</t>
  </si>
  <si>
    <t>3150</t>
  </si>
  <si>
    <t>315154</t>
  </si>
  <si>
    <t>215151</t>
  </si>
  <si>
    <t>215352</t>
  </si>
  <si>
    <t>215452</t>
  </si>
  <si>
    <t>4151</t>
  </si>
  <si>
    <t>4152</t>
  </si>
  <si>
    <t>2050</t>
  </si>
  <si>
    <t>Прайс 55%</t>
  </si>
  <si>
    <t>2400</t>
  </si>
</sst>
</file>

<file path=xl/styles.xml><?xml version="1.0" encoding="utf-8"?>
<styleSheet xmlns="http://schemas.openxmlformats.org/spreadsheetml/2006/main">
  <numFmts count="3">
    <numFmt numFmtId="164" formatCode="_-* #,##0.00&quot;р.&quot;_-;\-* #,##0.00&quot;р.&quot;_-;_-* &quot;-&quot;??&quot;р.&quot;_-;_-@_-"/>
    <numFmt numFmtId="165" formatCode="#,##0.0"/>
    <numFmt numFmtId="166" formatCode="0.0"/>
  </numFmts>
  <fonts count="25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i/>
      <sz val="11"/>
      <color indexed="8"/>
      <name val="Arial"/>
      <family val="2"/>
      <charset val="204"/>
    </font>
    <font>
      <sz val="10"/>
      <name val="Arial"/>
      <family val="2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i/>
      <sz val="11"/>
      <color theme="1"/>
      <name val="Arial"/>
      <family val="2"/>
      <charset val="204"/>
    </font>
    <font>
      <i/>
      <u/>
      <sz val="11"/>
      <color rgb="FFC00000"/>
      <name val="Arial"/>
      <family val="2"/>
      <charset val="204"/>
    </font>
    <font>
      <i/>
      <sz val="8"/>
      <color theme="1"/>
      <name val="Arial"/>
      <family val="2"/>
      <charset val="204"/>
    </font>
    <font>
      <sz val="12"/>
      <color rgb="FFC0000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indexed="12"/>
      <name val="Arial Cyr"/>
      <family val="2"/>
      <charset val="204"/>
    </font>
    <font>
      <b/>
      <i/>
      <u/>
      <sz val="11"/>
      <color rgb="FFC00000"/>
      <name val="Arial"/>
      <family val="2"/>
      <charset val="204"/>
    </font>
    <font>
      <u/>
      <sz val="6"/>
      <color indexed="12"/>
      <name val="Arial"/>
      <family val="2"/>
      <charset val="204"/>
    </font>
    <font>
      <b/>
      <sz val="14"/>
      <color rgb="FF3BAA35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B82C6"/>
        <bgColor indexed="64"/>
      </patternFill>
    </fill>
    <fill>
      <patternFill patternType="solid">
        <fgColor rgb="FF3BAA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164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9" fontId="7" fillId="0" borderId="0" applyFont="0" applyFill="0" applyBorder="0" applyAlignment="0" applyProtection="0"/>
    <xf numFmtId="0" fontId="12" fillId="0" borderId="0"/>
    <xf numFmtId="0" fontId="5" fillId="0" borderId="0"/>
    <xf numFmtId="0" fontId="3" fillId="0" borderId="0"/>
    <xf numFmtId="0" fontId="5" fillId="0" borderId="0"/>
    <xf numFmtId="0" fontId="7" fillId="0" borderId="0"/>
    <xf numFmtId="0" fontId="12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3" fontId="8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right" vertical="center"/>
    </xf>
    <xf numFmtId="3" fontId="8" fillId="0" borderId="1" xfId="0" applyNumberFormat="1" applyFont="1" applyFill="1" applyBorder="1" applyAlignment="1">
      <alignment horizontal="center" vertical="center" wrapText="1"/>
    </xf>
    <xf numFmtId="3" fontId="8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indent="1"/>
    </xf>
    <xf numFmtId="0" fontId="8" fillId="0" borderId="1" xfId="0" applyFont="1" applyFill="1" applyBorder="1" applyAlignment="1">
      <alignment vertical="center"/>
    </xf>
    <xf numFmtId="3" fontId="8" fillId="2" borderId="1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left" vertical="center" indent="1"/>
    </xf>
    <xf numFmtId="3" fontId="8" fillId="0" borderId="3" xfId="0" applyNumberFormat="1" applyFont="1" applyFill="1" applyBorder="1" applyAlignment="1">
      <alignment horizontal="center" vertical="center"/>
    </xf>
    <xf numFmtId="9" fontId="8" fillId="0" borderId="1" xfId="5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2" fontId="17" fillId="3" borderId="12" xfId="0" applyNumberFormat="1" applyFont="1" applyFill="1" applyBorder="1" applyAlignment="1" applyProtection="1">
      <alignment horizontal="center" vertical="center" wrapText="1"/>
    </xf>
    <xf numFmtId="49" fontId="17" fillId="3" borderId="12" xfId="0" applyNumberFormat="1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166" fontId="17" fillId="3" borderId="12" xfId="0" applyNumberFormat="1" applyFont="1" applyFill="1" applyBorder="1" applyAlignment="1">
      <alignment horizontal="center" vertical="center" wrapText="1"/>
    </xf>
    <xf numFmtId="2" fontId="17" fillId="4" borderId="12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2" xfId="0" applyBorder="1"/>
    <xf numFmtId="49" fontId="18" fillId="0" borderId="12" xfId="0" applyNumberFormat="1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166" fontId="18" fillId="0" borderId="12" xfId="0" applyNumberFormat="1" applyFont="1" applyFill="1" applyBorder="1" applyAlignment="1">
      <alignment horizontal="center" vertical="center"/>
    </xf>
    <xf numFmtId="2" fontId="19" fillId="0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49" fontId="17" fillId="3" borderId="4" xfId="0" applyNumberFormat="1" applyFont="1" applyFill="1" applyBorder="1" applyAlignment="1">
      <alignment horizontal="center" vertical="center" wrapText="1"/>
    </xf>
    <xf numFmtId="49" fontId="18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166" fontId="18" fillId="0" borderId="4" xfId="0" applyNumberFormat="1" applyFont="1" applyFill="1" applyBorder="1" applyAlignment="1">
      <alignment horizontal="center" vertical="center"/>
    </xf>
    <xf numFmtId="2" fontId="19" fillId="0" borderId="4" xfId="0" applyNumberFormat="1" applyFont="1" applyFill="1" applyBorder="1" applyAlignment="1" applyProtection="1">
      <alignment horizontal="center" vertical="center" wrapText="1"/>
    </xf>
    <xf numFmtId="9" fontId="21" fillId="3" borderId="4" xfId="0" applyNumberFormat="1" applyFont="1" applyFill="1" applyBorder="1" applyAlignment="1">
      <alignment horizontal="center" vertical="center"/>
    </xf>
    <xf numFmtId="2" fontId="20" fillId="0" borderId="4" xfId="0" applyNumberFormat="1" applyFont="1" applyBorder="1" applyAlignment="1">
      <alignment horizontal="center" vertical="center"/>
    </xf>
    <xf numFmtId="49" fontId="17" fillId="3" borderId="0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/>
    </xf>
    <xf numFmtId="49" fontId="17" fillId="3" borderId="10" xfId="0" applyNumberFormat="1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 wrapText="1"/>
    </xf>
    <xf numFmtId="166" fontId="17" fillId="3" borderId="10" xfId="0" applyNumberFormat="1" applyFont="1" applyFill="1" applyBorder="1" applyAlignment="1">
      <alignment horizontal="center" vertical="center" wrapText="1"/>
    </xf>
    <xf numFmtId="2" fontId="17" fillId="3" borderId="10" xfId="0" applyNumberFormat="1" applyFont="1" applyFill="1" applyBorder="1" applyAlignment="1" applyProtection="1">
      <alignment horizontal="center" vertical="center" wrapText="1"/>
    </xf>
    <xf numFmtId="2" fontId="17" fillId="3" borderId="11" xfId="0" applyNumberFormat="1" applyFont="1" applyFill="1" applyBorder="1" applyAlignment="1" applyProtection="1">
      <alignment horizontal="center" vertical="center" wrapText="1"/>
    </xf>
    <xf numFmtId="0" fontId="17" fillId="3" borderId="10" xfId="0" applyFont="1" applyFill="1" applyBorder="1" applyAlignment="1">
      <alignment horizontal="left" vertical="center"/>
    </xf>
    <xf numFmtId="0" fontId="18" fillId="0" borderId="1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center" vertical="center" wrapText="1"/>
    </xf>
    <xf numFmtId="0" fontId="0" fillId="0" borderId="7" xfId="0" applyBorder="1"/>
    <xf numFmtId="49" fontId="17" fillId="3" borderId="8" xfId="0" applyNumberFormat="1" applyFont="1" applyFill="1" applyBorder="1" applyAlignment="1">
      <alignment horizontal="center" vertical="center" wrapText="1"/>
    </xf>
    <xf numFmtId="2" fontId="19" fillId="0" borderId="13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17" fillId="3" borderId="7" xfId="0" applyFont="1" applyFill="1" applyBorder="1" applyAlignment="1">
      <alignment horizontal="left" vertical="center"/>
    </xf>
    <xf numFmtId="2" fontId="19" fillId="5" borderId="4" xfId="0" applyNumberFormat="1" applyFont="1" applyFill="1" applyBorder="1" applyAlignment="1" applyProtection="1">
      <alignment horizontal="center" vertical="center" wrapText="1"/>
    </xf>
    <xf numFmtId="2" fontId="19" fillId="5" borderId="12" xfId="0" applyNumberFormat="1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2" fontId="19" fillId="5" borderId="12" xfId="0" applyNumberFormat="1" applyFont="1" applyFill="1" applyBorder="1" applyAlignment="1">
      <alignment horizontal="center" vertical="center"/>
    </xf>
    <xf numFmtId="2" fontId="20" fillId="0" borderId="13" xfId="0" applyNumberFormat="1" applyFont="1" applyBorder="1" applyAlignment="1">
      <alignment horizontal="center" vertical="center"/>
    </xf>
    <xf numFmtId="9" fontId="21" fillId="3" borderId="13" xfId="0" applyNumberFormat="1" applyFont="1" applyFill="1" applyBorder="1" applyAlignment="1">
      <alignment horizontal="center" vertical="center"/>
    </xf>
    <xf numFmtId="49" fontId="18" fillId="0" borderId="13" xfId="0" applyNumberFormat="1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166" fontId="18" fillId="0" borderId="13" xfId="0" applyNumberFormat="1" applyFont="1" applyFill="1" applyBorder="1" applyAlignment="1">
      <alignment horizontal="center" vertical="center"/>
    </xf>
    <xf numFmtId="2" fontId="19" fillId="0" borderId="13" xfId="0" applyNumberFormat="1" applyFont="1" applyFill="1" applyBorder="1" applyAlignment="1" applyProtection="1">
      <alignment horizontal="center" vertical="center" wrapText="1"/>
    </xf>
    <xf numFmtId="2" fontId="19" fillId="5" borderId="13" xfId="0" applyNumberFormat="1" applyFont="1" applyFill="1" applyBorder="1" applyAlignment="1" applyProtection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 wrapText="1"/>
    </xf>
    <xf numFmtId="0" fontId="0" fillId="3" borderId="10" xfId="0" applyFill="1" applyBorder="1"/>
    <xf numFmtId="0" fontId="0" fillId="3" borderId="11" xfId="0" applyFill="1" applyBorder="1"/>
    <xf numFmtId="49" fontId="18" fillId="6" borderId="13" xfId="0" applyNumberFormat="1" applyFont="1" applyFill="1" applyBorder="1" applyAlignment="1">
      <alignment horizontal="center" vertical="center" wrapText="1"/>
    </xf>
    <xf numFmtId="2" fontId="19" fillId="6" borderId="1" xfId="0" applyNumberFormat="1" applyFont="1" applyFill="1" applyBorder="1" applyAlignment="1" applyProtection="1">
      <alignment horizontal="center" vertical="center" wrapText="1"/>
    </xf>
    <xf numFmtId="2" fontId="19" fillId="6" borderId="12" xfId="0" applyNumberFormat="1" applyFont="1" applyFill="1" applyBorder="1" applyAlignment="1" applyProtection="1">
      <alignment horizontal="center" vertical="center" wrapText="1"/>
    </xf>
    <xf numFmtId="2" fontId="19" fillId="6" borderId="13" xfId="0" applyNumberFormat="1" applyFont="1" applyFill="1" applyBorder="1" applyAlignment="1">
      <alignment horizontal="center" vertical="center"/>
    </xf>
    <xf numFmtId="2" fontId="19" fillId="6" borderId="1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2" fontId="17" fillId="4" borderId="7" xfId="0" applyNumberFormat="1" applyFont="1" applyFill="1" applyBorder="1" applyAlignment="1" applyProtection="1">
      <alignment horizontal="center" vertical="center" wrapText="1"/>
    </xf>
    <xf numFmtId="2" fontId="17" fillId="4" borderId="8" xfId="0" applyNumberFormat="1" applyFont="1" applyFill="1" applyBorder="1" applyAlignment="1" applyProtection="1">
      <alignment horizontal="center" vertical="center" wrapText="1"/>
    </xf>
    <xf numFmtId="2" fontId="17" fillId="4" borderId="2" xfId="0" applyNumberFormat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</cellXfs>
  <cellStyles count="16">
    <cellStyle name="Гиперссылка 2" xfId="13"/>
    <cellStyle name="Гиперссылка 3" xfId="15"/>
    <cellStyle name="Денежный 2" xfId="1"/>
    <cellStyle name="Обычный" xfId="0" builtinId="0"/>
    <cellStyle name="Обычный 2" xfId="2"/>
    <cellStyle name="Обычный 2 2" xfId="3"/>
    <cellStyle name="Обычный 2 2 2" xfId="7"/>
    <cellStyle name="Обычный 2 3" xfId="12"/>
    <cellStyle name="Обычный 3" xfId="4"/>
    <cellStyle name="Обычный 3 2" xfId="8"/>
    <cellStyle name="Обычный 4" xfId="9"/>
    <cellStyle name="Обычный 5" xfId="10"/>
    <cellStyle name="Обычный 6" xfId="11"/>
    <cellStyle name="Обычный 7" xfId="14"/>
    <cellStyle name="Обычный 8" xfId="6"/>
    <cellStyle name="Процентный 2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B82C6"/>
      <color rgb="FF3BAA35"/>
      <color rgb="FF00CC00"/>
      <color rgb="FFFFFF99"/>
      <color rgb="FF0088B8"/>
      <color rgb="FFFFCCFF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314582</xdr:rowOff>
    </xdr:from>
    <xdr:to>
      <xdr:col>1</xdr:col>
      <xdr:colOff>2797969</xdr:colOff>
      <xdr:row>4</xdr:row>
      <xdr:rowOff>1285876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7F5CBAAC-0104-4562-9FAF-BE8F6DAC1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0" y="3124457"/>
          <a:ext cx="2797969" cy="97129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17</xdr:row>
      <xdr:rowOff>197996</xdr:rowOff>
    </xdr:from>
    <xdr:to>
      <xdr:col>2</xdr:col>
      <xdr:colOff>1</xdr:colOff>
      <xdr:row>17</xdr:row>
      <xdr:rowOff>1170032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A5D0BE2A-0EAD-44E6-B9CA-810C5C7F1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76200" y="3936559"/>
          <a:ext cx="2793207" cy="9720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63700</xdr:rowOff>
    </xdr:from>
    <xdr:to>
      <xdr:col>1</xdr:col>
      <xdr:colOff>2774156</xdr:colOff>
      <xdr:row>5</xdr:row>
      <xdr:rowOff>1312070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xmlns="" id="{6CAC2C74-BB00-49E7-8566-15523CD1B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0" y="4135638"/>
          <a:ext cx="2774156" cy="1248370"/>
        </a:xfrm>
        <a:prstGeom prst="rect">
          <a:avLst/>
        </a:prstGeom>
      </xdr:spPr>
    </xdr:pic>
    <xdr:clientData/>
  </xdr:twoCellAnchor>
  <xdr:twoCellAnchor editAs="oneCell">
    <xdr:from>
      <xdr:col>1</xdr:col>
      <xdr:colOff>189197</xdr:colOff>
      <xdr:row>18</xdr:row>
      <xdr:rowOff>114300</xdr:rowOff>
    </xdr:from>
    <xdr:to>
      <xdr:col>1</xdr:col>
      <xdr:colOff>2765894</xdr:colOff>
      <xdr:row>18</xdr:row>
      <xdr:rowOff>1273814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xmlns="" id="{C79426B0-DCAF-42D8-97E7-8367A8595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189197" y="6543675"/>
          <a:ext cx="2576697" cy="1159514"/>
        </a:xfrm>
        <a:prstGeom prst="rect">
          <a:avLst/>
        </a:prstGeom>
      </xdr:spPr>
    </xdr:pic>
    <xdr:clientData/>
  </xdr:twoCellAnchor>
  <xdr:twoCellAnchor editAs="oneCell">
    <xdr:from>
      <xdr:col>1</xdr:col>
      <xdr:colOff>459582</xdr:colOff>
      <xdr:row>10</xdr:row>
      <xdr:rowOff>14008</xdr:rowOff>
    </xdr:from>
    <xdr:to>
      <xdr:col>1</xdr:col>
      <xdr:colOff>2321720</xdr:colOff>
      <xdr:row>10</xdr:row>
      <xdr:rowOff>1289433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xmlns="" id="{FD2A62F9-39FA-4F05-84BD-F60C0D9CA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9582" y="3752571"/>
          <a:ext cx="1862138" cy="12754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476251</xdr:colOff>
      <xdr:row>28</xdr:row>
      <xdr:rowOff>113538</xdr:rowOff>
    </xdr:from>
    <xdr:to>
      <xdr:col>1</xdr:col>
      <xdr:colOff>2250282</xdr:colOff>
      <xdr:row>28</xdr:row>
      <xdr:rowOff>1287733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xmlns="" id="{F711EB7C-FC86-4010-BF81-DC4F31074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76251" y="18651569"/>
          <a:ext cx="1774031" cy="1174195"/>
        </a:xfrm>
        <a:prstGeom prst="rect">
          <a:avLst/>
        </a:prstGeom>
      </xdr:spPr>
    </xdr:pic>
    <xdr:clientData/>
  </xdr:twoCellAnchor>
  <xdr:twoCellAnchor editAs="oneCell">
    <xdr:from>
      <xdr:col>1</xdr:col>
      <xdr:colOff>559595</xdr:colOff>
      <xdr:row>27</xdr:row>
      <xdr:rowOff>47625</xdr:rowOff>
    </xdr:from>
    <xdr:to>
      <xdr:col>1</xdr:col>
      <xdr:colOff>2318128</xdr:colOff>
      <xdr:row>28</xdr:row>
      <xdr:rowOff>13990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xmlns="" id="{FD643713-F4E2-406D-8D6C-3100EDA7C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09626" y="10251281"/>
          <a:ext cx="1758533" cy="1311771"/>
        </a:xfrm>
        <a:prstGeom prst="rect">
          <a:avLst/>
        </a:prstGeom>
      </xdr:spPr>
    </xdr:pic>
    <xdr:clientData/>
  </xdr:twoCellAnchor>
  <xdr:twoCellAnchor editAs="oneCell">
    <xdr:from>
      <xdr:col>1</xdr:col>
      <xdr:colOff>464344</xdr:colOff>
      <xdr:row>29</xdr:row>
      <xdr:rowOff>8295</xdr:rowOff>
    </xdr:from>
    <xdr:to>
      <xdr:col>1</xdr:col>
      <xdr:colOff>2297907</xdr:colOff>
      <xdr:row>29</xdr:row>
      <xdr:rowOff>1318694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xmlns="" id="{703D01B7-B930-4675-B355-FF8388601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4344" y="17200920"/>
          <a:ext cx="1833563" cy="1310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32753</xdr:rowOff>
    </xdr:from>
    <xdr:to>
      <xdr:col>2</xdr:col>
      <xdr:colOff>16257</xdr:colOff>
      <xdr:row>20</xdr:row>
      <xdr:rowOff>20523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xmlns="" id="{89310F86-7B25-4A29-8865-4847214DD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0" y="13189159"/>
          <a:ext cx="2885663" cy="13331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22986</xdr:rowOff>
    </xdr:from>
    <xdr:to>
      <xdr:col>1</xdr:col>
      <xdr:colOff>2750342</xdr:colOff>
      <xdr:row>20</xdr:row>
      <xdr:rowOff>1327198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xmlns="" id="{15CCC47D-2559-47C7-8109-7A3732FF3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0" y="14524799"/>
          <a:ext cx="2750342" cy="1304212"/>
        </a:xfrm>
        <a:prstGeom prst="rect">
          <a:avLst/>
        </a:prstGeom>
      </xdr:spPr>
    </xdr:pic>
    <xdr:clientData/>
  </xdr:twoCellAnchor>
  <xdr:twoCellAnchor editAs="oneCell">
    <xdr:from>
      <xdr:col>1</xdr:col>
      <xdr:colOff>130969</xdr:colOff>
      <xdr:row>21</xdr:row>
      <xdr:rowOff>53286</xdr:rowOff>
    </xdr:from>
    <xdr:to>
      <xdr:col>1</xdr:col>
      <xdr:colOff>2750344</xdr:colOff>
      <xdr:row>21</xdr:row>
      <xdr:rowOff>1275660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xmlns="" id="{A34C96E4-57CD-4457-B363-2A5A915A1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130969" y="15900505"/>
          <a:ext cx="2619375" cy="1222374"/>
        </a:xfrm>
        <a:prstGeom prst="rect">
          <a:avLst/>
        </a:prstGeom>
      </xdr:spPr>
    </xdr:pic>
    <xdr:clientData/>
  </xdr:twoCellAnchor>
  <xdr:twoCellAnchor editAs="oneCell">
    <xdr:from>
      <xdr:col>1</xdr:col>
      <xdr:colOff>153891</xdr:colOff>
      <xdr:row>21</xdr:row>
      <xdr:rowOff>1332309</xdr:rowOff>
    </xdr:from>
    <xdr:to>
      <xdr:col>1</xdr:col>
      <xdr:colOff>2763142</xdr:colOff>
      <xdr:row>23</xdr:row>
      <xdr:rowOff>28574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xmlns="" id="{4DE7A8A0-FBE0-4807-B977-ED564A55A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153891" y="17179528"/>
          <a:ext cx="2609251" cy="1387078"/>
        </a:xfrm>
        <a:prstGeom prst="rect">
          <a:avLst/>
        </a:prstGeom>
      </xdr:spPr>
    </xdr:pic>
    <xdr:clientData/>
  </xdr:twoCellAnchor>
  <xdr:twoCellAnchor editAs="oneCell">
    <xdr:from>
      <xdr:col>1</xdr:col>
      <xdr:colOff>785813</xdr:colOff>
      <xdr:row>30</xdr:row>
      <xdr:rowOff>107156</xdr:rowOff>
    </xdr:from>
    <xdr:to>
      <xdr:col>1</xdr:col>
      <xdr:colOff>2095499</xdr:colOff>
      <xdr:row>32</xdr:row>
      <xdr:rowOff>13927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xmlns="" id="{297073BD-0CD3-4124-A383-2195881F4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5813" y="27455812"/>
          <a:ext cx="1309686" cy="1668896"/>
        </a:xfrm>
        <a:prstGeom prst="rect">
          <a:avLst/>
        </a:prstGeom>
      </xdr:spPr>
    </xdr:pic>
    <xdr:clientData/>
  </xdr:twoCellAnchor>
  <xdr:twoCellAnchor editAs="oneCell">
    <xdr:from>
      <xdr:col>1</xdr:col>
      <xdr:colOff>738189</xdr:colOff>
      <xdr:row>31</xdr:row>
      <xdr:rowOff>1072866</xdr:rowOff>
    </xdr:from>
    <xdr:to>
      <xdr:col>1</xdr:col>
      <xdr:colOff>2091984</xdr:colOff>
      <xdr:row>33</xdr:row>
      <xdr:rowOff>107156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xmlns="" id="{1E226E28-EC50-4A36-8468-B60395E0E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38189" y="30183647"/>
          <a:ext cx="1353795" cy="1725103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1000126</xdr:colOff>
      <xdr:row>12</xdr:row>
      <xdr:rowOff>367800</xdr:rowOff>
    </xdr:from>
    <xdr:to>
      <xdr:col>1</xdr:col>
      <xdr:colOff>1857376</xdr:colOff>
      <xdr:row>12</xdr:row>
      <xdr:rowOff>1131093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xmlns="" id="{D2204437-ACDB-4303-A9C3-9EF2BCAD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0126" y="5451769"/>
          <a:ext cx="857250" cy="763293"/>
        </a:xfrm>
        <a:prstGeom prst="rect">
          <a:avLst/>
        </a:prstGeom>
      </xdr:spPr>
    </xdr:pic>
    <xdr:clientData/>
  </xdr:twoCellAnchor>
  <xdr:twoCellAnchor editAs="oneCell">
    <xdr:from>
      <xdr:col>1</xdr:col>
      <xdr:colOff>35719</xdr:colOff>
      <xdr:row>0</xdr:row>
      <xdr:rowOff>130970</xdr:rowOff>
    </xdr:from>
    <xdr:to>
      <xdr:col>2</xdr:col>
      <xdr:colOff>198561</xdr:colOff>
      <xdr:row>0</xdr:row>
      <xdr:rowOff>1012032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xmlns="" id="{7F26FDB7-92FC-46B1-9449-2B099C201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5719" y="130970"/>
          <a:ext cx="3032248" cy="881062"/>
        </a:xfrm>
        <a:prstGeom prst="rect">
          <a:avLst/>
        </a:prstGeom>
      </xdr:spPr>
    </xdr:pic>
    <xdr:clientData/>
  </xdr:twoCellAnchor>
  <xdr:twoCellAnchor editAs="oneCell">
    <xdr:from>
      <xdr:col>1</xdr:col>
      <xdr:colOff>988219</xdr:colOff>
      <xdr:row>33</xdr:row>
      <xdr:rowOff>214313</xdr:rowOff>
    </xdr:from>
    <xdr:to>
      <xdr:col>1</xdr:col>
      <xdr:colOff>2047875</xdr:colOff>
      <xdr:row>33</xdr:row>
      <xdr:rowOff>1096302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xmlns="" id="{C0C4F3FA-4842-4551-9D8E-E6D5AD561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88219" y="34897219"/>
          <a:ext cx="1059656" cy="881989"/>
        </a:xfrm>
        <a:prstGeom prst="rect">
          <a:avLst/>
        </a:prstGeom>
      </xdr:spPr>
    </xdr:pic>
    <xdr:clientData/>
  </xdr:twoCellAnchor>
  <xdr:twoCellAnchor editAs="oneCell">
    <xdr:from>
      <xdr:col>1</xdr:col>
      <xdr:colOff>414338</xdr:colOff>
      <xdr:row>29</xdr:row>
      <xdr:rowOff>0</xdr:rowOff>
    </xdr:from>
    <xdr:to>
      <xdr:col>1</xdr:col>
      <xdr:colOff>2188369</xdr:colOff>
      <xdr:row>29</xdr:row>
      <xdr:rowOff>1174195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xmlns="" id="{9B1DA1B8-3429-48CE-AAE0-21E64F247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14338" y="19994594"/>
          <a:ext cx="1774031" cy="117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892967</xdr:colOff>
      <xdr:row>12</xdr:row>
      <xdr:rowOff>1071563</xdr:rowOff>
    </xdr:from>
    <xdr:to>
      <xdr:col>1</xdr:col>
      <xdr:colOff>2202653</xdr:colOff>
      <xdr:row>14</xdr:row>
      <xdr:rowOff>47626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xmlns="" id="{68AA8CAB-9E33-46EE-9F99-C1A771DA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92967" y="8751094"/>
          <a:ext cx="1309686" cy="166889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857249</xdr:colOff>
      <xdr:row>13</xdr:row>
      <xdr:rowOff>1144302</xdr:rowOff>
    </xdr:from>
    <xdr:to>
      <xdr:col>1</xdr:col>
      <xdr:colOff>2211044</xdr:colOff>
      <xdr:row>15</xdr:row>
      <xdr:rowOff>178593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xmlns="" id="{3831B4CB-1A35-4964-8F50-88D590EC7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49" y="10169240"/>
          <a:ext cx="1353795" cy="1725103"/>
        </a:xfrm>
        <a:prstGeom prst="rect">
          <a:avLst/>
        </a:prstGeom>
      </xdr:spPr>
    </xdr:pic>
    <xdr:clientData/>
  </xdr:twoCellAnchor>
  <xdr:twoCellAnchor editAs="oneCell">
    <xdr:from>
      <xdr:col>1</xdr:col>
      <xdr:colOff>869154</xdr:colOff>
      <xdr:row>15</xdr:row>
      <xdr:rowOff>285751</xdr:rowOff>
    </xdr:from>
    <xdr:to>
      <xdr:col>1</xdr:col>
      <xdr:colOff>1928810</xdr:colOff>
      <xdr:row>15</xdr:row>
      <xdr:rowOff>1167740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xmlns="" id="{85E21315-9A14-42D3-8E6F-D6E996DA8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69154" y="12001501"/>
          <a:ext cx="1059656" cy="881989"/>
        </a:xfrm>
        <a:prstGeom prst="rect">
          <a:avLst/>
        </a:prstGeom>
      </xdr:spPr>
    </xdr:pic>
    <xdr:clientData/>
  </xdr:twoCellAnchor>
  <xdr:twoCellAnchor editAs="oneCell">
    <xdr:from>
      <xdr:col>1</xdr:col>
      <xdr:colOff>1012032</xdr:colOff>
      <xdr:row>7</xdr:row>
      <xdr:rowOff>134811</xdr:rowOff>
    </xdr:from>
    <xdr:to>
      <xdr:col>1</xdr:col>
      <xdr:colOff>1964532</xdr:colOff>
      <xdr:row>7</xdr:row>
      <xdr:rowOff>1273968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A90C117B-1E1A-4144-8ABC-1150E2B7CC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3438" t="10417" r="23407" b="4820"/>
        <a:stretch/>
      </xdr:blipFill>
      <xdr:spPr>
        <a:xfrm>
          <a:off x="1012032" y="6052217"/>
          <a:ext cx="952500" cy="1139157"/>
        </a:xfrm>
        <a:prstGeom prst="rect">
          <a:avLst/>
        </a:prstGeom>
      </xdr:spPr>
    </xdr:pic>
    <xdr:clientData/>
  </xdr:twoCellAnchor>
  <xdr:twoCellAnchor editAs="oneCell">
    <xdr:from>
      <xdr:col>1</xdr:col>
      <xdr:colOff>976313</xdr:colOff>
      <xdr:row>8</xdr:row>
      <xdr:rowOff>92916</xdr:rowOff>
    </xdr:from>
    <xdr:to>
      <xdr:col>1</xdr:col>
      <xdr:colOff>1940719</xdr:colOff>
      <xdr:row>8</xdr:row>
      <xdr:rowOff>1335861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969D8720-6FCC-47C1-8412-0A2BE6009A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3346" t="10499" r="24571"/>
        <a:stretch/>
      </xdr:blipFill>
      <xdr:spPr>
        <a:xfrm>
          <a:off x="976313" y="7355729"/>
          <a:ext cx="964406" cy="1242945"/>
        </a:xfrm>
        <a:prstGeom prst="rect">
          <a:avLst/>
        </a:prstGeom>
      </xdr:spPr>
    </xdr:pic>
    <xdr:clientData/>
  </xdr:twoCellAnchor>
  <xdr:twoCellAnchor editAs="oneCell">
    <xdr:from>
      <xdr:col>1</xdr:col>
      <xdr:colOff>916782</xdr:colOff>
      <xdr:row>24</xdr:row>
      <xdr:rowOff>130968</xdr:rowOff>
    </xdr:from>
    <xdr:to>
      <xdr:col>1</xdr:col>
      <xdr:colOff>1869282</xdr:colOff>
      <xdr:row>24</xdr:row>
      <xdr:rowOff>1270125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xmlns="" id="{65BE9CE0-3445-4621-BFBA-A4809E8D42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3438" t="10417" r="23407" b="4820"/>
        <a:stretch/>
      </xdr:blipFill>
      <xdr:spPr>
        <a:xfrm>
          <a:off x="916782" y="25205531"/>
          <a:ext cx="952500" cy="1139157"/>
        </a:xfrm>
        <a:prstGeom prst="rect">
          <a:avLst/>
        </a:prstGeom>
      </xdr:spPr>
    </xdr:pic>
    <xdr:clientData/>
  </xdr:twoCellAnchor>
  <xdr:twoCellAnchor editAs="oneCell">
    <xdr:from>
      <xdr:col>1</xdr:col>
      <xdr:colOff>881063</xdr:colOff>
      <xdr:row>25</xdr:row>
      <xdr:rowOff>89074</xdr:rowOff>
    </xdr:from>
    <xdr:to>
      <xdr:col>1</xdr:col>
      <xdr:colOff>1845469</xdr:colOff>
      <xdr:row>25</xdr:row>
      <xdr:rowOff>1332019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xmlns="" id="{0B51AB5B-9C85-4234-9B65-9D4684A5B1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3346" t="10499" r="24571"/>
        <a:stretch/>
      </xdr:blipFill>
      <xdr:spPr>
        <a:xfrm>
          <a:off x="881063" y="26509043"/>
          <a:ext cx="964406" cy="1242945"/>
        </a:xfrm>
        <a:prstGeom prst="rect">
          <a:avLst/>
        </a:prstGeom>
      </xdr:spPr>
    </xdr:pic>
    <xdr:clientData/>
  </xdr:twoCellAnchor>
  <xdr:twoCellAnchor editAs="oneCell">
    <xdr:from>
      <xdr:col>1</xdr:col>
      <xdr:colOff>273844</xdr:colOff>
      <xdr:row>43</xdr:row>
      <xdr:rowOff>136946</xdr:rowOff>
    </xdr:from>
    <xdr:to>
      <xdr:col>1</xdr:col>
      <xdr:colOff>2500312</xdr:colOff>
      <xdr:row>43</xdr:row>
      <xdr:rowOff>1202532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F8DE6918-F980-44D3-AACE-428D944FD6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876" t="31454" r="10386" b="18301"/>
        <a:stretch/>
      </xdr:blipFill>
      <xdr:spPr>
        <a:xfrm>
          <a:off x="273844" y="47476196"/>
          <a:ext cx="2226468" cy="1065586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42</xdr:row>
      <xdr:rowOff>166687</xdr:rowOff>
    </xdr:from>
    <xdr:to>
      <xdr:col>1</xdr:col>
      <xdr:colOff>2537593</xdr:colOff>
      <xdr:row>42</xdr:row>
      <xdr:rowOff>1226344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B6349457-CB53-4987-BE24-9D64B08CD6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631" t="31128" r="9099" b="19035"/>
        <a:stretch/>
      </xdr:blipFill>
      <xdr:spPr>
        <a:xfrm>
          <a:off x="261938" y="46160531"/>
          <a:ext cx="2275655" cy="105965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41</xdr:row>
      <xdr:rowOff>201795</xdr:rowOff>
    </xdr:from>
    <xdr:to>
      <xdr:col>1</xdr:col>
      <xdr:colOff>2512218</xdr:colOff>
      <xdr:row>41</xdr:row>
      <xdr:rowOff>1309687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xmlns="" id="{F4BBB8A1-9D0A-4A77-8443-47D931CDF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2255" t="34313" r="10080" b="15237"/>
        <a:stretch/>
      </xdr:blipFill>
      <xdr:spPr>
        <a:xfrm>
          <a:off x="238125" y="44850233"/>
          <a:ext cx="2274093" cy="1107892"/>
        </a:xfrm>
        <a:prstGeom prst="rect">
          <a:avLst/>
        </a:prstGeom>
      </xdr:spPr>
    </xdr:pic>
    <xdr:clientData/>
  </xdr:twoCellAnchor>
  <xdr:twoCellAnchor editAs="oneCell">
    <xdr:from>
      <xdr:col>1</xdr:col>
      <xdr:colOff>369094</xdr:colOff>
      <xdr:row>35</xdr:row>
      <xdr:rowOff>178120</xdr:rowOff>
    </xdr:from>
    <xdr:to>
      <xdr:col>1</xdr:col>
      <xdr:colOff>2405063</xdr:colOff>
      <xdr:row>35</xdr:row>
      <xdr:rowOff>1297778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xmlns="" id="{42E71259-B2B8-42FE-9391-738A725B4E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16136" b="10540"/>
        <a:stretch/>
      </xdr:blipFill>
      <xdr:spPr>
        <a:xfrm>
          <a:off x="369094" y="38611495"/>
          <a:ext cx="2035969" cy="1119658"/>
        </a:xfrm>
        <a:prstGeom prst="rect">
          <a:avLst/>
        </a:prstGeom>
      </xdr:spPr>
    </xdr:pic>
    <xdr:clientData/>
  </xdr:twoCellAnchor>
  <xdr:twoCellAnchor editAs="oneCell">
    <xdr:from>
      <xdr:col>1</xdr:col>
      <xdr:colOff>916782</xdr:colOff>
      <xdr:row>38</xdr:row>
      <xdr:rowOff>109481</xdr:rowOff>
    </xdr:from>
    <xdr:to>
      <xdr:col>1</xdr:col>
      <xdr:colOff>1833563</xdr:colOff>
      <xdr:row>38</xdr:row>
      <xdr:rowOff>1335863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xmlns="" id="{EF3E5127-B559-417A-B3A7-FB2B8532FE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984" r="25949"/>
        <a:stretch/>
      </xdr:blipFill>
      <xdr:spPr>
        <a:xfrm>
          <a:off x="916782" y="41650387"/>
          <a:ext cx="916781" cy="1226382"/>
        </a:xfrm>
        <a:prstGeom prst="rect">
          <a:avLst/>
        </a:prstGeom>
      </xdr:spPr>
    </xdr:pic>
    <xdr:clientData/>
  </xdr:twoCellAnchor>
  <xdr:twoCellAnchor editAs="oneCell">
    <xdr:from>
      <xdr:col>1</xdr:col>
      <xdr:colOff>940595</xdr:colOff>
      <xdr:row>39</xdr:row>
      <xdr:rowOff>33606</xdr:rowOff>
    </xdr:from>
    <xdr:to>
      <xdr:col>1</xdr:col>
      <xdr:colOff>1881189</xdr:colOff>
      <xdr:row>39</xdr:row>
      <xdr:rowOff>1271549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xmlns="" id="{A65E49B2-155D-4DFF-AE07-6B0ECF169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8199" r="24815"/>
        <a:stretch/>
      </xdr:blipFill>
      <xdr:spPr>
        <a:xfrm>
          <a:off x="940595" y="42919919"/>
          <a:ext cx="940594" cy="1237943"/>
        </a:xfrm>
        <a:prstGeom prst="rect">
          <a:avLst/>
        </a:prstGeom>
      </xdr:spPr>
    </xdr:pic>
    <xdr:clientData/>
  </xdr:twoCellAnchor>
  <xdr:twoCellAnchor editAs="oneCell">
    <xdr:from>
      <xdr:col>1</xdr:col>
      <xdr:colOff>297656</xdr:colOff>
      <xdr:row>36</xdr:row>
      <xdr:rowOff>181395</xdr:rowOff>
    </xdr:from>
    <xdr:to>
      <xdr:col>1</xdr:col>
      <xdr:colOff>2583656</xdr:colOff>
      <xdr:row>36</xdr:row>
      <xdr:rowOff>1273968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xmlns="" id="{99A7943F-FCDE-485E-ACA8-16548F461C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19854" b="16420"/>
        <a:stretch/>
      </xdr:blipFill>
      <xdr:spPr>
        <a:xfrm>
          <a:off x="297656" y="39960176"/>
          <a:ext cx="2286000" cy="1092573"/>
        </a:xfrm>
        <a:prstGeom prst="rect">
          <a:avLst/>
        </a:prstGeom>
      </xdr:spPr>
    </xdr:pic>
    <xdr:clientData/>
  </xdr:twoCellAnchor>
  <xdr:twoCellAnchor editAs="oneCell">
    <xdr:from>
      <xdr:col>1</xdr:col>
      <xdr:colOff>1083468</xdr:colOff>
      <xdr:row>45</xdr:row>
      <xdr:rowOff>59531</xdr:rowOff>
    </xdr:from>
    <xdr:to>
      <xdr:col>1</xdr:col>
      <xdr:colOff>1913990</xdr:colOff>
      <xdr:row>45</xdr:row>
      <xdr:rowOff>1333499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xmlns="" id="{425EE597-A130-424D-AD02-9CF8D6267F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5079" t="16545" r="31066" b="14215"/>
        <a:stretch/>
      </xdr:blipFill>
      <xdr:spPr>
        <a:xfrm>
          <a:off x="1083468" y="49160906"/>
          <a:ext cx="830522" cy="1273968"/>
        </a:xfrm>
        <a:prstGeom prst="rect">
          <a:avLst/>
        </a:prstGeom>
      </xdr:spPr>
    </xdr:pic>
    <xdr:clientData/>
  </xdr:twoCellAnchor>
  <xdr:twoCellAnchor editAs="oneCell">
    <xdr:from>
      <xdr:col>1</xdr:col>
      <xdr:colOff>1154906</xdr:colOff>
      <xdr:row>46</xdr:row>
      <xdr:rowOff>71438</xdr:rowOff>
    </xdr:from>
    <xdr:to>
      <xdr:col>1</xdr:col>
      <xdr:colOff>1886335</xdr:colOff>
      <xdr:row>46</xdr:row>
      <xdr:rowOff>1297552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xmlns="" id="{1A4ACC11-D422-4E78-A920-D72E6BF805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4222" t="16217" r="34069" b="12908"/>
        <a:stretch/>
      </xdr:blipFill>
      <xdr:spPr>
        <a:xfrm>
          <a:off x="1154906" y="50518219"/>
          <a:ext cx="731429" cy="12261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client\&#1056;&#1072;&#1073;&#1086;&#1095;&#1072;&#1103;%20&#1087;&#1072;&#1087;&#1082;&#1072;\&#1041;&#1072;&#1079;&#107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аза"/>
      <sheetName val="Лист2"/>
      <sheetName val="2012"/>
    </sheetNames>
    <sheetDataSet>
      <sheetData sheetId="0">
        <row r="1">
          <cell r="B1" t="str">
            <v>Артикул</v>
          </cell>
          <cell r="C1" t="str">
            <v>Наименование</v>
          </cell>
          <cell r="D1" t="str">
            <v>Цена, руб</v>
          </cell>
          <cell r="E1" t="str">
            <v>Поставщик</v>
          </cell>
          <cell r="F1" t="str">
            <v>Неснижаемый запас, шт</v>
          </cell>
          <cell r="G1" t="str">
            <v>Окр / Неокр</v>
          </cell>
          <cell r="H1" t="str">
            <v>Выработка в сутки, шт</v>
          </cell>
          <cell r="I1" t="str">
            <v>Норма расхода краски, кг</v>
          </cell>
          <cell r="J1" t="str">
            <v>Вес изделия, кг</v>
          </cell>
          <cell r="K1" t="str">
            <v>Вспомог.</v>
          </cell>
          <cell r="L1" t="str">
            <v>Группа</v>
          </cell>
          <cell r="M1" t="str">
            <v>Материал</v>
          </cell>
          <cell r="N1" t="str">
            <v>Ответственный</v>
          </cell>
          <cell r="O1" t="str">
            <v>Штук в тарном месте</v>
          </cell>
          <cell r="P1" t="str">
            <v>Тип тарного места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</row>
        <row r="3">
          <cell r="B3" t="str">
            <v>Пластик</v>
          </cell>
        </row>
        <row r="4">
          <cell r="B4">
            <v>108</v>
          </cell>
          <cell r="C4" t="str">
            <v>Крепеж Gidrolica для лотка водоотводного пластикового DN100</v>
          </cell>
          <cell r="D4">
            <v>2.91</v>
          </cell>
          <cell r="E4" t="str">
            <v>Осколпласт</v>
          </cell>
          <cell r="F4">
            <v>5000</v>
          </cell>
          <cell r="H4">
            <v>3200</v>
          </cell>
          <cell r="J4">
            <v>2.5000000000000001E-2</v>
          </cell>
          <cell r="K4">
            <v>1</v>
          </cell>
          <cell r="L4" t="str">
            <v>комплектующие</v>
          </cell>
          <cell r="M4" t="str">
            <v>Полиамид</v>
          </cell>
          <cell r="N4" t="str">
            <v>Зеркина</v>
          </cell>
          <cell r="O4">
            <v>600</v>
          </cell>
          <cell r="P4" t="str">
            <v>коробка</v>
          </cell>
        </row>
        <row r="5">
          <cell r="B5">
            <v>118</v>
          </cell>
          <cell r="C5" t="str">
            <v>Крепеж Gidrolica для лотка водоотводного пластикового DN150</v>
          </cell>
          <cell r="D5">
            <v>2.94</v>
          </cell>
          <cell r="E5" t="str">
            <v>Осколпласт</v>
          </cell>
          <cell r="F5">
            <v>1000</v>
          </cell>
          <cell r="H5">
            <v>3880</v>
          </cell>
          <cell r="J5">
            <v>4.9000000000000002E-2</v>
          </cell>
          <cell r="K5">
            <v>1</v>
          </cell>
          <cell r="L5" t="str">
            <v>комплектующие</v>
          </cell>
          <cell r="M5" t="str">
            <v>Полиамид</v>
          </cell>
          <cell r="N5" t="str">
            <v>Зеркина</v>
          </cell>
          <cell r="O5">
            <v>288</v>
          </cell>
          <cell r="P5" t="str">
            <v>коробка</v>
          </cell>
        </row>
        <row r="6">
          <cell r="B6">
            <v>128</v>
          </cell>
          <cell r="C6" t="str">
            <v>Крепеж Gidrolica для лотка водоотводного пластикового/полимербетонного DN200</v>
          </cell>
          <cell r="D6">
            <v>7.43</v>
          </cell>
          <cell r="E6" t="str">
            <v>Осколпласт</v>
          </cell>
          <cell r="F6">
            <v>1000</v>
          </cell>
          <cell r="H6">
            <v>1340</v>
          </cell>
          <cell r="J6">
            <v>0.154</v>
          </cell>
          <cell r="K6">
            <v>1</v>
          </cell>
          <cell r="L6" t="str">
            <v>комплектующие</v>
          </cell>
          <cell r="M6" t="str">
            <v>ПП черный</v>
          </cell>
          <cell r="N6" t="str">
            <v>Зеркина</v>
          </cell>
          <cell r="O6">
            <v>73</v>
          </cell>
          <cell r="P6" t="str">
            <v>коробка</v>
          </cell>
        </row>
        <row r="7">
          <cell r="B7">
            <v>18101</v>
          </cell>
          <cell r="C7" t="str">
            <v>Торцевая заглушка универсальная для лотка водоотводного Gidrolica Standart / Standart Plus DN100 - пластиковая</v>
          </cell>
          <cell r="D7">
            <v>15</v>
          </cell>
          <cell r="E7" t="str">
            <v>ППМ</v>
          </cell>
          <cell r="F7">
            <v>5000</v>
          </cell>
          <cell r="J7">
            <v>0.14199999999999999</v>
          </cell>
          <cell r="K7">
            <v>1</v>
          </cell>
          <cell r="L7" t="str">
            <v>комплектующие</v>
          </cell>
          <cell r="M7" t="str">
            <v>ПП черный</v>
          </cell>
          <cell r="N7" t="str">
            <v>Зеркина</v>
          </cell>
          <cell r="O7">
            <v>200</v>
          </cell>
          <cell r="P7" t="str">
            <v>коробка</v>
          </cell>
        </row>
        <row r="8">
          <cell r="B8">
            <v>18151</v>
          </cell>
          <cell r="C8" t="str">
            <v>Торцевая заглушка для лотка водоотводного Gidrolica Standart DN150 - пластиковая</v>
          </cell>
          <cell r="D8">
            <v>8.67</v>
          </cell>
          <cell r="E8" t="str">
            <v>Осколпласт</v>
          </cell>
          <cell r="F8">
            <v>0</v>
          </cell>
          <cell r="J8">
            <v>0.187</v>
          </cell>
          <cell r="K8">
            <v>1</v>
          </cell>
          <cell r="L8" t="str">
            <v>комплектующие</v>
          </cell>
          <cell r="M8" t="str">
            <v>ПП черный</v>
          </cell>
          <cell r="N8" t="str">
            <v>Зеркина</v>
          </cell>
          <cell r="O8">
            <v>1800</v>
          </cell>
          <cell r="P8" t="str">
            <v>коробка</v>
          </cell>
        </row>
        <row r="9">
          <cell r="B9">
            <v>18201</v>
          </cell>
          <cell r="C9" t="str">
            <v>Торцевая заглушка для лотка водоотводного Gidrolica Standart / Standart Plus - пластиковая</v>
          </cell>
          <cell r="D9">
            <v>14.25</v>
          </cell>
          <cell r="E9" t="str">
            <v>Осколпласт</v>
          </cell>
          <cell r="F9">
            <v>1000</v>
          </cell>
          <cell r="H9">
            <v>1090</v>
          </cell>
          <cell r="J9">
            <v>0.23499999999999999</v>
          </cell>
          <cell r="K9">
            <v>1</v>
          </cell>
          <cell r="L9" t="str">
            <v>комплектующие</v>
          </cell>
          <cell r="M9" t="str">
            <v>ПП черный</v>
          </cell>
          <cell r="N9" t="str">
            <v>Зеркина</v>
          </cell>
          <cell r="O9">
            <v>1160</v>
          </cell>
          <cell r="P9" t="str">
            <v>паллета</v>
          </cell>
        </row>
        <row r="10">
          <cell r="B10">
            <v>18061</v>
          </cell>
          <cell r="C10" t="str">
            <v>Торцевая заглушка для лотка водоотводного Gidrolica Light - пластиковая</v>
          </cell>
          <cell r="D10">
            <v>4.33</v>
          </cell>
          <cell r="E10" t="str">
            <v>ТРИКАП</v>
          </cell>
          <cell r="H10">
            <v>2000</v>
          </cell>
          <cell r="J10">
            <v>3.3000000000000002E-2</v>
          </cell>
          <cell r="K10">
            <v>1</v>
          </cell>
          <cell r="L10" t="str">
            <v>комплектующие</v>
          </cell>
          <cell r="M10" t="str">
            <v>ПП черный</v>
          </cell>
          <cell r="N10" t="str">
            <v>Зеркина</v>
          </cell>
          <cell r="O10">
            <v>1000</v>
          </cell>
          <cell r="P10" t="str">
            <v>коробка</v>
          </cell>
        </row>
        <row r="11">
          <cell r="B11">
            <v>18062</v>
          </cell>
          <cell r="C11" t="str">
            <v>Переходник для лотка водоотводного Gidrolica Light - пластиковый</v>
          </cell>
          <cell r="D11">
            <v>9.5</v>
          </cell>
          <cell r="E11" t="str">
            <v>ТРИКАП</v>
          </cell>
          <cell r="H11">
            <v>2000</v>
          </cell>
          <cell r="J11">
            <v>0.10299999999999999</v>
          </cell>
          <cell r="K11">
            <v>1</v>
          </cell>
          <cell r="L11" t="str">
            <v>комплектующие</v>
          </cell>
          <cell r="M11" t="str">
            <v>ПП черный</v>
          </cell>
          <cell r="N11" t="str">
            <v>Зеркина</v>
          </cell>
          <cell r="O11">
            <v>250</v>
          </cell>
          <cell r="P11" t="str">
            <v>коробка</v>
          </cell>
        </row>
        <row r="12">
          <cell r="B12">
            <v>208</v>
          </cell>
          <cell r="C12" t="str">
            <v>Решетка водоприемная Gidrolica Point РВ-28,5.28,5 - пластиковая, кл. А15</v>
          </cell>
          <cell r="D12">
            <v>20.52</v>
          </cell>
          <cell r="E12" t="str">
            <v>Осколпласт</v>
          </cell>
          <cell r="F12">
            <v>2000</v>
          </cell>
          <cell r="H12">
            <v>840</v>
          </cell>
          <cell r="J12">
            <v>0.52</v>
          </cell>
          <cell r="K12">
            <v>2</v>
          </cell>
          <cell r="L12" t="str">
            <v>точечный отвод</v>
          </cell>
          <cell r="M12" t="str">
            <v>ПП черный</v>
          </cell>
          <cell r="N12" t="str">
            <v>Зеркина</v>
          </cell>
          <cell r="O12">
            <v>600</v>
          </cell>
          <cell r="P12" t="str">
            <v>паллета</v>
          </cell>
        </row>
        <row r="13">
          <cell r="B13">
            <v>210</v>
          </cell>
          <cell r="C13" t="str">
            <v>Перегородка-сифон для дождеприемника Gidrolica Point 30.30 - пластиковая</v>
          </cell>
          <cell r="D13">
            <v>10.4</v>
          </cell>
          <cell r="E13" t="str">
            <v>ТРИКАП</v>
          </cell>
          <cell r="F13">
            <v>4000</v>
          </cell>
          <cell r="H13">
            <v>1600</v>
          </cell>
          <cell r="J13">
            <v>0.16400000000000001</v>
          </cell>
          <cell r="K13">
            <v>2</v>
          </cell>
          <cell r="L13" t="str">
            <v>точечный отвод</v>
          </cell>
          <cell r="M13" t="str">
            <v>ПП черный</v>
          </cell>
          <cell r="N13" t="str">
            <v>Зеркина</v>
          </cell>
          <cell r="O13">
            <v>360</v>
          </cell>
          <cell r="P13" t="str">
            <v>коробка</v>
          </cell>
        </row>
        <row r="14">
          <cell r="B14">
            <v>215</v>
          </cell>
          <cell r="C14" t="str">
            <v>Корзина для дождеприемника Gidrolica Point 30.30 - пластиковая</v>
          </cell>
          <cell r="D14">
            <v>11.55</v>
          </cell>
          <cell r="E14" t="str">
            <v>ТРИКАП</v>
          </cell>
          <cell r="F14">
            <v>2000</v>
          </cell>
          <cell r="H14">
            <v>1200</v>
          </cell>
          <cell r="J14">
            <v>0.26600000000000001</v>
          </cell>
          <cell r="K14">
            <v>2</v>
          </cell>
          <cell r="L14" t="str">
            <v>точечный отвод</v>
          </cell>
          <cell r="M14" t="str">
            <v>ПП черный</v>
          </cell>
          <cell r="N14" t="str">
            <v>Зеркина</v>
          </cell>
          <cell r="O14">
            <v>90</v>
          </cell>
          <cell r="P14" t="str">
            <v>коробка</v>
          </cell>
        </row>
        <row r="15">
          <cell r="B15">
            <v>229</v>
          </cell>
          <cell r="C15" t="str">
            <v>Дождеприемник Gidrolica Point ДП-30.30 - пластиковый</v>
          </cell>
          <cell r="D15">
            <v>35.6</v>
          </cell>
          <cell r="E15" t="str">
            <v>Агропласт</v>
          </cell>
          <cell r="F15">
            <v>2000</v>
          </cell>
          <cell r="J15">
            <v>1.5649999999999999</v>
          </cell>
          <cell r="K15">
            <v>2</v>
          </cell>
          <cell r="L15" t="str">
            <v>точечный отвод</v>
          </cell>
          <cell r="M15" t="str">
            <v>ПП черный</v>
          </cell>
          <cell r="N15" t="str">
            <v>Зеркина</v>
          </cell>
          <cell r="O15">
            <v>63</v>
          </cell>
          <cell r="P15" t="str">
            <v>паллета</v>
          </cell>
        </row>
        <row r="16">
          <cell r="B16" t="str">
            <v xml:space="preserve">229u                     </v>
          </cell>
          <cell r="C16" t="str">
            <v>Дождеприемник Gidrolica Point ДП-30.30 - пластиковый универсальный</v>
          </cell>
          <cell r="D16">
            <v>39</v>
          </cell>
          <cell r="E16" t="str">
            <v>ТРИКАП</v>
          </cell>
          <cell r="F16">
            <v>2000</v>
          </cell>
          <cell r="H16">
            <v>0</v>
          </cell>
          <cell r="J16">
            <v>1.45</v>
          </cell>
          <cell r="K16">
            <v>2</v>
          </cell>
          <cell r="L16" t="str">
            <v>точечный отвод</v>
          </cell>
          <cell r="M16" t="str">
            <v>ПП черный</v>
          </cell>
          <cell r="N16" t="str">
            <v>Зеркина</v>
          </cell>
          <cell r="O16">
            <v>63</v>
          </cell>
          <cell r="P16" t="str">
            <v>паллета</v>
          </cell>
        </row>
        <row r="17">
          <cell r="B17">
            <v>315</v>
          </cell>
          <cell r="C17" t="str">
            <v>Поддон придверный пластиковый Gidrolica Step</v>
          </cell>
          <cell r="D17">
            <v>27.07</v>
          </cell>
          <cell r="E17" t="str">
            <v>Осколпласт</v>
          </cell>
          <cell r="F17">
            <v>100</v>
          </cell>
          <cell r="H17">
            <v>780</v>
          </cell>
          <cell r="J17">
            <v>1.387</v>
          </cell>
          <cell r="K17">
            <v>3</v>
          </cell>
          <cell r="L17" t="str">
            <v>придверные решетки</v>
          </cell>
          <cell r="M17" t="str">
            <v>ПП черный</v>
          </cell>
          <cell r="N17" t="str">
            <v>Зеркина</v>
          </cell>
          <cell r="O17">
            <v>120</v>
          </cell>
          <cell r="P17" t="str">
            <v>паллета</v>
          </cell>
        </row>
        <row r="18">
          <cell r="B18">
            <v>504</v>
          </cell>
          <cell r="C18" t="str">
            <v>Решетка водоприемная Gidrolica Standart РВ -10.13,6.50 - ячеистая пластиковая кл. А15</v>
          </cell>
          <cell r="D18">
            <v>20.36</v>
          </cell>
          <cell r="E18" t="str">
            <v>Осколпласт</v>
          </cell>
          <cell r="F18">
            <v>0</v>
          </cell>
          <cell r="H18">
            <v>0</v>
          </cell>
          <cell r="J18">
            <v>0.43</v>
          </cell>
          <cell r="K18">
            <v>0</v>
          </cell>
          <cell r="L18">
            <v>0</v>
          </cell>
          <cell r="M18" t="str">
            <v>ПП черный</v>
          </cell>
          <cell r="N18" t="str">
            <v>Зеркина</v>
          </cell>
          <cell r="O18">
            <v>700</v>
          </cell>
          <cell r="P18" t="str">
            <v>паллета</v>
          </cell>
        </row>
        <row r="19">
          <cell r="B19">
            <v>509</v>
          </cell>
          <cell r="C19" t="str">
            <v>Решетка водоприемная Gidrolica Pro РВ -10.13,5.50 - щелевая пластиковая кл. С250</v>
          </cell>
          <cell r="D19">
            <v>25.62</v>
          </cell>
          <cell r="E19" t="str">
            <v>Осколпласт</v>
          </cell>
          <cell r="F19">
            <v>0</v>
          </cell>
          <cell r="J19">
            <v>1.2689999999999999</v>
          </cell>
          <cell r="M19" t="str">
            <v>Полиамид</v>
          </cell>
          <cell r="N19" t="str">
            <v>Зеркина</v>
          </cell>
          <cell r="O19">
            <v>560</v>
          </cell>
          <cell r="P19" t="str">
            <v>паллета</v>
          </cell>
        </row>
        <row r="20">
          <cell r="B20">
            <v>512</v>
          </cell>
          <cell r="C20" t="str">
            <v>Решетка водоприемная Gidrolica Pro РВ-15.18,8.50 - щелевая пластиковая кл. С250</v>
          </cell>
          <cell r="D20">
            <v>40.49</v>
          </cell>
          <cell r="E20" t="str">
            <v>Осколпласт</v>
          </cell>
          <cell r="F20">
            <v>0</v>
          </cell>
          <cell r="J20">
            <v>2.1110000000000002</v>
          </cell>
          <cell r="M20" t="str">
            <v>Полиамид</v>
          </cell>
          <cell r="N20" t="str">
            <v>Зеркина</v>
          </cell>
          <cell r="O20">
            <v>288</v>
          </cell>
          <cell r="P20" t="str">
            <v>паллета</v>
          </cell>
        </row>
        <row r="21">
          <cell r="B21">
            <v>601</v>
          </cell>
          <cell r="C21" t="str">
            <v>Газонная Решетка Gidrolica Eco Super РГ-60.40.6,4 - пластиковая зеленая</v>
          </cell>
          <cell r="D21">
            <v>29.87</v>
          </cell>
          <cell r="E21" t="str">
            <v>Осколпласт</v>
          </cell>
          <cell r="F21">
            <v>0</v>
          </cell>
          <cell r="H21">
            <v>710</v>
          </cell>
          <cell r="J21">
            <v>2.3460000000000001</v>
          </cell>
          <cell r="K21">
            <v>6</v>
          </cell>
          <cell r="L21" t="str">
            <v>газонка</v>
          </cell>
          <cell r="M21" t="str">
            <v>ПП черный</v>
          </cell>
          <cell r="N21" t="str">
            <v>Зеркина</v>
          </cell>
          <cell r="O21">
            <v>112</v>
          </cell>
          <cell r="P21" t="str">
            <v>паллета</v>
          </cell>
        </row>
        <row r="22">
          <cell r="B22">
            <v>602</v>
          </cell>
          <cell r="C22" t="str">
            <v>Газонная Решетка Gidrolica Eco Super РГ-60.40.6,4 - пластиковая черная</v>
          </cell>
          <cell r="D22">
            <v>29.87</v>
          </cell>
          <cell r="E22" t="str">
            <v>Осколпласт</v>
          </cell>
          <cell r="F22">
            <v>896</v>
          </cell>
          <cell r="H22">
            <v>710</v>
          </cell>
          <cell r="J22">
            <v>2.2029999999999998</v>
          </cell>
          <cell r="K22">
            <v>6</v>
          </cell>
          <cell r="L22" t="str">
            <v>газонка</v>
          </cell>
          <cell r="M22" t="str">
            <v>ПП зелёный</v>
          </cell>
          <cell r="N22" t="str">
            <v>Зеркина</v>
          </cell>
          <cell r="O22">
            <v>112</v>
          </cell>
          <cell r="P22" t="str">
            <v>паллета</v>
          </cell>
        </row>
        <row r="23">
          <cell r="B23">
            <v>605</v>
          </cell>
          <cell r="C23" t="str">
            <v>Решетка газонная Gidrolica Eco Pro РГ-60.60.4 - пластиковая зеленая</v>
          </cell>
          <cell r="D23">
            <v>30.7</v>
          </cell>
          <cell r="E23" t="str">
            <v>Агропласт</v>
          </cell>
          <cell r="F23">
            <v>1600</v>
          </cell>
          <cell r="H23">
            <v>750</v>
          </cell>
          <cell r="J23">
            <v>1.623</v>
          </cell>
          <cell r="K23">
            <v>6</v>
          </cell>
          <cell r="L23" t="str">
            <v>газонка</v>
          </cell>
          <cell r="M23" t="str">
            <v>ПП зелёный</v>
          </cell>
          <cell r="N23" t="str">
            <v>Зеркина</v>
          </cell>
          <cell r="O23">
            <v>100</v>
          </cell>
          <cell r="P23" t="str">
            <v>паллета</v>
          </cell>
        </row>
        <row r="24">
          <cell r="B24">
            <v>606</v>
          </cell>
          <cell r="C24" t="str">
            <v>Решетка газонная Gidrolica Eco Pro РГ-60.60.4 - пластиковая черная</v>
          </cell>
          <cell r="D24">
            <v>30.7</v>
          </cell>
          <cell r="E24" t="str">
            <v>Агропласт</v>
          </cell>
          <cell r="F24">
            <v>1600</v>
          </cell>
          <cell r="H24">
            <v>750</v>
          </cell>
          <cell r="J24">
            <v>1.7529999999999999</v>
          </cell>
          <cell r="K24">
            <v>6</v>
          </cell>
          <cell r="L24" t="str">
            <v>газонка</v>
          </cell>
          <cell r="M24" t="str">
            <v>ПП черный</v>
          </cell>
          <cell r="N24" t="str">
            <v>Зеркина</v>
          </cell>
          <cell r="O24">
            <v>100</v>
          </cell>
          <cell r="P24" t="str">
            <v>паллета</v>
          </cell>
        </row>
        <row r="25">
          <cell r="B25">
            <v>607</v>
          </cell>
          <cell r="C25" t="str">
            <v>Решетка газонная Gidrolica Eco Standart РГ-70.40.3,2 - пластиковая зеленая</v>
          </cell>
          <cell r="D25">
            <v>18.2</v>
          </cell>
          <cell r="E25" t="str">
            <v>ТРИКАП</v>
          </cell>
          <cell r="F25">
            <v>3000</v>
          </cell>
          <cell r="H25">
            <v>0</v>
          </cell>
          <cell r="J25">
            <v>1.1499999999999999</v>
          </cell>
          <cell r="K25">
            <v>6</v>
          </cell>
          <cell r="L25" t="str">
            <v>газонка</v>
          </cell>
          <cell r="M25" t="str">
            <v>ПП зелёный</v>
          </cell>
          <cell r="N25" t="str">
            <v>Зеркина</v>
          </cell>
          <cell r="O25">
            <v>360</v>
          </cell>
          <cell r="P25" t="str">
            <v>паллета</v>
          </cell>
        </row>
        <row r="26">
          <cell r="B26">
            <v>607</v>
          </cell>
          <cell r="C26" t="str">
            <v>Решетка газонная Gidrolica Eco Standart РГ-70.40.3,2 - пластиковая зеленая</v>
          </cell>
          <cell r="D26">
            <v>21.37</v>
          </cell>
          <cell r="E26" t="str">
            <v>Осколпласт</v>
          </cell>
          <cell r="F26">
            <v>3000</v>
          </cell>
          <cell r="H26">
            <v>1200</v>
          </cell>
          <cell r="J26">
            <v>1.1599999999999999</v>
          </cell>
          <cell r="K26">
            <v>6</v>
          </cell>
          <cell r="L26" t="str">
            <v>газонка</v>
          </cell>
          <cell r="M26" t="str">
            <v>ПП зелёный</v>
          </cell>
          <cell r="N26" t="str">
            <v>Зеркина</v>
          </cell>
          <cell r="O26">
            <v>360</v>
          </cell>
          <cell r="P26" t="str">
            <v>паллета</v>
          </cell>
        </row>
        <row r="27">
          <cell r="B27">
            <v>608</v>
          </cell>
          <cell r="C27" t="str">
            <v>Решетка газонная Gidrolica Eco Standart РГ-70.40.3,2 - пластиковая черная</v>
          </cell>
          <cell r="D27">
            <v>21.37</v>
          </cell>
          <cell r="E27" t="str">
            <v>Осколпласт</v>
          </cell>
          <cell r="F27">
            <v>3000</v>
          </cell>
          <cell r="H27">
            <v>1200</v>
          </cell>
          <cell r="J27">
            <v>1.1599999999999999</v>
          </cell>
          <cell r="K27">
            <v>6</v>
          </cell>
          <cell r="L27" t="str">
            <v>газонка</v>
          </cell>
          <cell r="M27" t="str">
            <v>ПП черный</v>
          </cell>
          <cell r="N27" t="str">
            <v>Зеркина</v>
          </cell>
          <cell r="O27">
            <v>360</v>
          </cell>
          <cell r="P27" t="str">
            <v>паллета</v>
          </cell>
        </row>
        <row r="28">
          <cell r="B28">
            <v>608</v>
          </cell>
          <cell r="C28" t="str">
            <v>Решетка газонная Gidrolica Eco Standart РГ-70.40.3,2 - пластиковая черная</v>
          </cell>
          <cell r="D28">
            <v>18.2</v>
          </cell>
          <cell r="E28" t="str">
            <v>ТРИКАП</v>
          </cell>
          <cell r="F28">
            <v>0</v>
          </cell>
          <cell r="H28">
            <v>0</v>
          </cell>
          <cell r="J28">
            <v>1.159</v>
          </cell>
          <cell r="K28">
            <v>6</v>
          </cell>
          <cell r="L28" t="str">
            <v>газонка</v>
          </cell>
          <cell r="M28" t="str">
            <v>ПП черный</v>
          </cell>
          <cell r="N28" t="str">
            <v>Зеркина</v>
          </cell>
          <cell r="O28">
            <v>360</v>
          </cell>
          <cell r="P28" t="str">
            <v>паллета</v>
          </cell>
        </row>
        <row r="29">
          <cell r="B29" t="str">
            <v>800 S</v>
          </cell>
          <cell r="C29" t="str">
            <v>Лоток водоотводный Gidrolica Standart ЛВ-10.14,5.13,5 - пластиковый</v>
          </cell>
          <cell r="D29">
            <v>45.81</v>
          </cell>
          <cell r="E29" t="str">
            <v>Осколпласт</v>
          </cell>
          <cell r="H29">
            <v>460</v>
          </cell>
          <cell r="J29">
            <v>2.2000000000000002</v>
          </cell>
          <cell r="K29">
            <v>8</v>
          </cell>
          <cell r="L29" t="str">
            <v>пластик</v>
          </cell>
          <cell r="M29" t="str">
            <v>ПП черный</v>
          </cell>
          <cell r="N29" t="str">
            <v>Зеркина</v>
          </cell>
          <cell r="O29">
            <v>168</v>
          </cell>
          <cell r="P29" t="str">
            <v>паллета</v>
          </cell>
        </row>
        <row r="30">
          <cell r="B30">
            <v>800</v>
          </cell>
          <cell r="C30" t="str">
            <v>Лоток водоотводный Gidrolica Standart ЛВ-10.14,5.13,5 - пластиковый</v>
          </cell>
          <cell r="D30">
            <v>40.5</v>
          </cell>
          <cell r="E30" t="str">
            <v>Агропласт</v>
          </cell>
          <cell r="F30">
            <v>2000</v>
          </cell>
          <cell r="H30">
            <v>630</v>
          </cell>
          <cell r="J30">
            <v>1.62</v>
          </cell>
          <cell r="K30">
            <v>8</v>
          </cell>
          <cell r="L30" t="str">
            <v>пластик</v>
          </cell>
          <cell r="M30" t="str">
            <v>ПП черный</v>
          </cell>
          <cell r="N30" t="str">
            <v>Зеркина</v>
          </cell>
          <cell r="O30">
            <v>180</v>
          </cell>
          <cell r="P30" t="str">
            <v>паллета</v>
          </cell>
        </row>
        <row r="31">
          <cell r="B31">
            <v>800</v>
          </cell>
          <cell r="C31" t="str">
            <v>Лоток водоотводный Gidrolica Standart ЛВ-10.14,5.13,5 - пластиковый</v>
          </cell>
          <cell r="D31">
            <v>44.54</v>
          </cell>
          <cell r="E31" t="str">
            <v>Осколпласт</v>
          </cell>
          <cell r="J31">
            <v>1.53</v>
          </cell>
          <cell r="K31">
            <v>8</v>
          </cell>
          <cell r="L31" t="str">
            <v>пластик</v>
          </cell>
          <cell r="M31" t="str">
            <v>ПП черный</v>
          </cell>
          <cell r="N31" t="str">
            <v>Зеркина</v>
          </cell>
          <cell r="O31">
            <v>168</v>
          </cell>
          <cell r="P31" t="str">
            <v>паллета</v>
          </cell>
        </row>
        <row r="32">
          <cell r="B32" t="str">
            <v xml:space="preserve">800 pro                  </v>
          </cell>
          <cell r="C32" t="str">
            <v>Лоток водоотводный Gidrolica Pro ЛВ-10.14,5.15,2 - пластиковый</v>
          </cell>
          <cell r="D32">
            <v>44.54</v>
          </cell>
          <cell r="E32" t="str">
            <v>Осколпласт</v>
          </cell>
          <cell r="J32">
            <v>1.7330000000000001</v>
          </cell>
          <cell r="K32">
            <v>8</v>
          </cell>
          <cell r="L32" t="str">
            <v>пластик</v>
          </cell>
          <cell r="M32" t="str">
            <v>ПП черный</v>
          </cell>
          <cell r="N32" t="str">
            <v>Зеркина</v>
          </cell>
          <cell r="O32">
            <v>176</v>
          </cell>
          <cell r="P32" t="str">
            <v>паллета</v>
          </cell>
        </row>
        <row r="33">
          <cell r="B33">
            <v>801</v>
          </cell>
          <cell r="C33" t="str">
            <v>Лоток водоотводный Gidrolica Standart ЛВ-10.14,5.12 - пластиковый</v>
          </cell>
          <cell r="D33">
            <v>37.24</v>
          </cell>
          <cell r="E33" t="str">
            <v>Осколпласт</v>
          </cell>
          <cell r="F33">
            <v>2000</v>
          </cell>
          <cell r="H33">
            <v>700</v>
          </cell>
          <cell r="J33">
            <v>1.49</v>
          </cell>
          <cell r="K33">
            <v>8</v>
          </cell>
          <cell r="L33" t="str">
            <v>пластик</v>
          </cell>
          <cell r="M33" t="str">
            <v>ПП черный</v>
          </cell>
          <cell r="N33" t="str">
            <v>Зеркина</v>
          </cell>
          <cell r="O33">
            <v>192</v>
          </cell>
          <cell r="P33" t="str">
            <v>паллета</v>
          </cell>
        </row>
        <row r="34">
          <cell r="B34">
            <v>802</v>
          </cell>
          <cell r="C34" t="str">
            <v>Лоток водоотводный Gidrolica Standart ЛВ-10.14,5.18,5 - пластиковый</v>
          </cell>
          <cell r="D34">
            <v>42.5</v>
          </cell>
          <cell r="E34" t="str">
            <v>Агропласт</v>
          </cell>
          <cell r="F34">
            <v>1500</v>
          </cell>
          <cell r="H34">
            <v>600</v>
          </cell>
          <cell r="J34">
            <v>2.117</v>
          </cell>
          <cell r="K34">
            <v>8</v>
          </cell>
          <cell r="L34" t="str">
            <v>пластик</v>
          </cell>
          <cell r="M34" t="str">
            <v>ПП черный</v>
          </cell>
          <cell r="N34" t="str">
            <v>Зеркина</v>
          </cell>
          <cell r="O34">
            <v>135</v>
          </cell>
          <cell r="P34" t="str">
            <v>паллета</v>
          </cell>
        </row>
        <row r="35">
          <cell r="B35">
            <v>803</v>
          </cell>
          <cell r="C35" t="str">
            <v>Лоток водоотводный Gidrolica Standart ЛВ-10.14,5.08 - пластиковый</v>
          </cell>
          <cell r="D35">
            <v>31.89</v>
          </cell>
          <cell r="E35" t="str">
            <v>Осколпласт</v>
          </cell>
          <cell r="F35">
            <v>3000</v>
          </cell>
          <cell r="H35">
            <v>650</v>
          </cell>
          <cell r="J35">
            <v>1.224</v>
          </cell>
          <cell r="K35">
            <v>8</v>
          </cell>
          <cell r="L35" t="str">
            <v>пластик</v>
          </cell>
          <cell r="M35" t="str">
            <v>ПП черный</v>
          </cell>
          <cell r="N35" t="str">
            <v>Зеркина</v>
          </cell>
          <cell r="O35">
            <v>288</v>
          </cell>
          <cell r="P35" t="str">
            <v>паллета</v>
          </cell>
        </row>
        <row r="36">
          <cell r="B36">
            <v>804</v>
          </cell>
          <cell r="C36" t="str">
            <v>Лоток водоотводный Gidrolica Standart ЛВ-10.14,5.10 - пластиковый</v>
          </cell>
          <cell r="D36">
            <v>32.450000000000003</v>
          </cell>
          <cell r="E36" t="str">
            <v>Осколпласт</v>
          </cell>
          <cell r="F36">
            <v>3000</v>
          </cell>
          <cell r="H36">
            <v>617</v>
          </cell>
          <cell r="J36">
            <v>1.3460000000000001</v>
          </cell>
          <cell r="K36">
            <v>8</v>
          </cell>
          <cell r="L36" t="str">
            <v>пластик</v>
          </cell>
          <cell r="M36" t="str">
            <v>ПП черный</v>
          </cell>
          <cell r="N36" t="str">
            <v>Зеркина</v>
          </cell>
          <cell r="O36">
            <v>192</v>
          </cell>
          <cell r="P36" t="str">
            <v>паллета</v>
          </cell>
        </row>
        <row r="37">
          <cell r="B37">
            <v>805</v>
          </cell>
          <cell r="C37" t="str">
            <v>Лоток водоотводный Gidrolica Standart ЛВ-10.14,5.06 - пластиковый</v>
          </cell>
          <cell r="D37">
            <v>32.14</v>
          </cell>
          <cell r="E37" t="str">
            <v>Осколпласт</v>
          </cell>
          <cell r="F37">
            <v>3000</v>
          </cell>
          <cell r="H37">
            <v>400</v>
          </cell>
          <cell r="J37">
            <v>1.06</v>
          </cell>
          <cell r="K37">
            <v>8</v>
          </cell>
          <cell r="L37" t="str">
            <v>пластик</v>
          </cell>
          <cell r="M37" t="str">
            <v>ПП черный</v>
          </cell>
          <cell r="N37" t="str">
            <v>Зеркина</v>
          </cell>
          <cell r="O37">
            <v>280</v>
          </cell>
          <cell r="P37" t="str">
            <v>паллета</v>
          </cell>
        </row>
        <row r="38">
          <cell r="B38" t="str">
            <v>8078/н</v>
          </cell>
          <cell r="C38" t="str">
            <v>Пескоуловитель для пластиковых лотков Gidrolica Light ПУ 10.11,5.32. - пластиковый</v>
          </cell>
          <cell r="D38">
            <v>47.46</v>
          </cell>
          <cell r="E38" t="str">
            <v>Осколпласт</v>
          </cell>
          <cell r="H38">
            <v>800</v>
          </cell>
          <cell r="J38">
            <v>0.68</v>
          </cell>
          <cell r="K38">
            <v>8</v>
          </cell>
          <cell r="L38" t="str">
            <v>пластик</v>
          </cell>
          <cell r="M38" t="str">
            <v>ПП черный</v>
          </cell>
          <cell r="N38" t="str">
            <v>Зеркина</v>
          </cell>
          <cell r="O38">
            <v>180</v>
          </cell>
          <cell r="P38" t="str">
            <v>паллета</v>
          </cell>
        </row>
        <row r="39">
          <cell r="B39">
            <v>8078</v>
          </cell>
          <cell r="C39" t="str">
            <v>Пескоуловитель для пластиковых лотков Gidrolica Light ПУ 10.11,5.32. - пластиковый (не в сборе)</v>
          </cell>
          <cell r="D39">
            <v>47.46</v>
          </cell>
          <cell r="E39" t="str">
            <v>Осколпласт</v>
          </cell>
          <cell r="H39">
            <v>350</v>
          </cell>
          <cell r="J39">
            <v>1.36</v>
          </cell>
          <cell r="K39">
            <v>8</v>
          </cell>
          <cell r="L39" t="str">
            <v>пластик</v>
          </cell>
          <cell r="M39" t="str">
            <v>ПП черный</v>
          </cell>
          <cell r="N39" t="str">
            <v>Зеркина</v>
          </cell>
          <cell r="O39">
            <v>90</v>
          </cell>
          <cell r="P39" t="str">
            <v>паллета</v>
          </cell>
        </row>
        <row r="40">
          <cell r="B40" t="str">
            <v>807/л</v>
          </cell>
          <cell r="C40" t="str">
            <v>Лоток водоотводный Gidrolica Light ЛВ -10.11,5.9,5 - пластиковый</v>
          </cell>
          <cell r="D40">
            <v>21.5</v>
          </cell>
          <cell r="E40" t="str">
            <v>Осколпласт</v>
          </cell>
          <cell r="H40">
            <v>1060</v>
          </cell>
          <cell r="J40">
            <v>0.82</v>
          </cell>
          <cell r="K40">
            <v>8</v>
          </cell>
          <cell r="L40" t="str">
            <v>пластик</v>
          </cell>
          <cell r="M40" t="str">
            <v>ПП черный</v>
          </cell>
          <cell r="N40" t="str">
            <v>Зеркина</v>
          </cell>
          <cell r="O40">
            <v>340</v>
          </cell>
          <cell r="P40" t="str">
            <v>паллета</v>
          </cell>
        </row>
        <row r="41">
          <cell r="B41" t="str">
            <v>807/л</v>
          </cell>
          <cell r="C41" t="str">
            <v>Лоток водоотводный Gidrolica Light ЛВ -10.11,5.9,5 - пластиковый</v>
          </cell>
          <cell r="D41">
            <v>21.6</v>
          </cell>
          <cell r="E41" t="str">
            <v>ТРИКАП</v>
          </cell>
          <cell r="F41">
            <v>3000</v>
          </cell>
          <cell r="H41">
            <v>1080</v>
          </cell>
          <cell r="J41">
            <v>0.86899999999999999</v>
          </cell>
          <cell r="K41">
            <v>8</v>
          </cell>
          <cell r="L41" t="str">
            <v>пластик</v>
          </cell>
          <cell r="M41" t="str">
            <v>ПП черный</v>
          </cell>
          <cell r="N41" t="str">
            <v>Зеркина</v>
          </cell>
          <cell r="O41">
            <v>340</v>
          </cell>
          <cell r="P41" t="str">
            <v>паллета</v>
          </cell>
        </row>
        <row r="42">
          <cell r="B42" t="str">
            <v>807/л</v>
          </cell>
          <cell r="C42" t="str">
            <v>Лоток водоотводный Gidrolica Light ЛВ -10.11,5.9,5 - пластиковый</v>
          </cell>
          <cell r="D42">
            <v>20.399999999999999</v>
          </cell>
          <cell r="E42" t="str">
            <v>БЕРГ</v>
          </cell>
          <cell r="H42">
            <v>0</v>
          </cell>
          <cell r="J42">
            <v>0.79</v>
          </cell>
          <cell r="K42">
            <v>8</v>
          </cell>
          <cell r="L42" t="str">
            <v>пластик</v>
          </cell>
          <cell r="M42" t="str">
            <v>ПП черный</v>
          </cell>
          <cell r="N42" t="str">
            <v>Зеркина</v>
          </cell>
          <cell r="O42">
            <v>340</v>
          </cell>
          <cell r="P42" t="str">
            <v>паллета</v>
          </cell>
        </row>
        <row r="43">
          <cell r="B43" t="str">
            <v>807/р</v>
          </cell>
          <cell r="C43" t="str">
            <v>Решетка водоприемная Gidrolica Light  РВ- 10.11.50 - пластиковая, кл. А15</v>
          </cell>
          <cell r="D43">
            <v>12.96</v>
          </cell>
          <cell r="E43" t="str">
            <v>Осколпласт</v>
          </cell>
          <cell r="H43">
            <v>1200</v>
          </cell>
          <cell r="J43">
            <v>0.31</v>
          </cell>
          <cell r="K43">
            <v>8</v>
          </cell>
          <cell r="L43" t="str">
            <v>пластик</v>
          </cell>
          <cell r="M43" t="str">
            <v>ПП черный</v>
          </cell>
          <cell r="N43" t="str">
            <v>Зеркина</v>
          </cell>
          <cell r="O43">
            <v>1680</v>
          </cell>
          <cell r="P43" t="str">
            <v>паллета</v>
          </cell>
        </row>
        <row r="44">
          <cell r="B44" t="str">
            <v>808/н</v>
          </cell>
          <cell r="C44" t="str">
            <v>Пескоуловитель Gidrolica Standart ПУ-10.16.42 - пластиковый (не в сборе)</v>
          </cell>
          <cell r="D44">
            <v>102.01</v>
          </cell>
          <cell r="E44" t="str">
            <v>Осколпласт</v>
          </cell>
          <cell r="F44">
            <v>0</v>
          </cell>
          <cell r="H44">
            <v>2400</v>
          </cell>
          <cell r="J44">
            <v>1.419</v>
          </cell>
          <cell r="K44">
            <v>8</v>
          </cell>
          <cell r="L44" t="str">
            <v>пластик</v>
          </cell>
          <cell r="M44" t="str">
            <v>ПП черный</v>
          </cell>
          <cell r="N44" t="str">
            <v>Зеркина</v>
          </cell>
          <cell r="O44">
            <v>112</v>
          </cell>
          <cell r="P44" t="str">
            <v>паллета</v>
          </cell>
        </row>
        <row r="45">
          <cell r="B45">
            <v>808</v>
          </cell>
          <cell r="C45" t="str">
            <v>Пескоуловитель Gidrolica Standart ПУ-10.16.42 - пластиковый</v>
          </cell>
          <cell r="D45">
            <v>102.01</v>
          </cell>
          <cell r="E45" t="str">
            <v>Осколпласт</v>
          </cell>
          <cell r="F45">
            <v>300</v>
          </cell>
          <cell r="H45">
            <v>300</v>
          </cell>
          <cell r="J45">
            <v>2.8380000000000001</v>
          </cell>
          <cell r="K45">
            <v>8</v>
          </cell>
          <cell r="L45" t="str">
            <v>пластик</v>
          </cell>
          <cell r="M45" t="str">
            <v>ПП черный</v>
          </cell>
          <cell r="N45" t="str">
            <v>Зеркина</v>
          </cell>
          <cell r="O45">
            <v>56</v>
          </cell>
          <cell r="P45" t="str">
            <v>коробка</v>
          </cell>
        </row>
        <row r="46">
          <cell r="B46" t="str">
            <v>808/к</v>
          </cell>
          <cell r="C46" t="str">
            <v>Корзинка к пескоуловитель Gidrolica Standart,  в сборе с двумя ключами</v>
          </cell>
          <cell r="D46">
            <v>19.010000000000002</v>
          </cell>
          <cell r="E46" t="str">
            <v>Осколпласт</v>
          </cell>
          <cell r="F46">
            <v>300</v>
          </cell>
          <cell r="H46">
            <v>1080</v>
          </cell>
          <cell r="J46">
            <v>0.26100000000000001</v>
          </cell>
          <cell r="K46">
            <v>8</v>
          </cell>
          <cell r="L46" t="str">
            <v>пластик</v>
          </cell>
          <cell r="M46" t="str">
            <v>ПП черный</v>
          </cell>
          <cell r="N46" t="str">
            <v>Зеркина</v>
          </cell>
          <cell r="O46">
            <v>42</v>
          </cell>
          <cell r="P46" t="str">
            <v>паллета</v>
          </cell>
        </row>
        <row r="47">
          <cell r="B47">
            <v>815</v>
          </cell>
          <cell r="C47" t="str">
            <v>Лоток водоотводный Gidrolica Standart ЛВ-15.19,6.10 - пластиковый</v>
          </cell>
          <cell r="D47">
            <v>39.35</v>
          </cell>
          <cell r="E47" t="str">
            <v>Осколпласт</v>
          </cell>
          <cell r="J47">
            <v>1.8440000000000001</v>
          </cell>
          <cell r="K47">
            <v>8</v>
          </cell>
          <cell r="L47" t="str">
            <v>пластик</v>
          </cell>
          <cell r="M47" t="str">
            <v>ПП черный</v>
          </cell>
          <cell r="N47" t="str">
            <v>Зеркина</v>
          </cell>
          <cell r="O47">
            <v>160</v>
          </cell>
          <cell r="P47" t="str">
            <v>паллета</v>
          </cell>
        </row>
        <row r="48">
          <cell r="B48" t="str">
            <v>815pro</v>
          </cell>
          <cell r="C48" t="str">
            <v>Лоток водоотводный Gidrolica Pro ЛВ-15.19,6.11,7 - пластиковый</v>
          </cell>
          <cell r="D48">
            <v>39.369999999999997</v>
          </cell>
          <cell r="E48" t="str">
            <v>Осколпласт</v>
          </cell>
          <cell r="F48">
            <v>0</v>
          </cell>
          <cell r="H48">
            <v>0</v>
          </cell>
          <cell r="J48">
            <v>1.897</v>
          </cell>
          <cell r="K48">
            <v>8</v>
          </cell>
          <cell r="L48" t="str">
            <v>пластик</v>
          </cell>
          <cell r="M48" t="str">
            <v>ПП черный</v>
          </cell>
          <cell r="N48" t="str">
            <v>Зеркина</v>
          </cell>
          <cell r="O48">
            <v>140</v>
          </cell>
          <cell r="P48" t="str">
            <v>паллета</v>
          </cell>
        </row>
        <row r="49">
          <cell r="B49">
            <v>816</v>
          </cell>
          <cell r="C49" t="str">
            <v>Лоток водоотводный Gidrolica Standart ЛВ-15.19,6.18,5 - пластиковый</v>
          </cell>
          <cell r="D49">
            <v>53.03</v>
          </cell>
          <cell r="E49" t="str">
            <v>Осколпласт</v>
          </cell>
          <cell r="F49">
            <v>0</v>
          </cell>
          <cell r="H49">
            <v>710</v>
          </cell>
          <cell r="J49">
            <v>2.5499999999999998</v>
          </cell>
          <cell r="K49">
            <v>8</v>
          </cell>
          <cell r="L49" t="str">
            <v>пластик</v>
          </cell>
          <cell r="M49" t="str">
            <v>ПП черный</v>
          </cell>
          <cell r="N49" t="str">
            <v>Зеркина</v>
          </cell>
          <cell r="O49">
            <v>90</v>
          </cell>
          <cell r="P49" t="str">
            <v>паллета</v>
          </cell>
        </row>
        <row r="50">
          <cell r="B50">
            <v>820</v>
          </cell>
          <cell r="C50" t="str">
            <v>Лоток водоотводный Gidrolica Standart ЛВ-20.24,6.18,5 - пластиковый</v>
          </cell>
          <cell r="D50">
            <v>87</v>
          </cell>
          <cell r="E50" t="str">
            <v>Видеофон</v>
          </cell>
          <cell r="F50">
            <v>1000</v>
          </cell>
          <cell r="H50">
            <v>340</v>
          </cell>
          <cell r="J50">
            <v>2.7949999999999999</v>
          </cell>
          <cell r="K50">
            <v>8</v>
          </cell>
          <cell r="L50" t="str">
            <v>пластик</v>
          </cell>
          <cell r="M50" t="str">
            <v>ПП черный</v>
          </cell>
          <cell r="N50" t="str">
            <v>Зеркина</v>
          </cell>
          <cell r="O50">
            <v>72</v>
          </cell>
          <cell r="P50" t="str">
            <v>паллета</v>
          </cell>
        </row>
        <row r="51">
          <cell r="B51">
            <v>821</v>
          </cell>
          <cell r="C51" t="str">
            <v>Лоток водоотводный Gidrolica Standart ЛВ-20.24,6.10 - пластиковый</v>
          </cell>
          <cell r="D51">
            <v>45.74</v>
          </cell>
          <cell r="E51" t="str">
            <v>Осколпласт</v>
          </cell>
          <cell r="F51">
            <v>100</v>
          </cell>
          <cell r="H51">
            <v>840</v>
          </cell>
          <cell r="J51">
            <v>1.96</v>
          </cell>
          <cell r="K51">
            <v>8</v>
          </cell>
          <cell r="L51" t="str">
            <v>пластик</v>
          </cell>
          <cell r="M51" t="str">
            <v>ПП черный</v>
          </cell>
          <cell r="N51" t="str">
            <v>Зеркина</v>
          </cell>
          <cell r="O51">
            <v>120</v>
          </cell>
          <cell r="P51" t="str">
            <v>паллета</v>
          </cell>
        </row>
        <row r="52">
          <cell r="B52">
            <v>822</v>
          </cell>
          <cell r="C52" t="str">
            <v>Лоток водоотводный Gidrolica Standart ЛВ-20.24,6.23,5 - пластиковый</v>
          </cell>
          <cell r="D52">
            <v>89.1</v>
          </cell>
          <cell r="E52" t="str">
            <v>Видеофон</v>
          </cell>
          <cell r="F52">
            <v>500</v>
          </cell>
          <cell r="H52">
            <v>500</v>
          </cell>
          <cell r="J52">
            <v>3.4140000000000001</v>
          </cell>
          <cell r="K52">
            <v>8</v>
          </cell>
          <cell r="L52" t="str">
            <v>пластик</v>
          </cell>
          <cell r="M52" t="str">
            <v>ПП черный</v>
          </cell>
          <cell r="N52" t="str">
            <v>Зеркина</v>
          </cell>
          <cell r="O52">
            <v>56</v>
          </cell>
          <cell r="P52" t="str">
            <v>паллета</v>
          </cell>
        </row>
        <row r="53">
          <cell r="B53">
            <v>828</v>
          </cell>
          <cell r="C53" t="str">
            <v>Пескоуловитель Gidrolica Standart ПУ-20.24,6.46 - пластиковый универсальный для лотков пластиковых DN150 и DN200</v>
          </cell>
          <cell r="D53">
            <v>78.28</v>
          </cell>
          <cell r="E53" t="str">
            <v>Осколпласт</v>
          </cell>
          <cell r="H53">
            <v>650</v>
          </cell>
          <cell r="J53">
            <v>2.9169999999999998</v>
          </cell>
          <cell r="K53">
            <v>8</v>
          </cell>
          <cell r="L53" t="str">
            <v>пластик</v>
          </cell>
          <cell r="M53" t="str">
            <v>ПП черный</v>
          </cell>
          <cell r="N53" t="str">
            <v>Зеркина</v>
          </cell>
          <cell r="O53">
            <v>40</v>
          </cell>
          <cell r="P53" t="str">
            <v>паллета</v>
          </cell>
        </row>
        <row r="54">
          <cell r="B54" t="str">
            <v>828/н</v>
          </cell>
          <cell r="C54" t="str">
            <v>Пескоуловитель Gidrolica Standart ПУ-20.24,6.46 - пластиковый универсальный (не в сборе)</v>
          </cell>
          <cell r="D54">
            <v>78.28</v>
          </cell>
          <cell r="E54" t="str">
            <v>Осколпласт</v>
          </cell>
          <cell r="F54">
            <v>0</v>
          </cell>
          <cell r="H54">
            <v>650</v>
          </cell>
          <cell r="J54">
            <v>1.4584999999999999</v>
          </cell>
          <cell r="K54">
            <v>8</v>
          </cell>
          <cell r="L54" t="str">
            <v>пластик</v>
          </cell>
          <cell r="M54" t="str">
            <v>ПП черный</v>
          </cell>
          <cell r="N54" t="str">
            <v>Зеркина</v>
          </cell>
          <cell r="O54">
            <v>80</v>
          </cell>
          <cell r="P54" t="str">
            <v>паллета</v>
          </cell>
        </row>
        <row r="55">
          <cell r="B55">
            <v>830</v>
          </cell>
          <cell r="C55" t="str">
            <v>Лоток водоотводный Gidrolica Standart ЛВ-30.38.38 - пластиковый</v>
          </cell>
          <cell r="D55">
            <v>150</v>
          </cell>
          <cell r="E55" t="str">
            <v>Видеофон</v>
          </cell>
          <cell r="F55">
            <v>640</v>
          </cell>
          <cell r="H55">
            <v>500</v>
          </cell>
          <cell r="J55">
            <v>7.75</v>
          </cell>
          <cell r="K55">
            <v>8</v>
          </cell>
          <cell r="L55" t="str">
            <v>пластик</v>
          </cell>
          <cell r="M55" t="str">
            <v>ПП черный</v>
          </cell>
          <cell r="N55" t="str">
            <v>Зеркина</v>
          </cell>
          <cell r="O55">
            <v>20</v>
          </cell>
          <cell r="P55" t="str">
            <v>паллета</v>
          </cell>
        </row>
        <row r="56">
          <cell r="B56" t="str">
            <v>218/з/н</v>
          </cell>
          <cell r="C56" t="str">
            <v>Люк канализационный Gidrolica Garden - пластиковый тип Л,  зеленый (не в сборе)</v>
          </cell>
          <cell r="D56">
            <v>230.8</v>
          </cell>
          <cell r="E56" t="str">
            <v>Видеофон</v>
          </cell>
          <cell r="H56">
            <v>280</v>
          </cell>
          <cell r="J56">
            <v>8.73</v>
          </cell>
          <cell r="K56">
            <v>2</v>
          </cell>
          <cell r="L56" t="str">
            <v>точечный отвод</v>
          </cell>
          <cell r="M56" t="str">
            <v>ПП зелёный</v>
          </cell>
          <cell r="N56" t="str">
            <v>Зеркина</v>
          </cell>
          <cell r="O56">
            <v>42</v>
          </cell>
          <cell r="P56" t="str">
            <v>паллета</v>
          </cell>
        </row>
        <row r="57">
          <cell r="B57" t="str">
            <v xml:space="preserve">218/ч/н                  </v>
          </cell>
          <cell r="C57" t="str">
            <v>Люк канализационный Gidrolica Garden - пластиковый,  тип Л, черный (не в сборе)</v>
          </cell>
          <cell r="D57">
            <v>230.8</v>
          </cell>
          <cell r="E57" t="str">
            <v>Видеофон</v>
          </cell>
          <cell r="H57">
            <v>280</v>
          </cell>
          <cell r="J57">
            <v>8.73</v>
          </cell>
          <cell r="K57">
            <v>2</v>
          </cell>
          <cell r="L57" t="str">
            <v>точечный отвод</v>
          </cell>
          <cell r="M57" t="str">
            <v>ПП черный</v>
          </cell>
          <cell r="N57" t="str">
            <v>Зеркина</v>
          </cell>
          <cell r="O57">
            <v>42</v>
          </cell>
          <cell r="P57" t="str">
            <v>коробка</v>
          </cell>
        </row>
        <row r="58">
          <cell r="B58" t="str">
            <v>218/замок</v>
          </cell>
          <cell r="C58" t="str">
            <v>замок для люка канализационного Gidrolica Garden</v>
          </cell>
          <cell r="D58">
            <v>5.94</v>
          </cell>
          <cell r="E58" t="str">
            <v>Осколпласт</v>
          </cell>
          <cell r="H58">
            <v>2080</v>
          </cell>
          <cell r="J58">
            <v>2.8000000000000001E-2</v>
          </cell>
          <cell r="K58">
            <v>2</v>
          </cell>
          <cell r="L58" t="str">
            <v>точечный отвод</v>
          </cell>
          <cell r="M58" t="str">
            <v>ПП черный</v>
          </cell>
          <cell r="N58" t="str">
            <v>Зеркина</v>
          </cell>
          <cell r="O58">
            <v>500</v>
          </cell>
          <cell r="P58" t="str">
            <v>паллета</v>
          </cell>
        </row>
        <row r="59">
          <cell r="B59" t="str">
            <v xml:space="preserve">218/з                    </v>
          </cell>
          <cell r="C59" t="str">
            <v>Люк канализационный Gidrolica Garden - пластиковый тип Л зеленый</v>
          </cell>
          <cell r="D59">
            <v>0</v>
          </cell>
          <cell r="K59">
            <v>2</v>
          </cell>
          <cell r="L59" t="str">
            <v>точечный отвод</v>
          </cell>
          <cell r="M59" t="str">
            <v>ПП зелёный</v>
          </cell>
          <cell r="N59" t="str">
            <v>Зеркина</v>
          </cell>
          <cell r="O59">
            <v>42</v>
          </cell>
          <cell r="P59" t="str">
            <v>паллета</v>
          </cell>
        </row>
        <row r="60">
          <cell r="B60" t="str">
            <v xml:space="preserve">218/ч                    </v>
          </cell>
          <cell r="C60" t="str">
            <v>Люк канализационный Gidrolica Garden - пластиковый тип Л черный</v>
          </cell>
          <cell r="D60">
            <v>0</v>
          </cell>
          <cell r="F60">
            <v>0</v>
          </cell>
          <cell r="K60">
            <v>2</v>
          </cell>
          <cell r="L60" t="str">
            <v>точечный отвод</v>
          </cell>
          <cell r="M60" t="str">
            <v>ПП черный</v>
          </cell>
          <cell r="N60" t="str">
            <v>Зеркина</v>
          </cell>
          <cell r="O60">
            <v>42</v>
          </cell>
        </row>
        <row r="61">
          <cell r="B61" t="str">
            <v>0806</v>
          </cell>
          <cell r="C61" t="str">
            <v>Комплект: лоток водоотводный Gidrolica Light ЛВ -10.11,5.9,5 - пластиковый с решеткой стальной, кл. A15</v>
          </cell>
          <cell r="D61">
            <v>0</v>
          </cell>
          <cell r="F61">
            <v>4000</v>
          </cell>
          <cell r="L61" t="str">
            <v/>
          </cell>
        </row>
        <row r="62">
          <cell r="B62" t="str">
            <v>0807</v>
          </cell>
          <cell r="C62" t="str">
            <v>Комплект: лоток водоотводный Gidrolica Light ЛВ -10.11,5.9,5 - пластиковый с решеткой пластиковой, кл. A15</v>
          </cell>
          <cell r="D62">
            <v>0</v>
          </cell>
          <cell r="F62">
            <v>4000</v>
          </cell>
          <cell r="L62" t="str">
            <v/>
          </cell>
        </row>
        <row r="63">
          <cell r="B63" t="str">
            <v>08068</v>
          </cell>
          <cell r="C63" t="str">
            <v>Комплект: Пескоуловитель для пластиковых лотков Gidrolica Light ПУ 10.11,5.32. - пластиковый с решеткой стальной, кл. A15</v>
          </cell>
          <cell r="D63">
            <v>0</v>
          </cell>
          <cell r="L63" t="str">
            <v/>
          </cell>
        </row>
        <row r="64">
          <cell r="B64" t="str">
            <v>08078</v>
          </cell>
          <cell r="C64" t="str">
            <v>Комплект: Пескоуловитель для пластиковых лотков Gidrolica Light ПУ 10.11,5.32. - пластиковый с решеткой пластиковой, кл. A15</v>
          </cell>
          <cell r="D64">
            <v>0</v>
          </cell>
          <cell r="L64" t="str">
            <v/>
          </cell>
        </row>
        <row r="65">
          <cell r="B65" t="str">
            <v>229/К</v>
          </cell>
          <cell r="C65" t="str">
            <v>Дождеприемник в комплекте с двумя пергородками-сифонами и корзиной</v>
          </cell>
          <cell r="D65">
            <v>0</v>
          </cell>
        </row>
        <row r="66">
          <cell r="B66" t="str">
            <v>229u/К</v>
          </cell>
          <cell r="C66" t="str">
            <v>Дождеприемник в комплекте с двумя пергородками-сифонами и корзиной</v>
          </cell>
          <cell r="D66">
            <v>0</v>
          </cell>
        </row>
        <row r="67">
          <cell r="B67" t="str">
            <v>8009pro</v>
          </cell>
          <cell r="C67" t="str">
            <v>Лоток водоотводный Gidrolica Pro ЛВ-10.14,5.15,2 - пластиковый с 2-мя полиамидными решетками и крепежем, кл.С250</v>
          </cell>
          <cell r="D67">
            <v>0</v>
          </cell>
          <cell r="H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 t="str">
            <v>паллета</v>
          </cell>
        </row>
        <row r="68">
          <cell r="B68">
            <v>239</v>
          </cell>
          <cell r="C68" t="str">
            <v>Дождеприемник Gidrolica Point ДП-10.40 - пластиковый</v>
          </cell>
          <cell r="D68">
            <v>132</v>
          </cell>
          <cell r="E68">
            <v>0</v>
          </cell>
          <cell r="G68">
            <v>0</v>
          </cell>
          <cell r="H68">
            <v>460</v>
          </cell>
          <cell r="I68">
            <v>0</v>
          </cell>
          <cell r="J68">
            <v>4.2949999999999999</v>
          </cell>
          <cell r="K68">
            <v>0</v>
          </cell>
          <cell r="L68">
            <v>0</v>
          </cell>
          <cell r="M68" t="str">
            <v>ПП черный спец</v>
          </cell>
          <cell r="N68">
            <v>0</v>
          </cell>
          <cell r="O68">
            <v>30</v>
          </cell>
          <cell r="P68" t="str">
            <v>коробка</v>
          </cell>
        </row>
        <row r="69">
          <cell r="B69">
            <v>207</v>
          </cell>
          <cell r="C69" t="str">
            <v>Решетка водоприемная Gidrolica Point РВ-39.39 - пластиковая, кл. А15</v>
          </cell>
          <cell r="D69">
            <v>29.87</v>
          </cell>
          <cell r="E69">
            <v>0</v>
          </cell>
          <cell r="F69">
            <v>0</v>
          </cell>
          <cell r="H69">
            <v>740</v>
          </cell>
          <cell r="J69">
            <v>1.44</v>
          </cell>
          <cell r="K69">
            <v>0</v>
          </cell>
          <cell r="L69">
            <v>0</v>
          </cell>
          <cell r="M69" t="str">
            <v>ПП черный</v>
          </cell>
          <cell r="N69">
            <v>0</v>
          </cell>
          <cell r="O69">
            <v>16</v>
          </cell>
          <cell r="P69" t="str">
            <v>коробка</v>
          </cell>
        </row>
        <row r="70">
          <cell r="B70">
            <v>209</v>
          </cell>
          <cell r="C70" t="str">
            <v>Крышка глухая для дождеприемника Gidrolica Point РВ-39.39 - пластиковая, кл. A15</v>
          </cell>
          <cell r="D70">
            <v>29.87</v>
          </cell>
          <cell r="E70">
            <v>0</v>
          </cell>
          <cell r="F70">
            <v>0</v>
          </cell>
          <cell r="H70">
            <v>740</v>
          </cell>
          <cell r="J70">
            <v>1.51</v>
          </cell>
          <cell r="K70">
            <v>0</v>
          </cell>
          <cell r="L70">
            <v>0</v>
          </cell>
          <cell r="M70" t="str">
            <v>ПП черный</v>
          </cell>
          <cell r="N70">
            <v>0</v>
          </cell>
          <cell r="O70">
            <v>16</v>
          </cell>
          <cell r="P70" t="str">
            <v>коробка</v>
          </cell>
        </row>
        <row r="71">
          <cell r="B71">
            <v>211</v>
          </cell>
          <cell r="C71" t="str">
            <v>Перегородка-сифон для дождеприемника Gidrolica Point 40.40 - пластиковая</v>
          </cell>
          <cell r="D71">
            <v>21.67</v>
          </cell>
          <cell r="E71">
            <v>0</v>
          </cell>
          <cell r="H71">
            <v>830</v>
          </cell>
          <cell r="J71">
            <v>0.29499999999999998</v>
          </cell>
          <cell r="K71">
            <v>0</v>
          </cell>
          <cell r="L71">
            <v>0</v>
          </cell>
          <cell r="M71" t="str">
            <v>ПП черный</v>
          </cell>
          <cell r="N71">
            <v>0</v>
          </cell>
          <cell r="O71">
            <v>250</v>
          </cell>
          <cell r="P71" t="str">
            <v>коробка</v>
          </cell>
        </row>
        <row r="72">
          <cell r="B72">
            <v>214</v>
          </cell>
          <cell r="C72" t="str">
            <v>Корзина для дождеприемника Gidrolica Point 40.40 - пластиковая</v>
          </cell>
          <cell r="D72">
            <v>11.92</v>
          </cell>
          <cell r="E72">
            <v>0</v>
          </cell>
          <cell r="G72">
            <v>0</v>
          </cell>
          <cell r="H72">
            <v>1500</v>
          </cell>
          <cell r="I72">
            <v>0</v>
          </cell>
          <cell r="J72">
            <v>0.48499999999999999</v>
          </cell>
          <cell r="K72">
            <v>0</v>
          </cell>
          <cell r="L72">
            <v>0</v>
          </cell>
          <cell r="M72" t="str">
            <v>ПП черный</v>
          </cell>
          <cell r="N72">
            <v>0</v>
          </cell>
          <cell r="O72">
            <v>16</v>
          </cell>
          <cell r="P72" t="str">
            <v>паллета</v>
          </cell>
        </row>
        <row r="73">
          <cell r="B73">
            <v>7310</v>
          </cell>
          <cell r="C73" t="str">
            <v>Бордюр Gidrolica Line Б-100.8.4.5 - пластиковый черный L1000</v>
          </cell>
          <cell r="D73">
            <v>17</v>
          </cell>
          <cell r="E73" t="str">
            <v>ТРИКАП</v>
          </cell>
          <cell r="H73">
            <v>1380</v>
          </cell>
          <cell r="J73">
            <v>0.54</v>
          </cell>
          <cell r="K73">
            <v>8</v>
          </cell>
          <cell r="L73" t="str">
            <v>пластик</v>
          </cell>
          <cell r="M73" t="str">
            <v>ПВД</v>
          </cell>
          <cell r="N73" t="str">
            <v>Зеркина</v>
          </cell>
          <cell r="O73">
            <v>700</v>
          </cell>
          <cell r="P73">
            <v>0</v>
          </cell>
        </row>
        <row r="74">
          <cell r="B74" t="str">
            <v>809/р</v>
          </cell>
          <cell r="C74">
            <v>0</v>
          </cell>
          <cell r="D74">
            <v>0</v>
          </cell>
          <cell r="E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B75" t="str">
            <v>2811</v>
          </cell>
          <cell r="C75" t="str">
            <v>Корпус трапа уличного Gidrolica Rain ТУ-30.16,6.20-пластиковый</v>
          </cell>
          <cell r="D75">
            <v>9.75</v>
          </cell>
          <cell r="E75" t="str">
            <v>ТРИКАП</v>
          </cell>
          <cell r="F75">
            <v>0</v>
          </cell>
          <cell r="G75">
            <v>0</v>
          </cell>
          <cell r="I75">
            <v>0</v>
          </cell>
          <cell r="J75">
            <v>0.47499999999999998</v>
          </cell>
          <cell r="K75">
            <v>0</v>
          </cell>
          <cell r="L75">
            <v>0</v>
          </cell>
          <cell r="M75" t="str">
            <v>ПП черный</v>
          </cell>
          <cell r="N75" t="str">
            <v>Зеркина</v>
          </cell>
          <cell r="O75">
            <v>21</v>
          </cell>
          <cell r="P75">
            <v>0</v>
          </cell>
        </row>
        <row r="76">
          <cell r="B76" t="str">
            <v>2812</v>
          </cell>
          <cell r="C76" t="str">
            <v>Перегородка трапа уличного Gidrolica Rain ТУ-30.16,6.20-пластиковая</v>
          </cell>
          <cell r="D76">
            <v>1.4</v>
          </cell>
          <cell r="E76" t="str">
            <v>ТРИКАП</v>
          </cell>
          <cell r="F76">
            <v>0</v>
          </cell>
          <cell r="J76">
            <v>3.9E-2</v>
          </cell>
          <cell r="K76">
            <v>0</v>
          </cell>
          <cell r="L76">
            <v>0</v>
          </cell>
          <cell r="M76" t="str">
            <v>ПП черный</v>
          </cell>
          <cell r="N76" t="str">
            <v>Зеркина</v>
          </cell>
          <cell r="O76">
            <v>21</v>
          </cell>
          <cell r="P76">
            <v>0</v>
          </cell>
        </row>
        <row r="77">
          <cell r="B77" t="str">
            <v>2813</v>
          </cell>
          <cell r="C77" t="str">
            <v xml:space="preserve">Крышка с отверстиями для трапа уличного Gidrolica Rain ТУ-30.16,6.20-пластиковая </v>
          </cell>
          <cell r="D77">
            <v>2.63</v>
          </cell>
          <cell r="E77" t="str">
            <v>ТРИКАП</v>
          </cell>
          <cell r="F77">
            <v>0</v>
          </cell>
          <cell r="J77">
            <v>6.7000000000000004E-2</v>
          </cell>
          <cell r="K77">
            <v>0</v>
          </cell>
          <cell r="L77">
            <v>0</v>
          </cell>
          <cell r="M77" t="str">
            <v>ПП черный</v>
          </cell>
          <cell r="N77" t="str">
            <v>Зеркина</v>
          </cell>
          <cell r="O77">
            <v>21</v>
          </cell>
          <cell r="P77">
            <v>0</v>
          </cell>
        </row>
        <row r="78">
          <cell r="B78" t="str">
            <v>2815</v>
          </cell>
          <cell r="C78" t="str">
            <v>Крышка глухая для трапа уличного Gidrolica Rain ТУ-30.16,6.20-пластиковая</v>
          </cell>
          <cell r="D78">
            <v>2.63</v>
          </cell>
          <cell r="E78" t="str">
            <v>ТРИКАП</v>
          </cell>
          <cell r="J78">
            <v>8.5999999999999993E-2</v>
          </cell>
          <cell r="K78">
            <v>0</v>
          </cell>
          <cell r="L78">
            <v>0</v>
          </cell>
          <cell r="M78" t="str">
            <v>ПП черный</v>
          </cell>
          <cell r="N78" t="str">
            <v>Зеркина</v>
          </cell>
          <cell r="O78">
            <v>21</v>
          </cell>
          <cell r="P78">
            <v>0</v>
          </cell>
        </row>
        <row r="79">
          <cell r="B79" t="str">
            <v>2814</v>
          </cell>
          <cell r="C79" t="str">
            <v>Сетка для трапа уличного Gidrolica Rain ТУ-30.16,6.20-пластиковая</v>
          </cell>
          <cell r="D79">
            <v>1.75</v>
          </cell>
          <cell r="E79" t="str">
            <v>ТРИКАП</v>
          </cell>
          <cell r="F79">
            <v>0</v>
          </cell>
          <cell r="G79">
            <v>0</v>
          </cell>
          <cell r="I79">
            <v>0</v>
          </cell>
          <cell r="J79">
            <v>3.7999999999999999E-2</v>
          </cell>
          <cell r="K79">
            <v>0</v>
          </cell>
          <cell r="L79">
            <v>0</v>
          </cell>
          <cell r="M79" t="str">
            <v>ПП черный</v>
          </cell>
          <cell r="N79" t="str">
            <v>Зеркина</v>
          </cell>
          <cell r="O79">
            <v>21</v>
          </cell>
          <cell r="P79">
            <v>0</v>
          </cell>
        </row>
        <row r="80">
          <cell r="B80">
            <v>60043</v>
          </cell>
          <cell r="C80" t="str">
            <v>Заглушка для отверстия крепления в оцинкованных насадках - пластиковая</v>
          </cell>
          <cell r="D80">
            <v>0.5</v>
          </cell>
          <cell r="E80" t="str">
            <v>ТРИКАП</v>
          </cell>
          <cell r="F80">
            <v>0</v>
          </cell>
          <cell r="G80">
            <v>0</v>
          </cell>
          <cell r="I80">
            <v>0</v>
          </cell>
          <cell r="J80">
            <v>3.3999999999999998E-3</v>
          </cell>
          <cell r="K80">
            <v>8</v>
          </cell>
          <cell r="L80" t="str">
            <v>пластик</v>
          </cell>
          <cell r="M80" t="str">
            <v>ПП черный</v>
          </cell>
          <cell r="N80" t="str">
            <v>Зеркина</v>
          </cell>
          <cell r="O80">
            <v>0</v>
          </cell>
          <cell r="P80" t="str">
            <v>паллета</v>
          </cell>
        </row>
        <row r="81">
          <cell r="B81" t="str">
            <v>Чугун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  <cell r="K81">
            <v>0</v>
          </cell>
          <cell r="L81" t="str">
            <v/>
          </cell>
          <cell r="M81">
            <v>0</v>
          </cell>
          <cell r="N81">
            <v>0</v>
          </cell>
          <cell r="O81">
            <v>0</v>
          </cell>
          <cell r="P81" t="str">
            <v>паллета</v>
          </cell>
        </row>
        <row r="82">
          <cell r="B82" t="str">
            <v>205/н</v>
          </cell>
          <cell r="C82" t="str">
            <v>Решетка водоприемная к дождеприемнику РВ-28,5.28,5 чугунная</v>
          </cell>
          <cell r="D82">
            <v>0</v>
          </cell>
          <cell r="E82" t="str">
            <v>ППМ</v>
          </cell>
          <cell r="F82">
            <v>0</v>
          </cell>
          <cell r="G82">
            <v>1</v>
          </cell>
          <cell r="I82">
            <v>2.7199999999999998E-2</v>
          </cell>
          <cell r="J82">
            <v>3.2</v>
          </cell>
          <cell r="K82">
            <v>2</v>
          </cell>
          <cell r="L82" t="str">
            <v>точечный отвод</v>
          </cell>
          <cell r="M82" t="str">
            <v>Чугун</v>
          </cell>
          <cell r="N82" t="str">
            <v>Шишкин</v>
          </cell>
          <cell r="O82">
            <v>200</v>
          </cell>
          <cell r="P82" t="str">
            <v>паллета</v>
          </cell>
        </row>
        <row r="83">
          <cell r="B83">
            <v>205</v>
          </cell>
          <cell r="C83" t="str">
            <v>Решетка водоприемная к дождеприемнику РВ-28,5.28,5 чугунная</v>
          </cell>
          <cell r="D83">
            <v>192</v>
          </cell>
          <cell r="E83" t="str">
            <v>КЛЗ</v>
          </cell>
          <cell r="F83">
            <v>1000</v>
          </cell>
          <cell r="G83">
            <v>0</v>
          </cell>
          <cell r="H83">
            <v>0</v>
          </cell>
          <cell r="I83">
            <v>0</v>
          </cell>
          <cell r="J83">
            <v>3.2</v>
          </cell>
          <cell r="K83">
            <v>2</v>
          </cell>
          <cell r="L83" t="str">
            <v>точечный отвод</v>
          </cell>
          <cell r="M83" t="str">
            <v>Чугун</v>
          </cell>
          <cell r="N83" t="str">
            <v>Шишкин</v>
          </cell>
          <cell r="O83">
            <v>204</v>
          </cell>
          <cell r="P83" t="str">
            <v>паллета</v>
          </cell>
        </row>
        <row r="84">
          <cell r="B84">
            <v>205</v>
          </cell>
          <cell r="C84" t="str">
            <v>Решетка водоприемная к дождеприемнику РВ-28,5.28,5 чугунная</v>
          </cell>
          <cell r="D84">
            <v>173.36</v>
          </cell>
          <cell r="E84" t="str">
            <v>ППМ</v>
          </cell>
          <cell r="F84">
            <v>1000</v>
          </cell>
          <cell r="G84">
            <v>0</v>
          </cell>
          <cell r="H84">
            <v>0</v>
          </cell>
          <cell r="I84">
            <v>0</v>
          </cell>
          <cell r="J84">
            <v>3.2</v>
          </cell>
          <cell r="K84">
            <v>2</v>
          </cell>
          <cell r="L84" t="str">
            <v>точечный отвод</v>
          </cell>
          <cell r="M84" t="str">
            <v>Чугун</v>
          </cell>
          <cell r="N84" t="str">
            <v>Шишкин</v>
          </cell>
          <cell r="O84">
            <v>200</v>
          </cell>
          <cell r="P84" t="str">
            <v>паллета</v>
          </cell>
        </row>
        <row r="85">
          <cell r="B85">
            <v>410</v>
          </cell>
          <cell r="C85" t="str">
            <v>Закладная деталь для Лотка SUPER</v>
          </cell>
          <cell r="D85">
            <v>23</v>
          </cell>
          <cell r="E85" t="str">
            <v>ППМ</v>
          </cell>
          <cell r="J85">
            <v>0.2</v>
          </cell>
          <cell r="K85">
            <v>4</v>
          </cell>
          <cell r="L85" t="str">
            <v>бетон</v>
          </cell>
          <cell r="M85" t="str">
            <v>Чугун</v>
          </cell>
          <cell r="N85" t="str">
            <v>Шишкин</v>
          </cell>
          <cell r="O85">
            <v>0</v>
          </cell>
          <cell r="P85" t="str">
            <v>паллета</v>
          </cell>
        </row>
        <row r="86">
          <cell r="B86" t="str">
            <v>505/н</v>
          </cell>
          <cell r="C86" t="str">
            <v>Решетка чугунная щелевая 500x185 для Super DN110 неокрашенная</v>
          </cell>
          <cell r="D86">
            <v>0</v>
          </cell>
          <cell r="E86" t="str">
            <v>ППМ</v>
          </cell>
          <cell r="F86">
            <v>0</v>
          </cell>
          <cell r="G86">
            <v>1</v>
          </cell>
          <cell r="I86">
            <v>4.6399999999999997E-2</v>
          </cell>
          <cell r="J86">
            <v>5.7</v>
          </cell>
          <cell r="K86">
            <v>5</v>
          </cell>
          <cell r="L86" t="str">
            <v>решетки</v>
          </cell>
          <cell r="M86" t="str">
            <v>Чугун</v>
          </cell>
          <cell r="N86" t="str">
            <v>Шишкин</v>
          </cell>
          <cell r="O86">
            <v>150</v>
          </cell>
          <cell r="P86" t="str">
            <v>паллета</v>
          </cell>
        </row>
        <row r="87">
          <cell r="B87">
            <v>505</v>
          </cell>
          <cell r="C87" t="str">
            <v>Решетка чугунная щелевая 500x185 для Super DN110</v>
          </cell>
          <cell r="D87">
            <v>380.21</v>
          </cell>
          <cell r="E87" t="str">
            <v>ППМ</v>
          </cell>
          <cell r="F87">
            <v>0</v>
          </cell>
          <cell r="G87">
            <v>0</v>
          </cell>
          <cell r="I87">
            <v>0</v>
          </cell>
          <cell r="J87">
            <v>5.7</v>
          </cell>
          <cell r="K87">
            <v>5</v>
          </cell>
          <cell r="L87" t="str">
            <v>решетки</v>
          </cell>
          <cell r="M87" t="str">
            <v>Чугун</v>
          </cell>
          <cell r="N87" t="str">
            <v>Шишкин</v>
          </cell>
          <cell r="O87">
            <v>150</v>
          </cell>
          <cell r="P87" t="str">
            <v>паллета</v>
          </cell>
        </row>
        <row r="88">
          <cell r="B88">
            <v>505</v>
          </cell>
          <cell r="C88" t="str">
            <v>Решетка чугунная щелевая 500x185 для Super DN110</v>
          </cell>
          <cell r="D88">
            <v>342</v>
          </cell>
          <cell r="E88" t="str">
            <v>ГУП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5.7</v>
          </cell>
          <cell r="K88">
            <v>5</v>
          </cell>
          <cell r="L88" t="str">
            <v>решетки</v>
          </cell>
          <cell r="M88" t="str">
            <v>Чугун</v>
          </cell>
          <cell r="N88" t="str">
            <v>Шишкин</v>
          </cell>
          <cell r="O88">
            <v>150</v>
          </cell>
          <cell r="P88" t="str">
            <v>паллета</v>
          </cell>
        </row>
        <row r="89">
          <cell r="B89" t="str">
            <v>506/н</v>
          </cell>
          <cell r="C89" t="str">
            <v>Решетка водоприемная РВ -10.13,6.50 щелевая чугунная ВЧ, кл.С, неокрашенная</v>
          </cell>
          <cell r="D89">
            <v>0</v>
          </cell>
          <cell r="E89" t="str">
            <v>ППМ</v>
          </cell>
          <cell r="F89">
            <v>10000</v>
          </cell>
          <cell r="G89">
            <v>1</v>
          </cell>
          <cell r="H89">
            <v>0</v>
          </cell>
          <cell r="I89">
            <v>2.3800000000000002E-2</v>
          </cell>
          <cell r="J89">
            <v>2</v>
          </cell>
          <cell r="K89">
            <v>5</v>
          </cell>
          <cell r="L89" t="str">
            <v>решетки</v>
          </cell>
          <cell r="M89" t="str">
            <v>Чугун</v>
          </cell>
          <cell r="N89" t="str">
            <v>Шишкин</v>
          </cell>
          <cell r="O89">
            <v>400</v>
          </cell>
          <cell r="P89" t="str">
            <v>паллета</v>
          </cell>
        </row>
        <row r="90">
          <cell r="B90">
            <v>506</v>
          </cell>
          <cell r="C90" t="str">
            <v xml:space="preserve">Решетка водоприемная РВ -10.13,6.50 щелевая чугунная ВЧ, кл.С </v>
          </cell>
          <cell r="D90">
            <v>135.93</v>
          </cell>
          <cell r="E90" t="str">
            <v>ППМ</v>
          </cell>
          <cell r="F90">
            <v>10000</v>
          </cell>
          <cell r="G90">
            <v>0</v>
          </cell>
          <cell r="H90">
            <v>0</v>
          </cell>
          <cell r="I90">
            <v>0</v>
          </cell>
          <cell r="J90">
            <v>2</v>
          </cell>
          <cell r="K90">
            <v>5</v>
          </cell>
          <cell r="L90" t="str">
            <v>решетки</v>
          </cell>
          <cell r="M90" t="str">
            <v>Чугун</v>
          </cell>
          <cell r="N90" t="str">
            <v>Шишкин</v>
          </cell>
          <cell r="O90">
            <v>400</v>
          </cell>
          <cell r="P90" t="str">
            <v>паллета</v>
          </cell>
        </row>
        <row r="91">
          <cell r="B91">
            <v>506</v>
          </cell>
          <cell r="C91" t="str">
            <v xml:space="preserve">Решетка водоприемная РВ -10.13,6.50 щелевая чугунная ВЧ, кл.С </v>
          </cell>
          <cell r="D91">
            <v>126</v>
          </cell>
          <cell r="E91" t="str">
            <v>ГУП</v>
          </cell>
          <cell r="F91">
            <v>10000</v>
          </cell>
          <cell r="G91">
            <v>0</v>
          </cell>
          <cell r="I91">
            <v>0</v>
          </cell>
          <cell r="J91">
            <v>2.1</v>
          </cell>
          <cell r="K91">
            <v>5</v>
          </cell>
          <cell r="L91" t="str">
            <v>решетки</v>
          </cell>
          <cell r="M91" t="str">
            <v>Чугун</v>
          </cell>
          <cell r="N91" t="str">
            <v>Шишкин</v>
          </cell>
          <cell r="O91">
            <v>400</v>
          </cell>
          <cell r="P91" t="str">
            <v>паллета</v>
          </cell>
        </row>
        <row r="92">
          <cell r="B92">
            <v>506</v>
          </cell>
          <cell r="C92" t="str">
            <v xml:space="preserve">Решетка водоприемная РВ -10.13,6.50 щелевая чугунная ВЧ, кл.С </v>
          </cell>
          <cell r="D92">
            <v>124</v>
          </cell>
          <cell r="E92" t="str">
            <v>КЛЗ</v>
          </cell>
          <cell r="F92">
            <v>0</v>
          </cell>
          <cell r="J92">
            <v>2</v>
          </cell>
          <cell r="K92">
            <v>5</v>
          </cell>
          <cell r="L92" t="str">
            <v>решетки</v>
          </cell>
          <cell r="M92" t="str">
            <v>Чугун</v>
          </cell>
          <cell r="N92" t="str">
            <v>Шишкин</v>
          </cell>
          <cell r="O92">
            <v>500</v>
          </cell>
          <cell r="P92" t="str">
            <v>паллета</v>
          </cell>
        </row>
        <row r="93">
          <cell r="B93" t="str">
            <v>507/н</v>
          </cell>
          <cell r="C93" t="str">
            <v>Решетка  водоприемная РВ-10.13,6.50 ячеистая чугунная ВЧ, кл. С, неокрашенная</v>
          </cell>
          <cell r="D93">
            <v>0</v>
          </cell>
          <cell r="E93" t="str">
            <v>ППМ</v>
          </cell>
          <cell r="F93">
            <v>3000</v>
          </cell>
          <cell r="G93">
            <v>1</v>
          </cell>
          <cell r="I93">
            <v>2.3800000000000002E-2</v>
          </cell>
          <cell r="J93">
            <v>2.7</v>
          </cell>
          <cell r="K93">
            <v>5</v>
          </cell>
          <cell r="L93" t="str">
            <v>решетки</v>
          </cell>
          <cell r="M93" t="str">
            <v>Чугун</v>
          </cell>
          <cell r="N93" t="str">
            <v>Шишкин</v>
          </cell>
          <cell r="O93">
            <v>400</v>
          </cell>
          <cell r="P93">
            <v>0</v>
          </cell>
        </row>
        <row r="94">
          <cell r="B94">
            <v>507</v>
          </cell>
          <cell r="C94" t="str">
            <v>Решетка водоприемная РВ -10.13,6.50 ячеистая чугунная ВЧ, кл.С</v>
          </cell>
          <cell r="D94">
            <v>144.80000000000001</v>
          </cell>
          <cell r="E94" t="str">
            <v>ППМ</v>
          </cell>
          <cell r="F94">
            <v>3000</v>
          </cell>
          <cell r="G94">
            <v>0</v>
          </cell>
          <cell r="I94">
            <v>0</v>
          </cell>
          <cell r="J94">
            <v>2.7</v>
          </cell>
          <cell r="K94">
            <v>5</v>
          </cell>
          <cell r="L94" t="str">
            <v>решетки</v>
          </cell>
          <cell r="M94" t="str">
            <v>Чугун</v>
          </cell>
          <cell r="N94" t="str">
            <v>Шишкин</v>
          </cell>
          <cell r="O94">
            <v>400</v>
          </cell>
          <cell r="P94" t="str">
            <v>паллета</v>
          </cell>
        </row>
        <row r="95">
          <cell r="B95">
            <v>507</v>
          </cell>
          <cell r="C95" t="str">
            <v>Решетка водоприемная РВ -10.13,6.50 ячеистая чугунная ВЧ, кл.С</v>
          </cell>
          <cell r="D95">
            <v>162</v>
          </cell>
          <cell r="E95" t="str">
            <v>КЛЗ</v>
          </cell>
          <cell r="J95">
            <v>2.7</v>
          </cell>
          <cell r="K95">
            <v>5</v>
          </cell>
          <cell r="L95" t="str">
            <v>решетки</v>
          </cell>
          <cell r="M95" t="str">
            <v>Чугун</v>
          </cell>
          <cell r="N95" t="str">
            <v>Шишкин</v>
          </cell>
          <cell r="O95">
            <v>0</v>
          </cell>
          <cell r="P95" t="str">
            <v>паллета</v>
          </cell>
        </row>
        <row r="96">
          <cell r="B96">
            <v>516</v>
          </cell>
          <cell r="C96" t="str">
            <v>Решетка водоприемная РВ 15.18,6.50 щелевая чугунная ВЧ, кл С</v>
          </cell>
          <cell r="D96">
            <v>240.34</v>
          </cell>
          <cell r="E96" t="str">
            <v>ППМ</v>
          </cell>
          <cell r="F96">
            <v>0</v>
          </cell>
          <cell r="H96">
            <v>0</v>
          </cell>
          <cell r="I96">
            <v>0</v>
          </cell>
          <cell r="J96">
            <v>3.54</v>
          </cell>
          <cell r="K96">
            <v>5</v>
          </cell>
          <cell r="L96" t="str">
            <v>решетки</v>
          </cell>
          <cell r="M96" t="str">
            <v>Чугун</v>
          </cell>
          <cell r="N96" t="str">
            <v>Шишкин</v>
          </cell>
          <cell r="O96">
            <v>240</v>
          </cell>
          <cell r="P96" t="str">
            <v>паллета</v>
          </cell>
        </row>
        <row r="97">
          <cell r="B97">
            <v>516</v>
          </cell>
          <cell r="C97" t="str">
            <v>Решетка водоприемная РВ 15.18,6.50 щелевая чугунная ВЧ, кл С</v>
          </cell>
          <cell r="D97">
            <v>212.4</v>
          </cell>
          <cell r="E97" t="str">
            <v>КЛЗ</v>
          </cell>
          <cell r="F97">
            <v>0</v>
          </cell>
          <cell r="H97">
            <v>0</v>
          </cell>
          <cell r="I97">
            <v>0</v>
          </cell>
          <cell r="J97">
            <v>3.54</v>
          </cell>
          <cell r="K97">
            <v>5</v>
          </cell>
          <cell r="L97" t="str">
            <v>решетки</v>
          </cell>
          <cell r="M97" t="str">
            <v>Чугун</v>
          </cell>
          <cell r="N97" t="str">
            <v>Шишкин</v>
          </cell>
          <cell r="O97">
            <v>240</v>
          </cell>
          <cell r="P97" t="str">
            <v>паллета</v>
          </cell>
        </row>
        <row r="98">
          <cell r="B98">
            <v>517</v>
          </cell>
          <cell r="C98" t="str">
            <v>Решетка водоприемная РВ 15.18,6.50 ячеистая чугунная ВЧ, кл С</v>
          </cell>
          <cell r="D98">
            <v>234</v>
          </cell>
          <cell r="E98" t="str">
            <v>ГУП</v>
          </cell>
          <cell r="H98">
            <v>0</v>
          </cell>
          <cell r="J98">
            <v>3.9</v>
          </cell>
          <cell r="K98">
            <v>5</v>
          </cell>
          <cell r="L98" t="str">
            <v>решетки</v>
          </cell>
          <cell r="M98" t="str">
            <v>Чугун</v>
          </cell>
          <cell r="N98" t="str">
            <v>Шишкин</v>
          </cell>
          <cell r="O98">
            <v>250</v>
          </cell>
          <cell r="P98" t="str">
            <v>паллета</v>
          </cell>
        </row>
        <row r="99">
          <cell r="B99">
            <v>524</v>
          </cell>
          <cell r="C99" t="str">
            <v xml:space="preserve">Решетка водоприемная РВ -20.24.50 щелевая чугунная ВЧ, кл.С </v>
          </cell>
          <cell r="D99">
            <v>300</v>
          </cell>
          <cell r="E99" t="str">
            <v>ГУП</v>
          </cell>
          <cell r="F99">
            <v>1000</v>
          </cell>
          <cell r="H99">
            <v>2600</v>
          </cell>
          <cell r="I99">
            <v>4.9599999999999998E-2</v>
          </cell>
          <cell r="J99">
            <v>5</v>
          </cell>
          <cell r="K99">
            <v>5</v>
          </cell>
          <cell r="L99" t="str">
            <v>решетки</v>
          </cell>
          <cell r="M99" t="str">
            <v>Чугун</v>
          </cell>
          <cell r="N99" t="str">
            <v>Шишкин</v>
          </cell>
          <cell r="O99">
            <v>150</v>
          </cell>
          <cell r="P99">
            <v>0</v>
          </cell>
        </row>
        <row r="100">
          <cell r="B100">
            <v>524</v>
          </cell>
          <cell r="C100" t="str">
            <v xml:space="preserve">Решетка водоприемная РВ -20.24.50 щелевая чугунная ВЧ, кл.С </v>
          </cell>
          <cell r="D100">
            <v>300</v>
          </cell>
          <cell r="E100" t="str">
            <v>КЛЗ</v>
          </cell>
          <cell r="F100">
            <v>0</v>
          </cell>
          <cell r="H100">
            <v>0</v>
          </cell>
          <cell r="J100">
            <v>5</v>
          </cell>
          <cell r="K100">
            <v>5</v>
          </cell>
          <cell r="L100" t="str">
            <v>решетки</v>
          </cell>
          <cell r="M100" t="str">
            <v>Чугун</v>
          </cell>
          <cell r="N100" t="str">
            <v>Шишкин</v>
          </cell>
          <cell r="O100">
            <v>200</v>
          </cell>
          <cell r="P100" t="str">
            <v>паллета</v>
          </cell>
        </row>
        <row r="101">
          <cell r="B101">
            <v>524</v>
          </cell>
          <cell r="C101" t="str">
            <v xml:space="preserve">Решетка водоприемная РВ -20.24.50 щелевая чугунная ВЧ, кл.С </v>
          </cell>
          <cell r="D101">
            <v>339.83</v>
          </cell>
          <cell r="E101" t="str">
            <v>ППМ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5</v>
          </cell>
          <cell r="K101">
            <v>5</v>
          </cell>
          <cell r="L101" t="str">
            <v>решетки</v>
          </cell>
          <cell r="M101" t="str">
            <v>Чугун</v>
          </cell>
          <cell r="N101" t="str">
            <v>Шишкин</v>
          </cell>
          <cell r="O101">
            <v>0</v>
          </cell>
          <cell r="P101" t="str">
            <v>паллета</v>
          </cell>
        </row>
        <row r="102">
          <cell r="B102">
            <v>527</v>
          </cell>
          <cell r="C102" t="str">
            <v>Решетка водоприемная</v>
          </cell>
          <cell r="D102">
            <v>366</v>
          </cell>
          <cell r="E102" t="str">
            <v>КЛЗ</v>
          </cell>
          <cell r="G102">
            <v>0</v>
          </cell>
          <cell r="H102">
            <v>0</v>
          </cell>
          <cell r="I102">
            <v>0</v>
          </cell>
          <cell r="J102">
            <v>6.1</v>
          </cell>
          <cell r="K102">
            <v>5</v>
          </cell>
          <cell r="L102" t="str">
            <v>решетки</v>
          </cell>
          <cell r="M102" t="str">
            <v>Чугун</v>
          </cell>
          <cell r="N102" t="str">
            <v>Шишкин</v>
          </cell>
          <cell r="O102">
            <v>150</v>
          </cell>
          <cell r="P102" t="str">
            <v>паллета</v>
          </cell>
        </row>
        <row r="103">
          <cell r="B103">
            <v>534</v>
          </cell>
          <cell r="C103" t="str">
            <v xml:space="preserve">Решетка водоприемная РВ -30.37.50 ячеистая  чугунная ВЧ, кл.С </v>
          </cell>
          <cell r="D103">
            <v>971.21</v>
          </cell>
          <cell r="E103" t="str">
            <v>ППМ</v>
          </cell>
          <cell r="F103">
            <v>1000</v>
          </cell>
          <cell r="H103">
            <v>0</v>
          </cell>
          <cell r="J103">
            <v>14.35</v>
          </cell>
          <cell r="K103">
            <v>5</v>
          </cell>
          <cell r="L103" t="str">
            <v>решетки</v>
          </cell>
          <cell r="M103" t="str">
            <v>Чугун</v>
          </cell>
          <cell r="N103" t="str">
            <v>Шишкин</v>
          </cell>
          <cell r="O103">
            <v>75</v>
          </cell>
          <cell r="P103" t="str">
            <v>паллета</v>
          </cell>
        </row>
        <row r="104">
          <cell r="B104" t="str">
            <v>5015/н</v>
          </cell>
          <cell r="C104">
            <v>0</v>
          </cell>
          <cell r="D104">
            <v>0</v>
          </cell>
          <cell r="E104" t="str">
            <v>ППМ</v>
          </cell>
          <cell r="F104">
            <v>0</v>
          </cell>
          <cell r="G104">
            <v>1</v>
          </cell>
          <cell r="H104">
            <v>0</v>
          </cell>
          <cell r="I104">
            <v>6.08E-2</v>
          </cell>
          <cell r="J104">
            <v>9.5</v>
          </cell>
          <cell r="K104">
            <v>5</v>
          </cell>
          <cell r="L104" t="str">
            <v>решетки</v>
          </cell>
          <cell r="M104" t="str">
            <v>Чугун</v>
          </cell>
          <cell r="N104" t="str">
            <v>Шишкин</v>
          </cell>
          <cell r="O104">
            <v>100</v>
          </cell>
          <cell r="P104" t="str">
            <v>паллета</v>
          </cell>
        </row>
        <row r="105">
          <cell r="B105">
            <v>5015</v>
          </cell>
          <cell r="C105" t="str">
            <v>Решетка  водоприемная РВ-50.23.7.30 щелевая чугунная ВЧ, кл.Е</v>
          </cell>
          <cell r="D105">
            <v>570</v>
          </cell>
          <cell r="E105" t="str">
            <v>ГУП</v>
          </cell>
          <cell r="F105">
            <v>0</v>
          </cell>
          <cell r="G105">
            <v>0</v>
          </cell>
          <cell r="H105">
            <v>800</v>
          </cell>
          <cell r="I105">
            <v>0</v>
          </cell>
          <cell r="J105">
            <v>9.5</v>
          </cell>
          <cell r="K105">
            <v>5</v>
          </cell>
          <cell r="L105" t="str">
            <v>решетки</v>
          </cell>
          <cell r="M105" t="str">
            <v>Чугун</v>
          </cell>
          <cell r="N105" t="str">
            <v>Шишкин</v>
          </cell>
          <cell r="O105">
            <v>100</v>
          </cell>
          <cell r="P105" t="str">
            <v>паллета</v>
          </cell>
        </row>
        <row r="106">
          <cell r="B106">
            <v>5015</v>
          </cell>
          <cell r="C106" t="str">
            <v>Решетка  водоприемная РВ-50.23.7.30 щелевая чугунная ВЧ, кл.Е</v>
          </cell>
          <cell r="D106">
            <v>649.71</v>
          </cell>
          <cell r="E106" t="str">
            <v>ППМ</v>
          </cell>
          <cell r="F106">
            <v>0</v>
          </cell>
          <cell r="H106">
            <v>800</v>
          </cell>
          <cell r="I106">
            <v>0</v>
          </cell>
          <cell r="J106">
            <v>9.5</v>
          </cell>
          <cell r="K106">
            <v>5</v>
          </cell>
          <cell r="L106" t="str">
            <v>решетки</v>
          </cell>
          <cell r="M106" t="str">
            <v>Чугун</v>
          </cell>
          <cell r="N106" t="str">
            <v>Шишкин</v>
          </cell>
          <cell r="O106">
            <v>100</v>
          </cell>
          <cell r="P106" t="str">
            <v>паллета</v>
          </cell>
        </row>
        <row r="107">
          <cell r="B107" t="str">
            <v>5020/н</v>
          </cell>
          <cell r="C107" t="str">
            <v>Решетка чугунная щелевая 500х287 для Super 4200 неокрашенная</v>
          </cell>
          <cell r="D107">
            <v>0</v>
          </cell>
          <cell r="E107" t="str">
            <v>ППМ</v>
          </cell>
          <cell r="F107">
            <v>0</v>
          </cell>
          <cell r="G107">
            <v>1</v>
          </cell>
          <cell r="I107">
            <v>7.5200000000000003E-2</v>
          </cell>
          <cell r="J107">
            <v>11.2</v>
          </cell>
          <cell r="K107">
            <v>5</v>
          </cell>
          <cell r="L107" t="str">
            <v>решетки</v>
          </cell>
          <cell r="M107" t="str">
            <v>Чугун</v>
          </cell>
          <cell r="N107" t="str">
            <v>Шишкин</v>
          </cell>
          <cell r="O107">
            <v>80</v>
          </cell>
          <cell r="P107" t="str">
            <v>паллета</v>
          </cell>
        </row>
        <row r="108">
          <cell r="B108">
            <v>5020</v>
          </cell>
          <cell r="C108" t="str">
            <v>Решетка  водоприемная РВ-50.28.7.45 щелевая чугунная ВЧ, кл.Е</v>
          </cell>
          <cell r="D108">
            <v>672</v>
          </cell>
          <cell r="E108" t="str">
            <v>ГУП</v>
          </cell>
          <cell r="G108">
            <v>0</v>
          </cell>
          <cell r="I108">
            <v>0</v>
          </cell>
          <cell r="J108">
            <v>11.2</v>
          </cell>
          <cell r="K108">
            <v>5</v>
          </cell>
          <cell r="L108" t="str">
            <v>решетки</v>
          </cell>
          <cell r="M108" t="str">
            <v>Чугун</v>
          </cell>
          <cell r="N108" t="str">
            <v>Шишкин</v>
          </cell>
          <cell r="O108">
            <v>80</v>
          </cell>
          <cell r="P108" t="str">
            <v>паллета</v>
          </cell>
        </row>
        <row r="109">
          <cell r="B109">
            <v>5020</v>
          </cell>
          <cell r="C109" t="str">
            <v>Решетка  водоприемная РВ-50.28.7.45 щелевая чугунная ВЧ, кл.Е</v>
          </cell>
          <cell r="D109">
            <v>652.07000000000005</v>
          </cell>
          <cell r="E109" t="str">
            <v>ППМ</v>
          </cell>
          <cell r="J109">
            <v>11.2</v>
          </cell>
          <cell r="K109">
            <v>5</v>
          </cell>
          <cell r="L109" t="str">
            <v>решетки</v>
          </cell>
          <cell r="M109" t="str">
            <v>Чугун</v>
          </cell>
          <cell r="N109" t="str">
            <v>Шишкин</v>
          </cell>
          <cell r="O109">
            <v>80</v>
          </cell>
          <cell r="P109" t="str">
            <v>паллета</v>
          </cell>
        </row>
        <row r="110">
          <cell r="B110" t="str">
            <v>5030/н</v>
          </cell>
          <cell r="C110" t="str">
            <v>Решетка чугунная щелевая неокрашенная</v>
          </cell>
          <cell r="D110">
            <v>0</v>
          </cell>
          <cell r="E110" t="str">
            <v>ППМ</v>
          </cell>
          <cell r="G110">
            <v>1</v>
          </cell>
          <cell r="I110">
            <v>0.1008</v>
          </cell>
          <cell r="J110">
            <v>25</v>
          </cell>
          <cell r="K110">
            <v>5</v>
          </cell>
          <cell r="L110" t="str">
            <v>решетки</v>
          </cell>
          <cell r="M110" t="str">
            <v>Чугун</v>
          </cell>
          <cell r="N110" t="str">
            <v>Шишкин</v>
          </cell>
          <cell r="O110">
            <v>49</v>
          </cell>
          <cell r="P110" t="str">
            <v>паллета</v>
          </cell>
        </row>
        <row r="111">
          <cell r="B111">
            <v>5030</v>
          </cell>
          <cell r="C111" t="str">
            <v>Решетка чугунная щелевая</v>
          </cell>
          <cell r="D111">
            <v>1591.76</v>
          </cell>
          <cell r="E111" t="str">
            <v>ППМ</v>
          </cell>
          <cell r="H111">
            <v>0</v>
          </cell>
          <cell r="J111">
            <v>25</v>
          </cell>
          <cell r="K111">
            <v>5</v>
          </cell>
          <cell r="L111" t="str">
            <v>решетки</v>
          </cell>
          <cell r="M111" t="str">
            <v>Чугун</v>
          </cell>
          <cell r="N111" t="str">
            <v>Шишкин</v>
          </cell>
          <cell r="O111">
            <v>50</v>
          </cell>
          <cell r="P111" t="str">
            <v>паллета</v>
          </cell>
        </row>
        <row r="112">
          <cell r="B112">
            <v>22039</v>
          </cell>
          <cell r="C112" t="str">
            <v>Решетка  водоприемная РВ-50.14.7.25 чугунная щелевая ВЧ кл. D</v>
          </cell>
          <cell r="D112">
            <v>462</v>
          </cell>
          <cell r="E112" t="str">
            <v>ГУП</v>
          </cell>
          <cell r="H112">
            <v>0</v>
          </cell>
          <cell r="J112">
            <v>7.7</v>
          </cell>
          <cell r="K112">
            <v>2</v>
          </cell>
          <cell r="L112" t="str">
            <v>точечный отвод</v>
          </cell>
          <cell r="M112" t="str">
            <v>Чугун</v>
          </cell>
          <cell r="N112" t="str">
            <v>Шишкин</v>
          </cell>
          <cell r="O112">
            <v>100</v>
          </cell>
          <cell r="P112" t="str">
            <v>паллета</v>
          </cell>
        </row>
        <row r="113">
          <cell r="B113">
            <v>22712</v>
          </cell>
          <cell r="C113" t="str">
            <v>Решетка водоприемная РВ-50.19,7.25 чугунная  ячеистая ВЧ кл. E</v>
          </cell>
          <cell r="D113">
            <v>432</v>
          </cell>
          <cell r="E113" t="str">
            <v>ГУП</v>
          </cell>
          <cell r="H113">
            <v>0</v>
          </cell>
          <cell r="J113">
            <v>7.2</v>
          </cell>
          <cell r="K113">
            <v>2</v>
          </cell>
          <cell r="L113" t="str">
            <v>точечный отвод</v>
          </cell>
          <cell r="M113" t="str">
            <v>Чугун</v>
          </cell>
          <cell r="N113" t="str">
            <v>Шишкин</v>
          </cell>
          <cell r="O113">
            <v>100</v>
          </cell>
          <cell r="P113" t="str">
            <v>паллета</v>
          </cell>
        </row>
        <row r="114">
          <cell r="B114">
            <v>22722</v>
          </cell>
          <cell r="C114" t="str">
            <v>Решетка водоприемная РВ-50.24,7.25 чугунная  ячеистая ВЧ кл. E</v>
          </cell>
          <cell r="D114">
            <v>554.69999999999993</v>
          </cell>
          <cell r="E114" t="str">
            <v>ГУП</v>
          </cell>
          <cell r="H114">
            <v>800</v>
          </cell>
          <cell r="J114">
            <v>9.2449999999999992</v>
          </cell>
          <cell r="K114">
            <v>2</v>
          </cell>
          <cell r="L114" t="str">
            <v>точечный отвод</v>
          </cell>
          <cell r="M114" t="str">
            <v>Чугун</v>
          </cell>
          <cell r="N114" t="str">
            <v>Шишкин</v>
          </cell>
          <cell r="O114">
            <v>100</v>
          </cell>
          <cell r="P114" t="str">
            <v>паллета</v>
          </cell>
        </row>
        <row r="115">
          <cell r="B115">
            <v>23002</v>
          </cell>
          <cell r="C115" t="str">
            <v>Решетка  водоприемная РВ-50.14.7.25 чугунная щелевая ВЧ кл. D</v>
          </cell>
          <cell r="D115">
            <v>240</v>
          </cell>
          <cell r="E115" t="str">
            <v>ГУП</v>
          </cell>
          <cell r="H115">
            <v>2600</v>
          </cell>
          <cell r="J115">
            <v>4</v>
          </cell>
          <cell r="K115">
            <v>2</v>
          </cell>
          <cell r="L115" t="str">
            <v>точечный отвод</v>
          </cell>
          <cell r="M115" t="str">
            <v>Чугун</v>
          </cell>
          <cell r="N115" t="str">
            <v>Шишкин</v>
          </cell>
          <cell r="O115">
            <v>250</v>
          </cell>
          <cell r="P115" t="str">
            <v>паллета</v>
          </cell>
        </row>
        <row r="116">
          <cell r="B116">
            <v>23002</v>
          </cell>
          <cell r="C116" t="str">
            <v>Решетка  водоприемная РВ-50.14.7.25 чугунная щелевая ВЧ кл. D</v>
          </cell>
          <cell r="D116">
            <v>0</v>
          </cell>
          <cell r="E116" t="str">
            <v>ППМ</v>
          </cell>
          <cell r="J116">
            <v>4</v>
          </cell>
          <cell r="K116">
            <v>2</v>
          </cell>
          <cell r="L116" t="str">
            <v>точечный отвод</v>
          </cell>
          <cell r="M116" t="str">
            <v>Чугун</v>
          </cell>
          <cell r="N116" t="str">
            <v>Шишкин</v>
          </cell>
          <cell r="O116">
            <v>250</v>
          </cell>
          <cell r="P116" t="str">
            <v>паллета</v>
          </cell>
        </row>
        <row r="117">
          <cell r="B117">
            <v>23820</v>
          </cell>
          <cell r="C117" t="str">
            <v>Решетка  водоприемная РВ-50.14.7.45 ячеистая чугунная ВЧ, кл.Е</v>
          </cell>
          <cell r="D117">
            <v>264</v>
          </cell>
          <cell r="E117" t="str">
            <v>ГУП</v>
          </cell>
          <cell r="F117">
            <v>0</v>
          </cell>
          <cell r="H117">
            <v>2600</v>
          </cell>
          <cell r="J117">
            <v>4.4000000000000004</v>
          </cell>
          <cell r="K117">
            <v>2</v>
          </cell>
          <cell r="L117" t="str">
            <v>точечный отвод</v>
          </cell>
          <cell r="M117" t="str">
            <v>Чугун</v>
          </cell>
          <cell r="N117" t="str">
            <v>Шишкин</v>
          </cell>
          <cell r="O117">
            <v>150</v>
          </cell>
          <cell r="P117" t="str">
            <v>паллета</v>
          </cell>
        </row>
        <row r="118">
          <cell r="B118">
            <v>23820</v>
          </cell>
          <cell r="C118" t="str">
            <v>Решетка  водоприемная РВ-50.14.7.45 ячеистая чугунная ВЧ, кл.Е</v>
          </cell>
          <cell r="D118">
            <v>0</v>
          </cell>
          <cell r="E118" t="str">
            <v>ППМ</v>
          </cell>
          <cell r="F118">
            <v>0</v>
          </cell>
          <cell r="H118">
            <v>0</v>
          </cell>
          <cell r="J118">
            <v>4</v>
          </cell>
          <cell r="K118">
            <v>2</v>
          </cell>
          <cell r="L118" t="str">
            <v>точечный отвод</v>
          </cell>
          <cell r="M118" t="str">
            <v>Чугун</v>
          </cell>
          <cell r="N118" t="str">
            <v>Шишкин</v>
          </cell>
          <cell r="O118">
            <v>150</v>
          </cell>
          <cell r="P118" t="str">
            <v>паллета</v>
          </cell>
        </row>
        <row r="119">
          <cell r="B119">
            <v>23822</v>
          </cell>
          <cell r="C119" t="str">
            <v>Решетка  водоприемная РВ-50.24.7.45 щелевая чугунная ВЧ, кл.Е</v>
          </cell>
          <cell r="D119">
            <v>540</v>
          </cell>
          <cell r="E119" t="str">
            <v>ГУП</v>
          </cell>
          <cell r="F119">
            <v>0</v>
          </cell>
          <cell r="I119">
            <v>0</v>
          </cell>
          <cell r="J119">
            <v>9</v>
          </cell>
          <cell r="K119">
            <v>2</v>
          </cell>
          <cell r="L119" t="str">
            <v>точечный отвод</v>
          </cell>
          <cell r="M119" t="str">
            <v>Чугун</v>
          </cell>
          <cell r="N119" t="str">
            <v>Шишкин</v>
          </cell>
          <cell r="O119">
            <v>80</v>
          </cell>
          <cell r="P119" t="str">
            <v>паллета</v>
          </cell>
        </row>
        <row r="120">
          <cell r="B120" t="str">
            <v>50209D</v>
          </cell>
          <cell r="C120" t="str">
            <v>Решетка водоприемная РВ-20.24.50 щелевая  чугунная кл. D</v>
          </cell>
          <cell r="D120">
            <v>510</v>
          </cell>
          <cell r="E120" t="str">
            <v>ГУП</v>
          </cell>
          <cell r="F120">
            <v>500</v>
          </cell>
          <cell r="H120">
            <v>800</v>
          </cell>
          <cell r="I120">
            <v>0</v>
          </cell>
          <cell r="J120">
            <v>8.5</v>
          </cell>
          <cell r="K120">
            <v>5</v>
          </cell>
          <cell r="L120" t="str">
            <v>решетки</v>
          </cell>
          <cell r="M120" t="str">
            <v>Чугун</v>
          </cell>
          <cell r="N120" t="str">
            <v>Шишкин</v>
          </cell>
          <cell r="O120">
            <v>90</v>
          </cell>
          <cell r="P120" t="str">
            <v>паллета</v>
          </cell>
        </row>
        <row r="121">
          <cell r="B121" t="str">
            <v>50209E</v>
          </cell>
          <cell r="C121" t="str">
            <v>Решетка водоприемная РВ-20.24.50 щелевая  чугунная кл. Е</v>
          </cell>
          <cell r="D121">
            <v>571.19999999999993</v>
          </cell>
          <cell r="E121" t="str">
            <v>ГУП</v>
          </cell>
          <cell r="F121">
            <v>1000</v>
          </cell>
          <cell r="J121">
            <v>9.52</v>
          </cell>
          <cell r="K121">
            <v>5</v>
          </cell>
          <cell r="L121" t="str">
            <v>решетки</v>
          </cell>
          <cell r="M121" t="str">
            <v>Чугун</v>
          </cell>
          <cell r="N121" t="str">
            <v>Шишкин</v>
          </cell>
          <cell r="O121">
            <v>90</v>
          </cell>
          <cell r="P121" t="str">
            <v>паллета</v>
          </cell>
        </row>
        <row r="122">
          <cell r="B122" t="str">
            <v>50109D</v>
          </cell>
          <cell r="C122" t="str">
            <v>Решетка водоприемная РВ 50.14.2,1 щелевая чугунная ВЧ,класс D</v>
          </cell>
          <cell r="D122">
            <v>267</v>
          </cell>
          <cell r="E122" t="str">
            <v>ГУП</v>
          </cell>
          <cell r="F122">
            <v>1000</v>
          </cell>
          <cell r="I122">
            <v>3.2000000000000001E-2</v>
          </cell>
          <cell r="J122">
            <v>4.45</v>
          </cell>
          <cell r="K122">
            <v>5</v>
          </cell>
          <cell r="L122" t="str">
            <v>решетки</v>
          </cell>
          <cell r="M122" t="str">
            <v>Чугун</v>
          </cell>
          <cell r="N122" t="str">
            <v>Шишкин</v>
          </cell>
          <cell r="O122">
            <v>300</v>
          </cell>
          <cell r="P122" t="str">
            <v>паллета</v>
          </cell>
        </row>
        <row r="123">
          <cell r="B123" t="str">
            <v>50109E</v>
          </cell>
          <cell r="C123" t="str">
            <v>Решетка водоприемная РВ 50.14.2,8 щелевая чугунная ВЧ, класс Е</v>
          </cell>
          <cell r="D123">
            <v>264</v>
          </cell>
          <cell r="E123" t="str">
            <v>ГУП</v>
          </cell>
          <cell r="F123">
            <v>2000</v>
          </cell>
          <cell r="J123">
            <v>4.4000000000000004</v>
          </cell>
          <cell r="K123">
            <v>5</v>
          </cell>
          <cell r="L123" t="str">
            <v>решетки</v>
          </cell>
          <cell r="M123" t="str">
            <v>Чугун</v>
          </cell>
          <cell r="N123" t="str">
            <v>Шишкин</v>
          </cell>
          <cell r="O123">
            <v>300</v>
          </cell>
          <cell r="P123" t="str">
            <v>паллета</v>
          </cell>
        </row>
        <row r="124">
          <cell r="B124" t="str">
            <v>50309E</v>
          </cell>
          <cell r="C124" t="str">
            <v>Решетка водоприемная РВ-30.37.50 щелевая  чугунная кл. E</v>
          </cell>
          <cell r="D124">
            <v>1298.23</v>
          </cell>
          <cell r="E124" t="str">
            <v>ППМ</v>
          </cell>
          <cell r="F124">
            <v>0</v>
          </cell>
          <cell r="J124">
            <v>19.100000000000001</v>
          </cell>
          <cell r="K124">
            <v>5</v>
          </cell>
          <cell r="L124" t="str">
            <v>решетки</v>
          </cell>
          <cell r="M124" t="str">
            <v>Чугун</v>
          </cell>
          <cell r="N124" t="str">
            <v>Шишкин</v>
          </cell>
          <cell r="O124">
            <v>50</v>
          </cell>
          <cell r="P124" t="str">
            <v>паллета</v>
          </cell>
        </row>
        <row r="125">
          <cell r="B125" t="str">
            <v>50159E</v>
          </cell>
          <cell r="C125" t="str">
            <v>Решетка водоприемная РВ-15.19.50 щелевая  чугунная кл. E</v>
          </cell>
          <cell r="D125">
            <v>489.55</v>
          </cell>
          <cell r="E125" t="str">
            <v>ППМ</v>
          </cell>
          <cell r="F125">
            <v>0</v>
          </cell>
          <cell r="J125">
            <v>7.2</v>
          </cell>
          <cell r="K125">
            <v>5</v>
          </cell>
          <cell r="L125" t="str">
            <v>решетки</v>
          </cell>
          <cell r="M125" t="str">
            <v>Чугун</v>
          </cell>
          <cell r="N125" t="str">
            <v>Шишкин</v>
          </cell>
          <cell r="O125">
            <v>100</v>
          </cell>
          <cell r="P125" t="str">
            <v>паллета</v>
          </cell>
        </row>
        <row r="126">
          <cell r="B126" t="str">
            <v>50159D</v>
          </cell>
          <cell r="C126" t="str">
            <v>Решетка водоприемная РВ-15.19.50 щелевая  чугунная кл. D</v>
          </cell>
          <cell r="D126">
            <v>435.37</v>
          </cell>
          <cell r="E126" t="str">
            <v>ППМ</v>
          </cell>
          <cell r="F126">
            <v>0</v>
          </cell>
          <cell r="J126">
            <v>6.4</v>
          </cell>
          <cell r="K126">
            <v>5</v>
          </cell>
          <cell r="L126" t="str">
            <v>решетки</v>
          </cell>
          <cell r="M126" t="str">
            <v>Чугун</v>
          </cell>
          <cell r="N126" t="str">
            <v>Шишкин</v>
          </cell>
          <cell r="O126">
            <v>120</v>
          </cell>
          <cell r="P126" t="str">
            <v>паллета</v>
          </cell>
        </row>
        <row r="127">
          <cell r="B127">
            <v>201</v>
          </cell>
          <cell r="C127" t="str">
            <v>Люк смотровой глухой чугунный</v>
          </cell>
          <cell r="D127">
            <v>2941</v>
          </cell>
          <cell r="E127" t="str">
            <v>ППМ</v>
          </cell>
          <cell r="F127">
            <v>0</v>
          </cell>
          <cell r="J127">
            <v>36</v>
          </cell>
          <cell r="K127">
            <v>5</v>
          </cell>
          <cell r="L127" t="str">
            <v>решетки</v>
          </cell>
          <cell r="M127" t="str">
            <v>Чугун</v>
          </cell>
          <cell r="N127" t="str">
            <v>Шишкин</v>
          </cell>
          <cell r="O127">
            <v>20</v>
          </cell>
          <cell r="P127" t="str">
            <v>паллета</v>
          </cell>
        </row>
        <row r="128">
          <cell r="B128">
            <v>202</v>
          </cell>
          <cell r="C128" t="str">
            <v>Люк смотровой ливневый чугунный</v>
          </cell>
          <cell r="D128">
            <v>2503</v>
          </cell>
          <cell r="E128" t="str">
            <v>ППМ</v>
          </cell>
          <cell r="F128">
            <v>0</v>
          </cell>
          <cell r="J128">
            <v>30</v>
          </cell>
          <cell r="K128">
            <v>5</v>
          </cell>
          <cell r="L128" t="str">
            <v>решетки</v>
          </cell>
          <cell r="M128" t="str">
            <v>Чугун</v>
          </cell>
          <cell r="N128" t="str">
            <v>Шишкин</v>
          </cell>
          <cell r="O128">
            <v>20</v>
          </cell>
          <cell r="P128" t="str">
            <v>паллета</v>
          </cell>
        </row>
        <row r="129">
          <cell r="B129" t="str">
            <v>5068D</v>
          </cell>
          <cell r="C129" t="str">
            <v>Решетка водоприемная СЧ 750*200*27 – чугунная, кл. D400</v>
          </cell>
          <cell r="D129">
            <v>743</v>
          </cell>
          <cell r="E129" t="str">
            <v>ППМ</v>
          </cell>
          <cell r="F129">
            <v>0</v>
          </cell>
          <cell r="J129">
            <v>13.7</v>
          </cell>
          <cell r="K129">
            <v>5</v>
          </cell>
          <cell r="L129" t="str">
            <v>решетки</v>
          </cell>
          <cell r="M129" t="str">
            <v>Чугун</v>
          </cell>
          <cell r="N129" t="str">
            <v>Шишкин</v>
          </cell>
          <cell r="O129">
            <v>0</v>
          </cell>
          <cell r="P129" t="str">
            <v>паллета</v>
          </cell>
        </row>
        <row r="130">
          <cell r="B130" t="str">
            <v>5069D</v>
          </cell>
          <cell r="C130" t="str">
            <v>Решетка водоприемная СЧ 750*250*27 – чугунная, кл. D400</v>
          </cell>
          <cell r="D130">
            <v>1058</v>
          </cell>
          <cell r="E130" t="str">
            <v>ППМ</v>
          </cell>
          <cell r="F130">
            <v>0</v>
          </cell>
          <cell r="J130">
            <v>19.5</v>
          </cell>
          <cell r="K130">
            <v>5</v>
          </cell>
          <cell r="L130" t="str">
            <v>решетки</v>
          </cell>
          <cell r="M130" t="str">
            <v>Чугун</v>
          </cell>
          <cell r="N130" t="str">
            <v>Шишкин</v>
          </cell>
          <cell r="O130">
            <v>0</v>
          </cell>
          <cell r="P130" t="str">
            <v>паллета</v>
          </cell>
        </row>
        <row r="131">
          <cell r="B131" t="str">
            <v>5070D</v>
          </cell>
          <cell r="C131" t="str">
            <v>Решетка водоприемная СЧ 750*300*27 – чугунная, кл. D400</v>
          </cell>
          <cell r="D131">
            <v>1340</v>
          </cell>
          <cell r="E131" t="str">
            <v>ППМ</v>
          </cell>
          <cell r="F131">
            <v>0</v>
          </cell>
          <cell r="J131">
            <v>24.7</v>
          </cell>
          <cell r="K131">
            <v>5</v>
          </cell>
          <cell r="L131" t="str">
            <v>решетки</v>
          </cell>
          <cell r="M131" t="str">
            <v>Чугун</v>
          </cell>
          <cell r="N131" t="str">
            <v>Шишкин</v>
          </cell>
          <cell r="O131">
            <v>0</v>
          </cell>
          <cell r="P131" t="str">
            <v>паллета</v>
          </cell>
        </row>
        <row r="132">
          <cell r="B132" t="str">
            <v>5071D</v>
          </cell>
          <cell r="C132" t="str">
            <v>Решетка водоприемная СЧ 750*350*27 – чугунная, кл. D400</v>
          </cell>
          <cell r="D132">
            <v>1481</v>
          </cell>
          <cell r="E132" t="str">
            <v>ППМ</v>
          </cell>
          <cell r="F132">
            <v>0</v>
          </cell>
          <cell r="J132">
            <v>27.3</v>
          </cell>
          <cell r="K132">
            <v>5</v>
          </cell>
          <cell r="L132" t="str">
            <v>решетки</v>
          </cell>
          <cell r="M132" t="str">
            <v>Чугун</v>
          </cell>
          <cell r="N132" t="str">
            <v>Шишкин</v>
          </cell>
          <cell r="O132">
            <v>40</v>
          </cell>
          <cell r="P132" t="str">
            <v>паллета</v>
          </cell>
        </row>
        <row r="133">
          <cell r="B133" t="str">
            <v>5072D</v>
          </cell>
          <cell r="C133" t="str">
            <v>Решетка водоприемная СЧ 750*400*27 – чугунная, кл. D400</v>
          </cell>
          <cell r="D133">
            <v>1876</v>
          </cell>
          <cell r="E133" t="str">
            <v>ППМ</v>
          </cell>
          <cell r="F133">
            <v>0</v>
          </cell>
          <cell r="J133">
            <v>35</v>
          </cell>
          <cell r="K133">
            <v>5</v>
          </cell>
          <cell r="L133" t="str">
            <v>решетки</v>
          </cell>
          <cell r="M133" t="str">
            <v>Чугун</v>
          </cell>
          <cell r="N133" t="str">
            <v>Шишкин</v>
          </cell>
          <cell r="O133">
            <v>30</v>
          </cell>
          <cell r="P133">
            <v>0</v>
          </cell>
        </row>
        <row r="134">
          <cell r="B134" t="str">
            <v>5073D</v>
          </cell>
          <cell r="C134" t="str">
            <v>Решетка водоприемная СЧ 750*500*27 – чугунная, кл. D400</v>
          </cell>
          <cell r="D134">
            <v>2399.61</v>
          </cell>
          <cell r="E134" t="str">
            <v>ППМ</v>
          </cell>
          <cell r="F134">
            <v>0</v>
          </cell>
          <cell r="J134">
            <v>44</v>
          </cell>
          <cell r="K134">
            <v>5</v>
          </cell>
          <cell r="L134" t="str">
            <v>решетки</v>
          </cell>
          <cell r="M134" t="str">
            <v>Чугун</v>
          </cell>
          <cell r="N134" t="str">
            <v>Шишкин</v>
          </cell>
          <cell r="O134">
            <v>20</v>
          </cell>
          <cell r="P134" t="str">
            <v>мешок</v>
          </cell>
        </row>
        <row r="135">
          <cell r="B135" t="str">
            <v>Решетки стальные, профили усиливающие (Шишкин А.И.)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K135">
            <v>0</v>
          </cell>
          <cell r="L135" t="str">
            <v/>
          </cell>
          <cell r="N135">
            <v>0</v>
          </cell>
          <cell r="O135">
            <v>0</v>
          </cell>
          <cell r="P135" t="str">
            <v>мешок</v>
          </cell>
        </row>
        <row r="136">
          <cell r="B136">
            <v>103</v>
          </cell>
          <cell r="C136" t="str">
            <v>Крепеж для решеток DN 100</v>
          </cell>
          <cell r="D136">
            <v>20</v>
          </cell>
          <cell r="E136" t="str">
            <v>Анвира</v>
          </cell>
          <cell r="F136">
            <v>0</v>
          </cell>
          <cell r="J136">
            <v>0</v>
          </cell>
          <cell r="K136">
            <v>1</v>
          </cell>
          <cell r="L136" t="str">
            <v>комплектующие</v>
          </cell>
          <cell r="M136">
            <v>0</v>
          </cell>
          <cell r="N136" t="str">
            <v>Шишкин</v>
          </cell>
          <cell r="O136">
            <v>2000</v>
          </cell>
          <cell r="P136" t="str">
            <v>мешок</v>
          </cell>
        </row>
        <row r="137">
          <cell r="B137">
            <v>104</v>
          </cell>
          <cell r="C137" t="str">
            <v xml:space="preserve">Крепеж к лотку водоотводному  бетонному DN100 </v>
          </cell>
          <cell r="D137">
            <v>28</v>
          </cell>
          <cell r="E137" t="str">
            <v>Анвира</v>
          </cell>
          <cell r="F137">
            <v>2000</v>
          </cell>
          <cell r="J137">
            <v>0</v>
          </cell>
          <cell r="K137">
            <v>1</v>
          </cell>
          <cell r="L137" t="str">
            <v>комплектующие</v>
          </cell>
          <cell r="M137">
            <v>0</v>
          </cell>
          <cell r="N137" t="str">
            <v>Шишкин</v>
          </cell>
          <cell r="O137">
            <v>500</v>
          </cell>
          <cell r="P137" t="str">
            <v>коробка</v>
          </cell>
        </row>
        <row r="138">
          <cell r="B138">
            <v>107</v>
          </cell>
          <cell r="C138" t="str">
            <v>Крепеж  к лотку водоотводному полимербетонному DN100</v>
          </cell>
          <cell r="D138">
            <v>14</v>
          </cell>
          <cell r="E138" t="str">
            <v>Анвира</v>
          </cell>
          <cell r="F138">
            <v>1000</v>
          </cell>
          <cell r="J138">
            <v>0</v>
          </cell>
          <cell r="K138">
            <v>1</v>
          </cell>
          <cell r="L138" t="str">
            <v>комплектующие</v>
          </cell>
          <cell r="M138">
            <v>0</v>
          </cell>
          <cell r="N138" t="str">
            <v>Шишкин</v>
          </cell>
          <cell r="O138">
            <v>500</v>
          </cell>
          <cell r="P138" t="str">
            <v>паллета</v>
          </cell>
        </row>
        <row r="139">
          <cell r="B139" t="str">
            <v>138/1</v>
          </cell>
          <cell r="C139" t="str">
            <v>Крепеж  к лотку водоотводному пластиковому DN300</v>
          </cell>
          <cell r="D139">
            <v>15</v>
          </cell>
          <cell r="E139" t="str">
            <v>Болт.ру</v>
          </cell>
          <cell r="F139">
            <v>0</v>
          </cell>
          <cell r="J139">
            <v>0</v>
          </cell>
          <cell r="K139">
            <v>1</v>
          </cell>
          <cell r="L139" t="str">
            <v>комплектующие</v>
          </cell>
          <cell r="M139">
            <v>0</v>
          </cell>
          <cell r="N139" t="str">
            <v>Шишкин</v>
          </cell>
          <cell r="O139">
            <v>1000</v>
          </cell>
          <cell r="P139" t="str">
            <v>паллета</v>
          </cell>
        </row>
        <row r="140">
          <cell r="B140">
            <v>200</v>
          </cell>
          <cell r="C140" t="str">
            <v>Решетка водоприемная к дождеприемнику РВ-28,5.28,5 штампованная стальная оцинкованная</v>
          </cell>
          <cell r="D140">
            <v>90</v>
          </cell>
          <cell r="E140" t="str">
            <v>Премьер</v>
          </cell>
          <cell r="F140">
            <v>500</v>
          </cell>
          <cell r="J140">
            <v>0.75</v>
          </cell>
          <cell r="K140">
            <v>2</v>
          </cell>
          <cell r="L140" t="str">
            <v>точечный отвод</v>
          </cell>
          <cell r="M140" t="str">
            <v>Zn</v>
          </cell>
          <cell r="N140" t="str">
            <v>Шишкин</v>
          </cell>
          <cell r="O140">
            <v>500</v>
          </cell>
          <cell r="P140" t="str">
            <v>паллета</v>
          </cell>
        </row>
        <row r="141">
          <cell r="B141">
            <v>206</v>
          </cell>
          <cell r="C141" t="str">
            <v>Решетка водоприемная  к дождеприемнику РВ-28,5.28,5 ячеистая стальная неоцинкованная</v>
          </cell>
          <cell r="D141">
            <v>260</v>
          </cell>
          <cell r="E141" t="str">
            <v>Промтехком</v>
          </cell>
          <cell r="F141">
            <v>0</v>
          </cell>
          <cell r="J141">
            <v>1.7</v>
          </cell>
          <cell r="K141">
            <v>2</v>
          </cell>
          <cell r="L141" t="str">
            <v>точечный отвод</v>
          </cell>
          <cell r="M141" t="str">
            <v>Zn</v>
          </cell>
          <cell r="N141" t="str">
            <v>Шишкин</v>
          </cell>
          <cell r="O141">
            <v>400</v>
          </cell>
          <cell r="P141" t="str">
            <v>паллета</v>
          </cell>
        </row>
        <row r="142">
          <cell r="B142">
            <v>206</v>
          </cell>
          <cell r="C142" t="str">
            <v>Решетка водоприемная к дождеприемнику РВ-28,5.28,5 ячеистая стальная оцинкованная</v>
          </cell>
          <cell r="D142">
            <v>0</v>
          </cell>
          <cell r="E142" t="str">
            <v>Пресснастил</v>
          </cell>
          <cell r="F142">
            <v>1000</v>
          </cell>
          <cell r="J142">
            <v>1.7</v>
          </cell>
          <cell r="K142">
            <v>2</v>
          </cell>
          <cell r="L142" t="str">
            <v>точечный отвод</v>
          </cell>
          <cell r="M142" t="str">
            <v>Zn</v>
          </cell>
          <cell r="N142" t="str">
            <v>Шишкин</v>
          </cell>
          <cell r="O142">
            <v>400</v>
          </cell>
          <cell r="P142" t="str">
            <v>паллета</v>
          </cell>
        </row>
        <row r="143">
          <cell r="B143">
            <v>206</v>
          </cell>
          <cell r="C143" t="str">
            <v>Решетка водоприемная к дождеприемнику РВ-28,5.28,5 ячеистая стальная оцинкованная</v>
          </cell>
          <cell r="D143">
            <v>0</v>
          </cell>
          <cell r="E143" t="str">
            <v>Алкон</v>
          </cell>
          <cell r="F143">
            <v>0</v>
          </cell>
          <cell r="J143">
            <v>1.7</v>
          </cell>
          <cell r="K143">
            <v>2</v>
          </cell>
          <cell r="L143" t="str">
            <v>точечный отвод</v>
          </cell>
          <cell r="M143" t="str">
            <v>Zn</v>
          </cell>
          <cell r="N143" t="str">
            <v>Шишкин</v>
          </cell>
          <cell r="O143">
            <v>400</v>
          </cell>
          <cell r="P143" t="str">
            <v>паллета</v>
          </cell>
        </row>
        <row r="144">
          <cell r="B144">
            <v>301</v>
          </cell>
          <cell r="C144" t="str">
            <v>Решетка стальная 390х590 (ячейка)</v>
          </cell>
          <cell r="D144">
            <v>700</v>
          </cell>
          <cell r="E144" t="str">
            <v>Промтехком</v>
          </cell>
          <cell r="F144">
            <v>2000</v>
          </cell>
          <cell r="J144">
            <v>0</v>
          </cell>
          <cell r="K144">
            <v>3</v>
          </cell>
          <cell r="L144" t="str">
            <v>придверные решетки</v>
          </cell>
          <cell r="M144" t="str">
            <v>Zn</v>
          </cell>
          <cell r="N144" t="str">
            <v>Шишкин</v>
          </cell>
          <cell r="O144">
            <v>100</v>
          </cell>
          <cell r="P144" t="str">
            <v>паллета</v>
          </cell>
        </row>
        <row r="145">
          <cell r="B145">
            <v>302</v>
          </cell>
          <cell r="C145" t="str">
            <v>Решетка стальная 490х990 (ячейка)</v>
          </cell>
          <cell r="D145">
            <v>1400</v>
          </cell>
          <cell r="E145" t="str">
            <v>Промтехком</v>
          </cell>
          <cell r="F145">
            <v>1000</v>
          </cell>
          <cell r="J145">
            <v>0</v>
          </cell>
          <cell r="K145">
            <v>3</v>
          </cell>
          <cell r="L145" t="str">
            <v>придверные решетки</v>
          </cell>
          <cell r="M145" t="str">
            <v>Zn</v>
          </cell>
          <cell r="N145" t="str">
            <v>Шишкин</v>
          </cell>
          <cell r="O145">
            <v>50</v>
          </cell>
          <cell r="P145" t="str">
            <v>паллета</v>
          </cell>
        </row>
        <row r="146">
          <cell r="B146">
            <v>303</v>
          </cell>
          <cell r="C146" t="str">
            <v>Прессованный настил 500х1000 33х11/30х2</v>
          </cell>
          <cell r="D146">
            <v>0</v>
          </cell>
          <cell r="E146" t="str">
            <v>Пресснастил</v>
          </cell>
          <cell r="F146">
            <v>500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 t="str">
            <v>Шишкин</v>
          </cell>
          <cell r="O146">
            <v>0</v>
          </cell>
          <cell r="P146" t="str">
            <v>паллета</v>
          </cell>
        </row>
        <row r="147">
          <cell r="B147">
            <v>304</v>
          </cell>
          <cell r="C147" t="str">
            <v>Прессованный настил 600х1000 33х11/30х2</v>
          </cell>
          <cell r="D147">
            <v>0</v>
          </cell>
          <cell r="E147" t="str">
            <v>Пресснастил</v>
          </cell>
          <cell r="F147">
            <v>30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 t="str">
            <v>Шишкин</v>
          </cell>
          <cell r="O147">
            <v>0</v>
          </cell>
          <cell r="P147" t="str">
            <v>паллета</v>
          </cell>
        </row>
        <row r="148">
          <cell r="B148">
            <v>305</v>
          </cell>
          <cell r="C148" t="str">
            <v>Прессованный настил 700х1000 33х11/30х2</v>
          </cell>
          <cell r="D148">
            <v>0</v>
          </cell>
          <cell r="E148" t="str">
            <v>Пресснастил</v>
          </cell>
          <cell r="F148">
            <v>50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 t="str">
            <v>Шишкин</v>
          </cell>
          <cell r="O148">
            <v>0</v>
          </cell>
          <cell r="P148" t="str">
            <v>паллета</v>
          </cell>
        </row>
        <row r="149">
          <cell r="B149">
            <v>306</v>
          </cell>
          <cell r="C149" t="str">
            <v>Прессованный настил 800х1000 33х11/30х2</v>
          </cell>
          <cell r="D149">
            <v>0</v>
          </cell>
          <cell r="E149" t="str">
            <v>Пресснастил</v>
          </cell>
          <cell r="F149">
            <v>30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 t="str">
            <v>Шишкин</v>
          </cell>
          <cell r="O149">
            <v>0</v>
          </cell>
          <cell r="P149" t="str">
            <v>паллета</v>
          </cell>
        </row>
        <row r="150">
          <cell r="B150">
            <v>307</v>
          </cell>
          <cell r="C150" t="str">
            <v>Прессованный настил 900х1000 33х11/30х2</v>
          </cell>
          <cell r="D150">
            <v>0</v>
          </cell>
          <cell r="E150" t="str">
            <v>Пресснастил</v>
          </cell>
          <cell r="F150">
            <v>30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 t="str">
            <v>Шишкин</v>
          </cell>
          <cell r="O150">
            <v>0</v>
          </cell>
          <cell r="P150" t="str">
            <v>паллета</v>
          </cell>
        </row>
        <row r="151">
          <cell r="B151">
            <v>308</v>
          </cell>
          <cell r="C151" t="str">
            <v>Прессованный настил 1000х1000 33x11/30x2</v>
          </cell>
          <cell r="D151">
            <v>0</v>
          </cell>
          <cell r="E151" t="str">
            <v>Пресснастил</v>
          </cell>
          <cell r="F151">
            <v>200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 t="str">
            <v>Шишкин</v>
          </cell>
          <cell r="O151">
            <v>0</v>
          </cell>
          <cell r="P151" t="str">
            <v>паллета</v>
          </cell>
        </row>
        <row r="152">
          <cell r="B152">
            <v>309</v>
          </cell>
          <cell r="C152" t="str">
            <v>Прессованный настил 1200х1000 33х11/30х2</v>
          </cell>
          <cell r="D152">
            <v>0</v>
          </cell>
          <cell r="E152" t="str">
            <v>Пресснастил</v>
          </cell>
          <cell r="F152">
            <v>100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 t="str">
            <v>Шишкин</v>
          </cell>
          <cell r="O152">
            <v>0</v>
          </cell>
          <cell r="P152">
            <v>0</v>
          </cell>
        </row>
        <row r="153">
          <cell r="B153">
            <v>500</v>
          </cell>
          <cell r="C153" t="str">
            <v xml:space="preserve">Решетка водоприемная РВ -10.13,6.50- штампованная стальная оцинкованная </v>
          </cell>
          <cell r="D153">
            <v>95</v>
          </cell>
          <cell r="E153" t="str">
            <v>Анвира</v>
          </cell>
          <cell r="F153">
            <v>100</v>
          </cell>
          <cell r="J153">
            <v>0.65</v>
          </cell>
          <cell r="K153">
            <v>5</v>
          </cell>
          <cell r="L153" t="str">
            <v>решетки</v>
          </cell>
          <cell r="M153" t="str">
            <v>Сталь</v>
          </cell>
          <cell r="N153" t="str">
            <v>Шишкин</v>
          </cell>
          <cell r="O153">
            <v>1000</v>
          </cell>
          <cell r="P153" t="str">
            <v>паллета</v>
          </cell>
        </row>
        <row r="154">
          <cell r="B154" t="str">
            <v>501/н</v>
          </cell>
          <cell r="C154">
            <v>0</v>
          </cell>
          <cell r="D154">
            <v>320</v>
          </cell>
          <cell r="E154" t="str">
            <v>Промтехком</v>
          </cell>
          <cell r="F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 t="str">
            <v>паллета</v>
          </cell>
        </row>
        <row r="155">
          <cell r="B155">
            <v>501</v>
          </cell>
          <cell r="C155" t="str">
            <v>Решетка водоприемная Gidrolica Standart РВ -10.13,6.100 - ячеистая стальная оцинкованная, кл. В125</v>
          </cell>
          <cell r="D155">
            <v>0</v>
          </cell>
          <cell r="E155" t="str">
            <v>Алкон</v>
          </cell>
          <cell r="F155">
            <v>500</v>
          </cell>
          <cell r="J155">
            <v>3.52</v>
          </cell>
          <cell r="K155">
            <v>5</v>
          </cell>
          <cell r="L155" t="str">
            <v>решетки</v>
          </cell>
          <cell r="M155" t="str">
            <v>Zn</v>
          </cell>
          <cell r="N155" t="str">
            <v>Шишкин</v>
          </cell>
          <cell r="O155">
            <v>250</v>
          </cell>
          <cell r="P155" t="str">
            <v>паллета</v>
          </cell>
        </row>
        <row r="156">
          <cell r="B156">
            <v>501</v>
          </cell>
          <cell r="C156" t="str">
            <v>Решетка водоприемная Gidrolica Standart РВ -10.13,6.100 - ячеистая стальная оцинкованная, кл. В125</v>
          </cell>
          <cell r="D156">
            <v>470</v>
          </cell>
          <cell r="E156" t="str">
            <v>Промтехком</v>
          </cell>
          <cell r="F156">
            <v>0</v>
          </cell>
          <cell r="J156">
            <v>2.91</v>
          </cell>
          <cell r="K156">
            <v>5</v>
          </cell>
          <cell r="L156" t="str">
            <v>решетки</v>
          </cell>
          <cell r="M156" t="str">
            <v>Сталь</v>
          </cell>
          <cell r="N156" t="str">
            <v>Шишкин</v>
          </cell>
          <cell r="O156">
            <v>250</v>
          </cell>
          <cell r="P156" t="str">
            <v>паллета</v>
          </cell>
        </row>
        <row r="157">
          <cell r="B157">
            <v>501</v>
          </cell>
          <cell r="C157" t="str">
            <v>Решетка водоприемная Gidrolica Standart РВ -10.13,6.100 - ячеистая стальная оцинкованная, кл. В125</v>
          </cell>
          <cell r="D157">
            <v>435</v>
          </cell>
          <cell r="E157" t="str">
            <v>Премьер</v>
          </cell>
          <cell r="F157">
            <v>0</v>
          </cell>
          <cell r="J157">
            <v>2.91</v>
          </cell>
          <cell r="K157">
            <v>5</v>
          </cell>
          <cell r="L157" t="str">
            <v>решетки</v>
          </cell>
          <cell r="M157" t="str">
            <v>Сталь</v>
          </cell>
          <cell r="N157" t="str">
            <v>Шишкин</v>
          </cell>
          <cell r="O157">
            <v>250</v>
          </cell>
          <cell r="P157" t="str">
            <v>паллета</v>
          </cell>
        </row>
        <row r="158">
          <cell r="B158">
            <v>502</v>
          </cell>
          <cell r="C158" t="str">
            <v xml:space="preserve">Решетка водоприемная РВ -10.13,6.100- штампованная медная  </v>
          </cell>
          <cell r="D158">
            <v>1150</v>
          </cell>
          <cell r="E158" t="str">
            <v>Анвира</v>
          </cell>
          <cell r="F158">
            <v>100</v>
          </cell>
          <cell r="J158">
            <v>0</v>
          </cell>
          <cell r="K158">
            <v>5</v>
          </cell>
          <cell r="L158" t="str">
            <v>решетки</v>
          </cell>
          <cell r="M158" t="str">
            <v>Cu</v>
          </cell>
          <cell r="N158" t="str">
            <v>Шишкин</v>
          </cell>
          <cell r="O158">
            <v>500</v>
          </cell>
          <cell r="P158" t="str">
            <v>паллета</v>
          </cell>
        </row>
        <row r="159">
          <cell r="B159">
            <v>503</v>
          </cell>
          <cell r="C159" t="str">
            <v xml:space="preserve">Решетка водоприемная РВ -10.13,6.100-штампованная нержавеющая сталь  </v>
          </cell>
          <cell r="D159">
            <v>500</v>
          </cell>
          <cell r="E159" t="str">
            <v>Анвира</v>
          </cell>
          <cell r="F159">
            <v>300</v>
          </cell>
          <cell r="J159">
            <v>0</v>
          </cell>
          <cell r="K159">
            <v>5</v>
          </cell>
          <cell r="L159" t="str">
            <v>решетки</v>
          </cell>
          <cell r="M159" t="str">
            <v>Нерж.</v>
          </cell>
          <cell r="N159" t="str">
            <v>Шишкин</v>
          </cell>
          <cell r="O159">
            <v>500</v>
          </cell>
          <cell r="P159" t="str">
            <v>паллета</v>
          </cell>
        </row>
        <row r="160">
          <cell r="B160">
            <v>508</v>
          </cell>
          <cell r="C160" t="str">
            <v xml:space="preserve">Решетка водоприемная РВ -10.13,6.100-штампованная стальная оцинкованная </v>
          </cell>
          <cell r="D160">
            <v>121</v>
          </cell>
          <cell r="E160" t="str">
            <v>Анвира</v>
          </cell>
          <cell r="F160">
            <v>10000</v>
          </cell>
          <cell r="J160">
            <v>1.6</v>
          </cell>
          <cell r="K160">
            <v>5</v>
          </cell>
          <cell r="L160" t="str">
            <v>решетки</v>
          </cell>
          <cell r="M160" t="str">
            <v>Сталь</v>
          </cell>
          <cell r="N160" t="str">
            <v>Шишкин</v>
          </cell>
          <cell r="O160">
            <v>500</v>
          </cell>
          <cell r="P160" t="str">
            <v>паллета</v>
          </cell>
        </row>
        <row r="161">
          <cell r="B161">
            <v>508</v>
          </cell>
          <cell r="C161" t="str">
            <v xml:space="preserve">Решетка водоприемная РВ -10.13,6.100-штампованная стальная оцинкованная </v>
          </cell>
          <cell r="D161">
            <v>126</v>
          </cell>
          <cell r="E161" t="str">
            <v>Премьер</v>
          </cell>
          <cell r="F161">
            <v>10000</v>
          </cell>
          <cell r="J161">
            <v>1.6</v>
          </cell>
          <cell r="K161">
            <v>5</v>
          </cell>
          <cell r="L161" t="str">
            <v>решетки</v>
          </cell>
          <cell r="M161" t="str">
            <v>Сталь</v>
          </cell>
          <cell r="N161" t="str">
            <v>Шишкин</v>
          </cell>
          <cell r="O161">
            <v>500</v>
          </cell>
          <cell r="P161" t="str">
            <v>паллета</v>
          </cell>
        </row>
        <row r="162">
          <cell r="B162" t="str">
            <v>508/кр</v>
          </cell>
          <cell r="C162" t="str">
            <v>Крышка РВ-10.13,6.100 - штампованная стальная оцинкованная</v>
          </cell>
          <cell r="D162">
            <v>0</v>
          </cell>
          <cell r="E162" t="str">
            <v>Анвира</v>
          </cell>
          <cell r="F162">
            <v>0</v>
          </cell>
          <cell r="J162">
            <v>1.7</v>
          </cell>
          <cell r="K162">
            <v>5</v>
          </cell>
          <cell r="L162" t="str">
            <v>решетки</v>
          </cell>
          <cell r="M162" t="str">
            <v>Сталь</v>
          </cell>
          <cell r="N162" t="str">
            <v>Шишкин</v>
          </cell>
          <cell r="O162">
            <v>500</v>
          </cell>
          <cell r="P162" t="str">
            <v>паллета</v>
          </cell>
        </row>
        <row r="163">
          <cell r="B163" t="str">
            <v>508/1</v>
          </cell>
          <cell r="C163" t="str">
            <v>Решетка водоприемная РВ -10.13,6.100-штампованная стальная оцинкованная с отверстием под крепеж</v>
          </cell>
          <cell r="D163">
            <v>120.5</v>
          </cell>
          <cell r="E163" t="str">
            <v>Анвира</v>
          </cell>
          <cell r="F163">
            <v>0</v>
          </cell>
          <cell r="J163">
            <v>1.6</v>
          </cell>
          <cell r="K163">
            <v>5</v>
          </cell>
          <cell r="L163" t="str">
            <v>решетки</v>
          </cell>
          <cell r="M163" t="str">
            <v>Zn</v>
          </cell>
          <cell r="N163" t="str">
            <v>Шишкин</v>
          </cell>
          <cell r="O163">
            <v>500</v>
          </cell>
          <cell r="P163" t="str">
            <v>паллета</v>
          </cell>
        </row>
        <row r="164">
          <cell r="B164" t="str">
            <v>508/1</v>
          </cell>
          <cell r="C164" t="str">
            <v>Решетка водоприемная РВ -10.13,6.100-штампованная стальная оцинкованная с отверстием под крепеж</v>
          </cell>
          <cell r="D164">
            <v>138</v>
          </cell>
          <cell r="E164" t="str">
            <v>Премьер</v>
          </cell>
          <cell r="J164">
            <v>1.6</v>
          </cell>
          <cell r="K164">
            <v>5</v>
          </cell>
          <cell r="L164" t="str">
            <v>решетки</v>
          </cell>
          <cell r="M164" t="str">
            <v>Zn</v>
          </cell>
          <cell r="N164" t="str">
            <v>Шишкин</v>
          </cell>
          <cell r="O164">
            <v>500</v>
          </cell>
          <cell r="P164" t="str">
            <v>паллета</v>
          </cell>
        </row>
        <row r="165">
          <cell r="B165" t="str">
            <v>511/н</v>
          </cell>
          <cell r="C165" t="str">
            <v>Решетка водоприемная Gidrolica Standart РВ -15.18,7.100 - ячеистая стальная , кл. В125, неоцинкованная</v>
          </cell>
          <cell r="D165">
            <v>400</v>
          </cell>
          <cell r="E165" t="str">
            <v>Промтехком</v>
          </cell>
          <cell r="J165">
            <v>4.3499999999999996</v>
          </cell>
          <cell r="K165">
            <v>0</v>
          </cell>
          <cell r="L165">
            <v>0</v>
          </cell>
          <cell r="M165">
            <v>0</v>
          </cell>
          <cell r="N165" t="str">
            <v>Шишкин</v>
          </cell>
          <cell r="O165">
            <v>200</v>
          </cell>
          <cell r="P165">
            <v>0</v>
          </cell>
        </row>
        <row r="166">
          <cell r="B166">
            <v>511</v>
          </cell>
          <cell r="C166" t="str">
            <v>Решетка водоприемная Gidrolica Standart РВ -15.18,7.100 - ячеистая стальная оцинкованная, кл. В125</v>
          </cell>
          <cell r="D166">
            <v>620</v>
          </cell>
          <cell r="E166" t="str">
            <v>Промтехком</v>
          </cell>
          <cell r="J166">
            <v>0</v>
          </cell>
          <cell r="K166">
            <v>5</v>
          </cell>
          <cell r="L166" t="str">
            <v>решетки</v>
          </cell>
          <cell r="M166" t="str">
            <v>Сталь</v>
          </cell>
          <cell r="N166" t="str">
            <v>Шишкин</v>
          </cell>
          <cell r="O166">
            <v>200</v>
          </cell>
          <cell r="P166" t="str">
            <v>паллета</v>
          </cell>
        </row>
        <row r="167">
          <cell r="B167">
            <v>513</v>
          </cell>
          <cell r="C167" t="str">
            <v>Решётка водоприёмная Gidrolica Standart РВ-15.18,6.100 штампованная стальная нержавеющая, кл. А15</v>
          </cell>
          <cell r="D167">
            <v>665</v>
          </cell>
          <cell r="E167" t="str">
            <v>ПсковСтройМетиз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 t="str">
            <v>паллета</v>
          </cell>
        </row>
        <row r="168">
          <cell r="B168">
            <v>518</v>
          </cell>
          <cell r="C168" t="str">
            <v>Решетка водоприемная стальная</v>
          </cell>
          <cell r="D168">
            <v>260</v>
          </cell>
          <cell r="E168" t="str">
            <v>Анвира</v>
          </cell>
          <cell r="J168">
            <v>2.5</v>
          </cell>
          <cell r="K168">
            <v>5</v>
          </cell>
          <cell r="L168" t="str">
            <v>решетки</v>
          </cell>
          <cell r="M168" t="str">
            <v>Сталь</v>
          </cell>
          <cell r="N168" t="str">
            <v>Шишкин</v>
          </cell>
          <cell r="O168">
            <v>250</v>
          </cell>
          <cell r="P168">
            <v>0</v>
          </cell>
        </row>
        <row r="169">
          <cell r="B169">
            <v>521</v>
          </cell>
          <cell r="C169" t="str">
            <v xml:space="preserve">Решетка стальная (110х32) к Арт.4300 </v>
          </cell>
          <cell r="D169">
            <v>1500</v>
          </cell>
          <cell r="E169" t="str">
            <v>Промтехком</v>
          </cell>
          <cell r="F169">
            <v>0</v>
          </cell>
          <cell r="J169">
            <v>0</v>
          </cell>
          <cell r="K169">
            <v>5</v>
          </cell>
          <cell r="L169" t="str">
            <v>решетки</v>
          </cell>
          <cell r="M169" t="str">
            <v>Сталь</v>
          </cell>
          <cell r="N169" t="str">
            <v>Шишкин</v>
          </cell>
          <cell r="O169">
            <v>20</v>
          </cell>
          <cell r="P169" t="str">
            <v>паллета</v>
          </cell>
        </row>
        <row r="170">
          <cell r="B170" t="str">
            <v>522/н</v>
          </cell>
          <cell r="C170">
            <v>0</v>
          </cell>
          <cell r="D170">
            <v>430</v>
          </cell>
          <cell r="E170" t="str">
            <v>Промтехком</v>
          </cell>
          <cell r="F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 t="str">
            <v>паллета</v>
          </cell>
        </row>
        <row r="171">
          <cell r="B171">
            <v>522</v>
          </cell>
          <cell r="C171" t="str">
            <v>Решетка водоприемная Gidrolica Standart РВ -20.24.100 - ячеистая стальная оцинкованная, кл. В125</v>
          </cell>
          <cell r="D171">
            <v>680</v>
          </cell>
          <cell r="E171" t="str">
            <v>Промтехком</v>
          </cell>
          <cell r="F171">
            <v>0</v>
          </cell>
          <cell r="J171">
            <v>5.23</v>
          </cell>
          <cell r="K171">
            <v>0</v>
          </cell>
          <cell r="L171">
            <v>0</v>
          </cell>
          <cell r="M171">
            <v>0</v>
          </cell>
          <cell r="N171" t="str">
            <v>Шишкин</v>
          </cell>
          <cell r="O171">
            <v>200</v>
          </cell>
          <cell r="P171">
            <v>0</v>
          </cell>
        </row>
        <row r="172">
          <cell r="B172">
            <v>522</v>
          </cell>
          <cell r="C172" t="str">
            <v>Решетка водоприемная Gidrolica Standart РВ -20.24.100 - ячеистая стальная оцинкованная, кл. В125</v>
          </cell>
          <cell r="D172">
            <v>135</v>
          </cell>
          <cell r="E172" t="str">
            <v>Алкон</v>
          </cell>
          <cell r="F172">
            <v>50</v>
          </cell>
          <cell r="J172">
            <v>5.6920000000000002</v>
          </cell>
          <cell r="K172">
            <v>5</v>
          </cell>
          <cell r="L172" t="str">
            <v>решетки</v>
          </cell>
          <cell r="M172" t="str">
            <v>Zn</v>
          </cell>
          <cell r="N172" t="str">
            <v>Шишкин</v>
          </cell>
          <cell r="O172">
            <v>200</v>
          </cell>
          <cell r="P172" t="str">
            <v>паллета</v>
          </cell>
        </row>
        <row r="173">
          <cell r="B173">
            <v>523</v>
          </cell>
          <cell r="C173" t="str">
            <v>Решетка водоприемная Gidrolica Standart РВ -20.24.100 - штампованная стальная  нержавеющая, кл. А15</v>
          </cell>
          <cell r="D173">
            <v>0</v>
          </cell>
          <cell r="E173" t="str">
            <v>ПсковСтройМетиз</v>
          </cell>
          <cell r="F173">
            <v>0</v>
          </cell>
          <cell r="J173">
            <v>0</v>
          </cell>
          <cell r="K173">
            <v>0</v>
          </cell>
          <cell r="L173" t="str">
            <v/>
          </cell>
          <cell r="M173" t="str">
            <v>Сталь</v>
          </cell>
          <cell r="N173" t="str">
            <v>Шишкин</v>
          </cell>
          <cell r="O173">
            <v>0</v>
          </cell>
          <cell r="P173" t="str">
            <v>паллета</v>
          </cell>
        </row>
        <row r="174">
          <cell r="B174">
            <v>528</v>
          </cell>
          <cell r="C174" t="str">
            <v>Решетка водоприемная РВ -20.24.100- штампованная стальная оцинкованная</v>
          </cell>
          <cell r="D174">
            <v>290</v>
          </cell>
          <cell r="E174" t="str">
            <v>Анвира</v>
          </cell>
          <cell r="F174">
            <v>500</v>
          </cell>
          <cell r="J174">
            <v>3.4</v>
          </cell>
          <cell r="K174">
            <v>5</v>
          </cell>
          <cell r="L174" t="str">
            <v>решетки</v>
          </cell>
          <cell r="M174" t="str">
            <v>Сталь</v>
          </cell>
          <cell r="N174" t="str">
            <v>Шишкин</v>
          </cell>
          <cell r="O174">
            <v>250</v>
          </cell>
          <cell r="P174" t="str">
            <v>паллета</v>
          </cell>
        </row>
        <row r="175">
          <cell r="B175">
            <v>531</v>
          </cell>
          <cell r="C175" t="str">
            <v>Решетка водоприемная РВ -30.37.100-стальная ячеистая оцинкованная</v>
          </cell>
          <cell r="D175">
            <v>756</v>
          </cell>
          <cell r="E175" t="str">
            <v>Пресснастил</v>
          </cell>
          <cell r="F175">
            <v>500</v>
          </cell>
          <cell r="J175">
            <v>0</v>
          </cell>
          <cell r="K175">
            <v>5</v>
          </cell>
          <cell r="L175" t="str">
            <v>решетки</v>
          </cell>
          <cell r="M175" t="str">
            <v>Zn</v>
          </cell>
          <cell r="N175" t="str">
            <v>Шишкин</v>
          </cell>
          <cell r="O175">
            <v>100</v>
          </cell>
          <cell r="P175">
            <v>0</v>
          </cell>
        </row>
        <row r="176">
          <cell r="B176" t="str">
            <v>806/р</v>
          </cell>
          <cell r="C176" t="str">
            <v>Решетка стальная оцинкованная класса А для ЛВ-10.13,5.10.5</v>
          </cell>
          <cell r="D176">
            <v>129</v>
          </cell>
          <cell r="E176" t="str">
            <v>Анвира</v>
          </cell>
          <cell r="F176">
            <v>0</v>
          </cell>
          <cell r="J176">
            <v>1</v>
          </cell>
          <cell r="K176">
            <v>8</v>
          </cell>
          <cell r="L176" t="str">
            <v>пластик</v>
          </cell>
          <cell r="M176">
            <v>0</v>
          </cell>
          <cell r="N176" t="str">
            <v>Шишкин</v>
          </cell>
          <cell r="O176">
            <v>500</v>
          </cell>
          <cell r="P176" t="str">
            <v>паллета</v>
          </cell>
        </row>
        <row r="177">
          <cell r="B177" t="str">
            <v>806/р</v>
          </cell>
          <cell r="C177" t="str">
            <v>Решетка стальная оцинкованная класса А для ЛВ-10.13,5.10.5</v>
          </cell>
          <cell r="D177">
            <v>126</v>
          </cell>
          <cell r="E177" t="str">
            <v>Премьер</v>
          </cell>
          <cell r="F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 t="str">
            <v>паллета</v>
          </cell>
        </row>
        <row r="178">
          <cell r="B178">
            <v>5065</v>
          </cell>
          <cell r="C178" t="str">
            <v xml:space="preserve">Решетка водоприемная РВ -10.13,6.50 щелевая чугунная ВЧ оцинкованная, кл.С  </v>
          </cell>
          <cell r="D178">
            <v>184</v>
          </cell>
          <cell r="E178" t="str">
            <v>ТИЦ</v>
          </cell>
          <cell r="F178">
            <v>1000</v>
          </cell>
          <cell r="J178">
            <v>2.2999999999999998</v>
          </cell>
          <cell r="K178">
            <v>1</v>
          </cell>
          <cell r="L178" t="str">
            <v>комплектующие</v>
          </cell>
          <cell r="M178" t="str">
            <v>Чугун</v>
          </cell>
          <cell r="N178" t="str">
            <v>Аскеров</v>
          </cell>
          <cell r="O178">
            <v>400</v>
          </cell>
          <cell r="P178" t="str">
            <v>паллета</v>
          </cell>
        </row>
        <row r="179">
          <cell r="B179">
            <v>5075</v>
          </cell>
          <cell r="C179" t="str">
            <v xml:space="preserve">Решетка водоприемная РВ -10.13,6.50 ячеистая чугунная ВЧ оцинкованная, кл.С </v>
          </cell>
          <cell r="D179">
            <v>216</v>
          </cell>
          <cell r="E179" t="str">
            <v>ТИЦ</v>
          </cell>
          <cell r="F179">
            <v>1000</v>
          </cell>
          <cell r="J179">
            <v>2.7</v>
          </cell>
          <cell r="K179">
            <v>1</v>
          </cell>
          <cell r="L179" t="str">
            <v>комплектующие</v>
          </cell>
          <cell r="M179" t="str">
            <v>Чугун</v>
          </cell>
          <cell r="N179" t="str">
            <v>Аскеров</v>
          </cell>
          <cell r="O179">
            <v>400</v>
          </cell>
          <cell r="P179">
            <v>0</v>
          </cell>
        </row>
        <row r="180">
          <cell r="B180" t="str">
            <v>900/p</v>
          </cell>
          <cell r="C180" t="str">
            <v>Решётка стальная оцинкованная для полимербетонного лотка DN100</v>
          </cell>
          <cell r="D180">
            <v>150</v>
          </cell>
          <cell r="E180" t="str">
            <v>Анвира</v>
          </cell>
          <cell r="F180">
            <v>0</v>
          </cell>
          <cell r="J180">
            <v>0</v>
          </cell>
          <cell r="K180">
            <v>9</v>
          </cell>
          <cell r="L180" t="str">
            <v>полимербетон</v>
          </cell>
          <cell r="M180">
            <v>0</v>
          </cell>
          <cell r="N180" t="str">
            <v>Шишкин</v>
          </cell>
          <cell r="O180">
            <v>500</v>
          </cell>
          <cell r="P180">
            <v>0</v>
          </cell>
        </row>
        <row r="181">
          <cell r="B181">
            <v>1400</v>
          </cell>
          <cell r="C181" t="str">
            <v>Насадка усиливающая НУ-100.2,3.2,4-ОС-ЛВ стальная оцинкованная</v>
          </cell>
          <cell r="D181">
            <v>53</v>
          </cell>
          <cell r="E181" t="str">
            <v>Зелизко</v>
          </cell>
          <cell r="F181">
            <v>0</v>
          </cell>
          <cell r="J181">
            <v>0</v>
          </cell>
          <cell r="K181">
            <v>1</v>
          </cell>
          <cell r="L181" t="str">
            <v>комплектующие</v>
          </cell>
          <cell r="M181" t="str">
            <v>Zn</v>
          </cell>
          <cell r="N181" t="str">
            <v>Шишкин</v>
          </cell>
          <cell r="O181">
            <v>0</v>
          </cell>
          <cell r="P181" t="str">
            <v>кагат</v>
          </cell>
        </row>
        <row r="182">
          <cell r="B182">
            <v>1400</v>
          </cell>
          <cell r="C182" t="str">
            <v>Насадка усиливающая НУ-100.2,3.2,4-ОС-ЛВ стальная оцинкованная</v>
          </cell>
          <cell r="D182">
            <v>53</v>
          </cell>
          <cell r="E182" t="str">
            <v>Анмакс</v>
          </cell>
          <cell r="F182">
            <v>0</v>
          </cell>
          <cell r="J182">
            <v>0</v>
          </cell>
          <cell r="K182">
            <v>1</v>
          </cell>
          <cell r="L182" t="str">
            <v>комплектующие</v>
          </cell>
          <cell r="M182" t="str">
            <v>Zn</v>
          </cell>
          <cell r="N182" t="str">
            <v>Шишкин</v>
          </cell>
          <cell r="O182">
            <v>0</v>
          </cell>
          <cell r="P182" t="str">
            <v>кагат</v>
          </cell>
        </row>
        <row r="183">
          <cell r="B183">
            <v>1411</v>
          </cell>
          <cell r="C183" t="str">
            <v>Профиль на Лоток DN 110</v>
          </cell>
          <cell r="D183">
            <v>130</v>
          </cell>
          <cell r="E183" t="str">
            <v>Анвира</v>
          </cell>
          <cell r="F183">
            <v>0</v>
          </cell>
          <cell r="J183">
            <v>0</v>
          </cell>
          <cell r="K183">
            <v>1</v>
          </cell>
          <cell r="L183" t="str">
            <v>комплектующие</v>
          </cell>
          <cell r="M183" t="str">
            <v>Zn</v>
          </cell>
          <cell r="N183" t="str">
            <v>Шишкин</v>
          </cell>
          <cell r="O183">
            <v>500</v>
          </cell>
          <cell r="P183">
            <v>0</v>
          </cell>
        </row>
        <row r="184">
          <cell r="B184">
            <v>1415</v>
          </cell>
          <cell r="C184" t="str">
            <v>Профиль на Лоток DN 150, 200, 300</v>
          </cell>
          <cell r="D184">
            <v>130</v>
          </cell>
          <cell r="E184" t="str">
            <v>Анвира</v>
          </cell>
          <cell r="F184">
            <v>0</v>
          </cell>
          <cell r="J184">
            <v>0</v>
          </cell>
          <cell r="K184">
            <v>1</v>
          </cell>
          <cell r="L184" t="str">
            <v>комплектующие</v>
          </cell>
          <cell r="M184" t="str">
            <v>Zn</v>
          </cell>
          <cell r="N184" t="str">
            <v>Шишкин</v>
          </cell>
          <cell r="O184">
            <v>500</v>
          </cell>
          <cell r="P184">
            <v>0</v>
          </cell>
        </row>
        <row r="185">
          <cell r="B185">
            <v>1515</v>
          </cell>
          <cell r="C185" t="str">
            <v>Профиль на Лоток DN 150, 200, 300</v>
          </cell>
          <cell r="D185">
            <v>0</v>
          </cell>
          <cell r="E185">
            <v>0</v>
          </cell>
          <cell r="F185">
            <v>0</v>
          </cell>
          <cell r="J185">
            <v>0</v>
          </cell>
          <cell r="K185">
            <v>1</v>
          </cell>
          <cell r="L185" t="str">
            <v>комплектующие</v>
          </cell>
          <cell r="M185" t="str">
            <v>Zn</v>
          </cell>
          <cell r="N185" t="str">
            <v>Шишкин</v>
          </cell>
          <cell r="O185">
            <v>0</v>
          </cell>
          <cell r="P185">
            <v>0</v>
          </cell>
        </row>
        <row r="186">
          <cell r="B186">
            <v>1611</v>
          </cell>
          <cell r="C186" t="str">
            <v>Насадка усиливающая DN110 для пескоуловителя</v>
          </cell>
          <cell r="D186">
            <v>0</v>
          </cell>
          <cell r="E186">
            <v>0</v>
          </cell>
          <cell r="F186">
            <v>0</v>
          </cell>
          <cell r="J186">
            <v>0</v>
          </cell>
          <cell r="K186">
            <v>1</v>
          </cell>
          <cell r="L186" t="str">
            <v>комплектующие</v>
          </cell>
          <cell r="M186" t="str">
            <v>Zn</v>
          </cell>
          <cell r="N186" t="str">
            <v>Шишкин</v>
          </cell>
          <cell r="O186">
            <v>0</v>
          </cell>
          <cell r="P186" t="str">
            <v>кагат</v>
          </cell>
        </row>
        <row r="187">
          <cell r="B187">
            <v>1615</v>
          </cell>
          <cell r="C187" t="str">
            <v>Насадка усиливающая DN150 для пескоуловителя</v>
          </cell>
          <cell r="D187">
            <v>0</v>
          </cell>
          <cell r="E187">
            <v>0</v>
          </cell>
          <cell r="J187">
            <v>0</v>
          </cell>
          <cell r="K187">
            <v>1</v>
          </cell>
          <cell r="L187" t="str">
            <v>комплектующие</v>
          </cell>
          <cell r="M187" t="str">
            <v>Zn</v>
          </cell>
          <cell r="N187" t="str">
            <v>Шишкин</v>
          </cell>
          <cell r="O187">
            <v>0</v>
          </cell>
          <cell r="P187" t="str">
            <v>кагат</v>
          </cell>
        </row>
        <row r="188">
          <cell r="B188">
            <v>1820</v>
          </cell>
          <cell r="C188" t="str">
            <v>Профиль на пластиковый Лоток DN 200</v>
          </cell>
          <cell r="D188">
            <v>145</v>
          </cell>
          <cell r="E188" t="str">
            <v>Анвира</v>
          </cell>
          <cell r="F188">
            <v>0</v>
          </cell>
          <cell r="J188">
            <v>0</v>
          </cell>
          <cell r="K188">
            <v>1</v>
          </cell>
          <cell r="L188" t="str">
            <v>комплектующие</v>
          </cell>
          <cell r="M188" t="str">
            <v>Zn</v>
          </cell>
          <cell r="N188" t="str">
            <v>Шишкин</v>
          </cell>
          <cell r="O188">
            <v>1000</v>
          </cell>
          <cell r="P188">
            <v>0</v>
          </cell>
        </row>
        <row r="189">
          <cell r="B189">
            <v>1830</v>
          </cell>
          <cell r="C189" t="str">
            <v>Профиль на пластиковый Лоток DN 300</v>
          </cell>
          <cell r="D189">
            <v>142</v>
          </cell>
          <cell r="E189" t="str">
            <v>Анвира</v>
          </cell>
          <cell r="J189">
            <v>0</v>
          </cell>
          <cell r="K189">
            <v>1</v>
          </cell>
          <cell r="L189" t="str">
            <v>комплектующие</v>
          </cell>
          <cell r="M189" t="str">
            <v>Zn</v>
          </cell>
          <cell r="N189" t="str">
            <v>Шишкин</v>
          </cell>
          <cell r="O189">
            <v>1000</v>
          </cell>
          <cell r="P189">
            <v>0</v>
          </cell>
        </row>
        <row r="190">
          <cell r="B190">
            <v>1831</v>
          </cell>
          <cell r="C190" t="str">
            <v>Насадка усиливающая стальная</v>
          </cell>
          <cell r="D190">
            <v>53</v>
          </cell>
          <cell r="E190" t="str">
            <v>Премьер</v>
          </cell>
          <cell r="J190">
            <v>0</v>
          </cell>
          <cell r="K190">
            <v>1</v>
          </cell>
          <cell r="L190" t="str">
            <v>комплектующие</v>
          </cell>
          <cell r="M190">
            <v>0</v>
          </cell>
          <cell r="N190" t="str">
            <v>Шишкин</v>
          </cell>
          <cell r="O190">
            <v>0</v>
          </cell>
          <cell r="P190">
            <v>0</v>
          </cell>
        </row>
        <row r="191">
          <cell r="B191">
            <v>1911</v>
          </cell>
          <cell r="C191" t="str">
            <v>Насадка усиливающая НУ-100.2,2.3.1-ОС-ЛВ стальная оцинкованная</v>
          </cell>
          <cell r="D191">
            <v>85</v>
          </cell>
          <cell r="E191" t="str">
            <v>Анвира</v>
          </cell>
          <cell r="K191">
            <v>1</v>
          </cell>
          <cell r="L191" t="str">
            <v>комплектующие</v>
          </cell>
          <cell r="M191" t="str">
            <v>Zn</v>
          </cell>
          <cell r="N191" t="str">
            <v>Шишкин</v>
          </cell>
          <cell r="O191">
            <v>0</v>
          </cell>
          <cell r="P191">
            <v>0</v>
          </cell>
        </row>
        <row r="192">
          <cell r="B192">
            <v>1915</v>
          </cell>
          <cell r="C192" t="str">
            <v>Насадка усиливающая НУ-100.2,2.3.1-ОС-ЛВ стальная оцинкованная</v>
          </cell>
          <cell r="D192">
            <v>85</v>
          </cell>
          <cell r="E192" t="str">
            <v>Анвира</v>
          </cell>
          <cell r="K192">
            <v>1</v>
          </cell>
          <cell r="L192" t="str">
            <v>комплектующие</v>
          </cell>
          <cell r="M192" t="str">
            <v>Zn</v>
          </cell>
          <cell r="N192" t="str">
            <v>Шишкин</v>
          </cell>
          <cell r="O192">
            <v>0</v>
          </cell>
          <cell r="P192">
            <v>0</v>
          </cell>
        </row>
        <row r="193">
          <cell r="B193">
            <v>810</v>
          </cell>
          <cell r="C193" t="str">
            <v>Закладная для пластикового лотка SUPER</v>
          </cell>
          <cell r="D193">
            <v>22</v>
          </cell>
          <cell r="E193" t="str">
            <v>Лазерные комплексы</v>
          </cell>
          <cell r="K193">
            <v>1</v>
          </cell>
          <cell r="L193" t="str">
            <v>комплектующие</v>
          </cell>
          <cell r="M193" t="str">
            <v>Zn</v>
          </cell>
          <cell r="N193" t="str">
            <v>Шишкин</v>
          </cell>
          <cell r="O193">
            <v>0</v>
          </cell>
          <cell r="P193">
            <v>0</v>
          </cell>
        </row>
        <row r="194">
          <cell r="B194" t="str">
            <v>128ст</v>
          </cell>
          <cell r="C194" t="str">
            <v>Крепеж стальной к лотку ЛВ пласт. DN200</v>
          </cell>
          <cell r="D194">
            <v>35</v>
          </cell>
          <cell r="E194" t="str">
            <v>Премьер</v>
          </cell>
          <cell r="F194">
            <v>0</v>
          </cell>
          <cell r="J194">
            <v>0</v>
          </cell>
          <cell r="K194">
            <v>1</v>
          </cell>
          <cell r="L194" t="str">
            <v>комплектующие</v>
          </cell>
          <cell r="M194" t="str">
            <v>Zn</v>
          </cell>
          <cell r="N194" t="str">
            <v>Шишкин</v>
          </cell>
          <cell r="O194">
            <v>0</v>
          </cell>
          <cell r="P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J195">
            <v>0</v>
          </cell>
          <cell r="K195">
            <v>0</v>
          </cell>
          <cell r="L195" t="str">
            <v/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B196" t="str">
            <v>Бетон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J196">
            <v>0</v>
          </cell>
          <cell r="K196">
            <v>0</v>
          </cell>
          <cell r="L196" t="str">
            <v/>
          </cell>
          <cell r="M196">
            <v>0</v>
          </cell>
          <cell r="N196">
            <v>0</v>
          </cell>
          <cell r="O196">
            <v>0</v>
          </cell>
          <cell r="P196" t="str">
            <v>паллета</v>
          </cell>
        </row>
        <row r="197">
          <cell r="B197" t="str">
            <v>400 S</v>
          </cell>
          <cell r="C197" t="str">
            <v>Лоток водоотводный ЛВ-10.14.13 - бетонный</v>
          </cell>
          <cell r="D197">
            <v>125</v>
          </cell>
          <cell r="E197" t="str">
            <v>Кировский ДСК</v>
          </cell>
          <cell r="F197">
            <v>1500</v>
          </cell>
          <cell r="J197">
            <v>25</v>
          </cell>
          <cell r="K197">
            <v>1</v>
          </cell>
          <cell r="L197" t="str">
            <v>комплектующие</v>
          </cell>
          <cell r="M197">
            <v>0</v>
          </cell>
          <cell r="N197" t="str">
            <v>Зеркина</v>
          </cell>
          <cell r="O197">
            <v>0</v>
          </cell>
          <cell r="P197" t="str">
            <v>паллета</v>
          </cell>
        </row>
        <row r="198">
          <cell r="B198">
            <v>400</v>
          </cell>
          <cell r="C198" t="str">
            <v>Лоток водоотводный ЛВ-10.14.13.-бетонный</v>
          </cell>
          <cell r="D198">
            <v>0</v>
          </cell>
          <cell r="E198" t="str">
            <v>ГидроБГ</v>
          </cell>
          <cell r="F198">
            <v>2000</v>
          </cell>
          <cell r="J198">
            <v>25</v>
          </cell>
          <cell r="K198">
            <v>4</v>
          </cell>
          <cell r="L198" t="str">
            <v>бетон</v>
          </cell>
          <cell r="M198" t="str">
            <v>Бетон</v>
          </cell>
          <cell r="N198">
            <v>0</v>
          </cell>
          <cell r="O198">
            <v>30</v>
          </cell>
          <cell r="P198" t="str">
            <v>паллета</v>
          </cell>
        </row>
        <row r="199">
          <cell r="B199">
            <v>401</v>
          </cell>
          <cell r="C199" t="str">
            <v>Лоток водоотводный ЛВ-10.16.13,2.-бетонный</v>
          </cell>
          <cell r="D199">
            <v>0</v>
          </cell>
          <cell r="E199" t="str">
            <v>ГидроБГ</v>
          </cell>
          <cell r="F199">
            <v>0</v>
          </cell>
          <cell r="J199">
            <v>29</v>
          </cell>
          <cell r="K199">
            <v>4</v>
          </cell>
          <cell r="L199" t="str">
            <v>бетон</v>
          </cell>
          <cell r="M199" t="str">
            <v>Бетон</v>
          </cell>
          <cell r="O199">
            <v>25</v>
          </cell>
          <cell r="P199" t="str">
            <v>паллета</v>
          </cell>
        </row>
        <row r="200">
          <cell r="B200">
            <v>402</v>
          </cell>
          <cell r="C200" t="str">
            <v>Лоток водоотводный ЛВ-10.16.15,7.-бетонный</v>
          </cell>
          <cell r="D200">
            <v>0</v>
          </cell>
          <cell r="E200" t="str">
            <v>ГидроБГ</v>
          </cell>
          <cell r="F200">
            <v>500</v>
          </cell>
          <cell r="J200">
            <v>38</v>
          </cell>
          <cell r="K200">
            <v>4</v>
          </cell>
          <cell r="L200" t="str">
            <v>бетон</v>
          </cell>
          <cell r="M200" t="str">
            <v>Бетон</v>
          </cell>
          <cell r="O200">
            <v>25</v>
          </cell>
          <cell r="P200" t="str">
            <v>паллета</v>
          </cell>
        </row>
        <row r="201">
          <cell r="B201">
            <v>403</v>
          </cell>
          <cell r="C201" t="str">
            <v>Лоток водоотводный ЛВ-10.14.06.-бетонный</v>
          </cell>
          <cell r="D201">
            <v>0</v>
          </cell>
          <cell r="E201" t="str">
            <v>ГидроБГ</v>
          </cell>
          <cell r="F201">
            <v>1000</v>
          </cell>
          <cell r="J201">
            <v>7</v>
          </cell>
          <cell r="K201">
            <v>4</v>
          </cell>
          <cell r="L201" t="str">
            <v>бетон</v>
          </cell>
          <cell r="M201" t="str">
            <v>Бетон</v>
          </cell>
          <cell r="O201">
            <v>160</v>
          </cell>
          <cell r="P201" t="str">
            <v>паллета</v>
          </cell>
        </row>
        <row r="202">
          <cell r="B202">
            <v>404</v>
          </cell>
          <cell r="C202" t="str">
            <v>Лоток водоотводный ЛВ-10.16.08.-бетонный</v>
          </cell>
          <cell r="D202">
            <v>0</v>
          </cell>
          <cell r="E202" t="str">
            <v>ГидроБГ</v>
          </cell>
          <cell r="F202">
            <v>0</v>
          </cell>
          <cell r="J202">
            <v>19</v>
          </cell>
          <cell r="K202">
            <v>4</v>
          </cell>
          <cell r="L202" t="str">
            <v>бетон</v>
          </cell>
          <cell r="M202" t="str">
            <v>Бетон</v>
          </cell>
          <cell r="O202">
            <v>25</v>
          </cell>
          <cell r="P202" t="str">
            <v>паллета</v>
          </cell>
        </row>
        <row r="203">
          <cell r="B203">
            <v>405</v>
          </cell>
          <cell r="C203" t="str">
            <v>Лоток водоотводный ЛВ-10.16.10.-бетонный</v>
          </cell>
          <cell r="D203">
            <v>0</v>
          </cell>
          <cell r="E203" t="str">
            <v>ГидроБГ</v>
          </cell>
          <cell r="F203">
            <v>0</v>
          </cell>
          <cell r="J203">
            <v>22</v>
          </cell>
          <cell r="K203">
            <v>4</v>
          </cell>
          <cell r="L203" t="str">
            <v>бетон</v>
          </cell>
          <cell r="M203" t="str">
            <v>Бетон</v>
          </cell>
          <cell r="N203">
            <v>0</v>
          </cell>
          <cell r="O203">
            <v>25</v>
          </cell>
          <cell r="P203">
            <v>0</v>
          </cell>
        </row>
        <row r="204">
          <cell r="B204">
            <v>406</v>
          </cell>
          <cell r="C204" t="str">
            <v>Лоток водоотводный ЛВ-10.16.18,2.-бетонный</v>
          </cell>
          <cell r="D204">
            <v>0</v>
          </cell>
          <cell r="E204" t="str">
            <v>ГидроБГ</v>
          </cell>
          <cell r="F204">
            <v>200</v>
          </cell>
          <cell r="J204">
            <v>36</v>
          </cell>
          <cell r="K204">
            <v>4</v>
          </cell>
          <cell r="L204" t="str">
            <v>бетон</v>
          </cell>
          <cell r="M204" t="str">
            <v>Бетон</v>
          </cell>
          <cell r="N204">
            <v>0</v>
          </cell>
          <cell r="O204">
            <v>25</v>
          </cell>
          <cell r="P204">
            <v>0</v>
          </cell>
        </row>
        <row r="205">
          <cell r="B205">
            <v>408</v>
          </cell>
          <cell r="C205" t="str">
            <v>Пескоуловитель ПУ-10.14.39 - бетонный с корзиной</v>
          </cell>
          <cell r="D205">
            <v>0</v>
          </cell>
          <cell r="E205" t="str">
            <v>Ремстройиндустрия</v>
          </cell>
          <cell r="J205">
            <v>26.5</v>
          </cell>
          <cell r="K205">
            <v>4</v>
          </cell>
          <cell r="L205" t="str">
            <v>бетон</v>
          </cell>
          <cell r="M205" t="str">
            <v>Бетон</v>
          </cell>
          <cell r="O205">
            <v>12</v>
          </cell>
          <cell r="P205" t="str">
            <v>паллета</v>
          </cell>
        </row>
        <row r="206">
          <cell r="B206">
            <v>4001</v>
          </cell>
          <cell r="C206" t="str">
            <v>Лоток водоотводный ЛВ-10.14.13.-бетонный, с вертикальным водосливом</v>
          </cell>
          <cell r="D206">
            <v>0</v>
          </cell>
          <cell r="E206" t="str">
            <v>Ремстройиндустрия</v>
          </cell>
          <cell r="F206">
            <v>0</v>
          </cell>
          <cell r="J206">
            <v>25</v>
          </cell>
          <cell r="K206">
            <v>4</v>
          </cell>
          <cell r="L206" t="str">
            <v>бетон</v>
          </cell>
          <cell r="M206" t="str">
            <v>Бетон</v>
          </cell>
          <cell r="N206" t="str">
            <v>Зеркина</v>
          </cell>
          <cell r="O206">
            <v>0</v>
          </cell>
          <cell r="P206" t="str">
            <v>паллета</v>
          </cell>
        </row>
        <row r="207">
          <cell r="B207">
            <v>4008</v>
          </cell>
          <cell r="C207" t="str">
            <v>Пескоуловитель ПУ-10.14.38,5-бетонный c корзиной</v>
          </cell>
          <cell r="D207">
            <v>0</v>
          </cell>
          <cell r="E207" t="str">
            <v>ГидроБГ</v>
          </cell>
          <cell r="F207">
            <v>0</v>
          </cell>
          <cell r="K207">
            <v>4</v>
          </cell>
          <cell r="L207" t="str">
            <v>бетон</v>
          </cell>
          <cell r="M207" t="str">
            <v>Бетон</v>
          </cell>
          <cell r="O207">
            <v>12</v>
          </cell>
          <cell r="P207" t="str">
            <v>паллета</v>
          </cell>
        </row>
        <row r="208">
          <cell r="B208">
            <v>4011</v>
          </cell>
          <cell r="C208" t="str">
            <v>Лоток водоотводный ЛВ-10.16.13,2.-бетонный, с вертикальным водосливом</v>
          </cell>
          <cell r="D208">
            <v>0</v>
          </cell>
          <cell r="E208" t="str">
            <v>ГидроБГ</v>
          </cell>
          <cell r="F208">
            <v>0</v>
          </cell>
          <cell r="K208">
            <v>4</v>
          </cell>
          <cell r="L208" t="str">
            <v>бетон</v>
          </cell>
          <cell r="M208" t="str">
            <v>Бетон</v>
          </cell>
          <cell r="O208">
            <v>25</v>
          </cell>
          <cell r="P208" t="str">
            <v>паллета</v>
          </cell>
        </row>
        <row r="209">
          <cell r="B209">
            <v>4018</v>
          </cell>
          <cell r="C209" t="str">
            <v>Пескоуловитель ПУ-10.16.38,5-бетонный с корзиной</v>
          </cell>
          <cell r="D209">
            <v>0</v>
          </cell>
          <cell r="E209" t="str">
            <v>ГидроБГ</v>
          </cell>
          <cell r="F209">
            <v>0</v>
          </cell>
          <cell r="K209">
            <v>4</v>
          </cell>
          <cell r="L209" t="str">
            <v>бетон</v>
          </cell>
          <cell r="M209" t="str">
            <v>Бетон</v>
          </cell>
          <cell r="O209">
            <v>25</v>
          </cell>
          <cell r="P209" t="str">
            <v>паллета</v>
          </cell>
        </row>
        <row r="210">
          <cell r="B210">
            <v>4021</v>
          </cell>
          <cell r="C210" t="str">
            <v>Лоток водоотводный ЛВ-10.16.15,7.-бетонный, с вертикальным водосливом</v>
          </cell>
          <cell r="D210">
            <v>0</v>
          </cell>
          <cell r="E210" t="str">
            <v>ГидроБГ</v>
          </cell>
          <cell r="F210">
            <v>0</v>
          </cell>
          <cell r="K210">
            <v>4</v>
          </cell>
          <cell r="L210" t="str">
            <v>бетон</v>
          </cell>
          <cell r="M210" t="str">
            <v>Бетон</v>
          </cell>
          <cell r="O210">
            <v>25</v>
          </cell>
          <cell r="P210" t="str">
            <v>паллета</v>
          </cell>
        </row>
        <row r="211">
          <cell r="B211">
            <v>4041</v>
          </cell>
          <cell r="C211" t="str">
            <v>Лоток водоотводный ЛВ-10.16.08.-бетонный, с вертикальным водосливом</v>
          </cell>
          <cell r="D211">
            <v>0</v>
          </cell>
          <cell r="E211" t="str">
            <v>ГидроБГ</v>
          </cell>
          <cell r="F211">
            <v>0</v>
          </cell>
          <cell r="J211">
            <v>0</v>
          </cell>
          <cell r="K211">
            <v>4</v>
          </cell>
          <cell r="L211" t="str">
            <v>бетон</v>
          </cell>
          <cell r="M211" t="str">
            <v>Бетон</v>
          </cell>
          <cell r="N211">
            <v>0</v>
          </cell>
          <cell r="O211">
            <v>25</v>
          </cell>
          <cell r="P211" t="str">
            <v>паллета</v>
          </cell>
        </row>
        <row r="212">
          <cell r="B212">
            <v>4051</v>
          </cell>
          <cell r="C212" t="str">
            <v>Лоток водоотводный ЛВ-10.16.10.-бетонный, с вертикальным водосливом</v>
          </cell>
          <cell r="D212">
            <v>0</v>
          </cell>
          <cell r="E212" t="str">
            <v>ГидроБГ</v>
          </cell>
          <cell r="F212">
            <v>0</v>
          </cell>
          <cell r="J212">
            <v>0</v>
          </cell>
          <cell r="K212">
            <v>4</v>
          </cell>
          <cell r="L212" t="str">
            <v>бетон</v>
          </cell>
          <cell r="M212" t="str">
            <v>Бетон</v>
          </cell>
          <cell r="N212">
            <v>0</v>
          </cell>
          <cell r="O212">
            <v>25</v>
          </cell>
          <cell r="P212" t="str">
            <v>паллета</v>
          </cell>
        </row>
        <row r="213">
          <cell r="B213">
            <v>4061</v>
          </cell>
          <cell r="C213" t="str">
            <v>Лоток водоотводный ЛВ-10.16.18,2.-бетонный, с вертикальным водосливом</v>
          </cell>
          <cell r="D213">
            <v>0</v>
          </cell>
          <cell r="E213" t="str">
            <v>ГидроБГ</v>
          </cell>
          <cell r="F213">
            <v>0</v>
          </cell>
          <cell r="K213">
            <v>4</v>
          </cell>
          <cell r="L213" t="str">
            <v>бетон</v>
          </cell>
          <cell r="M213" t="str">
            <v>Бетон</v>
          </cell>
          <cell r="O213">
            <v>25</v>
          </cell>
          <cell r="P213" t="str">
            <v>паллета</v>
          </cell>
        </row>
        <row r="214">
          <cell r="B214">
            <v>4300</v>
          </cell>
          <cell r="C214" t="str">
            <v>Лоток бетонный Л-1-7 DN 300</v>
          </cell>
          <cell r="D214">
            <v>588.29999999999995</v>
          </cell>
          <cell r="E214" t="str">
            <v>Ремстройиндустрия</v>
          </cell>
          <cell r="F214">
            <v>0</v>
          </cell>
          <cell r="J214">
            <v>150</v>
          </cell>
          <cell r="K214">
            <v>4</v>
          </cell>
          <cell r="L214" t="str">
            <v>бетон</v>
          </cell>
          <cell r="M214" t="str">
            <v>Бетон</v>
          </cell>
          <cell r="N214" t="str">
            <v>Зеркина</v>
          </cell>
          <cell r="O214">
            <v>4</v>
          </cell>
          <cell r="P214" t="str">
            <v>паллета</v>
          </cell>
        </row>
        <row r="215">
          <cell r="B215" t="str">
            <v>04100D</v>
          </cell>
          <cell r="C215" t="str">
            <v>Комплект: лоток водоотв Super ЛВ-10.16.16,5</v>
          </cell>
          <cell r="D215">
            <v>0</v>
          </cell>
          <cell r="E215" t="str">
            <v>ГидроБГ</v>
          </cell>
          <cell r="F215">
            <v>0</v>
          </cell>
          <cell r="J215">
            <v>0</v>
          </cell>
          <cell r="K215">
            <v>0</v>
          </cell>
          <cell r="L215" t="str">
            <v>комплект</v>
          </cell>
          <cell r="M215">
            <v>0</v>
          </cell>
          <cell r="N215">
            <v>0</v>
          </cell>
          <cell r="O215">
            <v>25</v>
          </cell>
          <cell r="P215" t="str">
            <v>паллета</v>
          </cell>
        </row>
        <row r="216">
          <cell r="B216" t="str">
            <v>04104E</v>
          </cell>
          <cell r="C216" t="str">
            <v>Комплект: лоток водоотв Super ЛВ-10.16.10</v>
          </cell>
          <cell r="D216">
            <v>0</v>
          </cell>
          <cell r="E216" t="str">
            <v>ГидроБГ</v>
          </cell>
          <cell r="F216">
            <v>0</v>
          </cell>
          <cell r="J216">
            <v>0</v>
          </cell>
          <cell r="K216">
            <v>0</v>
          </cell>
          <cell r="L216" t="str">
            <v>комплект</v>
          </cell>
          <cell r="M216">
            <v>0</v>
          </cell>
          <cell r="N216">
            <v>0</v>
          </cell>
          <cell r="O216">
            <v>35</v>
          </cell>
          <cell r="P216" t="str">
            <v>паллета</v>
          </cell>
        </row>
        <row r="217">
          <cell r="B217" t="str">
            <v>04100E</v>
          </cell>
          <cell r="C217" t="str">
            <v>Комплект: лоток водоотв Super ЛВ-10.16.16,5</v>
          </cell>
          <cell r="D217">
            <v>0</v>
          </cell>
          <cell r="E217" t="str">
            <v>ГидроБГ</v>
          </cell>
          <cell r="F217">
            <v>100</v>
          </cell>
          <cell r="J217">
            <v>0</v>
          </cell>
          <cell r="K217">
            <v>0</v>
          </cell>
          <cell r="L217" t="str">
            <v>комплект</v>
          </cell>
          <cell r="M217">
            <v>0</v>
          </cell>
          <cell r="N217">
            <v>0</v>
          </cell>
          <cell r="O217">
            <v>25</v>
          </cell>
          <cell r="P217" t="str">
            <v>паллета</v>
          </cell>
        </row>
        <row r="218">
          <cell r="B218" t="str">
            <v>04101E</v>
          </cell>
          <cell r="C218" t="str">
            <v>Комплект:лоток водоотв Super ЛВ-10.16.19</v>
          </cell>
          <cell r="D218">
            <v>0</v>
          </cell>
          <cell r="E218" t="str">
            <v>ГидроБГ</v>
          </cell>
          <cell r="F218">
            <v>100</v>
          </cell>
          <cell r="H218">
            <v>0</v>
          </cell>
          <cell r="J218">
            <v>0</v>
          </cell>
          <cell r="K218">
            <v>0</v>
          </cell>
          <cell r="L218" t="str">
            <v>комплект</v>
          </cell>
          <cell r="M218">
            <v>0</v>
          </cell>
          <cell r="N218">
            <v>0</v>
          </cell>
          <cell r="O218">
            <v>25</v>
          </cell>
          <cell r="P218" t="str">
            <v>паллета</v>
          </cell>
        </row>
        <row r="219">
          <cell r="B219" t="str">
            <v>04102E</v>
          </cell>
          <cell r="C219" t="str">
            <v>Комплект:лоток водоотв Super ЛВ-10.16.21,5</v>
          </cell>
          <cell r="D219">
            <v>0</v>
          </cell>
          <cell r="E219" t="str">
            <v>ГидроБГ</v>
          </cell>
          <cell r="F219">
            <v>200</v>
          </cell>
          <cell r="H219">
            <v>0</v>
          </cell>
          <cell r="J219">
            <v>0</v>
          </cell>
          <cell r="K219">
            <v>0</v>
          </cell>
          <cell r="L219" t="str">
            <v>комплект</v>
          </cell>
          <cell r="M219">
            <v>0</v>
          </cell>
          <cell r="N219">
            <v>0</v>
          </cell>
          <cell r="O219">
            <v>25</v>
          </cell>
          <cell r="P219" t="str">
            <v>паллета</v>
          </cell>
        </row>
        <row r="220">
          <cell r="B220" t="str">
            <v>04154D</v>
          </cell>
          <cell r="C220" t="str">
            <v>Компл: лоток водоотв Super ЛВ-15.21,3.10</v>
          </cell>
          <cell r="D220">
            <v>0</v>
          </cell>
          <cell r="E220" t="str">
            <v>ГидроБГ</v>
          </cell>
          <cell r="F220">
            <v>0</v>
          </cell>
          <cell r="H220">
            <v>0</v>
          </cell>
          <cell r="J220">
            <v>0</v>
          </cell>
          <cell r="K220">
            <v>0</v>
          </cell>
          <cell r="L220" t="str">
            <v>комплект</v>
          </cell>
          <cell r="M220">
            <v>0</v>
          </cell>
          <cell r="N220">
            <v>0</v>
          </cell>
          <cell r="O220">
            <v>28</v>
          </cell>
          <cell r="P220" t="str">
            <v>паллета</v>
          </cell>
        </row>
        <row r="221">
          <cell r="B221" t="str">
            <v>04150D</v>
          </cell>
          <cell r="C221" t="str">
            <v>Компл: лоток водоотв Super ЛВ-15.21,3.21,5</v>
          </cell>
          <cell r="D221">
            <v>0</v>
          </cell>
          <cell r="E221" t="str">
            <v>ГидроБГ</v>
          </cell>
          <cell r="H221">
            <v>0</v>
          </cell>
          <cell r="J221">
            <v>0</v>
          </cell>
          <cell r="K221">
            <v>0</v>
          </cell>
          <cell r="L221" t="str">
            <v>комплект</v>
          </cell>
          <cell r="M221">
            <v>0</v>
          </cell>
          <cell r="O221">
            <v>16</v>
          </cell>
          <cell r="P221" t="str">
            <v>паллета</v>
          </cell>
        </row>
        <row r="222">
          <cell r="B222" t="str">
            <v>04152D</v>
          </cell>
          <cell r="C222" t="str">
            <v>Компл: лоток водоотв Super ЛВ-15.21,3.26,5</v>
          </cell>
          <cell r="D222">
            <v>0</v>
          </cell>
          <cell r="E222" t="str">
            <v>ГидроБГ</v>
          </cell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 t="str">
            <v>комплект</v>
          </cell>
          <cell r="M222">
            <v>0</v>
          </cell>
          <cell r="O222">
            <v>16</v>
          </cell>
          <cell r="P222" t="str">
            <v>паллета</v>
          </cell>
        </row>
        <row r="223">
          <cell r="B223" t="str">
            <v>04154E</v>
          </cell>
          <cell r="C223" t="str">
            <v>Компл: лоток водоотв Super ЛВ-15.21,3.10</v>
          </cell>
          <cell r="D223">
            <v>0</v>
          </cell>
          <cell r="E223" t="str">
            <v>ГидроБГ</v>
          </cell>
          <cell r="F223">
            <v>0</v>
          </cell>
          <cell r="H223">
            <v>0</v>
          </cell>
          <cell r="J223">
            <v>0</v>
          </cell>
          <cell r="K223">
            <v>0</v>
          </cell>
          <cell r="L223" t="str">
            <v>комплект</v>
          </cell>
          <cell r="M223">
            <v>0</v>
          </cell>
          <cell r="O223">
            <v>28</v>
          </cell>
          <cell r="P223" t="str">
            <v>паллета</v>
          </cell>
        </row>
        <row r="224">
          <cell r="B224" t="str">
            <v>04150E</v>
          </cell>
          <cell r="C224" t="str">
            <v>Компл: лоток водоотв Super ЛВ-15.21,3.21,5</v>
          </cell>
          <cell r="D224">
            <v>0</v>
          </cell>
          <cell r="E224" t="str">
            <v>ГидроБГ</v>
          </cell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 t="str">
            <v>комплект</v>
          </cell>
          <cell r="M224">
            <v>0</v>
          </cell>
          <cell r="N224">
            <v>0</v>
          </cell>
          <cell r="O224">
            <v>16</v>
          </cell>
          <cell r="P224" t="str">
            <v>паллета</v>
          </cell>
        </row>
        <row r="225">
          <cell r="B225" t="str">
            <v>04152E</v>
          </cell>
          <cell r="C225" t="str">
            <v>Компл: лоток водоотв Super ЛВ-15.21,3.26,5</v>
          </cell>
          <cell r="D225">
            <v>0</v>
          </cell>
          <cell r="E225" t="str">
            <v>ГидроБГ</v>
          </cell>
          <cell r="F225">
            <v>100</v>
          </cell>
          <cell r="J225">
            <v>0</v>
          </cell>
          <cell r="K225">
            <v>0</v>
          </cell>
          <cell r="L225" t="str">
            <v>комплект</v>
          </cell>
          <cell r="M225">
            <v>0</v>
          </cell>
          <cell r="N225">
            <v>0</v>
          </cell>
          <cell r="O225">
            <v>16</v>
          </cell>
          <cell r="P225" t="str">
            <v>паллета</v>
          </cell>
        </row>
        <row r="226">
          <cell r="B226" t="str">
            <v>04200E</v>
          </cell>
          <cell r="C226" t="str">
            <v>Компл: лоток водоотв Super ЛВ-20.26,3.28</v>
          </cell>
          <cell r="D226">
            <v>0</v>
          </cell>
          <cell r="E226" t="str">
            <v>ГидроБГ</v>
          </cell>
          <cell r="F226">
            <v>200</v>
          </cell>
          <cell r="J226">
            <v>0</v>
          </cell>
          <cell r="K226">
            <v>0</v>
          </cell>
          <cell r="L226" t="str">
            <v>комплект</v>
          </cell>
          <cell r="M226">
            <v>0</v>
          </cell>
          <cell r="N226">
            <v>0</v>
          </cell>
          <cell r="O226">
            <v>9</v>
          </cell>
          <cell r="P226" t="str">
            <v>паллета</v>
          </cell>
        </row>
        <row r="227">
          <cell r="B227" t="str">
            <v>04201E</v>
          </cell>
          <cell r="C227" t="str">
            <v>Компл: лоток водоотв Super ЛВ-20.26,3.30,5</v>
          </cell>
          <cell r="D227">
            <v>0</v>
          </cell>
          <cell r="E227" t="str">
            <v>ГидроБГ</v>
          </cell>
          <cell r="F227">
            <v>100</v>
          </cell>
          <cell r="J227">
            <v>0</v>
          </cell>
          <cell r="K227">
            <v>0</v>
          </cell>
          <cell r="L227" t="str">
            <v>комплект</v>
          </cell>
          <cell r="M227">
            <v>0</v>
          </cell>
          <cell r="N227">
            <v>0</v>
          </cell>
          <cell r="O227">
            <v>9</v>
          </cell>
          <cell r="P227" t="str">
            <v>паллета</v>
          </cell>
        </row>
        <row r="228">
          <cell r="B228" t="str">
            <v>04202E</v>
          </cell>
          <cell r="C228" t="str">
            <v>Компл: лоток водоотв Super ЛВ-20.26,3.33</v>
          </cell>
          <cell r="D228">
            <v>0</v>
          </cell>
          <cell r="E228" t="str">
            <v>ГидроБГ</v>
          </cell>
          <cell r="F228">
            <v>100</v>
          </cell>
          <cell r="J228">
            <v>0</v>
          </cell>
          <cell r="K228">
            <v>0</v>
          </cell>
          <cell r="L228" t="str">
            <v>комплект</v>
          </cell>
          <cell r="M228">
            <v>0</v>
          </cell>
          <cell r="N228">
            <v>0</v>
          </cell>
          <cell r="O228">
            <v>9</v>
          </cell>
          <cell r="P228">
            <v>0</v>
          </cell>
        </row>
        <row r="229">
          <cell r="B229" t="str">
            <v>04300E</v>
          </cell>
          <cell r="C229" t="str">
            <v>Компл: лоток водоотв Super ЛВ-30.39,3.39,5</v>
          </cell>
          <cell r="D229">
            <v>0</v>
          </cell>
          <cell r="E229" t="str">
            <v>ГидроБГ</v>
          </cell>
          <cell r="F229">
            <v>100</v>
          </cell>
          <cell r="J229">
            <v>0</v>
          </cell>
          <cell r="K229">
            <v>0</v>
          </cell>
          <cell r="L229" t="str">
            <v>комплект</v>
          </cell>
          <cell r="M229">
            <v>0</v>
          </cell>
          <cell r="N229">
            <v>0</v>
          </cell>
          <cell r="O229">
            <v>6</v>
          </cell>
          <cell r="P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J232">
            <v>0</v>
          </cell>
          <cell r="K232">
            <v>0</v>
          </cell>
          <cell r="L232" t="str">
            <v/>
          </cell>
          <cell r="M232">
            <v>0</v>
          </cell>
          <cell r="N232">
            <v>0</v>
          </cell>
          <cell r="O232">
            <v>0</v>
          </cell>
          <cell r="P232" t="str">
            <v>паллета</v>
          </cell>
        </row>
        <row r="233">
          <cell r="B233" t="str">
            <v>Полимерпесок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J233">
            <v>0</v>
          </cell>
          <cell r="K233">
            <v>0</v>
          </cell>
          <cell r="L233" t="str">
            <v/>
          </cell>
          <cell r="M233">
            <v>0</v>
          </cell>
          <cell r="N233">
            <v>0</v>
          </cell>
          <cell r="O233">
            <v>0</v>
          </cell>
          <cell r="P233" t="str">
            <v>паллета</v>
          </cell>
        </row>
        <row r="234">
          <cell r="B234">
            <v>700</v>
          </cell>
          <cell r="C234" t="str">
            <v>Лоток водоотводный ЛВ-10.14.13- полимерпесчаный</v>
          </cell>
          <cell r="D234">
            <v>197.18</v>
          </cell>
          <cell r="E234" t="str">
            <v>Полимерстрой</v>
          </cell>
          <cell r="F234">
            <v>500</v>
          </cell>
          <cell r="H234">
            <v>0</v>
          </cell>
          <cell r="J234">
            <v>8.4</v>
          </cell>
          <cell r="K234">
            <v>7</v>
          </cell>
          <cell r="L234" t="str">
            <v>полимерпесок</v>
          </cell>
          <cell r="M234" t="str">
            <v>ПП</v>
          </cell>
          <cell r="N234" t="str">
            <v>Зеркина</v>
          </cell>
          <cell r="O234">
            <v>96</v>
          </cell>
          <cell r="P234" t="str">
            <v>паллета</v>
          </cell>
        </row>
        <row r="235">
          <cell r="B235">
            <v>701</v>
          </cell>
          <cell r="C235" t="str">
            <v>Лоток водоотводный ЛВ-10.14.07- полимерпесчаный</v>
          </cell>
          <cell r="D235">
            <v>159.43</v>
          </cell>
          <cell r="E235" t="str">
            <v>Полимерстрой</v>
          </cell>
          <cell r="F235">
            <v>500</v>
          </cell>
          <cell r="H235">
            <v>0</v>
          </cell>
          <cell r="J235">
            <v>5.5</v>
          </cell>
          <cell r="K235">
            <v>7</v>
          </cell>
          <cell r="L235" t="str">
            <v>полимерпесок</v>
          </cell>
          <cell r="M235" t="str">
            <v>ПП</v>
          </cell>
          <cell r="N235" t="str">
            <v>Зеркина</v>
          </cell>
          <cell r="O235">
            <v>160</v>
          </cell>
          <cell r="P235" t="str">
            <v>паллета</v>
          </cell>
        </row>
        <row r="236">
          <cell r="B236">
            <v>702</v>
          </cell>
          <cell r="C236" t="str">
            <v>Лоток водоотводный ЛВ-10.14.18.5- полимерпесчаный</v>
          </cell>
          <cell r="D236">
            <v>247.8</v>
          </cell>
          <cell r="E236" t="str">
            <v>Полимерстрой</v>
          </cell>
          <cell r="F236">
            <v>100</v>
          </cell>
          <cell r="H236">
            <v>0</v>
          </cell>
          <cell r="J236">
            <v>10.6</v>
          </cell>
          <cell r="K236">
            <v>7</v>
          </cell>
          <cell r="L236" t="str">
            <v>полимерпесок</v>
          </cell>
          <cell r="M236" t="str">
            <v>ПП</v>
          </cell>
          <cell r="N236" t="str">
            <v>Зеркина</v>
          </cell>
          <cell r="O236">
            <v>80</v>
          </cell>
          <cell r="P236" t="str">
            <v>паллета</v>
          </cell>
        </row>
        <row r="237">
          <cell r="B237">
            <v>703</v>
          </cell>
          <cell r="C237" t="str">
            <v>Лоток водоотводный Gidrolica PolySand ЛВ-10.14.07 - полимерпесчанный</v>
          </cell>
          <cell r="D237">
            <v>140</v>
          </cell>
          <cell r="E237" t="str">
            <v>Новая Эра</v>
          </cell>
          <cell r="H237">
            <v>120</v>
          </cell>
          <cell r="J237">
            <v>6</v>
          </cell>
          <cell r="K237">
            <v>7</v>
          </cell>
          <cell r="L237" t="str">
            <v>полимерпесок</v>
          </cell>
          <cell r="M237" t="str">
            <v>ПП</v>
          </cell>
          <cell r="O237">
            <v>150</v>
          </cell>
          <cell r="P237" t="str">
            <v>паллета</v>
          </cell>
        </row>
        <row r="238">
          <cell r="B238">
            <v>704</v>
          </cell>
          <cell r="C238" t="str">
            <v>Лоток водоотводный Gidrolica PolySand ЛВ-10.14.10 - полимерпесчанный</v>
          </cell>
          <cell r="D238">
            <v>162</v>
          </cell>
          <cell r="E238" t="str">
            <v>Новая Эра</v>
          </cell>
          <cell r="H238">
            <v>0</v>
          </cell>
          <cell r="J238">
            <v>7.5</v>
          </cell>
          <cell r="K238">
            <v>7</v>
          </cell>
          <cell r="L238" t="str">
            <v>полимерпесок</v>
          </cell>
          <cell r="M238" t="str">
            <v>ПП</v>
          </cell>
          <cell r="O238">
            <v>150</v>
          </cell>
          <cell r="P238" t="str">
            <v>паллета</v>
          </cell>
        </row>
        <row r="239">
          <cell r="B239">
            <v>705</v>
          </cell>
          <cell r="C239" t="str">
            <v>Лоток водоотводный Gidrolica PolySand ЛВ-10.14.13 - полимерпесчанный</v>
          </cell>
          <cell r="D239">
            <v>185</v>
          </cell>
          <cell r="E239" t="str">
            <v>Новая Эра</v>
          </cell>
          <cell r="H239">
            <v>100</v>
          </cell>
          <cell r="J239">
            <v>9</v>
          </cell>
          <cell r="K239">
            <v>7</v>
          </cell>
          <cell r="L239" t="str">
            <v>полимерпесок</v>
          </cell>
          <cell r="M239" t="str">
            <v>ПП</v>
          </cell>
          <cell r="O239">
            <v>100</v>
          </cell>
        </row>
        <row r="240">
          <cell r="B240">
            <v>706</v>
          </cell>
          <cell r="C240" t="str">
            <v>Лоток водоотводный Gidrolica PolySand ЛВ-10.14.16 - полимерпесчанный</v>
          </cell>
          <cell r="D240">
            <v>210</v>
          </cell>
          <cell r="E240" t="str">
            <v>Новая Эра</v>
          </cell>
          <cell r="H240">
            <v>80</v>
          </cell>
          <cell r="J240">
            <v>10.5</v>
          </cell>
          <cell r="K240">
            <v>7</v>
          </cell>
          <cell r="L240" t="str">
            <v>полимерпесок</v>
          </cell>
          <cell r="M240" t="str">
            <v>ПП</v>
          </cell>
          <cell r="N240">
            <v>0</v>
          </cell>
          <cell r="O240">
            <v>100</v>
          </cell>
          <cell r="P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J241">
            <v>0</v>
          </cell>
          <cell r="K241">
            <v>0</v>
          </cell>
          <cell r="L241" t="str">
            <v/>
          </cell>
          <cell r="M241">
            <v>0</v>
          </cell>
          <cell r="N241">
            <v>0</v>
          </cell>
          <cell r="O241">
            <v>0</v>
          </cell>
          <cell r="P241" t="str">
            <v>паллета</v>
          </cell>
        </row>
        <row r="242">
          <cell r="B242" t="str">
            <v>Полимербетон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H242">
            <v>0</v>
          </cell>
          <cell r="J242">
            <v>0</v>
          </cell>
          <cell r="K242">
            <v>0</v>
          </cell>
          <cell r="L242" t="str">
            <v/>
          </cell>
          <cell r="M242">
            <v>0</v>
          </cell>
          <cell r="N242">
            <v>0</v>
          </cell>
          <cell r="O242">
            <v>0</v>
          </cell>
          <cell r="P242" t="str">
            <v>паллета</v>
          </cell>
        </row>
        <row r="243">
          <cell r="B243" t="str">
            <v>0900</v>
          </cell>
          <cell r="C243" t="str">
            <v xml:space="preserve">Комплект: лоток водоотводный Лайт ЛВ -10.12.10- полимербетонный
 с решеткой стальной кл.А </v>
          </cell>
          <cell r="D243">
            <v>0</v>
          </cell>
          <cell r="E243" t="str">
            <v>Фратрес</v>
          </cell>
          <cell r="F243">
            <v>0</v>
          </cell>
          <cell r="H243">
            <v>0</v>
          </cell>
          <cell r="J243">
            <v>8</v>
          </cell>
          <cell r="K243">
            <v>0</v>
          </cell>
          <cell r="L243" t="str">
            <v>комплект</v>
          </cell>
          <cell r="M243" t="str">
            <v>ПБ</v>
          </cell>
          <cell r="N243" t="str">
            <v>Зеркина</v>
          </cell>
          <cell r="O243">
            <v>70</v>
          </cell>
          <cell r="P243" t="str">
            <v>паллета</v>
          </cell>
        </row>
        <row r="244">
          <cell r="B244" t="str">
            <v>900/л</v>
          </cell>
          <cell r="C244" t="str">
            <v>Лоток водоотводный Лайт ЛВ-10.12.10 - полимербетонный</v>
          </cell>
          <cell r="D244">
            <v>296</v>
          </cell>
          <cell r="E244" t="str">
            <v>Фратрес</v>
          </cell>
          <cell r="F244">
            <v>0</v>
          </cell>
          <cell r="H244">
            <v>0</v>
          </cell>
          <cell r="J244">
            <v>7</v>
          </cell>
          <cell r="K244">
            <v>9</v>
          </cell>
          <cell r="L244" t="str">
            <v>полимербетон</v>
          </cell>
          <cell r="M244" t="str">
            <v>ПБ</v>
          </cell>
          <cell r="N244" t="str">
            <v>Зеркина</v>
          </cell>
          <cell r="O244">
            <v>70</v>
          </cell>
          <cell r="P244" t="str">
            <v>паллета</v>
          </cell>
        </row>
        <row r="245">
          <cell r="B245">
            <v>901</v>
          </cell>
          <cell r="C245" t="str">
            <v>Лоток водоотводный ЛВ-10.14.06- полимербетонный</v>
          </cell>
          <cell r="D245">
            <v>299.7</v>
          </cell>
          <cell r="E245" t="str">
            <v>Фратрес</v>
          </cell>
          <cell r="F245">
            <v>300</v>
          </cell>
          <cell r="H245">
            <v>0</v>
          </cell>
          <cell r="J245">
            <v>8.3000000000000007</v>
          </cell>
          <cell r="K245">
            <v>9</v>
          </cell>
          <cell r="L245" t="str">
            <v>полимербетон</v>
          </cell>
          <cell r="M245" t="str">
            <v>ПБ</v>
          </cell>
          <cell r="N245" t="str">
            <v>Зеркина</v>
          </cell>
          <cell r="O245">
            <v>91</v>
          </cell>
          <cell r="P245" t="str">
            <v>паллета</v>
          </cell>
        </row>
        <row r="246">
          <cell r="B246">
            <v>902</v>
          </cell>
          <cell r="C246" t="str">
            <v>Лоток водоотводный ЛВ-10.14.10- полимербетонный</v>
          </cell>
          <cell r="D246">
            <v>381.1</v>
          </cell>
          <cell r="E246" t="str">
            <v>Фратрес</v>
          </cell>
          <cell r="F246">
            <v>300</v>
          </cell>
          <cell r="H246">
            <v>0</v>
          </cell>
          <cell r="J246">
            <v>10.3</v>
          </cell>
          <cell r="K246">
            <v>9</v>
          </cell>
          <cell r="L246" t="str">
            <v>полимербетон</v>
          </cell>
          <cell r="M246" t="str">
            <v>ПБ</v>
          </cell>
          <cell r="N246" t="str">
            <v>Зеркина</v>
          </cell>
          <cell r="O246">
            <v>78</v>
          </cell>
          <cell r="P246" t="str">
            <v>паллета</v>
          </cell>
        </row>
        <row r="247">
          <cell r="B247">
            <v>903</v>
          </cell>
          <cell r="C247" t="str">
            <v>Лоток водоотводный ЛВ-10.14.13- полимербетонный</v>
          </cell>
          <cell r="D247">
            <v>545.79999999999995</v>
          </cell>
          <cell r="E247" t="str">
            <v>Фратрес</v>
          </cell>
          <cell r="F247">
            <v>300</v>
          </cell>
          <cell r="H247">
            <v>0</v>
          </cell>
          <cell r="J247">
            <v>14.7</v>
          </cell>
          <cell r="K247">
            <v>9</v>
          </cell>
          <cell r="L247" t="str">
            <v>полимербетон</v>
          </cell>
          <cell r="M247" t="str">
            <v>ПБ</v>
          </cell>
          <cell r="N247" t="str">
            <v>Зеркина</v>
          </cell>
          <cell r="O247">
            <v>65</v>
          </cell>
          <cell r="P247" t="str">
            <v>паллета</v>
          </cell>
        </row>
        <row r="248">
          <cell r="B248">
            <v>908</v>
          </cell>
          <cell r="C248" t="str">
            <v>Пескоуловитель ПУ-10.14.33,5- полимербетонный</v>
          </cell>
          <cell r="D248">
            <v>1200</v>
          </cell>
          <cell r="E248" t="str">
            <v>Фратрес</v>
          </cell>
          <cell r="F248">
            <v>10</v>
          </cell>
          <cell r="H248">
            <v>0</v>
          </cell>
          <cell r="J248">
            <v>21.65</v>
          </cell>
          <cell r="K248">
            <v>9</v>
          </cell>
          <cell r="L248" t="str">
            <v>полимербетон</v>
          </cell>
          <cell r="M248" t="str">
            <v>ПБ</v>
          </cell>
          <cell r="N248" t="str">
            <v>Зеркина</v>
          </cell>
          <cell r="O248">
            <v>30</v>
          </cell>
          <cell r="P248" t="str">
            <v>паллета</v>
          </cell>
        </row>
        <row r="249">
          <cell r="B249">
            <v>910</v>
          </cell>
          <cell r="C249" t="str">
            <v>Лоток водоотводный ЛВ-10.14,6.19- полимербетонный</v>
          </cell>
          <cell r="D249">
            <v>0</v>
          </cell>
          <cell r="E249" t="str">
            <v>Фратрес</v>
          </cell>
          <cell r="H249">
            <v>0</v>
          </cell>
          <cell r="J249">
            <v>0</v>
          </cell>
          <cell r="K249">
            <v>9</v>
          </cell>
          <cell r="L249" t="str">
            <v>полимербетон</v>
          </cell>
          <cell r="M249" t="str">
            <v>ПБ</v>
          </cell>
          <cell r="N249" t="str">
            <v>Зеркина</v>
          </cell>
          <cell r="O249">
            <v>0</v>
          </cell>
          <cell r="P249" t="str">
            <v>паллета</v>
          </cell>
        </row>
        <row r="250">
          <cell r="B250">
            <v>920</v>
          </cell>
          <cell r="C250" t="str">
            <v>Лоток водоотводный ЛВ-20.24,6.12- полимербетонный</v>
          </cell>
          <cell r="D250">
            <v>957.5</v>
          </cell>
          <cell r="E250" t="str">
            <v>Фратрес</v>
          </cell>
          <cell r="H250">
            <v>0</v>
          </cell>
          <cell r="J250">
            <v>24.55</v>
          </cell>
          <cell r="K250">
            <v>9</v>
          </cell>
          <cell r="L250" t="str">
            <v>полимербетон</v>
          </cell>
          <cell r="M250" t="str">
            <v>ПБ</v>
          </cell>
          <cell r="N250" t="str">
            <v>Зеркина</v>
          </cell>
          <cell r="O250">
            <v>35</v>
          </cell>
          <cell r="P250" t="str">
            <v>паллета</v>
          </cell>
        </row>
        <row r="251">
          <cell r="B251">
            <v>921</v>
          </cell>
          <cell r="C251" t="str">
            <v>Лоток водоотводный ЛВ-20.24,6.28- полимербетонный</v>
          </cell>
          <cell r="D251">
            <v>1565.9</v>
          </cell>
          <cell r="E251" t="str">
            <v>Фратрес</v>
          </cell>
          <cell r="H251">
            <v>0</v>
          </cell>
          <cell r="J251">
            <v>40.15</v>
          </cell>
          <cell r="K251">
            <v>9</v>
          </cell>
          <cell r="L251" t="str">
            <v>полимербетон</v>
          </cell>
          <cell r="M251" t="str">
            <v>ПБ</v>
          </cell>
          <cell r="N251" t="str">
            <v>Зеркина</v>
          </cell>
          <cell r="O251">
            <v>28</v>
          </cell>
        </row>
        <row r="252">
          <cell r="B252">
            <v>922</v>
          </cell>
          <cell r="C252" t="str">
            <v>Лоток водоотводный ЛВ-20.24,6.33- полимербетонный</v>
          </cell>
          <cell r="D252">
            <v>1774.5</v>
          </cell>
          <cell r="E252" t="str">
            <v>Фратрес</v>
          </cell>
          <cell r="H252">
            <v>0</v>
          </cell>
          <cell r="J252">
            <v>45.45</v>
          </cell>
          <cell r="K252">
            <v>9</v>
          </cell>
          <cell r="L252" t="str">
            <v>полимербетон</v>
          </cell>
          <cell r="M252" t="str">
            <v>ПБ</v>
          </cell>
          <cell r="N252" t="str">
            <v>Зеркина</v>
          </cell>
          <cell r="O252">
            <v>28</v>
          </cell>
        </row>
        <row r="253">
          <cell r="B253">
            <v>0</v>
          </cell>
          <cell r="C253">
            <v>0</v>
          </cell>
          <cell r="D253">
            <v>0</v>
          </cell>
          <cell r="H253">
            <v>0</v>
          </cell>
          <cell r="K253">
            <v>0</v>
          </cell>
          <cell r="L253" t="str">
            <v/>
          </cell>
          <cell r="M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H254">
            <v>0</v>
          </cell>
          <cell r="K254">
            <v>0</v>
          </cell>
          <cell r="L254" t="str">
            <v/>
          </cell>
          <cell r="M254">
            <v>0</v>
          </cell>
        </row>
        <row r="255">
          <cell r="B255">
            <v>0</v>
          </cell>
          <cell r="C255">
            <v>0</v>
          </cell>
          <cell r="D255">
            <v>0</v>
          </cell>
          <cell r="K255">
            <v>0</v>
          </cell>
          <cell r="L255" t="str">
            <v/>
          </cell>
          <cell r="M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K256">
            <v>0</v>
          </cell>
          <cell r="L256" t="str">
            <v/>
          </cell>
          <cell r="M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K257">
            <v>0</v>
          </cell>
          <cell r="L257" t="str">
            <v/>
          </cell>
          <cell r="M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H258">
            <v>0</v>
          </cell>
          <cell r="J258">
            <v>0</v>
          </cell>
          <cell r="K258">
            <v>0</v>
          </cell>
          <cell r="L258" t="str">
            <v/>
          </cell>
          <cell r="M258">
            <v>0</v>
          </cell>
        </row>
        <row r="259">
          <cell r="B259">
            <v>0</v>
          </cell>
          <cell r="C259">
            <v>0</v>
          </cell>
          <cell r="D259">
            <v>0</v>
          </cell>
          <cell r="H259">
            <v>0</v>
          </cell>
          <cell r="J259">
            <v>0</v>
          </cell>
          <cell r="K259">
            <v>0</v>
          </cell>
          <cell r="L259" t="str">
            <v/>
          </cell>
          <cell r="M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H260">
            <v>0</v>
          </cell>
          <cell r="J260">
            <v>0</v>
          </cell>
          <cell r="K260">
            <v>0</v>
          </cell>
          <cell r="L260" t="str">
            <v/>
          </cell>
          <cell r="M260">
            <v>0</v>
          </cell>
        </row>
        <row r="261">
          <cell r="B261">
            <v>8004</v>
          </cell>
          <cell r="C261" t="str">
            <v>Лоток водоотводный ЛВ-10.14,5.13,5- пластиковый (усиленный)</v>
          </cell>
          <cell r="D261">
            <v>0</v>
          </cell>
          <cell r="H261">
            <v>120</v>
          </cell>
          <cell r="J261">
            <v>3.2</v>
          </cell>
          <cell r="K261">
            <v>8</v>
          </cell>
          <cell r="L261" t="str">
            <v>пластик</v>
          </cell>
          <cell r="M261" t="str">
            <v>Пластик</v>
          </cell>
        </row>
        <row r="262">
          <cell r="B262">
            <v>8014</v>
          </cell>
          <cell r="C262" t="str">
            <v>Лоток водоотводный ЛВ-10.14,5.12- пластиковый (усиленный)</v>
          </cell>
          <cell r="D262">
            <v>0</v>
          </cell>
          <cell r="H262">
            <v>120</v>
          </cell>
          <cell r="J262">
            <v>2.4</v>
          </cell>
          <cell r="K262">
            <v>8</v>
          </cell>
          <cell r="L262" t="str">
            <v>пластик</v>
          </cell>
          <cell r="M262" t="str">
            <v>Пластик</v>
          </cell>
        </row>
        <row r="263">
          <cell r="B263">
            <v>8024</v>
          </cell>
          <cell r="C263" t="str">
            <v>Лоток водоотводный ЛВ-10.14,5.18,5- пластиковый (усиленный)</v>
          </cell>
          <cell r="D263">
            <v>0</v>
          </cell>
          <cell r="H263">
            <v>120</v>
          </cell>
          <cell r="J263">
            <v>2.85</v>
          </cell>
          <cell r="K263">
            <v>8</v>
          </cell>
          <cell r="L263" t="str">
            <v>пластик</v>
          </cell>
          <cell r="M263" t="str">
            <v>Пластик</v>
          </cell>
        </row>
        <row r="264">
          <cell r="B264">
            <v>8034</v>
          </cell>
          <cell r="C264" t="str">
            <v>Лоток водоотводный ЛВ-10.14,5.08- пластиковый (усиленный)</v>
          </cell>
          <cell r="D264">
            <v>0</v>
          </cell>
          <cell r="H264">
            <v>0</v>
          </cell>
          <cell r="J264">
            <v>2.2000000000000002</v>
          </cell>
          <cell r="K264">
            <v>8</v>
          </cell>
          <cell r="L264" t="str">
            <v>пластик</v>
          </cell>
          <cell r="M264" t="str">
            <v>Пластик</v>
          </cell>
        </row>
        <row r="265">
          <cell r="B265">
            <v>8044</v>
          </cell>
          <cell r="C265" t="str">
            <v>Лоток водоотводный ЛВ-10.14,5.10- пластиковый (усиленный)</v>
          </cell>
          <cell r="D265">
            <v>0</v>
          </cell>
          <cell r="H265">
            <v>120</v>
          </cell>
          <cell r="J265">
            <v>2.4</v>
          </cell>
          <cell r="K265">
            <v>8</v>
          </cell>
          <cell r="L265" t="str">
            <v>пластик</v>
          </cell>
          <cell r="M265" t="str">
            <v>Пластик</v>
          </cell>
        </row>
        <row r="266">
          <cell r="B266">
            <v>8054</v>
          </cell>
          <cell r="C266" t="str">
            <v>Лоток водоотводный ЛВ-10.14,5.06- пластиковый (усиленный)</v>
          </cell>
          <cell r="D266">
            <v>0</v>
          </cell>
          <cell r="H266">
            <v>120</v>
          </cell>
          <cell r="J266">
            <v>2</v>
          </cell>
          <cell r="K266">
            <v>8</v>
          </cell>
          <cell r="L266" t="str">
            <v>пластик</v>
          </cell>
          <cell r="M266" t="str">
            <v>Пластик</v>
          </cell>
        </row>
        <row r="267">
          <cell r="B267">
            <v>8084</v>
          </cell>
          <cell r="C267" t="str">
            <v>Пескоуловитель ПУ-10.16.42- пластиковый (усиленный)</v>
          </cell>
          <cell r="D267">
            <v>0</v>
          </cell>
          <cell r="H267">
            <v>100</v>
          </cell>
          <cell r="K267">
            <v>8</v>
          </cell>
          <cell r="L267" t="str">
            <v>пластик</v>
          </cell>
          <cell r="M267" t="str">
            <v>Пластик</v>
          </cell>
        </row>
        <row r="268">
          <cell r="B268">
            <v>8204</v>
          </cell>
          <cell r="C268" t="str">
            <v>Лоток водоотводный ЛВ-20.26.18,5- пластиковый (усиленный)</v>
          </cell>
          <cell r="D268">
            <v>0</v>
          </cell>
          <cell r="E268">
            <v>0</v>
          </cell>
          <cell r="H268">
            <v>100</v>
          </cell>
          <cell r="J268">
            <v>3.65</v>
          </cell>
          <cell r="K268">
            <v>8</v>
          </cell>
          <cell r="L268" t="str">
            <v>пластик</v>
          </cell>
          <cell r="M268" t="str">
            <v>Пластик</v>
          </cell>
          <cell r="O268">
            <v>0</v>
          </cell>
          <cell r="P268">
            <v>0</v>
          </cell>
        </row>
        <row r="269">
          <cell r="B269">
            <v>8214</v>
          </cell>
          <cell r="C269" t="str">
            <v>Лоток водоотводный ЛВ-20.24,6.10- пластиковый (усиленный)</v>
          </cell>
          <cell r="D269">
            <v>0</v>
          </cell>
          <cell r="E269">
            <v>0</v>
          </cell>
          <cell r="H269">
            <v>100</v>
          </cell>
          <cell r="J269">
            <v>0</v>
          </cell>
          <cell r="K269">
            <v>8</v>
          </cell>
          <cell r="L269" t="str">
            <v>пластик</v>
          </cell>
          <cell r="M269" t="str">
            <v>Пластик</v>
          </cell>
          <cell r="O269">
            <v>0</v>
          </cell>
          <cell r="P269">
            <v>0</v>
          </cell>
        </row>
        <row r="270">
          <cell r="B270">
            <v>8224</v>
          </cell>
          <cell r="C270" t="str">
            <v>Лоток водоотводный ЛВ-20.24,6.23,5- пластиковый (усиленный)</v>
          </cell>
          <cell r="D270">
            <v>0</v>
          </cell>
          <cell r="E270">
            <v>0</v>
          </cell>
          <cell r="H270">
            <v>100</v>
          </cell>
          <cell r="J270">
            <v>0</v>
          </cell>
          <cell r="K270">
            <v>8</v>
          </cell>
          <cell r="L270" t="str">
            <v>пластик</v>
          </cell>
          <cell r="M270" t="str">
            <v>Пластик</v>
          </cell>
          <cell r="O270">
            <v>0</v>
          </cell>
          <cell r="P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J271">
            <v>0</v>
          </cell>
          <cell r="K271">
            <v>0</v>
          </cell>
          <cell r="L271" t="str">
            <v/>
          </cell>
          <cell r="M271">
            <v>0</v>
          </cell>
          <cell r="O271">
            <v>0</v>
          </cell>
          <cell r="P271">
            <v>0</v>
          </cell>
        </row>
        <row r="272">
          <cell r="B272">
            <v>14001</v>
          </cell>
          <cell r="C272" t="str">
            <v xml:space="preserve">Торцевая заглушка универсальная для лотка водоотводного бетонного DN 100, Ширина 140 - стальная  оцинкованная </v>
          </cell>
          <cell r="D272">
            <v>0</v>
          </cell>
          <cell r="E272">
            <v>0</v>
          </cell>
          <cell r="J272">
            <v>0</v>
          </cell>
          <cell r="K272">
            <v>1</v>
          </cell>
          <cell r="L272" t="str">
            <v>комплектующие</v>
          </cell>
          <cell r="M272" t="str">
            <v>Сталь</v>
          </cell>
          <cell r="O272">
            <v>0</v>
          </cell>
          <cell r="P272">
            <v>0</v>
          </cell>
        </row>
        <row r="273">
          <cell r="B273">
            <v>14002</v>
          </cell>
          <cell r="C273" t="str">
            <v xml:space="preserve">Торцевая заглушка универсальная для лотка водоотводного бетонного DN 100, Ширина160 - стальная  оцинкованная </v>
          </cell>
          <cell r="D273">
            <v>0</v>
          </cell>
          <cell r="E273">
            <v>0</v>
          </cell>
          <cell r="J273">
            <v>0</v>
          </cell>
          <cell r="K273">
            <v>1</v>
          </cell>
          <cell r="L273" t="str">
            <v>комплектующие</v>
          </cell>
          <cell r="M273" t="str">
            <v>Сталь</v>
          </cell>
          <cell r="O273">
            <v>0</v>
          </cell>
          <cell r="P273">
            <v>0</v>
          </cell>
        </row>
        <row r="274">
          <cell r="B274">
            <v>14003</v>
          </cell>
          <cell r="C274" t="str">
            <v xml:space="preserve">Торцевая заглушка с горизонтальным водосливом для лотка водоотводного бетонного DN 100, Ширина160  - стальная  оцинкованная </v>
          </cell>
          <cell r="D274">
            <v>0</v>
          </cell>
          <cell r="E274">
            <v>0</v>
          </cell>
          <cell r="J274">
            <v>0</v>
          </cell>
          <cell r="K274">
            <v>1</v>
          </cell>
          <cell r="L274" t="str">
            <v>комплектующие</v>
          </cell>
          <cell r="M274" t="str">
            <v>Сталь</v>
          </cell>
          <cell r="O274">
            <v>0</v>
          </cell>
          <cell r="P274">
            <v>0</v>
          </cell>
        </row>
        <row r="275">
          <cell r="B275">
            <v>14004</v>
          </cell>
          <cell r="C275" t="str">
            <v>Торцевая заглушка универсальная  для лотка водоотводного бетонного серии Super, DN150 - стальная оцинкованная</v>
          </cell>
          <cell r="D275">
            <v>0</v>
          </cell>
          <cell r="E275">
            <v>0</v>
          </cell>
          <cell r="J275">
            <v>0</v>
          </cell>
          <cell r="K275">
            <v>1</v>
          </cell>
          <cell r="L275" t="str">
            <v>комплектующие</v>
          </cell>
          <cell r="M275" t="str">
            <v>Zn</v>
          </cell>
          <cell r="O275">
            <v>0</v>
          </cell>
          <cell r="P275">
            <v>0</v>
          </cell>
        </row>
        <row r="276">
          <cell r="B276">
            <v>14005</v>
          </cell>
          <cell r="C276" t="str">
            <v>Торцевая заглушка c горизонтальным водосливом для лотка водоотводного бетонного серии Super, DN150 - стальная оцинкованная</v>
          </cell>
          <cell r="D276">
            <v>0</v>
          </cell>
          <cell r="E276">
            <v>0</v>
          </cell>
          <cell r="J276">
            <v>0</v>
          </cell>
          <cell r="K276">
            <v>1</v>
          </cell>
          <cell r="L276" t="str">
            <v>комплектующие</v>
          </cell>
          <cell r="M276" t="str">
            <v>Сталь</v>
          </cell>
          <cell r="O276">
            <v>0</v>
          </cell>
          <cell r="P276">
            <v>0</v>
          </cell>
        </row>
        <row r="277">
          <cell r="B277">
            <v>14006</v>
          </cell>
          <cell r="C277" t="str">
            <v>Торцевая заглушка универсальная  для лотка водоотводного бетонного серии Super, DN200 - стальная оцинкованная</v>
          </cell>
          <cell r="D277">
            <v>0</v>
          </cell>
          <cell r="E277">
            <v>0</v>
          </cell>
          <cell r="J277">
            <v>0</v>
          </cell>
          <cell r="K277">
            <v>1</v>
          </cell>
          <cell r="L277" t="str">
            <v>комплектующие</v>
          </cell>
          <cell r="M277" t="str">
            <v>Zn</v>
          </cell>
          <cell r="O277">
            <v>0</v>
          </cell>
          <cell r="P277">
            <v>0</v>
          </cell>
        </row>
        <row r="278">
          <cell r="B278">
            <v>14007</v>
          </cell>
          <cell r="C278" t="str">
            <v>Торцевая заглушка c горизонтальным водосливом для лотка водоотводного бетонного серии Super, DN200 - стальная оцинкованная</v>
          </cell>
          <cell r="D278">
            <v>0</v>
          </cell>
          <cell r="E278">
            <v>0</v>
          </cell>
          <cell r="J278">
            <v>0</v>
          </cell>
          <cell r="K278">
            <v>1</v>
          </cell>
          <cell r="L278" t="str">
            <v>комплектующие</v>
          </cell>
          <cell r="M278" t="str">
            <v>Сталь</v>
          </cell>
          <cell r="O278">
            <v>0</v>
          </cell>
        </row>
        <row r="279">
          <cell r="B279">
            <v>14008</v>
          </cell>
          <cell r="C279" t="str">
            <v>Торцевая заглушка универсальная  для лотка водоотводного бетонных серии Super, DN300 - стальная оцинкованная</v>
          </cell>
          <cell r="D279">
            <v>0</v>
          </cell>
          <cell r="E279">
            <v>0</v>
          </cell>
          <cell r="J279">
            <v>0</v>
          </cell>
          <cell r="K279">
            <v>1</v>
          </cell>
          <cell r="L279" t="str">
            <v>комплектующие</v>
          </cell>
          <cell r="M279" t="str">
            <v>Zn</v>
          </cell>
          <cell r="O279">
            <v>0</v>
          </cell>
        </row>
        <row r="280">
          <cell r="B280">
            <v>14009</v>
          </cell>
          <cell r="C280" t="str">
            <v>Торцевая заглушка c горизонтальным водосливом для лотка водоотводного бетонного серии Super, DN300 - стальная оцинкованная</v>
          </cell>
          <cell r="D280">
            <v>0</v>
          </cell>
          <cell r="E280">
            <v>0</v>
          </cell>
          <cell r="J280">
            <v>0</v>
          </cell>
          <cell r="K280">
            <v>1</v>
          </cell>
          <cell r="L280" t="str">
            <v>комплектующие</v>
          </cell>
          <cell r="M280" t="str">
            <v>Сталь</v>
          </cell>
          <cell r="O280">
            <v>0</v>
          </cell>
        </row>
        <row r="281">
          <cell r="B281">
            <v>14010</v>
          </cell>
          <cell r="C281" t="str">
            <v>Торцевая заглушка универсальная  для лотка водоотводного бетонного серии Super, DN400 - стальная оцинкованная</v>
          </cell>
          <cell r="D281">
            <v>0</v>
          </cell>
          <cell r="E281">
            <v>0</v>
          </cell>
          <cell r="J281">
            <v>0</v>
          </cell>
          <cell r="K281">
            <v>1</v>
          </cell>
          <cell r="L281" t="str">
            <v>комплектующие</v>
          </cell>
          <cell r="M281" t="str">
            <v>Zn</v>
          </cell>
          <cell r="O281">
            <v>0</v>
          </cell>
        </row>
        <row r="282">
          <cell r="B282">
            <v>14011</v>
          </cell>
          <cell r="C282" t="str">
            <v>Торцевая заглушка c горизонтальным водосливом для лотка водоотводного бетонного серии Super, DN400 - стальная оцинкованная</v>
          </cell>
          <cell r="D282">
            <v>0</v>
          </cell>
          <cell r="E282">
            <v>0</v>
          </cell>
          <cell r="J282">
            <v>0</v>
          </cell>
          <cell r="K282">
            <v>1</v>
          </cell>
          <cell r="L282" t="str">
            <v>комплектующие</v>
          </cell>
          <cell r="M282" t="str">
            <v>Сталь</v>
          </cell>
          <cell r="O282">
            <v>0</v>
          </cell>
        </row>
        <row r="283">
          <cell r="B283">
            <v>14012</v>
          </cell>
          <cell r="C283" t="str">
            <v>Торцевая заглушка универсальная для лотка водоотводного бетонного DN500 - стальная оцинкованная</v>
          </cell>
          <cell r="D283">
            <v>0</v>
          </cell>
          <cell r="E283">
            <v>0</v>
          </cell>
          <cell r="J283">
            <v>0</v>
          </cell>
          <cell r="K283">
            <v>1</v>
          </cell>
          <cell r="L283" t="str">
            <v>комплектующие</v>
          </cell>
          <cell r="M283">
            <v>0</v>
          </cell>
        </row>
        <row r="284">
          <cell r="B284">
            <v>14013</v>
          </cell>
          <cell r="C284" t="str">
            <v>Торцевая заглушка для лотка водоотводного бетонного DN500 - стальная оцинкованная, с горизонтальным водосливом</v>
          </cell>
          <cell r="D284">
            <v>0</v>
          </cell>
          <cell r="E284">
            <v>0</v>
          </cell>
          <cell r="J284">
            <v>0</v>
          </cell>
          <cell r="K284">
            <v>1</v>
          </cell>
          <cell r="L284" t="str">
            <v>комплектующие</v>
          </cell>
          <cell r="M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J285">
            <v>0</v>
          </cell>
          <cell r="K285" t="str">
            <v/>
          </cell>
          <cell r="L285" t="str">
            <v/>
          </cell>
          <cell r="M285">
            <v>0</v>
          </cell>
        </row>
        <row r="286">
          <cell r="B286">
            <v>30001</v>
          </cell>
          <cell r="C286" t="str">
            <v>Придверная решетка Евро резина 390х590</v>
          </cell>
          <cell r="D286">
            <v>0</v>
          </cell>
          <cell r="E286">
            <v>0</v>
          </cell>
          <cell r="J286">
            <v>0</v>
          </cell>
          <cell r="K286">
            <v>3</v>
          </cell>
          <cell r="L286" t="str">
            <v>придверные решетки</v>
          </cell>
          <cell r="M286">
            <v>0</v>
          </cell>
          <cell r="O286">
            <v>0</v>
          </cell>
          <cell r="P286">
            <v>0</v>
          </cell>
        </row>
        <row r="287">
          <cell r="B287">
            <v>30002</v>
          </cell>
          <cell r="C287" t="str">
            <v>Придверная решетка Евро текстиль 390х590</v>
          </cell>
          <cell r="D287">
            <v>0</v>
          </cell>
          <cell r="E287">
            <v>0</v>
          </cell>
          <cell r="J287">
            <v>0</v>
          </cell>
          <cell r="K287">
            <v>3</v>
          </cell>
          <cell r="L287" t="str">
            <v>придверные решетки</v>
          </cell>
          <cell r="M287">
            <v>0</v>
          </cell>
          <cell r="O287">
            <v>0</v>
          </cell>
          <cell r="P287" t="str">
            <v>паллета</v>
          </cell>
        </row>
        <row r="288">
          <cell r="B288">
            <v>30012</v>
          </cell>
          <cell r="C288" t="str">
            <v>Придверная решетка Евро резина+текстиль 390х590</v>
          </cell>
          <cell r="D288">
            <v>0</v>
          </cell>
          <cell r="E288">
            <v>0</v>
          </cell>
          <cell r="J288">
            <v>0</v>
          </cell>
          <cell r="K288">
            <v>3</v>
          </cell>
          <cell r="L288" t="str">
            <v>придверные решетки</v>
          </cell>
          <cell r="M288">
            <v>0</v>
          </cell>
          <cell r="N288">
            <v>0</v>
          </cell>
          <cell r="O288">
            <v>0</v>
          </cell>
          <cell r="P288" t="str">
            <v>паллета</v>
          </cell>
        </row>
        <row r="289">
          <cell r="B289" t="str">
            <v>401/1</v>
          </cell>
          <cell r="C289" t="str">
            <v>Лоток водоотводный ЛВ-10.16.13,7-бетонный с уклоном 0,5%</v>
          </cell>
          <cell r="D289">
            <v>0</v>
          </cell>
          <cell r="E289" t="str">
            <v>ГидроБГ</v>
          </cell>
          <cell r="J289">
            <v>29.4</v>
          </cell>
          <cell r="K289">
            <v>4</v>
          </cell>
          <cell r="L289" t="str">
            <v>бетон</v>
          </cell>
          <cell r="M289">
            <v>0</v>
          </cell>
          <cell r="N289">
            <v>0</v>
          </cell>
          <cell r="O289">
            <v>25</v>
          </cell>
          <cell r="P289" t="str">
            <v>паллета</v>
          </cell>
        </row>
        <row r="290">
          <cell r="B290" t="str">
            <v>401/10</v>
          </cell>
          <cell r="C290" t="str">
            <v>Лоток водоотводный ЛВ-10.16.18,2-бетонный с уклоном 0,5%</v>
          </cell>
          <cell r="D290">
            <v>0</v>
          </cell>
          <cell r="E290" t="str">
            <v>ГидроБГ</v>
          </cell>
          <cell r="J290">
            <v>35.700000000000003</v>
          </cell>
          <cell r="K290">
            <v>4</v>
          </cell>
          <cell r="L290" t="str">
            <v>бетон</v>
          </cell>
          <cell r="M290">
            <v>0</v>
          </cell>
          <cell r="N290">
            <v>0</v>
          </cell>
          <cell r="O290">
            <v>25</v>
          </cell>
          <cell r="P290" t="str">
            <v>паллета</v>
          </cell>
        </row>
        <row r="291">
          <cell r="B291" t="str">
            <v>401/2</v>
          </cell>
          <cell r="C291" t="str">
            <v>Лоток водоотводный ЛВ-10.16.14,2-бетонный с уклоном 0,5%</v>
          </cell>
          <cell r="D291">
            <v>0</v>
          </cell>
          <cell r="E291" t="str">
            <v>ГидроБГ</v>
          </cell>
          <cell r="J291">
            <v>30.1</v>
          </cell>
          <cell r="K291">
            <v>4</v>
          </cell>
          <cell r="L291" t="str">
            <v>бетон</v>
          </cell>
          <cell r="N291">
            <v>0</v>
          </cell>
          <cell r="O291">
            <v>25</v>
          </cell>
          <cell r="P291" t="str">
            <v>паллета</v>
          </cell>
        </row>
        <row r="292">
          <cell r="B292" t="str">
            <v>401/3</v>
          </cell>
          <cell r="C292" t="str">
            <v>Лоток водоотводный ЛВ-10.16.14,7-бетонный с уклоном 0,5%</v>
          </cell>
          <cell r="D292">
            <v>0</v>
          </cell>
          <cell r="E292" t="str">
            <v>ГидроБГ</v>
          </cell>
          <cell r="J292">
            <v>30.8</v>
          </cell>
          <cell r="K292">
            <v>4</v>
          </cell>
          <cell r="L292" t="str">
            <v>бетон</v>
          </cell>
          <cell r="N292">
            <v>0</v>
          </cell>
          <cell r="O292">
            <v>25</v>
          </cell>
          <cell r="P292" t="str">
            <v>паллета</v>
          </cell>
        </row>
        <row r="293">
          <cell r="B293" t="str">
            <v>401/4</v>
          </cell>
          <cell r="C293" t="str">
            <v>Лоток водоотводный ЛВ-10.16.15,2-бетонный с уклоном 0,5%</v>
          </cell>
          <cell r="D293">
            <v>0</v>
          </cell>
          <cell r="E293" t="str">
            <v>ГидроБГ</v>
          </cell>
          <cell r="J293">
            <v>31.5</v>
          </cell>
          <cell r="K293">
            <v>4</v>
          </cell>
          <cell r="L293" t="str">
            <v>бетон</v>
          </cell>
          <cell r="N293">
            <v>0</v>
          </cell>
          <cell r="O293">
            <v>25</v>
          </cell>
          <cell r="P293" t="str">
            <v>паллета</v>
          </cell>
        </row>
        <row r="294">
          <cell r="B294" t="str">
            <v>401/5</v>
          </cell>
          <cell r="C294" t="str">
            <v>Лоток водоотводный ЛВ-10.16.15,7-бетонный с уклоном 0,5%</v>
          </cell>
          <cell r="D294">
            <v>0</v>
          </cell>
          <cell r="E294" t="str">
            <v>ГидроБГ</v>
          </cell>
          <cell r="J294">
            <v>32.200000000000003</v>
          </cell>
          <cell r="K294">
            <v>4</v>
          </cell>
          <cell r="L294" t="str">
            <v>бетон</v>
          </cell>
          <cell r="N294">
            <v>0</v>
          </cell>
          <cell r="O294">
            <v>25</v>
          </cell>
          <cell r="P294" t="str">
            <v>паллета</v>
          </cell>
        </row>
        <row r="295">
          <cell r="B295" t="str">
            <v>401/6</v>
          </cell>
          <cell r="C295" t="str">
            <v>Лоток водоотводный ЛВ-10.16.16,2-бетонный с уклоном 0,5%</v>
          </cell>
          <cell r="D295">
            <v>0</v>
          </cell>
          <cell r="E295" t="str">
            <v>ГидроБГ</v>
          </cell>
          <cell r="J295">
            <v>32.9</v>
          </cell>
          <cell r="K295">
            <v>4</v>
          </cell>
          <cell r="L295" t="str">
            <v>бетон</v>
          </cell>
          <cell r="N295">
            <v>0</v>
          </cell>
          <cell r="O295">
            <v>25</v>
          </cell>
          <cell r="P295" t="str">
            <v>паллета</v>
          </cell>
        </row>
        <row r="296">
          <cell r="B296" t="str">
            <v>401/7</v>
          </cell>
          <cell r="C296" t="str">
            <v>Лоток водоотводный ЛВ-10.16.16,7-бетонный с уклоном 0,5%</v>
          </cell>
          <cell r="D296">
            <v>0</v>
          </cell>
          <cell r="E296" t="str">
            <v>ГидроБГ</v>
          </cell>
          <cell r="J296">
            <v>33.6</v>
          </cell>
          <cell r="K296">
            <v>4</v>
          </cell>
          <cell r="L296" t="str">
            <v>бетон</v>
          </cell>
          <cell r="N296">
            <v>0</v>
          </cell>
          <cell r="O296">
            <v>25</v>
          </cell>
          <cell r="P296" t="str">
            <v>паллета</v>
          </cell>
        </row>
        <row r="297">
          <cell r="B297" t="str">
            <v>401/8</v>
          </cell>
          <cell r="C297" t="str">
            <v>Лоток водоотводный ЛВ-10.16.17,2-бетонный с уклоном 0,5%</v>
          </cell>
          <cell r="D297">
            <v>0</v>
          </cell>
          <cell r="E297" t="str">
            <v>ГидроБГ</v>
          </cell>
          <cell r="J297">
            <v>34.299999999999997</v>
          </cell>
          <cell r="K297">
            <v>4</v>
          </cell>
          <cell r="L297" t="str">
            <v>бетон</v>
          </cell>
          <cell r="M297">
            <v>0</v>
          </cell>
          <cell r="N297">
            <v>0</v>
          </cell>
          <cell r="O297">
            <v>25</v>
          </cell>
          <cell r="P297">
            <v>0</v>
          </cell>
        </row>
        <row r="298">
          <cell r="B298" t="str">
            <v>401/9</v>
          </cell>
          <cell r="C298" t="str">
            <v>Лоток водоотводный ЛВ-10.16.17,7-бетонный с уклоном 0,5%</v>
          </cell>
          <cell r="D298">
            <v>0</v>
          </cell>
          <cell r="E298" t="str">
            <v>ГидроБГ</v>
          </cell>
          <cell r="J298">
            <v>35</v>
          </cell>
          <cell r="K298">
            <v>4</v>
          </cell>
          <cell r="L298" t="str">
            <v>бетон</v>
          </cell>
          <cell r="M298">
            <v>0</v>
          </cell>
          <cell r="N298">
            <v>0</v>
          </cell>
          <cell r="O298">
            <v>25</v>
          </cell>
          <cell r="P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J299">
            <v>0</v>
          </cell>
          <cell r="K299" t="str">
            <v/>
          </cell>
          <cell r="L299" t="str">
            <v/>
          </cell>
          <cell r="M299">
            <v>0</v>
          </cell>
          <cell r="N299">
            <v>0</v>
          </cell>
          <cell r="O299">
            <v>0</v>
          </cell>
        </row>
        <row r="300">
          <cell r="B300">
            <v>532</v>
          </cell>
          <cell r="C300" t="str">
            <v>Решетка водоприемная РВ-60.30.3,2</v>
          </cell>
          <cell r="D300">
            <v>810</v>
          </cell>
          <cell r="E300" t="str">
            <v>Промтехсервис</v>
          </cell>
          <cell r="J300">
            <v>17</v>
          </cell>
          <cell r="K300">
            <v>5</v>
          </cell>
          <cell r="L300" t="str">
            <v>решетки</v>
          </cell>
          <cell r="M300" t="str">
            <v>Чугун</v>
          </cell>
          <cell r="N300">
            <v>0</v>
          </cell>
          <cell r="O300">
            <v>0</v>
          </cell>
        </row>
        <row r="301">
          <cell r="B301">
            <v>533</v>
          </cell>
          <cell r="C301" t="str">
            <v>Решетка водоприемная РВ-75.30.2,5</v>
          </cell>
          <cell r="D301">
            <v>1050</v>
          </cell>
          <cell r="E301">
            <v>0</v>
          </cell>
          <cell r="J301">
            <v>28</v>
          </cell>
          <cell r="K301">
            <v>5</v>
          </cell>
          <cell r="L301" t="str">
            <v>решетки</v>
          </cell>
          <cell r="M301" t="str">
            <v>Чугун</v>
          </cell>
          <cell r="N301">
            <v>0</v>
          </cell>
          <cell r="O301">
            <v>0</v>
          </cell>
        </row>
        <row r="302">
          <cell r="B302">
            <v>216</v>
          </cell>
          <cell r="C302" t="str">
            <v>Люк садовый</v>
          </cell>
          <cell r="D302">
            <v>834.05</v>
          </cell>
          <cell r="E302" t="str">
            <v>Думинич.завод</v>
          </cell>
          <cell r="J302">
            <v>0</v>
          </cell>
          <cell r="K302">
            <v>2</v>
          </cell>
          <cell r="L302" t="str">
            <v>точечный отвод</v>
          </cell>
          <cell r="M302" t="str">
            <v>Пластик</v>
          </cell>
          <cell r="N302">
            <v>0</v>
          </cell>
          <cell r="O302">
            <v>0</v>
          </cell>
        </row>
        <row r="303">
          <cell r="B303">
            <v>217</v>
          </cell>
          <cell r="C303" t="str">
            <v>Люк канализационный чугунный тип Т</v>
          </cell>
          <cell r="D303">
            <v>3136</v>
          </cell>
          <cell r="E303" t="str">
            <v>Геопром</v>
          </cell>
          <cell r="J303">
            <v>106</v>
          </cell>
          <cell r="K303">
            <v>2</v>
          </cell>
          <cell r="L303" t="str">
            <v>точечный отвод</v>
          </cell>
          <cell r="M303" t="str">
            <v>Чугун</v>
          </cell>
          <cell r="N303">
            <v>0</v>
          </cell>
          <cell r="O303">
            <v>0</v>
          </cell>
        </row>
        <row r="304">
          <cell r="B304">
            <v>218</v>
          </cell>
          <cell r="C304" t="str">
            <v>Люк канализационный чугунный тип Л</v>
          </cell>
          <cell r="D304">
            <v>2145</v>
          </cell>
          <cell r="E304" t="str">
            <v>Геопром</v>
          </cell>
          <cell r="J304">
            <v>65</v>
          </cell>
          <cell r="K304">
            <v>2</v>
          </cell>
          <cell r="L304" t="str">
            <v>точечный отвод</v>
          </cell>
          <cell r="M304" t="str">
            <v>Чугун</v>
          </cell>
          <cell r="N304">
            <v>0</v>
          </cell>
        </row>
        <row r="305">
          <cell r="B305">
            <v>219</v>
          </cell>
          <cell r="C305" t="str">
            <v>Дождеприемник прямоугольный чугунный тип ДБ</v>
          </cell>
          <cell r="D305">
            <v>3980</v>
          </cell>
          <cell r="E305" t="str">
            <v>Геопром</v>
          </cell>
          <cell r="H305">
            <v>0</v>
          </cell>
          <cell r="J305">
            <v>121</v>
          </cell>
          <cell r="K305">
            <v>2</v>
          </cell>
          <cell r="L305" t="str">
            <v>точечный отвод</v>
          </cell>
          <cell r="M305" t="str">
            <v>Чугун</v>
          </cell>
          <cell r="N305">
            <v>0</v>
          </cell>
          <cell r="O305">
            <v>0</v>
          </cell>
          <cell r="P305">
            <v>0</v>
          </cell>
        </row>
        <row r="306">
          <cell r="B306">
            <v>220</v>
          </cell>
          <cell r="C306" t="str">
            <v>Дождеприемник круглый чугунный тип ДК</v>
          </cell>
          <cell r="D306">
            <v>3434</v>
          </cell>
          <cell r="E306" t="str">
            <v>Геопром</v>
          </cell>
          <cell r="H306">
            <v>0</v>
          </cell>
          <cell r="J306">
            <v>103</v>
          </cell>
          <cell r="K306">
            <v>2</v>
          </cell>
          <cell r="L306" t="str">
            <v>точечный отвод</v>
          </cell>
          <cell r="M306" t="str">
            <v>Чугун</v>
          </cell>
          <cell r="N306">
            <v>0</v>
          </cell>
          <cell r="O306">
            <v>0</v>
          </cell>
          <cell r="P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J307">
            <v>0</v>
          </cell>
          <cell r="K307" t="str">
            <v/>
          </cell>
          <cell r="L307" t="str">
            <v/>
          </cell>
          <cell r="N307">
            <v>0</v>
          </cell>
          <cell r="O307">
            <v>0</v>
          </cell>
          <cell r="P307" t="str">
            <v>поддон</v>
          </cell>
        </row>
        <row r="308">
          <cell r="B308">
            <v>0</v>
          </cell>
          <cell r="C308" t="str">
            <v>Литье</v>
          </cell>
          <cell r="D308">
            <v>0</v>
          </cell>
          <cell r="E308">
            <v>0</v>
          </cell>
          <cell r="J308">
            <v>0</v>
          </cell>
          <cell r="K308" t="str">
            <v/>
          </cell>
          <cell r="L308" t="str">
            <v/>
          </cell>
          <cell r="N308">
            <v>0</v>
          </cell>
          <cell r="O308">
            <v>0</v>
          </cell>
          <cell r="P308" t="str">
            <v>поддон</v>
          </cell>
        </row>
        <row r="309">
          <cell r="B309" t="str">
            <v>0411</v>
          </cell>
          <cell r="C309" t="str">
            <v>Комплект: лоток водоотводный  SUPER ЛВ-11.20.27 бетонный с решеткой щелевой чугунной ВЧ, кл.Е</v>
          </cell>
          <cell r="D309">
            <v>411.28</v>
          </cell>
          <cell r="E309" t="str">
            <v>Ремстройиндустрия</v>
          </cell>
          <cell r="J309">
            <v>83.5</v>
          </cell>
          <cell r="K309">
            <v>0</v>
          </cell>
          <cell r="L309" t="str">
            <v>комплект</v>
          </cell>
          <cell r="M309">
            <v>0</v>
          </cell>
          <cell r="N309" t="str">
            <v>Зеркина</v>
          </cell>
          <cell r="O309">
            <v>12</v>
          </cell>
          <cell r="P309" t="str">
            <v>поддон</v>
          </cell>
        </row>
        <row r="310">
          <cell r="B310" t="str">
            <v>0415</v>
          </cell>
          <cell r="C310" t="str">
            <v>Комплект: лоток водоотводный  SUPER ЛВ-15.25.13 бетонный с решеткой щелевой чугунной ВЧ, кл.Е</v>
          </cell>
          <cell r="D310">
            <v>235.32</v>
          </cell>
          <cell r="E310" t="str">
            <v>Ремстройиндустрия</v>
          </cell>
          <cell r="H310">
            <v>0</v>
          </cell>
          <cell r="J310">
            <v>66.099999999999994</v>
          </cell>
          <cell r="K310">
            <v>0</v>
          </cell>
          <cell r="L310" t="str">
            <v>комплект</v>
          </cell>
          <cell r="M310">
            <v>0</v>
          </cell>
          <cell r="N310" t="str">
            <v>Зеркина</v>
          </cell>
          <cell r="O310">
            <v>12</v>
          </cell>
          <cell r="P310" t="str">
            <v>поддон</v>
          </cell>
        </row>
        <row r="311">
          <cell r="B311" t="str">
            <v>0416</v>
          </cell>
          <cell r="C311" t="str">
            <v>Комплект: лоток водоотводный  SUPER ЛВ-15.25.31 бетонный с решеткой щелевой чугунной ВЧ, кл.Е</v>
          </cell>
          <cell r="D311">
            <v>576.64</v>
          </cell>
          <cell r="E311" t="str">
            <v>Ремстройиндустрия</v>
          </cell>
          <cell r="J311">
            <v>117</v>
          </cell>
          <cell r="K311">
            <v>0</v>
          </cell>
          <cell r="L311" t="str">
            <v>комплект</v>
          </cell>
          <cell r="N311" t="str">
            <v>Зеркина</v>
          </cell>
          <cell r="O311">
            <v>9</v>
          </cell>
          <cell r="P311" t="str">
            <v>поддон</v>
          </cell>
        </row>
        <row r="312">
          <cell r="B312" t="str">
            <v>04161</v>
          </cell>
          <cell r="C312" t="str">
            <v>Комплект: лоток водоотводный  SUPER ЛВ-15.25.31 бетонный с вертикальным водоотводом с решеткой щелевой чугунной ВЧ, кл.Е</v>
          </cell>
          <cell r="D312">
            <v>0</v>
          </cell>
          <cell r="E312" t="str">
            <v>Ремстройиндустрия</v>
          </cell>
          <cell r="J312">
            <v>115.5</v>
          </cell>
          <cell r="K312">
            <v>0</v>
          </cell>
          <cell r="L312" t="str">
            <v>комплект</v>
          </cell>
          <cell r="N312" t="str">
            <v>Зеркина</v>
          </cell>
          <cell r="O312">
            <v>9</v>
          </cell>
          <cell r="P312" t="str">
            <v>поддон</v>
          </cell>
        </row>
        <row r="313">
          <cell r="B313" t="str">
            <v>0421</v>
          </cell>
          <cell r="C313" t="str">
            <v>Комплект: лоток водоотводный  SUPER ЛВ-20.30.23 бетонный с решеткой щелевой чугунной ВЧ, кл.Е</v>
          </cell>
          <cell r="D313">
            <v>553.32000000000005</v>
          </cell>
          <cell r="E313" t="str">
            <v>Ремстройиндустрия</v>
          </cell>
          <cell r="J313">
            <v>120</v>
          </cell>
          <cell r="K313">
            <v>0</v>
          </cell>
          <cell r="L313" t="str">
            <v>комплект</v>
          </cell>
          <cell r="N313" t="str">
            <v>Зеркина</v>
          </cell>
          <cell r="O313">
            <v>9</v>
          </cell>
          <cell r="P313" t="str">
            <v>поддон</v>
          </cell>
        </row>
        <row r="314">
          <cell r="B314" t="str">
            <v>0422</v>
          </cell>
          <cell r="C314" t="str">
            <v>Комплект: лоток водоотводный  SUPER ЛВ-20.30.30 бетонный с решеткой щелевой чугунной ВЧ, кл.Е</v>
          </cell>
          <cell r="D314">
            <v>659.32</v>
          </cell>
          <cell r="E314" t="str">
            <v>Ремстройиндустрия</v>
          </cell>
          <cell r="J314">
            <v>142.30000000000001</v>
          </cell>
          <cell r="K314">
            <v>0</v>
          </cell>
          <cell r="L314" t="str">
            <v>комплект</v>
          </cell>
          <cell r="N314" t="str">
            <v>Зеркина</v>
          </cell>
          <cell r="O314">
            <v>9</v>
          </cell>
          <cell r="P314" t="str">
            <v>поддон</v>
          </cell>
        </row>
        <row r="315">
          <cell r="B315" t="str">
            <v>0423</v>
          </cell>
          <cell r="C315" t="str">
            <v>Комплект: лоток водоотводный  SUPER ЛВ-20.30.36 бетонный с решеткой щелевой чугунной ВЧ, кл.Е</v>
          </cell>
          <cell r="D315">
            <v>740.94</v>
          </cell>
          <cell r="E315" t="str">
            <v>Ремстройиндустрия</v>
          </cell>
          <cell r="J315">
            <v>154.19999999999999</v>
          </cell>
          <cell r="K315">
            <v>0</v>
          </cell>
          <cell r="L315" t="str">
            <v>комплект</v>
          </cell>
          <cell r="N315" t="str">
            <v>Зеркина</v>
          </cell>
          <cell r="O315">
            <v>6</v>
          </cell>
          <cell r="P315" t="str">
            <v>поддон</v>
          </cell>
        </row>
        <row r="316">
          <cell r="B316" t="str">
            <v>0431</v>
          </cell>
          <cell r="C316" t="str">
            <v>Комплект: лоток водоотводный  SUPER ЛВ-30.40.41 бетонный с решеткой щелевой чугунной ВЧ, кл.Е</v>
          </cell>
          <cell r="D316">
            <v>952.94</v>
          </cell>
          <cell r="E316" t="str">
            <v>Ремстройиндустрия</v>
          </cell>
          <cell r="J316">
            <v>195.1</v>
          </cell>
          <cell r="K316">
            <v>0</v>
          </cell>
          <cell r="L316" t="str">
            <v>комплект</v>
          </cell>
          <cell r="N316" t="str">
            <v>Зеркина</v>
          </cell>
          <cell r="O316">
            <v>4</v>
          </cell>
          <cell r="P316" t="str">
            <v>поддон</v>
          </cell>
        </row>
        <row r="317">
          <cell r="B317" t="str">
            <v>04118</v>
          </cell>
          <cell r="C317" t="str">
            <v>Комплект: пескоуловитель SUPER ПУ-11.20.49- бетонный с решеткой щелевой чугунной ВЧ, кл.Е</v>
          </cell>
          <cell r="D317">
            <v>528.94000000000005</v>
          </cell>
          <cell r="E317" t="str">
            <v>Ремстройиндустрия</v>
          </cell>
          <cell r="J317">
            <v>70.900000000000006</v>
          </cell>
          <cell r="K317">
            <v>0</v>
          </cell>
          <cell r="L317" t="str">
            <v>комплект</v>
          </cell>
          <cell r="N317" t="str">
            <v>Зеркина</v>
          </cell>
          <cell r="O317">
            <v>7</v>
          </cell>
          <cell r="P317" t="str">
            <v>поддон</v>
          </cell>
        </row>
        <row r="318">
          <cell r="B318" t="str">
            <v>04158</v>
          </cell>
          <cell r="C318" t="str">
            <v>Комплект: пескоуловитель SUPER ПУ-15.25.60- бетонный с решеткой щелевой чугунной ВЧ, кл.Е</v>
          </cell>
          <cell r="D318">
            <v>682.64</v>
          </cell>
          <cell r="E318" t="str">
            <v>Ремстройиндустрия</v>
          </cell>
          <cell r="J318">
            <v>103.9</v>
          </cell>
          <cell r="K318">
            <v>0</v>
          </cell>
          <cell r="L318" t="str">
            <v>комплект</v>
          </cell>
          <cell r="N318" t="str">
            <v>Зеркина</v>
          </cell>
          <cell r="O318">
            <v>6</v>
          </cell>
        </row>
        <row r="319">
          <cell r="B319" t="str">
            <v>04208</v>
          </cell>
          <cell r="C319" t="str">
            <v>Комплект: пескоуловитель SUPER ПУ-20.30.60- бетонный с решеткой щелевой чугунной ВЧ, кл.Е</v>
          </cell>
          <cell r="D319">
            <v>682.64</v>
          </cell>
          <cell r="E319" t="str">
            <v>Ремстройиндустрия</v>
          </cell>
          <cell r="J319">
            <v>109.9</v>
          </cell>
          <cell r="K319">
            <v>0</v>
          </cell>
          <cell r="L319" t="str">
            <v>комплект</v>
          </cell>
          <cell r="N319" t="str">
            <v>Зеркина</v>
          </cell>
          <cell r="O319">
            <v>5</v>
          </cell>
        </row>
        <row r="320">
          <cell r="B320">
            <v>0</v>
          </cell>
          <cell r="C320" t="str">
            <v>Винт 12х40 мм DIN 912</v>
          </cell>
          <cell r="D320">
            <v>5.6</v>
          </cell>
          <cell r="E320">
            <v>0</v>
          </cell>
          <cell r="J320">
            <v>4.4999999999999998E-2</v>
          </cell>
          <cell r="K320" t="str">
            <v/>
          </cell>
          <cell r="L320" t="str">
            <v/>
          </cell>
          <cell r="N320">
            <v>0</v>
          </cell>
        </row>
        <row r="321">
          <cell r="B321">
            <v>0</v>
          </cell>
          <cell r="C321" t="str">
            <v>Шайба 12 мм DIN 125</v>
          </cell>
          <cell r="D321">
            <v>0.56000000000000005</v>
          </cell>
          <cell r="E321">
            <v>0</v>
          </cell>
          <cell r="J321">
            <v>6.2700000000000006E-2</v>
          </cell>
          <cell r="K321" t="str">
            <v/>
          </cell>
          <cell r="L321" t="str">
            <v/>
          </cell>
          <cell r="N321">
            <v>0</v>
          </cell>
        </row>
        <row r="322">
          <cell r="B322" t="str">
            <v>Витрина</v>
          </cell>
          <cell r="C322" t="str">
            <v>Витрина</v>
          </cell>
          <cell r="D322">
            <v>750</v>
          </cell>
          <cell r="E322" t="str">
            <v>Промтехком</v>
          </cell>
          <cell r="J322">
            <v>0</v>
          </cell>
          <cell r="K322" t="str">
            <v>В</v>
          </cell>
          <cell r="L322" t="e">
            <v>#N/A</v>
          </cell>
          <cell r="M322">
            <v>0</v>
          </cell>
          <cell r="N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H323">
            <v>0</v>
          </cell>
          <cell r="J323">
            <v>0</v>
          </cell>
          <cell r="K323" t="str">
            <v/>
          </cell>
          <cell r="L323" t="str">
            <v/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H324">
            <v>0</v>
          </cell>
          <cell r="J324">
            <v>0</v>
          </cell>
          <cell r="K324" t="str">
            <v/>
          </cell>
          <cell r="L324" t="str">
            <v/>
          </cell>
          <cell r="M324">
            <v>0</v>
          </cell>
          <cell r="N324">
            <v>0</v>
          </cell>
          <cell r="O324">
            <v>0</v>
          </cell>
          <cell r="P324" t="str">
            <v>мешок</v>
          </cell>
        </row>
        <row r="325">
          <cell r="B325">
            <v>7312</v>
          </cell>
          <cell r="C325" t="str">
            <v>Бордюр Б-300.8,5.4.5 пластиковый черный L3000</v>
          </cell>
          <cell r="D325">
            <v>346.32</v>
          </cell>
          <cell r="E325" t="str">
            <v>ИП Михеев</v>
          </cell>
          <cell r="J325">
            <v>2.13</v>
          </cell>
          <cell r="K325">
            <v>7</v>
          </cell>
          <cell r="L325" t="str">
            <v>полимерпесок</v>
          </cell>
          <cell r="M325" t="str">
            <v>ПП черный</v>
          </cell>
          <cell r="N325" t="str">
            <v>Зеркина</v>
          </cell>
        </row>
        <row r="326">
          <cell r="B326">
            <v>7315</v>
          </cell>
          <cell r="C326" t="str">
            <v>Крепящий якорь КЯ-Б к бордюру Б-300.8,5.4.5</v>
          </cell>
          <cell r="D326">
            <v>3.34</v>
          </cell>
          <cell r="E326" t="str">
            <v>Осколпласт</v>
          </cell>
          <cell r="H326">
            <v>3620</v>
          </cell>
          <cell r="J326">
            <v>2.8000000000000001E-2</v>
          </cell>
          <cell r="K326">
            <v>8</v>
          </cell>
          <cell r="L326" t="str">
            <v>пластик</v>
          </cell>
          <cell r="M326" t="str">
            <v>ПП черный</v>
          </cell>
          <cell r="N326" t="str">
            <v>Зеркина</v>
          </cell>
          <cell r="O326">
            <v>250</v>
          </cell>
        </row>
        <row r="327">
          <cell r="B327">
            <v>603</v>
          </cell>
          <cell r="C327" t="str">
            <v>Георешетка ячейка 220х200/2640х5600</v>
          </cell>
          <cell r="D327">
            <v>2083.98</v>
          </cell>
          <cell r="E327" t="str">
            <v>Диалог СТ</v>
          </cell>
          <cell r="K327">
            <v>6</v>
          </cell>
          <cell r="L327" t="str">
            <v>газонка</v>
          </cell>
          <cell r="N327" t="str">
            <v>Зеркина</v>
          </cell>
        </row>
        <row r="328">
          <cell r="B328" t="str">
            <v>СТ01</v>
          </cell>
          <cell r="C328" t="str">
            <v>Геотекстиль Т150 (Россия)</v>
          </cell>
          <cell r="D328">
            <v>16.170000000000002</v>
          </cell>
          <cell r="E328" t="str">
            <v>ПолиТрейд</v>
          </cell>
          <cell r="K328" t="str">
            <v>С</v>
          </cell>
          <cell r="L328" t="str">
            <v>сопутка</v>
          </cell>
          <cell r="N328" t="str">
            <v>Зеркина</v>
          </cell>
        </row>
        <row r="329">
          <cell r="B329" t="str">
            <v>С001</v>
          </cell>
          <cell r="C329" t="str">
            <v>Дно/крышка колодца 315</v>
          </cell>
          <cell r="D329">
            <v>400</v>
          </cell>
          <cell r="E329" t="str">
            <v>Насхорн</v>
          </cell>
          <cell r="K329" t="str">
            <v>С</v>
          </cell>
          <cell r="L329" t="str">
            <v>сопутка</v>
          </cell>
          <cell r="N329" t="str">
            <v>Зеркина</v>
          </cell>
        </row>
        <row r="330">
          <cell r="B330" t="str">
            <v>С002</v>
          </cell>
          <cell r="C330" t="str">
            <v>Дно/крышка колодца 315(крышка)</v>
          </cell>
          <cell r="D330">
            <v>400</v>
          </cell>
          <cell r="E330" t="str">
            <v>Насхорн</v>
          </cell>
          <cell r="K330" t="str">
            <v>С</v>
          </cell>
          <cell r="L330" t="str">
            <v>сопутка</v>
          </cell>
          <cell r="N330" t="str">
            <v>Зеркина</v>
          </cell>
        </row>
        <row r="331">
          <cell r="B331" t="str">
            <v>С003</v>
          </cell>
          <cell r="C331" t="str">
            <v>Дно/крышка колодца 425</v>
          </cell>
          <cell r="D331">
            <v>1650</v>
          </cell>
          <cell r="E331" t="str">
            <v>Насхорн</v>
          </cell>
          <cell r="K331" t="str">
            <v>С</v>
          </cell>
          <cell r="L331" t="str">
            <v>сопутка</v>
          </cell>
          <cell r="N331" t="str">
            <v>Зеркина</v>
          </cell>
        </row>
        <row r="332">
          <cell r="B332" t="str">
            <v>С004</v>
          </cell>
          <cell r="C332" t="str">
            <v>Дно/крышка колодца 425 (крышка)</v>
          </cell>
          <cell r="D332">
            <v>1650</v>
          </cell>
          <cell r="E332" t="str">
            <v>Насхорн</v>
          </cell>
          <cell r="K332" t="str">
            <v>С</v>
          </cell>
          <cell r="L332" t="str">
            <v>сопутка</v>
          </cell>
          <cell r="N332" t="str">
            <v>Зеркина</v>
          </cell>
        </row>
        <row r="333">
          <cell r="B333" t="str">
            <v>С005</v>
          </cell>
          <cell r="C333" t="str">
            <v>Заглушка 110мм</v>
          </cell>
          <cell r="D333">
            <v>43.2</v>
          </cell>
          <cell r="E333" t="str">
            <v>Насхорн</v>
          </cell>
          <cell r="K333" t="str">
            <v>С</v>
          </cell>
          <cell r="L333" t="str">
            <v>сопутка</v>
          </cell>
          <cell r="N333" t="str">
            <v>Зеркина</v>
          </cell>
        </row>
        <row r="334">
          <cell r="B334" t="str">
            <v>С006</v>
          </cell>
          <cell r="C334" t="str">
            <v>Заглушка 160мм</v>
          </cell>
          <cell r="D334">
            <v>83.7</v>
          </cell>
          <cell r="E334" t="str">
            <v>Насхорн</v>
          </cell>
          <cell r="K334" t="str">
            <v>С</v>
          </cell>
          <cell r="L334" t="str">
            <v>сопутка</v>
          </cell>
          <cell r="N334" t="str">
            <v>Зеркина</v>
          </cell>
        </row>
        <row r="335">
          <cell r="B335" t="str">
            <v>С007</v>
          </cell>
          <cell r="C335" t="str">
            <v>Заглушка 200мм</v>
          </cell>
          <cell r="D335">
            <v>127</v>
          </cell>
          <cell r="E335" t="str">
            <v>Насхорн</v>
          </cell>
          <cell r="K335" t="str">
            <v>С</v>
          </cell>
          <cell r="L335" t="str">
            <v>сопутка</v>
          </cell>
          <cell r="N335" t="str">
            <v>Зеркина</v>
          </cell>
        </row>
        <row r="336">
          <cell r="B336" t="str">
            <v>С008</v>
          </cell>
          <cell r="C336" t="str">
            <v>Камера ПП смотровая 110/315 тип I</v>
          </cell>
          <cell r="D336">
            <v>1955</v>
          </cell>
          <cell r="E336" t="str">
            <v>Насхорн</v>
          </cell>
          <cell r="K336" t="str">
            <v>С</v>
          </cell>
          <cell r="L336" t="str">
            <v>сопутка</v>
          </cell>
          <cell r="N336" t="str">
            <v>Зеркина</v>
          </cell>
        </row>
        <row r="337">
          <cell r="B337" t="str">
            <v>С009</v>
          </cell>
          <cell r="C337" t="str">
            <v>Камера ПП смотровая 110/315 тип II</v>
          </cell>
          <cell r="D337">
            <v>2070</v>
          </cell>
          <cell r="E337" t="str">
            <v>Насхорн</v>
          </cell>
          <cell r="K337" t="str">
            <v>С</v>
          </cell>
          <cell r="L337" t="str">
            <v>сопутка</v>
          </cell>
          <cell r="N337" t="str">
            <v>Зеркина</v>
          </cell>
        </row>
        <row r="338">
          <cell r="B338" t="str">
            <v>С010</v>
          </cell>
          <cell r="C338" t="str">
            <v>Камера ПП смотровая 110/315 тип III</v>
          </cell>
          <cell r="D338">
            <v>2040</v>
          </cell>
          <cell r="E338" t="str">
            <v>Насхорн</v>
          </cell>
          <cell r="K338" t="str">
            <v>С</v>
          </cell>
          <cell r="L338" t="str">
            <v>сопутка</v>
          </cell>
          <cell r="N338" t="str">
            <v>Зеркина</v>
          </cell>
        </row>
        <row r="339">
          <cell r="B339" t="str">
            <v>С011</v>
          </cell>
          <cell r="C339" t="str">
            <v>Камера ПП смотровая 110/315 тип IV</v>
          </cell>
          <cell r="D339">
            <v>2040</v>
          </cell>
          <cell r="E339" t="str">
            <v>Насхорн</v>
          </cell>
          <cell r="K339" t="str">
            <v>С</v>
          </cell>
          <cell r="L339" t="str">
            <v>сопутка</v>
          </cell>
          <cell r="N339" t="str">
            <v>Зеркина</v>
          </cell>
        </row>
        <row r="340">
          <cell r="B340" t="str">
            <v>С012</v>
          </cell>
          <cell r="C340" t="str">
            <v>Камера ПП смотровая 160/315 тип II</v>
          </cell>
          <cell r="D340">
            <v>3094</v>
          </cell>
          <cell r="E340" t="str">
            <v>Насхорн</v>
          </cell>
          <cell r="K340" t="str">
            <v>С</v>
          </cell>
          <cell r="L340" t="str">
            <v>сопутка</v>
          </cell>
          <cell r="N340" t="str">
            <v>Зеркина</v>
          </cell>
        </row>
        <row r="341">
          <cell r="B341" t="str">
            <v>С013</v>
          </cell>
          <cell r="C341" t="str">
            <v>Камера ПП смотровая 160/315 тип III</v>
          </cell>
          <cell r="D341">
            <v>2210</v>
          </cell>
          <cell r="E341" t="str">
            <v>Насхорн</v>
          </cell>
          <cell r="K341" t="str">
            <v>С</v>
          </cell>
          <cell r="L341" t="str">
            <v>сопутка</v>
          </cell>
          <cell r="N341" t="str">
            <v>Зеркина</v>
          </cell>
        </row>
        <row r="342">
          <cell r="B342" t="str">
            <v>С014</v>
          </cell>
          <cell r="C342" t="str">
            <v>Камера ПП смотровая 160/315 тип IV</v>
          </cell>
          <cell r="D342">
            <v>2105</v>
          </cell>
          <cell r="E342" t="str">
            <v>Насхорн</v>
          </cell>
          <cell r="K342" t="str">
            <v>С</v>
          </cell>
          <cell r="L342" t="str">
            <v>сопутка</v>
          </cell>
          <cell r="N342" t="str">
            <v>Зеркина</v>
          </cell>
        </row>
        <row r="343">
          <cell r="B343" t="str">
            <v>С015</v>
          </cell>
          <cell r="C343" t="str">
            <v>Камера ПП смотровая 160/425 тип II</v>
          </cell>
          <cell r="D343">
            <v>3857</v>
          </cell>
          <cell r="E343" t="str">
            <v>Насхорн</v>
          </cell>
          <cell r="K343" t="str">
            <v>С</v>
          </cell>
          <cell r="L343" t="str">
            <v>сопутка</v>
          </cell>
          <cell r="N343" t="str">
            <v>Зеркина</v>
          </cell>
        </row>
        <row r="344">
          <cell r="B344" t="str">
            <v>С016</v>
          </cell>
          <cell r="C344" t="str">
            <v>Крышка колодца 425 с ручками</v>
          </cell>
          <cell r="D344">
            <v>1650</v>
          </cell>
          <cell r="E344" t="str">
            <v>Насхорн</v>
          </cell>
          <cell r="K344" t="str">
            <v>С</v>
          </cell>
          <cell r="L344" t="str">
            <v>сопутка</v>
          </cell>
          <cell r="N344" t="str">
            <v>Зеркина</v>
          </cell>
        </row>
        <row r="345">
          <cell r="B345" t="str">
            <v>С017</v>
          </cell>
          <cell r="C345" t="str">
            <v>Люк 425 полипропиленовый</v>
          </cell>
          <cell r="D345">
            <v>0</v>
          </cell>
          <cell r="E345" t="str">
            <v>Насхорн</v>
          </cell>
          <cell r="K345" t="str">
            <v>С</v>
          </cell>
          <cell r="L345" t="str">
            <v>сопутка</v>
          </cell>
          <cell r="N345" t="str">
            <v>Зеркина</v>
          </cell>
        </row>
        <row r="346">
          <cell r="B346" t="str">
            <v>С018</v>
          </cell>
          <cell r="C346" t="str">
            <v>Муфта  по месту 110.</v>
          </cell>
          <cell r="D346">
            <v>371</v>
          </cell>
          <cell r="E346" t="str">
            <v>Насхорн</v>
          </cell>
          <cell r="K346" t="str">
            <v>С</v>
          </cell>
          <cell r="L346" t="str">
            <v>сопутка</v>
          </cell>
          <cell r="N346" t="str">
            <v>Зеркина</v>
          </cell>
        </row>
        <row r="347">
          <cell r="B347" t="str">
            <v>С019</v>
          </cell>
          <cell r="C347" t="str">
            <v>Муфта  по месту 160.</v>
          </cell>
          <cell r="D347">
            <v>550</v>
          </cell>
          <cell r="E347" t="str">
            <v>Насхорн</v>
          </cell>
          <cell r="K347" t="str">
            <v>С</v>
          </cell>
          <cell r="L347" t="str">
            <v>сопутка</v>
          </cell>
          <cell r="N347" t="str">
            <v>Зеркина</v>
          </cell>
        </row>
        <row r="348">
          <cell r="B348" t="str">
            <v>С020</v>
          </cell>
          <cell r="C348" t="str">
            <v>Муфта  по месту 200.</v>
          </cell>
          <cell r="D348">
            <v>1309</v>
          </cell>
          <cell r="E348" t="str">
            <v>Насхорн</v>
          </cell>
          <cell r="K348" t="str">
            <v>С</v>
          </cell>
          <cell r="L348" t="str">
            <v>сопутка</v>
          </cell>
          <cell r="N348" t="str">
            <v>Зеркина</v>
          </cell>
        </row>
        <row r="349">
          <cell r="B349" t="str">
            <v>С021</v>
          </cell>
          <cell r="C349" t="str">
            <v>Муфта ремонтная 110мм наружная канализация</v>
          </cell>
          <cell r="D349">
            <v>69.5</v>
          </cell>
          <cell r="E349" t="str">
            <v>Насхорн</v>
          </cell>
          <cell r="K349" t="str">
            <v>С</v>
          </cell>
          <cell r="L349" t="str">
            <v>сопутка</v>
          </cell>
          <cell r="N349" t="str">
            <v>Зеркина</v>
          </cell>
        </row>
        <row r="350">
          <cell r="B350" t="str">
            <v>С022</v>
          </cell>
          <cell r="C350" t="str">
            <v>Муфта ремонтная 160мм наружная канализация</v>
          </cell>
          <cell r="D350">
            <v>160</v>
          </cell>
          <cell r="E350" t="str">
            <v>Насхорн</v>
          </cell>
          <cell r="K350" t="str">
            <v>С</v>
          </cell>
          <cell r="L350" t="str">
            <v>сопутка</v>
          </cell>
          <cell r="N350" t="str">
            <v>Зеркина</v>
          </cell>
        </row>
        <row r="351">
          <cell r="B351" t="str">
            <v>С023</v>
          </cell>
          <cell r="C351" t="str">
            <v>Муфта 200</v>
          </cell>
          <cell r="D351">
            <v>297</v>
          </cell>
          <cell r="E351" t="str">
            <v>Насхорн</v>
          </cell>
          <cell r="K351" t="str">
            <v>С</v>
          </cell>
          <cell r="L351" t="str">
            <v>сопутка</v>
          </cell>
          <cell r="N351" t="str">
            <v>Зеркина</v>
          </cell>
        </row>
        <row r="352">
          <cell r="B352" t="str">
            <v>С024</v>
          </cell>
          <cell r="C352" t="str">
            <v>Отвод  110/30гр.</v>
          </cell>
          <cell r="D352">
            <v>67.7</v>
          </cell>
          <cell r="E352" t="str">
            <v>Насхорн</v>
          </cell>
          <cell r="K352" t="str">
            <v>С</v>
          </cell>
          <cell r="L352" t="str">
            <v>сопутка</v>
          </cell>
          <cell r="N352" t="str">
            <v>Зеркина</v>
          </cell>
        </row>
        <row r="353">
          <cell r="B353" t="str">
            <v>С025</v>
          </cell>
          <cell r="C353" t="str">
            <v>Отвод  110/45гр.</v>
          </cell>
          <cell r="D353">
            <v>75</v>
          </cell>
          <cell r="E353" t="str">
            <v>Насхорн</v>
          </cell>
          <cell r="K353" t="str">
            <v>С</v>
          </cell>
          <cell r="L353" t="str">
            <v>сопутка</v>
          </cell>
          <cell r="N353" t="str">
            <v>Зеркина</v>
          </cell>
        </row>
        <row r="354">
          <cell r="B354" t="str">
            <v>С026</v>
          </cell>
          <cell r="C354" t="str">
            <v>Отвод  110/67гр.</v>
          </cell>
          <cell r="D354">
            <v>53.4</v>
          </cell>
          <cell r="E354" t="str">
            <v>Насхорн</v>
          </cell>
          <cell r="K354" t="str">
            <v>С</v>
          </cell>
          <cell r="L354" t="str">
            <v>сопутка</v>
          </cell>
          <cell r="N354" t="str">
            <v>Зеркина</v>
          </cell>
        </row>
        <row r="355">
          <cell r="B355" t="str">
            <v>С027</v>
          </cell>
          <cell r="C355" t="str">
            <v>Отвод  110/87гр.</v>
          </cell>
          <cell r="D355">
            <v>89</v>
          </cell>
          <cell r="E355" t="str">
            <v>Насхорн</v>
          </cell>
          <cell r="K355" t="str">
            <v>С</v>
          </cell>
          <cell r="L355" t="str">
            <v>сопутка</v>
          </cell>
          <cell r="N355" t="str">
            <v>Зеркина</v>
          </cell>
        </row>
        <row r="356">
          <cell r="B356" t="str">
            <v>С028</v>
          </cell>
          <cell r="C356" t="str">
            <v>Отвод  110/90гр.</v>
          </cell>
          <cell r="D356">
            <v>89</v>
          </cell>
          <cell r="E356" t="str">
            <v>Насхорн</v>
          </cell>
          <cell r="K356" t="str">
            <v>С</v>
          </cell>
          <cell r="L356" t="str">
            <v>сопутка</v>
          </cell>
          <cell r="N356" t="str">
            <v>Зеркина</v>
          </cell>
        </row>
        <row r="357">
          <cell r="B357" t="str">
            <v>С029</v>
          </cell>
          <cell r="C357" t="str">
            <v>Отвод  160/30гр.</v>
          </cell>
          <cell r="D357">
            <v>173</v>
          </cell>
          <cell r="E357" t="str">
            <v>Насхорн</v>
          </cell>
          <cell r="K357" t="str">
            <v>С</v>
          </cell>
          <cell r="L357" t="str">
            <v>сопутка</v>
          </cell>
          <cell r="N357" t="str">
            <v>Зеркина</v>
          </cell>
        </row>
        <row r="358">
          <cell r="B358" t="str">
            <v>С030</v>
          </cell>
          <cell r="C358" t="str">
            <v>Отвод  160/45гр.</v>
          </cell>
          <cell r="D358">
            <v>176</v>
          </cell>
          <cell r="E358" t="str">
            <v>Насхорн</v>
          </cell>
          <cell r="K358" t="str">
            <v>С</v>
          </cell>
          <cell r="L358" t="str">
            <v>сопутка</v>
          </cell>
          <cell r="N358" t="str">
            <v>Зеркина</v>
          </cell>
        </row>
        <row r="359">
          <cell r="B359" t="str">
            <v>С031</v>
          </cell>
          <cell r="C359" t="str">
            <v>Отвод  160/87гр.</v>
          </cell>
          <cell r="D359">
            <v>220</v>
          </cell>
          <cell r="E359" t="str">
            <v>Насхорн</v>
          </cell>
          <cell r="K359" t="str">
            <v>С</v>
          </cell>
          <cell r="L359" t="str">
            <v>сопутка</v>
          </cell>
          <cell r="N359" t="str">
            <v>Зеркина</v>
          </cell>
        </row>
        <row r="360">
          <cell r="B360" t="str">
            <v>С032</v>
          </cell>
          <cell r="C360" t="str">
            <v>Переходник  160/110.</v>
          </cell>
          <cell r="D360">
            <v>105</v>
          </cell>
          <cell r="E360" t="str">
            <v>Насхорн</v>
          </cell>
          <cell r="K360" t="str">
            <v>С</v>
          </cell>
          <cell r="L360" t="str">
            <v>сопутка</v>
          </cell>
          <cell r="N360" t="str">
            <v>Зеркина</v>
          </cell>
        </row>
        <row r="361">
          <cell r="B361" t="str">
            <v>С033</v>
          </cell>
          <cell r="C361" t="str">
            <v>Переходник  200/160</v>
          </cell>
          <cell r="D361">
            <v>230.5</v>
          </cell>
          <cell r="E361" t="str">
            <v>Насхорн</v>
          </cell>
          <cell r="K361" t="str">
            <v>С</v>
          </cell>
          <cell r="L361" t="str">
            <v>сопутка</v>
          </cell>
          <cell r="N361" t="str">
            <v>Зеркина</v>
          </cell>
        </row>
        <row r="362">
          <cell r="B362" t="str">
            <v>С034</v>
          </cell>
          <cell r="C362" t="str">
            <v>Тройник  110/110/45гр.</v>
          </cell>
          <cell r="D362">
            <v>157</v>
          </cell>
          <cell r="E362" t="str">
            <v>Насхорн</v>
          </cell>
          <cell r="K362" t="str">
            <v>С</v>
          </cell>
          <cell r="L362" t="str">
            <v>сопутка</v>
          </cell>
          <cell r="N362" t="str">
            <v>Зеркина</v>
          </cell>
        </row>
        <row r="363">
          <cell r="B363" t="str">
            <v>С035</v>
          </cell>
          <cell r="C363" t="str">
            <v>Тройник  110/110/87гр.</v>
          </cell>
          <cell r="D363">
            <v>125</v>
          </cell>
          <cell r="E363" t="str">
            <v>Насхорн</v>
          </cell>
          <cell r="K363" t="str">
            <v>С</v>
          </cell>
          <cell r="L363" t="str">
            <v>сопутка</v>
          </cell>
          <cell r="N363" t="str">
            <v>Зеркина</v>
          </cell>
        </row>
        <row r="364">
          <cell r="B364" t="str">
            <v>С036</v>
          </cell>
          <cell r="C364" t="str">
            <v>Тройник  160/110/45гр.</v>
          </cell>
          <cell r="D364">
            <v>271.10000000000002</v>
          </cell>
          <cell r="E364" t="str">
            <v>Насхорн</v>
          </cell>
          <cell r="K364" t="str">
            <v>С</v>
          </cell>
          <cell r="L364" t="str">
            <v>сопутка</v>
          </cell>
          <cell r="N364" t="str">
            <v>Зеркина</v>
          </cell>
        </row>
        <row r="365">
          <cell r="B365" t="str">
            <v>С037</v>
          </cell>
          <cell r="C365" t="str">
            <v>Тройник  160/110/87гр.</v>
          </cell>
          <cell r="D365">
            <v>382</v>
          </cell>
          <cell r="E365" t="str">
            <v>Насхорн</v>
          </cell>
          <cell r="K365" t="str">
            <v>С</v>
          </cell>
          <cell r="L365" t="str">
            <v>сопутка</v>
          </cell>
          <cell r="N365" t="str">
            <v>Зеркина</v>
          </cell>
        </row>
        <row r="366">
          <cell r="B366" t="str">
            <v>С038</v>
          </cell>
          <cell r="C366" t="str">
            <v>Тройник  160/160/45гр.</v>
          </cell>
          <cell r="D366">
            <v>333.4</v>
          </cell>
          <cell r="E366" t="str">
            <v>Насхорн</v>
          </cell>
          <cell r="K366" t="str">
            <v>С</v>
          </cell>
          <cell r="L366" t="str">
            <v>сопутка</v>
          </cell>
          <cell r="N366" t="str">
            <v>Зеркина</v>
          </cell>
        </row>
        <row r="367">
          <cell r="B367" t="str">
            <v>С039</v>
          </cell>
          <cell r="C367" t="str">
            <v>Тройник  160/160/87гр.</v>
          </cell>
          <cell r="D367">
            <v>467.8</v>
          </cell>
          <cell r="E367" t="str">
            <v>Насхорн</v>
          </cell>
          <cell r="K367" t="str">
            <v>С</v>
          </cell>
          <cell r="L367" t="str">
            <v>сопутка</v>
          </cell>
          <cell r="N367" t="str">
            <v>Зеркина</v>
          </cell>
        </row>
        <row r="368">
          <cell r="B368" t="str">
            <v>С040</v>
          </cell>
          <cell r="C368" t="str">
            <v>Тройник  200/160/87гр.</v>
          </cell>
          <cell r="D368">
            <v>670.7</v>
          </cell>
          <cell r="E368" t="str">
            <v>Насхорн</v>
          </cell>
          <cell r="K368" t="str">
            <v>С</v>
          </cell>
          <cell r="L368" t="str">
            <v>сопутка</v>
          </cell>
          <cell r="N368" t="str">
            <v>Зеркина</v>
          </cell>
        </row>
        <row r="369">
          <cell r="B369" t="str">
            <v>С042</v>
          </cell>
          <cell r="C369" t="str">
            <v>Труба 2007 дренаж.кокос ПВХ113</v>
          </cell>
          <cell r="D369">
            <v>234.52</v>
          </cell>
          <cell r="E369" t="str">
            <v>Насхорн</v>
          </cell>
          <cell r="K369" t="str">
            <v>С</v>
          </cell>
          <cell r="L369" t="str">
            <v>сопутка</v>
          </cell>
          <cell r="N369" t="str">
            <v>Зеркина</v>
          </cell>
        </row>
        <row r="370">
          <cell r="B370" t="str">
            <v>С043</v>
          </cell>
          <cell r="C370" t="str">
            <v>Труба гофр д/колодца315/1000</v>
          </cell>
          <cell r="D370">
            <v>990</v>
          </cell>
          <cell r="E370" t="str">
            <v>Насхорн</v>
          </cell>
          <cell r="K370" t="str">
            <v>С</v>
          </cell>
          <cell r="L370" t="str">
            <v>сопутка</v>
          </cell>
          <cell r="N370" t="str">
            <v>Зеркина</v>
          </cell>
        </row>
        <row r="371">
          <cell r="B371" t="str">
            <v>С044</v>
          </cell>
          <cell r="C371" t="str">
            <v>Труба гофр д/колодца315/1500</v>
          </cell>
          <cell r="D371">
            <v>1485</v>
          </cell>
          <cell r="E371" t="str">
            <v>Насхорн</v>
          </cell>
          <cell r="K371" t="str">
            <v>С</v>
          </cell>
          <cell r="L371" t="str">
            <v>сопутка</v>
          </cell>
          <cell r="N371" t="str">
            <v>Зеркина</v>
          </cell>
        </row>
        <row r="372">
          <cell r="B372" t="str">
            <v>С045</v>
          </cell>
          <cell r="C372" t="str">
            <v>Труба гофр д/колодца315/2000</v>
          </cell>
          <cell r="D372">
            <v>1980</v>
          </cell>
          <cell r="E372" t="str">
            <v>Насхорн</v>
          </cell>
          <cell r="K372" t="str">
            <v>С</v>
          </cell>
          <cell r="L372" t="str">
            <v>сопутка</v>
          </cell>
          <cell r="N372" t="str">
            <v>Зеркина</v>
          </cell>
        </row>
        <row r="373">
          <cell r="B373" t="str">
            <v>С046</v>
          </cell>
          <cell r="C373" t="str">
            <v>Труба гофр д/колодца315/3000</v>
          </cell>
          <cell r="D373">
            <v>0</v>
          </cell>
          <cell r="E373" t="str">
            <v>Насхорн</v>
          </cell>
          <cell r="K373" t="str">
            <v>С</v>
          </cell>
          <cell r="L373" t="str">
            <v>сопутка</v>
          </cell>
          <cell r="N373" t="str">
            <v>Зеркина</v>
          </cell>
        </row>
        <row r="374">
          <cell r="B374" t="str">
            <v>С047</v>
          </cell>
          <cell r="C374" t="str">
            <v>Труба гофр д/колодца315/4000</v>
          </cell>
          <cell r="D374">
            <v>0</v>
          </cell>
          <cell r="E374" t="str">
            <v>Насхорн</v>
          </cell>
          <cell r="K374" t="str">
            <v>С</v>
          </cell>
          <cell r="L374" t="str">
            <v>сопутка</v>
          </cell>
          <cell r="N374" t="str">
            <v>Зеркина</v>
          </cell>
        </row>
        <row r="375">
          <cell r="B375" t="str">
            <v>С048</v>
          </cell>
          <cell r="C375" t="str">
            <v>Труба гофр д/колодца315/6000</v>
          </cell>
          <cell r="D375">
            <v>5940</v>
          </cell>
          <cell r="E375" t="str">
            <v>Насхорн</v>
          </cell>
          <cell r="K375" t="str">
            <v>С</v>
          </cell>
          <cell r="L375" t="str">
            <v>сопутка</v>
          </cell>
          <cell r="N375" t="str">
            <v>Зеркина</v>
          </cell>
        </row>
        <row r="376">
          <cell r="B376" t="str">
            <v>С049</v>
          </cell>
          <cell r="C376" t="str">
            <v>Труба гофр д/колодца425/1000</v>
          </cell>
          <cell r="D376">
            <v>0</v>
          </cell>
          <cell r="E376" t="str">
            <v>Насхорн</v>
          </cell>
          <cell r="K376" t="str">
            <v>С</v>
          </cell>
          <cell r="L376" t="str">
            <v>сопутка</v>
          </cell>
          <cell r="N376" t="str">
            <v>Зеркина</v>
          </cell>
        </row>
        <row r="377">
          <cell r="B377" t="str">
            <v>С050</v>
          </cell>
          <cell r="C377" t="str">
            <v>Труба гофр д/колодца425/2000</v>
          </cell>
          <cell r="D377">
            <v>0</v>
          </cell>
          <cell r="E377" t="str">
            <v>Насхорн</v>
          </cell>
          <cell r="K377" t="str">
            <v>С</v>
          </cell>
          <cell r="L377" t="str">
            <v>сопутка</v>
          </cell>
          <cell r="N377" t="str">
            <v>Зеркина</v>
          </cell>
        </row>
        <row r="378">
          <cell r="B378" t="str">
            <v>С051</v>
          </cell>
          <cell r="C378" t="str">
            <v>Труба гофр д/колодца425/3000</v>
          </cell>
          <cell r="D378">
            <v>0</v>
          </cell>
          <cell r="E378" t="str">
            <v>Насхорн</v>
          </cell>
          <cell r="K378" t="str">
            <v>С</v>
          </cell>
          <cell r="L378" t="str">
            <v>сопутка</v>
          </cell>
          <cell r="N378" t="str">
            <v>Зеркина</v>
          </cell>
        </row>
        <row r="379">
          <cell r="B379" t="str">
            <v>С052</v>
          </cell>
          <cell r="C379" t="str">
            <v>Труба гофр д/колодца425/6000</v>
          </cell>
          <cell r="D379">
            <v>13200</v>
          </cell>
          <cell r="E379" t="str">
            <v>Насхорн</v>
          </cell>
          <cell r="K379" t="str">
            <v>С</v>
          </cell>
          <cell r="L379" t="str">
            <v>сопутка</v>
          </cell>
          <cell r="N379" t="str">
            <v>Зеркина</v>
          </cell>
        </row>
        <row r="380">
          <cell r="B380" t="str">
            <v>C041</v>
          </cell>
          <cell r="C380" t="str">
            <v>Труба Дренаж 110 б/перф,б/ф,</v>
          </cell>
          <cell r="D380">
            <v>65</v>
          </cell>
          <cell r="E380" t="str">
            <v>Насхорн</v>
          </cell>
          <cell r="K380" t="str">
            <v>C</v>
          </cell>
          <cell r="L380" t="e">
            <v>#N/A</v>
          </cell>
          <cell r="N380" t="str">
            <v>Зеркина</v>
          </cell>
        </row>
        <row r="381">
          <cell r="B381" t="str">
            <v>С053</v>
          </cell>
          <cell r="C381" t="str">
            <v>Труба Дренаж 110 с перф,б/ф,</v>
          </cell>
          <cell r="D381">
            <v>50</v>
          </cell>
          <cell r="E381" t="str">
            <v>Насхорн</v>
          </cell>
          <cell r="K381" t="str">
            <v>С</v>
          </cell>
          <cell r="L381" t="str">
            <v>сопутка</v>
          </cell>
          <cell r="N381" t="str">
            <v>Зеркина</v>
          </cell>
        </row>
        <row r="382">
          <cell r="B382" t="str">
            <v>С054</v>
          </cell>
          <cell r="C382" t="str">
            <v>Труба Дренаж 110 с перф,ф,</v>
          </cell>
          <cell r="D382">
            <v>55</v>
          </cell>
          <cell r="E382" t="str">
            <v>Насхорн</v>
          </cell>
          <cell r="K382" t="str">
            <v>С</v>
          </cell>
          <cell r="L382" t="str">
            <v>сопутка</v>
          </cell>
          <cell r="N382" t="str">
            <v>Зеркина</v>
          </cell>
        </row>
        <row r="383">
          <cell r="B383" t="str">
            <v>С055</v>
          </cell>
          <cell r="C383" t="str">
            <v>Труба Дренаж 160 с перф,б/ф,</v>
          </cell>
          <cell r="D383">
            <v>96</v>
          </cell>
          <cell r="E383" t="str">
            <v>Насхорн</v>
          </cell>
          <cell r="K383" t="str">
            <v>С</v>
          </cell>
          <cell r="L383" t="str">
            <v>сопутка</v>
          </cell>
          <cell r="N383" t="str">
            <v>Зеркина</v>
          </cell>
        </row>
        <row r="384">
          <cell r="B384" t="str">
            <v>С056</v>
          </cell>
          <cell r="C384" t="str">
            <v>Труба Дренаж 160 с перф,ф,</v>
          </cell>
          <cell r="D384">
            <v>99</v>
          </cell>
          <cell r="E384" t="str">
            <v>Насхорн</v>
          </cell>
          <cell r="K384" t="str">
            <v>С</v>
          </cell>
          <cell r="L384" t="str">
            <v>сопутка</v>
          </cell>
          <cell r="N384" t="str">
            <v>Зеркина</v>
          </cell>
        </row>
        <row r="385">
          <cell r="B385" t="str">
            <v>С057</v>
          </cell>
          <cell r="C385" t="str">
            <v>Труба Дренаж 200 б/перф,б/ф,</v>
          </cell>
          <cell r="D385">
            <v>142</v>
          </cell>
          <cell r="E385" t="str">
            <v>Насхорн</v>
          </cell>
          <cell r="K385" t="str">
            <v>С</v>
          </cell>
          <cell r="L385" t="str">
            <v>сопутка</v>
          </cell>
          <cell r="N385" t="str">
            <v>Зеркина</v>
          </cell>
        </row>
        <row r="386">
          <cell r="B386" t="str">
            <v>С058</v>
          </cell>
          <cell r="C386" t="str">
            <v>Труба Дренаж 200 с перф,ф,</v>
          </cell>
          <cell r="D386">
            <v>140</v>
          </cell>
          <cell r="E386" t="str">
            <v>Насхорн</v>
          </cell>
          <cell r="K386" t="str">
            <v>С</v>
          </cell>
          <cell r="L386" t="str">
            <v>сопутка</v>
          </cell>
          <cell r="N386" t="str">
            <v>Зеркина</v>
          </cell>
          <cell r="O386">
            <v>0</v>
          </cell>
          <cell r="P386">
            <v>0</v>
          </cell>
        </row>
        <row r="387">
          <cell r="B387" t="str">
            <v>С059</v>
          </cell>
          <cell r="C387" t="str">
            <v>Труба дренаж двухслойная 110 с перф., б/ф.</v>
          </cell>
          <cell r="D387">
            <v>79.5</v>
          </cell>
          <cell r="E387" t="str">
            <v>Насхорн</v>
          </cell>
          <cell r="K387" t="str">
            <v>С</v>
          </cell>
          <cell r="L387" t="str">
            <v>сопутка</v>
          </cell>
          <cell r="N387" t="str">
            <v>Зеркина</v>
          </cell>
          <cell r="O387">
            <v>0</v>
          </cell>
          <cell r="P387">
            <v>0</v>
          </cell>
        </row>
        <row r="388">
          <cell r="B388" t="str">
            <v>С060</v>
          </cell>
          <cell r="C388" t="str">
            <v>Труба дренаж двухслойная 110 с перф., ф.</v>
          </cell>
          <cell r="D388">
            <v>89</v>
          </cell>
          <cell r="E388" t="str">
            <v>Насхорн</v>
          </cell>
          <cell r="K388" t="str">
            <v>С</v>
          </cell>
          <cell r="L388" t="str">
            <v>сопутка</v>
          </cell>
          <cell r="N388" t="str">
            <v>Зеркина</v>
          </cell>
          <cell r="O388">
            <v>0</v>
          </cell>
          <cell r="P388">
            <v>0</v>
          </cell>
        </row>
        <row r="389">
          <cell r="B389" t="str">
            <v>С061</v>
          </cell>
          <cell r="C389" t="str">
            <v>Труба Наружная канализация 110/3,2/1000</v>
          </cell>
          <cell r="D389">
            <v>101.5</v>
          </cell>
          <cell r="E389" t="str">
            <v>Насхорн</v>
          </cell>
          <cell r="K389" t="str">
            <v>С</v>
          </cell>
          <cell r="L389" t="str">
            <v>сопутка</v>
          </cell>
          <cell r="N389" t="str">
            <v>Зеркина</v>
          </cell>
          <cell r="O389">
            <v>0</v>
          </cell>
          <cell r="P389">
            <v>0</v>
          </cell>
        </row>
        <row r="390">
          <cell r="B390" t="str">
            <v>С062</v>
          </cell>
          <cell r="C390" t="str">
            <v>Труба Наружная канализация 110/3,2/2000</v>
          </cell>
          <cell r="D390">
            <v>181.55</v>
          </cell>
          <cell r="E390" t="str">
            <v>Насхорн</v>
          </cell>
          <cell r="K390" t="str">
            <v>С</v>
          </cell>
          <cell r="L390" t="str">
            <v>сопутка</v>
          </cell>
          <cell r="N390" t="str">
            <v>Зеркина</v>
          </cell>
          <cell r="O390">
            <v>0</v>
          </cell>
          <cell r="P390">
            <v>0</v>
          </cell>
        </row>
        <row r="391">
          <cell r="B391" t="str">
            <v>С063</v>
          </cell>
          <cell r="C391" t="str">
            <v>Труба Наружная канализация 110/3,2/3000</v>
          </cell>
          <cell r="D391">
            <v>272</v>
          </cell>
          <cell r="E391" t="str">
            <v>Насхорн</v>
          </cell>
          <cell r="K391" t="str">
            <v>С</v>
          </cell>
          <cell r="L391" t="str">
            <v>сопутка</v>
          </cell>
          <cell r="N391" t="str">
            <v>Зеркина</v>
          </cell>
          <cell r="O391">
            <v>0</v>
          </cell>
          <cell r="P391">
            <v>0</v>
          </cell>
        </row>
        <row r="392">
          <cell r="B392" t="str">
            <v>С064</v>
          </cell>
          <cell r="C392" t="str">
            <v>Труба Наружная канализация 110/3,2/4000</v>
          </cell>
          <cell r="D392">
            <v>360.5</v>
          </cell>
          <cell r="E392" t="str">
            <v>Насхорн</v>
          </cell>
          <cell r="K392" t="str">
            <v>С</v>
          </cell>
          <cell r="L392" t="str">
            <v>сопутка</v>
          </cell>
          <cell r="N392" t="str">
            <v>Зеркина</v>
          </cell>
          <cell r="O392">
            <v>0</v>
          </cell>
          <cell r="P392">
            <v>0</v>
          </cell>
        </row>
        <row r="393">
          <cell r="B393" t="str">
            <v>С065</v>
          </cell>
          <cell r="C393" t="str">
            <v>Труба Наружная канализация 110/3,2/6000</v>
          </cell>
          <cell r="D393">
            <v>539</v>
          </cell>
          <cell r="E393" t="str">
            <v>Насхорн</v>
          </cell>
          <cell r="K393" t="str">
            <v>С</v>
          </cell>
          <cell r="L393" t="str">
            <v>сопутка</v>
          </cell>
          <cell r="N393" t="str">
            <v>Зеркина</v>
          </cell>
          <cell r="O393">
            <v>0</v>
          </cell>
          <cell r="P393">
            <v>0</v>
          </cell>
        </row>
        <row r="394">
          <cell r="B394" t="str">
            <v>С066</v>
          </cell>
          <cell r="C394" t="str">
            <v>Труба Наружная канализация 160/3,6/1000</v>
          </cell>
          <cell r="D394">
            <v>190.5</v>
          </cell>
          <cell r="E394" t="str">
            <v>Насхорн</v>
          </cell>
          <cell r="K394" t="str">
            <v>С</v>
          </cell>
          <cell r="L394" t="str">
            <v>сопутка</v>
          </cell>
          <cell r="N394" t="str">
            <v>Зеркина</v>
          </cell>
          <cell r="O394">
            <v>0</v>
          </cell>
          <cell r="P394">
            <v>0</v>
          </cell>
        </row>
        <row r="395">
          <cell r="B395" t="str">
            <v>С067</v>
          </cell>
          <cell r="C395" t="str">
            <v>Труба Наружная канализация 160/3,6/2000</v>
          </cell>
          <cell r="D395">
            <v>337.5</v>
          </cell>
          <cell r="E395" t="str">
            <v>Насхорн</v>
          </cell>
          <cell r="K395" t="str">
            <v>С</v>
          </cell>
          <cell r="L395" t="str">
            <v>сопутка</v>
          </cell>
          <cell r="N395" t="str">
            <v>Зеркина</v>
          </cell>
          <cell r="O395">
            <v>0</v>
          </cell>
          <cell r="P395">
            <v>0</v>
          </cell>
        </row>
        <row r="396">
          <cell r="B396" t="str">
            <v>С068</v>
          </cell>
          <cell r="C396" t="str">
            <v>Труба Наружная канализация 160/3,6/3000</v>
          </cell>
          <cell r="D396">
            <v>502</v>
          </cell>
          <cell r="E396" t="str">
            <v>Насхорн</v>
          </cell>
          <cell r="K396" t="str">
            <v>С</v>
          </cell>
          <cell r="L396" t="str">
            <v>сопутка</v>
          </cell>
          <cell r="N396" t="str">
            <v>Зеркина</v>
          </cell>
          <cell r="O396">
            <v>0</v>
          </cell>
          <cell r="P396">
            <v>0</v>
          </cell>
        </row>
        <row r="397">
          <cell r="B397" t="str">
            <v>С069</v>
          </cell>
          <cell r="C397" t="str">
            <v>Труба Наружная канализация 160/3,6/4000</v>
          </cell>
          <cell r="D397">
            <v>665</v>
          </cell>
          <cell r="E397" t="str">
            <v>Насхорн</v>
          </cell>
          <cell r="K397" t="str">
            <v>С</v>
          </cell>
          <cell r="L397" t="str">
            <v>сопутка</v>
          </cell>
          <cell r="N397" t="str">
            <v>Зеркина</v>
          </cell>
          <cell r="O397">
            <v>0</v>
          </cell>
          <cell r="P397">
            <v>0</v>
          </cell>
        </row>
        <row r="398">
          <cell r="B398" t="str">
            <v>С070</v>
          </cell>
          <cell r="C398" t="str">
            <v>Труба Наружная канализация 160/3,6/5000</v>
          </cell>
          <cell r="D398">
            <v>830</v>
          </cell>
          <cell r="E398" t="str">
            <v>Насхорн</v>
          </cell>
          <cell r="K398" t="str">
            <v>С</v>
          </cell>
          <cell r="L398" t="str">
            <v>сопутка</v>
          </cell>
          <cell r="N398" t="str">
            <v>Зеркина</v>
          </cell>
          <cell r="O398">
            <v>0</v>
          </cell>
          <cell r="P398">
            <v>0</v>
          </cell>
        </row>
        <row r="399">
          <cell r="B399" t="str">
            <v>С071</v>
          </cell>
          <cell r="C399" t="str">
            <v>Труба Наружная канализация 200/4,9/3000</v>
          </cell>
          <cell r="D399">
            <v>1088.32</v>
          </cell>
          <cell r="E399" t="str">
            <v>Насхорн</v>
          </cell>
          <cell r="K399" t="str">
            <v>С</v>
          </cell>
          <cell r="L399" t="str">
            <v>сопутка</v>
          </cell>
          <cell r="N399" t="str">
            <v>Зеркина</v>
          </cell>
          <cell r="O399">
            <v>0</v>
          </cell>
          <cell r="P399">
            <v>0</v>
          </cell>
        </row>
        <row r="400">
          <cell r="B400" t="str">
            <v>С072</v>
          </cell>
          <cell r="C400" t="str">
            <v>Труба одност. дренаж. ПНД 110 б/перф, б/ф(черная)</v>
          </cell>
          <cell r="D400">
            <v>0</v>
          </cell>
          <cell r="E400" t="str">
            <v>Насхорн</v>
          </cell>
          <cell r="K400" t="str">
            <v>С</v>
          </cell>
          <cell r="L400" t="str">
            <v>сопутка</v>
          </cell>
          <cell r="N400" t="str">
            <v>Зеркина</v>
          </cell>
          <cell r="O400">
            <v>0</v>
          </cell>
          <cell r="P400">
            <v>0</v>
          </cell>
        </row>
        <row r="401">
          <cell r="B401" t="str">
            <v>С073</v>
          </cell>
          <cell r="C401" t="str">
            <v>Труба одност. дренаж.ПНД110 перф. фильтр (зеленая)</v>
          </cell>
          <cell r="D401">
            <v>0</v>
          </cell>
          <cell r="E401" t="str">
            <v>Насхорн</v>
          </cell>
          <cell r="K401" t="str">
            <v>С</v>
          </cell>
          <cell r="L401" t="str">
            <v>сопутка</v>
          </cell>
          <cell r="N401" t="str">
            <v>Зеркина</v>
          </cell>
          <cell r="O401">
            <v>0</v>
          </cell>
          <cell r="P401">
            <v>0</v>
          </cell>
        </row>
        <row r="402">
          <cell r="B402" t="str">
            <v>С074</v>
          </cell>
          <cell r="C402" t="str">
            <v>Труба одност. дренаж.ПНД160 перф. фильтр (зеленая)</v>
          </cell>
          <cell r="D402">
            <v>0</v>
          </cell>
          <cell r="E402" t="str">
            <v>Насхорн</v>
          </cell>
          <cell r="K402" t="str">
            <v>С</v>
          </cell>
          <cell r="L402" t="str">
            <v>сопутка</v>
          </cell>
          <cell r="N402" t="str">
            <v>Зеркина</v>
          </cell>
          <cell r="O402">
            <v>0</v>
          </cell>
          <cell r="P402">
            <v>0</v>
          </cell>
        </row>
        <row r="403">
          <cell r="B403" t="str">
            <v>С075</v>
          </cell>
          <cell r="C403" t="str">
            <v>Муфта 315мм гофрированной трубы</v>
          </cell>
          <cell r="D403">
            <v>1347.74</v>
          </cell>
          <cell r="E403" t="str">
            <v>Насхорн</v>
          </cell>
          <cell r="K403" t="str">
            <v>С</v>
          </cell>
          <cell r="L403" t="str">
            <v>сопутка</v>
          </cell>
          <cell r="N403" t="str">
            <v>Зеркина</v>
          </cell>
          <cell r="O403">
            <v>0</v>
          </cell>
          <cell r="P403">
            <v>0</v>
          </cell>
        </row>
        <row r="404">
          <cell r="B404" t="str">
            <v>С076</v>
          </cell>
          <cell r="C404" t="str">
            <v>Камера ПП смотровая 160/315 тип I</v>
          </cell>
          <cell r="D404">
            <v>2130</v>
          </cell>
          <cell r="E404" t="str">
            <v>Насхорн</v>
          </cell>
          <cell r="K404" t="str">
            <v>С</v>
          </cell>
          <cell r="L404" t="str">
            <v>сопутка</v>
          </cell>
          <cell r="N404" t="str">
            <v>Зеркина</v>
          </cell>
          <cell r="O404">
            <v>0</v>
          </cell>
          <cell r="P404">
            <v>0</v>
          </cell>
        </row>
        <row r="405">
          <cell r="B405" t="str">
            <v>С077</v>
          </cell>
          <cell r="C405" t="str">
            <v>Труба дренажная N ПНД160 без перфорации, без фильтра (50м)</v>
          </cell>
          <cell r="D405">
            <v>106</v>
          </cell>
          <cell r="E405" t="str">
            <v>Насхорн</v>
          </cell>
          <cell r="K405" t="str">
            <v>С</v>
          </cell>
          <cell r="L405" t="str">
            <v>сопутка</v>
          </cell>
          <cell r="N405" t="str">
            <v>Зеркина</v>
          </cell>
          <cell r="O405">
            <v>0</v>
          </cell>
          <cell r="P405" t="str">
            <v>паллета</v>
          </cell>
        </row>
        <row r="406">
          <cell r="B406">
            <v>0</v>
          </cell>
          <cell r="C406">
            <v>0</v>
          </cell>
          <cell r="E406">
            <v>0</v>
          </cell>
          <cell r="K406">
            <v>0</v>
          </cell>
          <cell r="L406" t="str">
            <v/>
          </cell>
          <cell r="O406">
            <v>0</v>
          </cell>
          <cell r="P406" t="str">
            <v>паллета</v>
          </cell>
        </row>
        <row r="407">
          <cell r="B407" t="str">
            <v>04101D</v>
          </cell>
          <cell r="C407" t="str">
            <v>Комплект: лоток водоотводный Super ЛВ-10.16.19 бетонный с решеткой щелевой чугунной ВЧ, кл.D</v>
          </cell>
          <cell r="E407" t="str">
            <v>ГидроБГ</v>
          </cell>
          <cell r="K407">
            <v>0</v>
          </cell>
          <cell r="L407" t="str">
            <v>комплект</v>
          </cell>
          <cell r="O407">
            <v>25</v>
          </cell>
          <cell r="P407" t="str">
            <v>паллета</v>
          </cell>
        </row>
        <row r="408">
          <cell r="B408" t="str">
            <v>04102D</v>
          </cell>
          <cell r="C408" t="str">
            <v>Комплект: лоток водоотводный Super ЛВ-10.16.21,5 бетонный с решеткой щелевой чугунной ВЧ, кл.D</v>
          </cell>
          <cell r="E408" t="str">
            <v>ГидроБГ</v>
          </cell>
          <cell r="K408">
            <v>0</v>
          </cell>
          <cell r="L408" t="str">
            <v>комплект</v>
          </cell>
          <cell r="O408">
            <v>25</v>
          </cell>
          <cell r="P408" t="str">
            <v>паллета</v>
          </cell>
        </row>
        <row r="409">
          <cell r="B409" t="str">
            <v>04103D</v>
          </cell>
          <cell r="C409" t="str">
            <v>Комплект: лоток водоотводный Super ЛВ-10.16.08 бетонный с решеткой щелевой чугунной ВЧ, кл.D</v>
          </cell>
          <cell r="E409" t="str">
            <v>ГидроБГ</v>
          </cell>
          <cell r="K409">
            <v>0</v>
          </cell>
          <cell r="L409" t="str">
            <v>комплект</v>
          </cell>
          <cell r="O409" t="str">
            <v>не производим</v>
          </cell>
          <cell r="P409" t="str">
            <v>паллета</v>
          </cell>
        </row>
        <row r="410">
          <cell r="B410" t="str">
            <v>04103E</v>
          </cell>
          <cell r="C410" t="str">
            <v>Комплект: лоток водоотводный Super ЛВ-10.16.08 бетонный с решеткой ячеистой чугунной ВЧ, кл.E</v>
          </cell>
          <cell r="E410" t="str">
            <v>ГидроБГ</v>
          </cell>
          <cell r="K410">
            <v>0</v>
          </cell>
          <cell r="L410" t="str">
            <v>комплект</v>
          </cell>
          <cell r="O410" t="str">
            <v>не производим</v>
          </cell>
          <cell r="P410" t="str">
            <v>паллета</v>
          </cell>
        </row>
        <row r="411">
          <cell r="B411" t="str">
            <v>04104D</v>
          </cell>
          <cell r="C411" t="str">
            <v>Комплект: лоток водоотводный Super ЛВ-10.16.10 бетонный с решеткой щелевой чугунной ВЧ, кл.D</v>
          </cell>
          <cell r="E411" t="str">
            <v>ГидроБГ</v>
          </cell>
          <cell r="K411">
            <v>0</v>
          </cell>
          <cell r="L411" t="str">
            <v>комплект</v>
          </cell>
          <cell r="O411">
            <v>35</v>
          </cell>
          <cell r="P411" t="str">
            <v>паллета</v>
          </cell>
        </row>
        <row r="412">
          <cell r="B412" t="str">
            <v>04108D</v>
          </cell>
          <cell r="C412" t="str">
            <v>Комплект: пескоуловитель Super ПУ-10.16.51 бетонный с решеткой чугунной ВЧ, кл.D</v>
          </cell>
          <cell r="E412" t="str">
            <v>ГидроБГ</v>
          </cell>
          <cell r="K412">
            <v>0</v>
          </cell>
          <cell r="L412" t="str">
            <v>комплект</v>
          </cell>
          <cell r="O412">
            <v>12</v>
          </cell>
          <cell r="P412" t="str">
            <v>паллета</v>
          </cell>
        </row>
        <row r="413">
          <cell r="B413" t="str">
            <v>04108E</v>
          </cell>
          <cell r="C413" t="str">
            <v>Комплект: пескоуловитель Super ПУ-10.16.51 бетонный с решеткой ячеистой чугунной ВЧ, кл.E</v>
          </cell>
          <cell r="E413" t="str">
            <v>ГидроБГ</v>
          </cell>
          <cell r="K413">
            <v>0</v>
          </cell>
          <cell r="L413" t="str">
            <v>комплект</v>
          </cell>
          <cell r="O413">
            <v>12</v>
          </cell>
          <cell r="P413" t="str">
            <v>паллета</v>
          </cell>
        </row>
        <row r="414">
          <cell r="B414" t="str">
            <v>041508D</v>
          </cell>
          <cell r="C414" t="str">
            <v>Комплект: пескоуловитель Super ПУ-15.21,3.69 бетонный с решеткой щелевой чугунной ВЧ, кл.D</v>
          </cell>
          <cell r="E414" t="str">
            <v>ГидроБГ</v>
          </cell>
          <cell r="K414">
            <v>0</v>
          </cell>
          <cell r="L414" t="str">
            <v>комплект</v>
          </cell>
          <cell r="O414">
            <v>8</v>
          </cell>
          <cell r="P414" t="str">
            <v>паллета</v>
          </cell>
        </row>
        <row r="415">
          <cell r="B415" t="str">
            <v>041508E</v>
          </cell>
          <cell r="C415" t="str">
            <v>Комплект: пескоуловитель Super ПУ-15.21,3.69 бетонный с решеткой ячеистой чугунной ВЧ, кл.E</v>
          </cell>
          <cell r="E415" t="str">
            <v>ГидроБГ</v>
          </cell>
          <cell r="K415">
            <v>0</v>
          </cell>
          <cell r="L415" t="str">
            <v>комплект</v>
          </cell>
          <cell r="O415">
            <v>8</v>
          </cell>
          <cell r="P415" t="str">
            <v>паллета</v>
          </cell>
        </row>
        <row r="416">
          <cell r="B416" t="str">
            <v>04151D</v>
          </cell>
          <cell r="C416" t="str">
            <v>Комплект: лоток водоотводный  SUPER ЛВ-15.21,3.24 бетонный с  решеткой щелевой чугунной ВЧ, кл.D</v>
          </cell>
          <cell r="E416" t="str">
            <v>ГидроБГ</v>
          </cell>
          <cell r="K416">
            <v>0</v>
          </cell>
          <cell r="L416" t="str">
            <v>комплект</v>
          </cell>
          <cell r="O416">
            <v>16</v>
          </cell>
          <cell r="P416" t="str">
            <v>паллета</v>
          </cell>
        </row>
        <row r="417">
          <cell r="B417" t="str">
            <v>04151E</v>
          </cell>
          <cell r="C417" t="str">
            <v>Комплект: лоток водоотводный  Super ЛВ-15.21,3.24 бетонный с решеткой ячеистой чугунной ВЧ, кл.E,</v>
          </cell>
          <cell r="E417" t="str">
            <v>ГидроБГ</v>
          </cell>
          <cell r="K417">
            <v>0</v>
          </cell>
          <cell r="L417" t="str">
            <v>комплект</v>
          </cell>
          <cell r="O417">
            <v>16</v>
          </cell>
          <cell r="P417" t="str">
            <v>паллета</v>
          </cell>
        </row>
        <row r="418">
          <cell r="B418" t="str">
            <v>042008D</v>
          </cell>
          <cell r="C418" t="str">
            <v>Комплект: пескоуловитель Super ПУ-20.26,3.74 бетонный с решеткой щелевой чугунной ВЧ, кл.D</v>
          </cell>
          <cell r="E418" t="str">
            <v>ГидроБГ</v>
          </cell>
          <cell r="K418">
            <v>0</v>
          </cell>
          <cell r="L418" t="str">
            <v>комплект</v>
          </cell>
          <cell r="O418">
            <v>6</v>
          </cell>
          <cell r="P418" t="str">
            <v>паллета</v>
          </cell>
        </row>
        <row r="419">
          <cell r="B419" t="str">
            <v>042008E</v>
          </cell>
          <cell r="C419" t="str">
            <v>Комплект: пескоуловитель Super ПУ-20.26,3.74 бетонный с решеткой ячеистой чугунной ВЧ, кл.E</v>
          </cell>
          <cell r="E419" t="str">
            <v>ГидроБГ</v>
          </cell>
          <cell r="K419">
            <v>0</v>
          </cell>
          <cell r="L419" t="str">
            <v>комплект</v>
          </cell>
          <cell r="O419">
            <v>6</v>
          </cell>
          <cell r="P419" t="str">
            <v>паллета</v>
          </cell>
        </row>
        <row r="420">
          <cell r="B420" t="str">
            <v>042008Eч</v>
          </cell>
          <cell r="C420" t="str">
            <v>Комплект: пескоуловитель Super ПУ-20.29,8.74 бетонный (с чугунной насадкой) с решеткой ячеистой чугунной ВЧ, кл.E</v>
          </cell>
          <cell r="E420" t="str">
            <v>ГидроБГ</v>
          </cell>
          <cell r="K420">
            <v>0</v>
          </cell>
          <cell r="L420" t="str">
            <v>комплект</v>
          </cell>
          <cell r="O420">
            <v>6</v>
          </cell>
          <cell r="P420" t="str">
            <v>паллета</v>
          </cell>
        </row>
        <row r="421">
          <cell r="B421" t="str">
            <v>042008F</v>
          </cell>
          <cell r="C421" t="str">
            <v>Комплект: пескоуловитель Super ПУ-20.29,8.74 бетонный (с чугунной насадкой) с решеткой ячеистой чугунной ВЧ, кл.F</v>
          </cell>
          <cell r="E421" t="str">
            <v>ГидроБГ</v>
          </cell>
          <cell r="K421">
            <v>0</v>
          </cell>
          <cell r="L421" t="str">
            <v>комплект</v>
          </cell>
          <cell r="O421">
            <v>6</v>
          </cell>
          <cell r="P421" t="str">
            <v>паллета</v>
          </cell>
        </row>
        <row r="422">
          <cell r="B422" t="str">
            <v>04200D</v>
          </cell>
          <cell r="C422" t="str">
            <v>Комплект: лоток водоотводный  Super ЛВ-20.26,3.28 бетонный с решеткой щелевой чугунной ВЧ, кл.D</v>
          </cell>
          <cell r="E422" t="str">
            <v>ГидроБГ</v>
          </cell>
          <cell r="K422">
            <v>0</v>
          </cell>
          <cell r="L422" t="str">
            <v>комплект</v>
          </cell>
          <cell r="O422">
            <v>9</v>
          </cell>
          <cell r="P422" t="str">
            <v>паллета</v>
          </cell>
        </row>
        <row r="423">
          <cell r="B423" t="str">
            <v>04200F</v>
          </cell>
          <cell r="C423" t="str">
            <v>Комплект: лоток водоотводный  Super ЛВ-20.29,8.29,5 бетонный (с чугунной насадкой) с решеткой щелевой чугунной ВЧ, кл.F</v>
          </cell>
          <cell r="E423" t="str">
            <v>ГидроБГ</v>
          </cell>
          <cell r="K423">
            <v>0</v>
          </cell>
          <cell r="L423" t="str">
            <v>комплект</v>
          </cell>
          <cell r="O423">
            <v>9</v>
          </cell>
          <cell r="P423" t="str">
            <v>паллета</v>
          </cell>
        </row>
        <row r="424">
          <cell r="B424" t="str">
            <v>04201D</v>
          </cell>
          <cell r="C424" t="str">
            <v>Комплект: лоток водоотводный  Super ЛВ-20.26,3.30,5 бетонный с решеткой щелевой чугунной ВЧ, кл.D</v>
          </cell>
          <cell r="E424" t="str">
            <v>ГидроБГ</v>
          </cell>
          <cell r="K424">
            <v>0</v>
          </cell>
          <cell r="O424">
            <v>9</v>
          </cell>
          <cell r="P424" t="str">
            <v>паллета</v>
          </cell>
        </row>
        <row r="425">
          <cell r="B425" t="str">
            <v>04201F</v>
          </cell>
          <cell r="C425" t="str">
            <v>Комплект: лоток водоотводный  Super ЛВ-20.29,8.32 бетонный (с чугунной насадкой) с решеткой щелевой чугунной ВЧ, кл.F</v>
          </cell>
          <cell r="E425" t="str">
            <v>ГидроБГ</v>
          </cell>
          <cell r="K425">
            <v>0</v>
          </cell>
          <cell r="O425">
            <v>9</v>
          </cell>
          <cell r="P425" t="str">
            <v>паллета</v>
          </cell>
        </row>
        <row r="426">
          <cell r="B426" t="str">
            <v>04202D</v>
          </cell>
          <cell r="C426" t="str">
            <v>Комплект: лоток водоотводный  Super ЛВ-20.26,3.33 бетонный с решеткой щелевой чугунной ВЧ, кл.D</v>
          </cell>
          <cell r="E426" t="str">
            <v>ГидроБГ</v>
          </cell>
          <cell r="K426">
            <v>0</v>
          </cell>
          <cell r="O426">
            <v>9</v>
          </cell>
          <cell r="P426" t="str">
            <v>паллета</v>
          </cell>
        </row>
        <row r="427">
          <cell r="B427" t="str">
            <v>04202F</v>
          </cell>
          <cell r="C427" t="str">
            <v>Комплект: лоток водоотводный  Super ЛВ-20.29,8.34,5 бетонный (с чугунной насадкой) с решеткой щелевой чугунной ВЧ, кл.F</v>
          </cell>
          <cell r="E427" t="str">
            <v>ГидроБГ</v>
          </cell>
          <cell r="K427">
            <v>0</v>
          </cell>
          <cell r="O427">
            <v>9</v>
          </cell>
          <cell r="P427" t="str">
            <v>паллета</v>
          </cell>
        </row>
        <row r="428">
          <cell r="B428" t="str">
            <v>04204D</v>
          </cell>
          <cell r="C428" t="str">
            <v>Комплект: лоток водоотводный  Super ЛВ-20.26,3.10 бетонный с решеткой щелевой чугунной ВЧ, кл.D</v>
          </cell>
          <cell r="E428" t="str">
            <v>ГидроБГ</v>
          </cell>
          <cell r="K428">
            <v>0</v>
          </cell>
          <cell r="O428">
            <v>21</v>
          </cell>
          <cell r="P428" t="str">
            <v>паллета</v>
          </cell>
        </row>
        <row r="429">
          <cell r="B429" t="str">
            <v>04204E</v>
          </cell>
          <cell r="C429" t="str">
            <v>Комплект: лоток водоотводный  Super ЛВ-20.26,3.10 бетонный с решеткой ячеистой чугунной ВЧ, кл.E</v>
          </cell>
          <cell r="E429" t="str">
            <v>ГидроБГ</v>
          </cell>
          <cell r="K429">
            <v>0</v>
          </cell>
          <cell r="O429">
            <v>21</v>
          </cell>
          <cell r="P429" t="str">
            <v>паллета</v>
          </cell>
        </row>
        <row r="430">
          <cell r="B430" t="str">
            <v>043008D</v>
          </cell>
          <cell r="C430" t="str">
            <v>Комплект: пескоуловитель Super ПУ-30.33,9.99 бетонный (с чугунной насадкой) с решеткой щелевой чугунной ВЧ, кл.D</v>
          </cell>
          <cell r="E430" t="str">
            <v>ГидроБГ</v>
          </cell>
          <cell r="K430">
            <v>0</v>
          </cell>
          <cell r="O430">
            <v>4</v>
          </cell>
          <cell r="P430" t="str">
            <v>паллета</v>
          </cell>
        </row>
        <row r="431">
          <cell r="B431" t="str">
            <v>043008E</v>
          </cell>
          <cell r="C431" t="str">
            <v>Комплект: пескоуловитель Super ПУ-30.33,9.99 бетонный (с чугунной насадкой) с решеткой щелевой чугунной ВЧ, кл.E</v>
          </cell>
          <cell r="E431" t="str">
            <v>ГидроБГ</v>
          </cell>
          <cell r="K431">
            <v>0</v>
          </cell>
          <cell r="O431">
            <v>4</v>
          </cell>
          <cell r="P431" t="str">
            <v>паллета</v>
          </cell>
        </row>
        <row r="432">
          <cell r="B432" t="str">
            <v>043008F</v>
          </cell>
          <cell r="C432" t="str">
            <v>Комплект: пескоуловитель Super ПУ-30.33,9.99 бетонный (с чугунной насадкой) с решеткой щелевой чугунной ВЧ, кл.F</v>
          </cell>
          <cell r="E432" t="str">
            <v>ГидроБГ</v>
          </cell>
          <cell r="K432">
            <v>0</v>
          </cell>
          <cell r="O432">
            <v>4</v>
          </cell>
          <cell r="P432" t="str">
            <v>паллета</v>
          </cell>
        </row>
        <row r="433">
          <cell r="B433" t="str">
            <v>04300D</v>
          </cell>
          <cell r="C433" t="str">
            <v>Комплект: лоток водоотводный  Super ЛВ-30.39,3.39,5 бетонный (с чугунной насадкой) с решеткой щелевой чугунной ВЧ, кл.D</v>
          </cell>
          <cell r="E433" t="str">
            <v>ГидроБГ</v>
          </cell>
          <cell r="K433">
            <v>0</v>
          </cell>
          <cell r="O433">
            <v>6</v>
          </cell>
          <cell r="P433" t="str">
            <v>паллета</v>
          </cell>
        </row>
        <row r="434">
          <cell r="B434" t="str">
            <v>04300F</v>
          </cell>
          <cell r="C434" t="str">
            <v>Комплект: лоток водоотводный  Super ЛВ-30.39,3.39,5 бетонный (с чугунной насадкой) с решеткой щелевой чугунной ВЧ, кл.F</v>
          </cell>
          <cell r="E434" t="str">
            <v>ГидроБГ</v>
          </cell>
          <cell r="K434">
            <v>0</v>
          </cell>
          <cell r="O434">
            <v>6</v>
          </cell>
          <cell r="P434" t="str">
            <v>паллета</v>
          </cell>
        </row>
        <row r="435">
          <cell r="B435" t="str">
            <v>044008D</v>
          </cell>
          <cell r="C435" t="str">
            <v>Комплект: пескоуловитель Super Super ПУ-40.49,9.99 бетонный (с чугунной насадкой) с решеткой щелевой чугунной ВЧ, кл.D</v>
          </cell>
          <cell r="E435" t="str">
            <v>ГидроБГ</v>
          </cell>
          <cell r="K435">
            <v>0</v>
          </cell>
          <cell r="O435">
            <v>4</v>
          </cell>
          <cell r="P435" t="str">
            <v>паллета</v>
          </cell>
        </row>
        <row r="436">
          <cell r="B436" t="str">
            <v>044008E</v>
          </cell>
          <cell r="C436" t="str">
            <v>Комплект: пескоуловитель Super Super ПУ-40.49,9.99 бетонный (с чугунной насадкой) с решеткой щелевой чугунной ВЧ, кл.E</v>
          </cell>
          <cell r="E436" t="str">
            <v>ГидроБГ</v>
          </cell>
          <cell r="K436">
            <v>0</v>
          </cell>
          <cell r="O436">
            <v>4</v>
          </cell>
          <cell r="P436" t="str">
            <v>паллета</v>
          </cell>
        </row>
        <row r="437">
          <cell r="B437" t="str">
            <v>044008F</v>
          </cell>
          <cell r="C437" t="str">
            <v>Комплект: пескоуловитель Super Super ПУ-40.49,9.99 бетонный (с чугунной насадкой) с решеткой щелевой чугунной ВЧ, кл.F</v>
          </cell>
          <cell r="E437" t="str">
            <v>ГидроБГ</v>
          </cell>
          <cell r="K437">
            <v>0</v>
          </cell>
          <cell r="O437">
            <v>4</v>
          </cell>
          <cell r="P437" t="str">
            <v>паллета</v>
          </cell>
        </row>
        <row r="438">
          <cell r="B438" t="str">
            <v>04400D</v>
          </cell>
          <cell r="C438" t="str">
            <v>Комплект: лоток водоотводный  Super ЛВ-40.49,9.49,5 бетонный (с чугунной насадкой) с решеткой щелевой чугунной ВЧ, кл.D</v>
          </cell>
          <cell r="E438" t="str">
            <v>ГидроБГ</v>
          </cell>
          <cell r="K438">
            <v>0</v>
          </cell>
          <cell r="O438">
            <v>4</v>
          </cell>
          <cell r="P438" t="str">
            <v>паллета</v>
          </cell>
        </row>
        <row r="439">
          <cell r="B439" t="str">
            <v>04400E</v>
          </cell>
          <cell r="C439" t="str">
            <v>Комплект: лоток водоотводный  Super ЛВ-40.49,9.49,5 бетонный (с чугунной насадкой) с решеткой ячеистой чугунной ВЧ, кл.Е</v>
          </cell>
          <cell r="E439" t="str">
            <v>ГидроБГ</v>
          </cell>
          <cell r="K439">
            <v>0</v>
          </cell>
          <cell r="O439">
            <v>4</v>
          </cell>
        </row>
        <row r="440">
          <cell r="B440" t="str">
            <v>04400F</v>
          </cell>
          <cell r="C440" t="str">
            <v>Комплект: лоток водоотводный  Super ЛВ-40.49,9.49,5 бетонный (с чугунной насадкой) с решеткой щелевой чугунной ВЧ, кл.F</v>
          </cell>
          <cell r="E440" t="str">
            <v>ГидроБГ</v>
          </cell>
          <cell r="K440">
            <v>0</v>
          </cell>
          <cell r="O440">
            <v>4</v>
          </cell>
        </row>
        <row r="449">
          <cell r="C449">
            <v>0</v>
          </cell>
        </row>
        <row r="450">
          <cell r="C450">
            <v>0</v>
          </cell>
        </row>
        <row r="451">
          <cell r="C451">
            <v>0</v>
          </cell>
        </row>
        <row r="452">
          <cell r="C452">
            <v>0</v>
          </cell>
        </row>
        <row r="454">
          <cell r="C454">
            <v>0</v>
          </cell>
        </row>
        <row r="455">
          <cell r="C455">
            <v>0</v>
          </cell>
        </row>
        <row r="456">
          <cell r="C456">
            <v>0</v>
          </cell>
        </row>
        <row r="467">
          <cell r="C467">
            <v>0</v>
          </cell>
        </row>
        <row r="468">
          <cell r="C468">
            <v>0</v>
          </cell>
        </row>
        <row r="469">
          <cell r="C469">
            <v>0</v>
          </cell>
        </row>
        <row r="470">
          <cell r="C470" t="str">
            <v>Гончарова</v>
          </cell>
        </row>
        <row r="471">
          <cell r="C471" t="str">
            <v>Шишкин</v>
          </cell>
        </row>
        <row r="472">
          <cell r="C472" t="str">
            <v>Морозов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55"/>
  <sheetViews>
    <sheetView zoomScale="90" zoomScaleNormal="90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40" sqref="A40:XFD40"/>
    </sheetView>
  </sheetViews>
  <sheetFormatPr defaultColWidth="9.140625" defaultRowHeight="14.25"/>
  <cols>
    <col min="1" max="1" width="9.140625" style="1"/>
    <col min="2" max="2" width="12.5703125" style="1" customWidth="1"/>
    <col min="3" max="15" width="12.7109375" style="1" customWidth="1"/>
    <col min="16" max="16384" width="9.140625" style="1"/>
  </cols>
  <sheetData>
    <row r="2" spans="1:15">
      <c r="A2" s="1" t="s">
        <v>9</v>
      </c>
      <c r="C2" s="26" t="s">
        <v>59</v>
      </c>
    </row>
    <row r="4" spans="1:15">
      <c r="A4" s="3" t="s">
        <v>0</v>
      </c>
      <c r="B4" s="3" t="s">
        <v>1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4" t="s">
        <v>36</v>
      </c>
      <c r="O4" s="3" t="s">
        <v>37</v>
      </c>
    </row>
    <row r="5" spans="1:15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</row>
    <row r="6" spans="1:15">
      <c r="A6" s="6">
        <v>1</v>
      </c>
      <c r="B6" s="7">
        <v>108</v>
      </c>
      <c r="C6" s="8">
        <v>5086</v>
      </c>
      <c r="D6" s="8">
        <v>4230</v>
      </c>
      <c r="E6" s="8">
        <v>1543</v>
      </c>
      <c r="F6" s="8">
        <v>17264</v>
      </c>
      <c r="G6" s="8">
        <v>27349</v>
      </c>
      <c r="H6" s="8">
        <v>28413</v>
      </c>
      <c r="I6" s="8">
        <v>34759</v>
      </c>
      <c r="J6" s="8">
        <v>32933</v>
      </c>
      <c r="K6" s="8">
        <v>33945</v>
      </c>
      <c r="L6" s="8">
        <v>19139</v>
      </c>
      <c r="M6" s="8">
        <v>13540</v>
      </c>
      <c r="N6" s="8">
        <v>6885</v>
      </c>
      <c r="O6" s="8">
        <v>225086</v>
      </c>
    </row>
    <row r="7" spans="1:15">
      <c r="A7" s="6">
        <v>2</v>
      </c>
      <c r="B7" s="7">
        <v>118</v>
      </c>
      <c r="C7" s="8"/>
      <c r="D7" s="8"/>
      <c r="E7" s="8"/>
      <c r="F7" s="8">
        <v>1100</v>
      </c>
      <c r="G7" s="8">
        <v>1818</v>
      </c>
      <c r="H7" s="8">
        <v>2037</v>
      </c>
      <c r="I7" s="8">
        <v>4266</v>
      </c>
      <c r="J7" s="8">
        <v>4479</v>
      </c>
      <c r="K7" s="8">
        <v>2535</v>
      </c>
      <c r="L7" s="8">
        <v>1468</v>
      </c>
      <c r="M7" s="8">
        <v>805</v>
      </c>
      <c r="N7" s="8">
        <v>554</v>
      </c>
      <c r="O7" s="8">
        <v>19062</v>
      </c>
    </row>
    <row r="8" spans="1:15">
      <c r="A8" s="6">
        <v>3</v>
      </c>
      <c r="B8" s="7">
        <v>128</v>
      </c>
      <c r="C8" s="8">
        <v>364</v>
      </c>
      <c r="D8" s="8">
        <v>438</v>
      </c>
      <c r="E8" s="8">
        <v>73</v>
      </c>
      <c r="F8" s="8">
        <v>2196</v>
      </c>
      <c r="G8" s="8">
        <v>4590</v>
      </c>
      <c r="H8" s="8">
        <v>6777</v>
      </c>
      <c r="I8" s="8">
        <v>6947</v>
      </c>
      <c r="J8" s="8">
        <v>13612</v>
      </c>
      <c r="K8" s="8">
        <v>8687</v>
      </c>
      <c r="L8" s="8">
        <v>6403</v>
      </c>
      <c r="M8" s="8">
        <v>2597</v>
      </c>
      <c r="N8" s="8">
        <v>4922</v>
      </c>
      <c r="O8" s="8">
        <v>57606</v>
      </c>
    </row>
    <row r="9" spans="1:15">
      <c r="A9" s="6">
        <v>4</v>
      </c>
      <c r="B9" s="7">
        <v>7315</v>
      </c>
      <c r="C9" s="8"/>
      <c r="D9" s="8"/>
      <c r="E9" s="8">
        <v>400</v>
      </c>
      <c r="F9" s="8">
        <v>2542</v>
      </c>
      <c r="G9" s="8">
        <v>3184</v>
      </c>
      <c r="H9" s="8">
        <v>7320</v>
      </c>
      <c r="I9" s="8">
        <v>3565</v>
      </c>
      <c r="J9" s="8">
        <v>2055</v>
      </c>
      <c r="K9" s="8">
        <v>1506</v>
      </c>
      <c r="L9" s="8">
        <v>2600</v>
      </c>
      <c r="M9" s="8">
        <v>810</v>
      </c>
      <c r="N9" s="8"/>
      <c r="O9" s="8">
        <v>23982</v>
      </c>
    </row>
    <row r="10" spans="1:15">
      <c r="A10" s="6">
        <v>5</v>
      </c>
      <c r="B10" s="7">
        <v>18101</v>
      </c>
      <c r="C10" s="8">
        <v>211</v>
      </c>
      <c r="D10" s="8">
        <v>32</v>
      </c>
      <c r="E10" s="8">
        <v>916</v>
      </c>
      <c r="F10" s="8">
        <v>970</v>
      </c>
      <c r="G10" s="8">
        <v>2468</v>
      </c>
      <c r="H10" s="8">
        <v>3762</v>
      </c>
      <c r="I10" s="8">
        <v>5815</v>
      </c>
      <c r="J10" s="8">
        <v>3665</v>
      </c>
      <c r="K10" s="8">
        <v>4132</v>
      </c>
      <c r="L10" s="8">
        <v>1660</v>
      </c>
      <c r="M10" s="8">
        <v>607</v>
      </c>
      <c r="N10" s="8">
        <v>119</v>
      </c>
      <c r="O10" s="8">
        <v>24357</v>
      </c>
    </row>
    <row r="11" spans="1:15">
      <c r="A11" s="6">
        <v>6</v>
      </c>
      <c r="B11" s="7">
        <v>18061</v>
      </c>
      <c r="C11" s="8">
        <v>601</v>
      </c>
      <c r="D11" s="8">
        <v>5</v>
      </c>
      <c r="E11" s="8">
        <v>616</v>
      </c>
      <c r="F11" s="8">
        <v>317</v>
      </c>
      <c r="G11" s="8">
        <v>2424</v>
      </c>
      <c r="H11" s="8">
        <v>2210</v>
      </c>
      <c r="I11" s="8">
        <v>5097</v>
      </c>
      <c r="J11" s="8">
        <v>649</v>
      </c>
      <c r="K11" s="8">
        <v>3115</v>
      </c>
      <c r="L11" s="8">
        <v>905</v>
      </c>
      <c r="M11" s="8">
        <v>82</v>
      </c>
      <c r="N11" s="8">
        <v>241</v>
      </c>
      <c r="O11" s="8">
        <v>16262</v>
      </c>
    </row>
    <row r="12" spans="1:15">
      <c r="A12" s="6">
        <v>7</v>
      </c>
      <c r="B12" s="7">
        <v>18062</v>
      </c>
      <c r="C12" s="8">
        <v>52</v>
      </c>
      <c r="D12" s="8">
        <v>11</v>
      </c>
      <c r="E12" s="8">
        <v>503</v>
      </c>
      <c r="F12" s="8">
        <v>118</v>
      </c>
      <c r="G12" s="8">
        <v>661</v>
      </c>
      <c r="H12" s="8">
        <v>323</v>
      </c>
      <c r="I12" s="8">
        <v>3285</v>
      </c>
      <c r="J12" s="8">
        <v>57</v>
      </c>
      <c r="K12" s="8">
        <v>220</v>
      </c>
      <c r="L12" s="8">
        <v>113</v>
      </c>
      <c r="M12" s="8"/>
      <c r="N12" s="8">
        <v>0</v>
      </c>
      <c r="O12" s="8">
        <v>5343</v>
      </c>
    </row>
    <row r="13" spans="1:15">
      <c r="A13" s="6">
        <v>8</v>
      </c>
      <c r="B13" s="7">
        <v>208</v>
      </c>
      <c r="C13" s="8">
        <v>2</v>
      </c>
      <c r="D13" s="8">
        <v>4</v>
      </c>
      <c r="E13" s="8">
        <v>1167</v>
      </c>
      <c r="F13" s="8">
        <v>1118</v>
      </c>
      <c r="G13" s="8">
        <v>4435</v>
      </c>
      <c r="H13" s="8">
        <v>5048</v>
      </c>
      <c r="I13" s="8">
        <v>6295</v>
      </c>
      <c r="J13" s="8">
        <v>5556</v>
      </c>
      <c r="K13" s="8">
        <v>4690</v>
      </c>
      <c r="L13" s="8">
        <v>1530</v>
      </c>
      <c r="M13" s="8">
        <v>1521</v>
      </c>
      <c r="N13" s="8">
        <v>74</v>
      </c>
      <c r="O13" s="8">
        <v>31440</v>
      </c>
    </row>
    <row r="14" spans="1:15">
      <c r="A14" s="6">
        <v>9</v>
      </c>
      <c r="B14" s="7">
        <v>210</v>
      </c>
      <c r="C14" s="8">
        <v>1504</v>
      </c>
      <c r="D14" s="8">
        <v>222</v>
      </c>
      <c r="E14" s="8">
        <v>166</v>
      </c>
      <c r="F14" s="8">
        <v>2728</v>
      </c>
      <c r="G14" s="8">
        <v>11797</v>
      </c>
      <c r="H14" s="8">
        <v>16287</v>
      </c>
      <c r="I14" s="8">
        <v>18410</v>
      </c>
      <c r="J14" s="8">
        <v>15152</v>
      </c>
      <c r="K14" s="8">
        <v>13381</v>
      </c>
      <c r="L14" s="8">
        <v>7092</v>
      </c>
      <c r="M14" s="8">
        <v>2484</v>
      </c>
      <c r="N14" s="8">
        <v>730</v>
      </c>
      <c r="O14" s="8">
        <v>89953</v>
      </c>
    </row>
    <row r="15" spans="1:15">
      <c r="A15" s="6">
        <v>10</v>
      </c>
      <c r="B15" s="7">
        <v>215</v>
      </c>
      <c r="C15" s="8">
        <v>1602</v>
      </c>
      <c r="D15" s="8">
        <v>210</v>
      </c>
      <c r="E15" s="8">
        <v>174</v>
      </c>
      <c r="F15" s="8">
        <v>1351</v>
      </c>
      <c r="G15" s="8">
        <v>5659</v>
      </c>
      <c r="H15" s="8">
        <v>9950</v>
      </c>
      <c r="I15" s="8">
        <v>9819</v>
      </c>
      <c r="J15" s="8">
        <v>8222</v>
      </c>
      <c r="K15" s="8">
        <v>7097</v>
      </c>
      <c r="L15" s="8">
        <v>2887</v>
      </c>
      <c r="M15" s="8">
        <v>598</v>
      </c>
      <c r="N15" s="8">
        <v>359</v>
      </c>
      <c r="O15" s="8">
        <v>47928</v>
      </c>
    </row>
    <row r="16" spans="1:15">
      <c r="A16" s="6">
        <v>11</v>
      </c>
      <c r="B16" s="7" t="s">
        <v>7</v>
      </c>
      <c r="C16" s="8"/>
      <c r="D16" s="8"/>
      <c r="E16" s="8">
        <v>1</v>
      </c>
      <c r="F16" s="8"/>
      <c r="G16" s="8">
        <v>20</v>
      </c>
      <c r="H16" s="8">
        <v>265</v>
      </c>
      <c r="I16" s="8">
        <v>952</v>
      </c>
      <c r="J16" s="8">
        <v>56</v>
      </c>
      <c r="K16" s="8">
        <v>25</v>
      </c>
      <c r="L16" s="8">
        <v>52</v>
      </c>
      <c r="M16" s="8">
        <v>12</v>
      </c>
      <c r="N16" s="8">
        <v>680</v>
      </c>
      <c r="O16" s="8">
        <v>2063</v>
      </c>
    </row>
    <row r="17" spans="1:15">
      <c r="A17" s="6">
        <v>12</v>
      </c>
      <c r="B17" s="7" t="s">
        <v>8</v>
      </c>
      <c r="C17" s="8"/>
      <c r="D17" s="8"/>
      <c r="E17" s="8">
        <v>55</v>
      </c>
      <c r="F17" s="8">
        <v>27</v>
      </c>
      <c r="G17" s="8">
        <v>86</v>
      </c>
      <c r="H17" s="8">
        <v>167</v>
      </c>
      <c r="I17" s="8">
        <v>453</v>
      </c>
      <c r="J17" s="8">
        <v>83</v>
      </c>
      <c r="K17" s="8">
        <v>129</v>
      </c>
      <c r="L17" s="8">
        <v>446</v>
      </c>
      <c r="M17" s="8">
        <v>49</v>
      </c>
      <c r="N17" s="8">
        <v>155</v>
      </c>
      <c r="O17" s="8">
        <v>1650</v>
      </c>
    </row>
    <row r="18" spans="1:15">
      <c r="A18" s="6">
        <v>13</v>
      </c>
      <c r="B18" s="7" t="s">
        <v>18</v>
      </c>
      <c r="C18" s="8"/>
      <c r="D18" s="8"/>
      <c r="E18" s="8"/>
      <c r="F18" s="8"/>
      <c r="G18" s="8">
        <v>399</v>
      </c>
      <c r="H18" s="8"/>
      <c r="I18" s="8">
        <v>1098</v>
      </c>
      <c r="J18" s="8"/>
      <c r="K18" s="8">
        <v>18</v>
      </c>
      <c r="L18" s="8">
        <v>742</v>
      </c>
      <c r="M18" s="8"/>
      <c r="N18" s="8"/>
      <c r="O18" s="8">
        <v>2257</v>
      </c>
    </row>
    <row r="19" spans="1:15">
      <c r="A19" s="6">
        <v>14</v>
      </c>
      <c r="B19" s="7" t="s">
        <v>19</v>
      </c>
      <c r="C19" s="8"/>
      <c r="D19" s="8"/>
      <c r="E19" s="8"/>
      <c r="F19" s="8"/>
      <c r="G19" s="8">
        <v>503</v>
      </c>
      <c r="H19" s="8"/>
      <c r="I19" s="8">
        <v>250</v>
      </c>
      <c r="J19" s="8"/>
      <c r="K19" s="8"/>
      <c r="L19" s="8">
        <v>14</v>
      </c>
      <c r="M19" s="8"/>
      <c r="N19" s="8">
        <v>70</v>
      </c>
      <c r="O19" s="8">
        <v>837</v>
      </c>
    </row>
    <row r="20" spans="1:15">
      <c r="A20" s="6">
        <v>15</v>
      </c>
      <c r="B20" s="7" t="s">
        <v>20</v>
      </c>
      <c r="C20" s="8"/>
      <c r="D20" s="8"/>
      <c r="E20" s="8"/>
      <c r="F20" s="8"/>
      <c r="G20" s="8">
        <v>2706</v>
      </c>
      <c r="H20" s="8"/>
      <c r="I20" s="8">
        <v>4044</v>
      </c>
      <c r="J20" s="8"/>
      <c r="K20" s="8"/>
      <c r="L20" s="8">
        <v>192</v>
      </c>
      <c r="M20" s="8"/>
      <c r="N20" s="8"/>
      <c r="O20" s="8">
        <v>6942</v>
      </c>
    </row>
    <row r="21" spans="1:15">
      <c r="A21" s="6">
        <v>16</v>
      </c>
      <c r="B21" s="7">
        <v>229</v>
      </c>
      <c r="C21" s="8">
        <v>768</v>
      </c>
      <c r="D21" s="8">
        <v>188</v>
      </c>
      <c r="E21" s="8">
        <v>674</v>
      </c>
      <c r="F21" s="8">
        <v>2296</v>
      </c>
      <c r="G21" s="8">
        <v>6518</v>
      </c>
      <c r="H21" s="8">
        <v>6306</v>
      </c>
      <c r="I21" s="8">
        <v>6835</v>
      </c>
      <c r="J21" s="8">
        <v>4116</v>
      </c>
      <c r="K21" s="8">
        <v>2638</v>
      </c>
      <c r="L21" s="8">
        <v>2228</v>
      </c>
      <c r="M21" s="8">
        <v>862</v>
      </c>
      <c r="N21" s="8">
        <v>7</v>
      </c>
      <c r="O21" s="8">
        <v>33436</v>
      </c>
    </row>
    <row r="22" spans="1:15">
      <c r="A22" s="6">
        <v>17</v>
      </c>
      <c r="B22" s="7" t="s">
        <v>16</v>
      </c>
      <c r="C22" s="8"/>
      <c r="D22" s="8"/>
      <c r="E22" s="8"/>
      <c r="F22" s="8">
        <v>68</v>
      </c>
      <c r="G22" s="8">
        <v>2940</v>
      </c>
      <c r="H22" s="8">
        <v>7195</v>
      </c>
      <c r="I22" s="8">
        <v>8539</v>
      </c>
      <c r="J22" s="8">
        <v>7860</v>
      </c>
      <c r="K22" s="8">
        <v>6671</v>
      </c>
      <c r="L22" s="8">
        <v>3841</v>
      </c>
      <c r="M22" s="8">
        <v>1850</v>
      </c>
      <c r="N22" s="8">
        <v>835</v>
      </c>
      <c r="O22" s="8">
        <v>39799</v>
      </c>
    </row>
    <row r="23" spans="1:15">
      <c r="A23" s="6">
        <v>18</v>
      </c>
      <c r="B23" s="7">
        <v>315</v>
      </c>
      <c r="C23" s="8">
        <v>415</v>
      </c>
      <c r="D23" s="8">
        <v>52</v>
      </c>
      <c r="E23" s="8">
        <v>346</v>
      </c>
      <c r="F23" s="8">
        <v>205</v>
      </c>
      <c r="G23" s="8">
        <v>226</v>
      </c>
      <c r="H23" s="8">
        <v>971</v>
      </c>
      <c r="I23" s="8">
        <v>290</v>
      </c>
      <c r="J23" s="8">
        <v>427</v>
      </c>
      <c r="K23" s="8">
        <v>258</v>
      </c>
      <c r="L23" s="8">
        <v>427</v>
      </c>
      <c r="M23" s="8">
        <v>348</v>
      </c>
      <c r="N23" s="8">
        <v>17</v>
      </c>
      <c r="O23" s="8">
        <v>3982</v>
      </c>
    </row>
    <row r="24" spans="1:15">
      <c r="A24" s="6">
        <v>19</v>
      </c>
      <c r="B24" s="7">
        <v>601</v>
      </c>
      <c r="C24" s="8"/>
      <c r="D24" s="8"/>
      <c r="E24" s="8"/>
      <c r="F24" s="8"/>
      <c r="G24" s="8"/>
      <c r="H24" s="8">
        <v>11</v>
      </c>
      <c r="I24" s="8">
        <v>49</v>
      </c>
      <c r="J24" s="8">
        <v>1573</v>
      </c>
      <c r="K24" s="8">
        <v>421</v>
      </c>
      <c r="L24" s="8">
        <v>4</v>
      </c>
      <c r="M24" s="8">
        <v>2</v>
      </c>
      <c r="N24" s="8"/>
      <c r="O24" s="8">
        <v>2060</v>
      </c>
    </row>
    <row r="25" spans="1:15">
      <c r="A25" s="6">
        <v>20</v>
      </c>
      <c r="B25" s="7">
        <v>602</v>
      </c>
      <c r="C25" s="8"/>
      <c r="D25" s="8"/>
      <c r="E25" s="8"/>
      <c r="F25" s="8"/>
      <c r="G25" s="8"/>
      <c r="H25" s="8">
        <v>380</v>
      </c>
      <c r="I25" s="8">
        <v>2092</v>
      </c>
      <c r="J25" s="8">
        <v>5420</v>
      </c>
      <c r="K25" s="8">
        <v>1</v>
      </c>
      <c r="L25" s="8">
        <v>80</v>
      </c>
      <c r="M25" s="8">
        <v>2500</v>
      </c>
      <c r="N25" s="8"/>
      <c r="O25" s="8">
        <v>10473</v>
      </c>
    </row>
    <row r="26" spans="1:15">
      <c r="A26" s="6">
        <v>21</v>
      </c>
      <c r="B26" s="7">
        <v>605</v>
      </c>
      <c r="C26" s="8">
        <v>1</v>
      </c>
      <c r="D26" s="8">
        <v>300</v>
      </c>
      <c r="E26" s="8">
        <v>31</v>
      </c>
      <c r="F26" s="8">
        <v>3197</v>
      </c>
      <c r="G26" s="8">
        <v>2587</v>
      </c>
      <c r="H26" s="8">
        <v>5089</v>
      </c>
      <c r="I26" s="8">
        <v>10129</v>
      </c>
      <c r="J26" s="8">
        <v>2756</v>
      </c>
      <c r="K26" s="8">
        <v>2073</v>
      </c>
      <c r="L26" s="8">
        <v>2403</v>
      </c>
      <c r="M26" s="8">
        <v>3144</v>
      </c>
      <c r="N26" s="8">
        <v>8</v>
      </c>
      <c r="O26" s="8">
        <v>31718</v>
      </c>
    </row>
    <row r="27" spans="1:15">
      <c r="A27" s="6">
        <v>22</v>
      </c>
      <c r="B27" s="7">
        <v>606</v>
      </c>
      <c r="C27" s="8">
        <v>39</v>
      </c>
      <c r="D27" s="8">
        <v>300</v>
      </c>
      <c r="E27" s="8">
        <v>1</v>
      </c>
      <c r="F27" s="8">
        <v>117</v>
      </c>
      <c r="G27" s="8">
        <v>791</v>
      </c>
      <c r="H27" s="8">
        <v>8636</v>
      </c>
      <c r="I27" s="8">
        <v>1550</v>
      </c>
      <c r="J27" s="8">
        <v>777</v>
      </c>
      <c r="K27" s="8">
        <v>3525</v>
      </c>
      <c r="L27" s="8">
        <v>1356</v>
      </c>
      <c r="M27" s="8">
        <v>4412</v>
      </c>
      <c r="N27" s="8">
        <v>724</v>
      </c>
      <c r="O27" s="8">
        <v>22228</v>
      </c>
    </row>
    <row r="28" spans="1:15">
      <c r="A28" s="6">
        <v>23</v>
      </c>
      <c r="B28" s="7">
        <v>607</v>
      </c>
      <c r="C28" s="8">
        <v>1</v>
      </c>
      <c r="D28" s="8">
        <v>542</v>
      </c>
      <c r="E28" s="8">
        <v>50</v>
      </c>
      <c r="F28" s="8">
        <v>2781</v>
      </c>
      <c r="G28" s="8">
        <v>15050</v>
      </c>
      <c r="H28" s="8">
        <v>23487</v>
      </c>
      <c r="I28" s="8">
        <v>13572</v>
      </c>
      <c r="J28" s="8">
        <v>21484</v>
      </c>
      <c r="K28" s="8">
        <v>14160</v>
      </c>
      <c r="L28" s="8">
        <v>7829</v>
      </c>
      <c r="M28" s="8">
        <v>1780</v>
      </c>
      <c r="N28" s="8">
        <v>778</v>
      </c>
      <c r="O28" s="8">
        <v>101514</v>
      </c>
    </row>
    <row r="29" spans="1:15">
      <c r="A29" s="6">
        <v>24</v>
      </c>
      <c r="B29" s="7">
        <v>608</v>
      </c>
      <c r="C29" s="8">
        <v>1</v>
      </c>
      <c r="D29" s="8">
        <v>997</v>
      </c>
      <c r="E29" s="8">
        <v>1998</v>
      </c>
      <c r="F29" s="8">
        <v>8326</v>
      </c>
      <c r="G29" s="8">
        <v>17911</v>
      </c>
      <c r="H29" s="8">
        <v>11052</v>
      </c>
      <c r="I29" s="8">
        <v>4260</v>
      </c>
      <c r="J29" s="8">
        <v>3255</v>
      </c>
      <c r="K29" s="8">
        <v>5588</v>
      </c>
      <c r="L29" s="8">
        <v>1587</v>
      </c>
      <c r="M29" s="8">
        <v>1770</v>
      </c>
      <c r="N29" s="8">
        <v>1052</v>
      </c>
      <c r="O29" s="8">
        <v>57797</v>
      </c>
    </row>
    <row r="30" spans="1:15">
      <c r="A30" s="6">
        <v>25</v>
      </c>
      <c r="B30" s="7" t="s">
        <v>4</v>
      </c>
      <c r="C30" s="8"/>
      <c r="D30" s="8">
        <v>28</v>
      </c>
      <c r="E30" s="8">
        <v>1</v>
      </c>
      <c r="F30" s="8">
        <v>416</v>
      </c>
      <c r="G30" s="8">
        <v>130</v>
      </c>
      <c r="H30" s="8"/>
      <c r="I30" s="8">
        <v>160</v>
      </c>
      <c r="J30" s="8">
        <v>1405</v>
      </c>
      <c r="K30" s="8">
        <v>2252</v>
      </c>
      <c r="L30" s="8">
        <v>1062</v>
      </c>
      <c r="M30" s="8">
        <v>75</v>
      </c>
      <c r="N30" s="8">
        <v>12</v>
      </c>
      <c r="O30" s="8">
        <v>5541</v>
      </c>
    </row>
    <row r="31" spans="1:15">
      <c r="A31" s="6">
        <v>26</v>
      </c>
      <c r="B31" s="7">
        <v>800</v>
      </c>
      <c r="C31" s="8">
        <v>432</v>
      </c>
      <c r="D31" s="8">
        <v>277</v>
      </c>
      <c r="E31" s="8">
        <v>981</v>
      </c>
      <c r="F31" s="8">
        <v>2498</v>
      </c>
      <c r="G31" s="8">
        <v>5028</v>
      </c>
      <c r="H31" s="8">
        <v>5721</v>
      </c>
      <c r="I31" s="8">
        <v>5967</v>
      </c>
      <c r="J31" s="8">
        <v>6950</v>
      </c>
      <c r="K31" s="8">
        <v>2342</v>
      </c>
      <c r="L31" s="8">
        <v>2680</v>
      </c>
      <c r="M31" s="8">
        <v>2089</v>
      </c>
      <c r="N31" s="8">
        <v>208</v>
      </c>
      <c r="O31" s="8">
        <v>35173</v>
      </c>
    </row>
    <row r="32" spans="1:15">
      <c r="A32" s="6">
        <v>27</v>
      </c>
      <c r="B32" s="7">
        <v>801</v>
      </c>
      <c r="C32" s="8">
        <v>216</v>
      </c>
      <c r="D32" s="8">
        <v>54</v>
      </c>
      <c r="E32" s="8">
        <v>242</v>
      </c>
      <c r="F32" s="8">
        <v>2394</v>
      </c>
      <c r="G32" s="8">
        <v>3737</v>
      </c>
      <c r="H32" s="8">
        <v>5134</v>
      </c>
      <c r="I32" s="8">
        <v>8488</v>
      </c>
      <c r="J32" s="8">
        <v>6331</v>
      </c>
      <c r="K32" s="8">
        <v>6022</v>
      </c>
      <c r="L32" s="8">
        <v>3457</v>
      </c>
      <c r="M32" s="8">
        <v>1009</v>
      </c>
      <c r="N32" s="8">
        <v>575</v>
      </c>
      <c r="O32" s="8">
        <v>37659</v>
      </c>
    </row>
    <row r="33" spans="1:15">
      <c r="A33" s="6">
        <v>28</v>
      </c>
      <c r="B33" s="7">
        <v>802</v>
      </c>
      <c r="C33" s="8">
        <v>736</v>
      </c>
      <c r="D33" s="8">
        <v>490</v>
      </c>
      <c r="E33" s="8">
        <v>424</v>
      </c>
      <c r="F33" s="8">
        <v>1082</v>
      </c>
      <c r="G33" s="8">
        <v>5032</v>
      </c>
      <c r="H33" s="8">
        <v>4107</v>
      </c>
      <c r="I33" s="8">
        <v>5906</v>
      </c>
      <c r="J33" s="8">
        <v>5182</v>
      </c>
      <c r="K33" s="8">
        <v>5179</v>
      </c>
      <c r="L33" s="8">
        <v>4533</v>
      </c>
      <c r="M33" s="8">
        <v>2191</v>
      </c>
      <c r="N33" s="8">
        <v>564</v>
      </c>
      <c r="O33" s="8">
        <v>35426</v>
      </c>
    </row>
    <row r="34" spans="1:15">
      <c r="A34" s="6">
        <v>29</v>
      </c>
      <c r="B34" s="7">
        <v>803</v>
      </c>
      <c r="C34" s="8">
        <v>1225</v>
      </c>
      <c r="D34" s="8">
        <v>957</v>
      </c>
      <c r="E34" s="8">
        <v>1989</v>
      </c>
      <c r="F34" s="8">
        <v>2678</v>
      </c>
      <c r="G34" s="8">
        <v>8197</v>
      </c>
      <c r="H34" s="8">
        <v>5818</v>
      </c>
      <c r="I34" s="8">
        <v>8243</v>
      </c>
      <c r="J34" s="8">
        <v>6843</v>
      </c>
      <c r="K34" s="8">
        <v>7536</v>
      </c>
      <c r="L34" s="8">
        <v>5480</v>
      </c>
      <c r="M34" s="8">
        <v>1794</v>
      </c>
      <c r="N34" s="8">
        <v>78</v>
      </c>
      <c r="O34" s="8">
        <v>50838</v>
      </c>
    </row>
    <row r="35" spans="1:15">
      <c r="A35" s="6">
        <v>30</v>
      </c>
      <c r="B35" s="7">
        <v>804</v>
      </c>
      <c r="C35" s="8">
        <v>786</v>
      </c>
      <c r="D35" s="8">
        <v>1199</v>
      </c>
      <c r="E35" s="8">
        <v>3868</v>
      </c>
      <c r="F35" s="8">
        <v>5212</v>
      </c>
      <c r="G35" s="8">
        <v>11303</v>
      </c>
      <c r="H35" s="8">
        <v>9766</v>
      </c>
      <c r="I35" s="8">
        <v>14935</v>
      </c>
      <c r="J35" s="8">
        <v>14937</v>
      </c>
      <c r="K35" s="8">
        <v>12581</v>
      </c>
      <c r="L35" s="8">
        <v>6253</v>
      </c>
      <c r="M35" s="8">
        <v>2168</v>
      </c>
      <c r="N35" s="8">
        <v>1178</v>
      </c>
      <c r="O35" s="8">
        <v>84186</v>
      </c>
    </row>
    <row r="36" spans="1:15">
      <c r="A36" s="6">
        <v>31</v>
      </c>
      <c r="B36" s="7">
        <v>805</v>
      </c>
      <c r="C36" s="8">
        <v>1645</v>
      </c>
      <c r="D36" s="8">
        <v>3473</v>
      </c>
      <c r="E36" s="8">
        <v>1408</v>
      </c>
      <c r="F36" s="8">
        <v>4851</v>
      </c>
      <c r="G36" s="8">
        <v>14008</v>
      </c>
      <c r="H36" s="8">
        <v>12618</v>
      </c>
      <c r="I36" s="8">
        <v>13938</v>
      </c>
      <c r="J36" s="8">
        <v>13237</v>
      </c>
      <c r="K36" s="8">
        <v>12010</v>
      </c>
      <c r="L36" s="8">
        <v>7486</v>
      </c>
      <c r="M36" s="8">
        <v>1872</v>
      </c>
      <c r="N36" s="8">
        <v>2449</v>
      </c>
      <c r="O36" s="8">
        <v>88995</v>
      </c>
    </row>
    <row r="37" spans="1:15">
      <c r="A37" s="6">
        <v>32</v>
      </c>
      <c r="B37" s="7" t="s">
        <v>10</v>
      </c>
      <c r="C37" s="8"/>
      <c r="D37" s="8"/>
      <c r="E37" s="8">
        <v>553</v>
      </c>
      <c r="F37" s="8"/>
      <c r="G37" s="8">
        <v>110</v>
      </c>
      <c r="H37" s="8">
        <v>808</v>
      </c>
      <c r="I37" s="8">
        <v>690</v>
      </c>
      <c r="J37" s="8">
        <v>8</v>
      </c>
      <c r="K37" s="8">
        <v>62</v>
      </c>
      <c r="L37" s="8">
        <v>3</v>
      </c>
      <c r="M37" s="8">
        <v>100</v>
      </c>
      <c r="N37" s="8">
        <v>8</v>
      </c>
      <c r="O37" s="8">
        <v>2342</v>
      </c>
    </row>
    <row r="38" spans="1:15">
      <c r="A38" s="6">
        <v>33</v>
      </c>
      <c r="B38" s="7" t="s">
        <v>5</v>
      </c>
      <c r="C38" s="8"/>
      <c r="D38" s="8">
        <v>680</v>
      </c>
      <c r="E38" s="8">
        <v>7820</v>
      </c>
      <c r="F38" s="8">
        <v>14220</v>
      </c>
      <c r="G38" s="8">
        <v>16960</v>
      </c>
      <c r="H38" s="8">
        <v>38462</v>
      </c>
      <c r="I38" s="8">
        <v>28958</v>
      </c>
      <c r="J38" s="8">
        <v>28980</v>
      </c>
      <c r="K38" s="8">
        <v>34058</v>
      </c>
      <c r="L38" s="8">
        <v>20294</v>
      </c>
      <c r="M38" s="8">
        <v>1020</v>
      </c>
      <c r="N38" s="8">
        <v>16</v>
      </c>
      <c r="O38" s="8">
        <v>191468</v>
      </c>
    </row>
    <row r="39" spans="1:15">
      <c r="A39" s="6">
        <v>34</v>
      </c>
      <c r="B39" s="7" t="s">
        <v>6</v>
      </c>
      <c r="C39" s="8"/>
      <c r="D39" s="8"/>
      <c r="E39" s="8">
        <v>8021</v>
      </c>
      <c r="F39" s="8">
        <v>9000</v>
      </c>
      <c r="G39" s="8">
        <v>18176</v>
      </c>
      <c r="H39" s="8">
        <v>23663</v>
      </c>
      <c r="I39" s="8">
        <v>28724</v>
      </c>
      <c r="J39" s="8">
        <v>25173</v>
      </c>
      <c r="K39" s="8">
        <v>24446</v>
      </c>
      <c r="L39" s="8">
        <v>21399</v>
      </c>
      <c r="M39" s="8">
        <v>52</v>
      </c>
      <c r="N39" s="8">
        <v>8</v>
      </c>
      <c r="O39" s="8">
        <v>158662</v>
      </c>
    </row>
    <row r="40" spans="1:15">
      <c r="A40" s="6">
        <v>35</v>
      </c>
      <c r="B40" s="7" t="s">
        <v>11</v>
      </c>
      <c r="C40" s="8"/>
      <c r="D40" s="8">
        <v>432</v>
      </c>
      <c r="E40" s="8"/>
      <c r="F40" s="8"/>
      <c r="G40" s="8">
        <v>680</v>
      </c>
      <c r="H40" s="8">
        <v>416</v>
      </c>
      <c r="I40" s="8">
        <v>914</v>
      </c>
      <c r="J40" s="8">
        <v>531</v>
      </c>
      <c r="K40" s="8">
        <v>632</v>
      </c>
      <c r="L40" s="8">
        <v>627</v>
      </c>
      <c r="M40" s="8">
        <v>10</v>
      </c>
      <c r="N40" s="8">
        <v>12</v>
      </c>
      <c r="O40" s="8">
        <v>4254</v>
      </c>
    </row>
    <row r="41" spans="1:15">
      <c r="A41" s="6">
        <v>36</v>
      </c>
      <c r="B41" s="7">
        <v>808</v>
      </c>
      <c r="C41" s="8">
        <v>51</v>
      </c>
      <c r="D41" s="8">
        <v>13</v>
      </c>
      <c r="E41" s="8">
        <v>25</v>
      </c>
      <c r="F41" s="8">
        <v>395</v>
      </c>
      <c r="G41" s="8">
        <v>511</v>
      </c>
      <c r="H41" s="8">
        <v>843</v>
      </c>
      <c r="I41" s="8">
        <v>815</v>
      </c>
      <c r="J41" s="8">
        <v>713</v>
      </c>
      <c r="K41" s="8">
        <v>486</v>
      </c>
      <c r="L41" s="8">
        <v>268</v>
      </c>
      <c r="M41" s="8">
        <v>212</v>
      </c>
      <c r="N41" s="8">
        <v>57</v>
      </c>
      <c r="O41" s="8">
        <v>4389</v>
      </c>
    </row>
    <row r="42" spans="1:15">
      <c r="A42" s="6">
        <v>37</v>
      </c>
      <c r="B42" s="7" t="s">
        <v>3</v>
      </c>
      <c r="C42" s="8"/>
      <c r="D42" s="8"/>
      <c r="E42" s="8">
        <v>553</v>
      </c>
      <c r="F42" s="8">
        <v>0</v>
      </c>
      <c r="G42" s="8">
        <v>790</v>
      </c>
      <c r="H42" s="8">
        <v>1249</v>
      </c>
      <c r="I42" s="8">
        <v>3640</v>
      </c>
      <c r="J42" s="8">
        <v>559</v>
      </c>
      <c r="K42" s="8">
        <v>620</v>
      </c>
      <c r="L42" s="8">
        <v>675</v>
      </c>
      <c r="M42" s="8">
        <v>121</v>
      </c>
      <c r="N42" s="8"/>
      <c r="O42" s="8">
        <v>8207</v>
      </c>
    </row>
    <row r="43" spans="1:15">
      <c r="A43" s="6">
        <v>38</v>
      </c>
      <c r="B43" s="7">
        <v>816</v>
      </c>
      <c r="C43" s="8"/>
      <c r="D43" s="8"/>
      <c r="E43" s="8"/>
      <c r="F43" s="8">
        <v>811</v>
      </c>
      <c r="G43" s="8">
        <v>1142</v>
      </c>
      <c r="H43" s="8">
        <v>1379</v>
      </c>
      <c r="I43" s="8">
        <v>1584</v>
      </c>
      <c r="J43" s="8">
        <v>2038</v>
      </c>
      <c r="K43" s="8">
        <v>1168</v>
      </c>
      <c r="L43" s="8">
        <v>181</v>
      </c>
      <c r="M43" s="8">
        <v>513</v>
      </c>
      <c r="N43" s="8">
        <v>836</v>
      </c>
      <c r="O43" s="8">
        <v>9652</v>
      </c>
    </row>
    <row r="44" spans="1:15">
      <c r="A44" s="6">
        <v>39</v>
      </c>
      <c r="B44" s="7">
        <v>820</v>
      </c>
      <c r="C44" s="8">
        <v>681</v>
      </c>
      <c r="D44" s="8">
        <v>246</v>
      </c>
      <c r="E44" s="8">
        <v>301</v>
      </c>
      <c r="F44" s="8">
        <v>1576</v>
      </c>
      <c r="G44" s="8">
        <v>3234</v>
      </c>
      <c r="H44" s="8">
        <v>3588</v>
      </c>
      <c r="I44" s="8">
        <v>3180</v>
      </c>
      <c r="J44" s="8">
        <v>3473</v>
      </c>
      <c r="K44" s="8">
        <v>2420</v>
      </c>
      <c r="L44" s="8">
        <v>2231</v>
      </c>
      <c r="M44" s="8">
        <v>1157</v>
      </c>
      <c r="N44" s="8">
        <v>1321</v>
      </c>
      <c r="O44" s="8">
        <v>23408</v>
      </c>
    </row>
    <row r="45" spans="1:15">
      <c r="A45" s="6">
        <v>40</v>
      </c>
      <c r="B45" s="7">
        <v>821</v>
      </c>
      <c r="C45" s="8"/>
      <c r="D45" s="8">
        <v>56</v>
      </c>
      <c r="E45" s="8">
        <v>6</v>
      </c>
      <c r="F45" s="8">
        <v>1264</v>
      </c>
      <c r="G45" s="8">
        <v>528</v>
      </c>
      <c r="H45" s="8">
        <v>1455</v>
      </c>
      <c r="I45" s="8">
        <v>1185</v>
      </c>
      <c r="J45" s="8">
        <v>1659</v>
      </c>
      <c r="K45" s="8">
        <v>786</v>
      </c>
      <c r="L45" s="8">
        <v>1137</v>
      </c>
      <c r="M45" s="8">
        <v>239</v>
      </c>
      <c r="N45" s="8">
        <v>189</v>
      </c>
      <c r="O45" s="8">
        <v>8504</v>
      </c>
    </row>
    <row r="46" spans="1:15">
      <c r="A46" s="6">
        <v>41</v>
      </c>
      <c r="B46" s="7">
        <v>822</v>
      </c>
      <c r="C46" s="8">
        <v>74</v>
      </c>
      <c r="D46" s="8">
        <v>412</v>
      </c>
      <c r="E46" s="8">
        <v>444</v>
      </c>
      <c r="F46" s="8">
        <v>780</v>
      </c>
      <c r="G46" s="8">
        <v>872</v>
      </c>
      <c r="H46" s="8">
        <v>1373</v>
      </c>
      <c r="I46" s="8">
        <v>1438</v>
      </c>
      <c r="J46" s="8">
        <v>2996</v>
      </c>
      <c r="K46" s="8">
        <v>3891</v>
      </c>
      <c r="L46" s="8">
        <v>698</v>
      </c>
      <c r="M46" s="8">
        <v>984</v>
      </c>
      <c r="N46" s="8">
        <v>413</v>
      </c>
      <c r="O46" s="8">
        <v>14375</v>
      </c>
    </row>
    <row r="47" spans="1:15">
      <c r="A47" s="6">
        <v>42</v>
      </c>
      <c r="B47" s="7">
        <v>828</v>
      </c>
      <c r="C47" s="8"/>
      <c r="D47" s="8"/>
      <c r="E47" s="8"/>
      <c r="F47" s="8">
        <v>1</v>
      </c>
      <c r="G47" s="8">
        <v>88</v>
      </c>
      <c r="H47" s="8">
        <v>84</v>
      </c>
      <c r="I47" s="8">
        <v>602</v>
      </c>
      <c r="J47" s="8">
        <v>51</v>
      </c>
      <c r="K47" s="8">
        <v>133</v>
      </c>
      <c r="L47" s="8">
        <v>35</v>
      </c>
      <c r="M47" s="8">
        <v>6</v>
      </c>
      <c r="N47" s="8">
        <v>54</v>
      </c>
      <c r="O47" s="8">
        <v>1054</v>
      </c>
    </row>
    <row r="48" spans="1:15">
      <c r="A48" s="6">
        <v>43</v>
      </c>
      <c r="B48" s="7" t="s">
        <v>17</v>
      </c>
      <c r="C48" s="8"/>
      <c r="D48" s="8"/>
      <c r="E48" s="8"/>
      <c r="F48" s="8">
        <v>1</v>
      </c>
      <c r="G48" s="8">
        <v>104</v>
      </c>
      <c r="H48" s="8">
        <v>278</v>
      </c>
      <c r="I48" s="8">
        <v>399</v>
      </c>
      <c r="J48" s="8">
        <v>9</v>
      </c>
      <c r="K48" s="8">
        <v>9</v>
      </c>
      <c r="L48" s="8">
        <v>403</v>
      </c>
      <c r="M48" s="8"/>
      <c r="N48" s="8">
        <v>12</v>
      </c>
      <c r="O48" s="8">
        <v>1215</v>
      </c>
    </row>
    <row r="49" spans="1:15">
      <c r="A49" s="6">
        <v>44</v>
      </c>
      <c r="B49" s="7">
        <v>830</v>
      </c>
      <c r="C49" s="8"/>
      <c r="D49" s="8">
        <v>108</v>
      </c>
      <c r="E49" s="8">
        <v>8</v>
      </c>
      <c r="F49" s="8">
        <v>435</v>
      </c>
      <c r="G49" s="8">
        <v>288</v>
      </c>
      <c r="H49" s="8">
        <v>410</v>
      </c>
      <c r="I49" s="8">
        <v>683</v>
      </c>
      <c r="J49" s="8">
        <v>1355</v>
      </c>
      <c r="K49" s="8">
        <v>1242</v>
      </c>
      <c r="L49" s="8">
        <v>801</v>
      </c>
      <c r="M49" s="8">
        <v>519</v>
      </c>
      <c r="N49" s="8">
        <v>609</v>
      </c>
      <c r="O49" s="8">
        <v>6458</v>
      </c>
    </row>
    <row r="50" spans="1:15">
      <c r="A50" s="6">
        <v>45</v>
      </c>
      <c r="B50" s="7" t="s">
        <v>13</v>
      </c>
      <c r="C50" s="8">
        <v>1114</v>
      </c>
      <c r="D50" s="8">
        <v>1522</v>
      </c>
      <c r="E50" s="8">
        <v>2561</v>
      </c>
      <c r="F50" s="8">
        <v>6184</v>
      </c>
      <c r="G50" s="8">
        <v>11148</v>
      </c>
      <c r="H50" s="8">
        <v>19055</v>
      </c>
      <c r="I50" s="8">
        <v>19535</v>
      </c>
      <c r="J50" s="8">
        <v>16229</v>
      </c>
      <c r="K50" s="8">
        <v>13231</v>
      </c>
      <c r="L50" s="8">
        <v>9913</v>
      </c>
      <c r="M50" s="8">
        <v>2590</v>
      </c>
      <c r="N50" s="8">
        <v>1617</v>
      </c>
      <c r="O50" s="8">
        <v>104699</v>
      </c>
    </row>
    <row r="51" spans="1:15">
      <c r="A51" s="6">
        <v>46</v>
      </c>
      <c r="B51" s="7" t="s">
        <v>12</v>
      </c>
      <c r="C51" s="8">
        <v>201</v>
      </c>
      <c r="D51" s="8">
        <v>557</v>
      </c>
      <c r="E51" s="8">
        <v>1672</v>
      </c>
      <c r="F51" s="8">
        <v>2811</v>
      </c>
      <c r="G51" s="8">
        <v>10877</v>
      </c>
      <c r="H51" s="8">
        <v>13688</v>
      </c>
      <c r="I51" s="8">
        <v>13473</v>
      </c>
      <c r="J51" s="8">
        <v>13387</v>
      </c>
      <c r="K51" s="8">
        <v>8277</v>
      </c>
      <c r="L51" s="8">
        <v>7183</v>
      </c>
      <c r="M51" s="8">
        <v>1231</v>
      </c>
      <c r="N51" s="8">
        <v>4172</v>
      </c>
      <c r="O51" s="8">
        <v>77529</v>
      </c>
    </row>
    <row r="52" spans="1:15">
      <c r="A52" s="6">
        <v>47</v>
      </c>
      <c r="B52" s="7" t="s">
        <v>14</v>
      </c>
      <c r="C52" s="8">
        <v>2</v>
      </c>
      <c r="D52" s="8">
        <v>144</v>
      </c>
      <c r="E52" s="8">
        <v>126</v>
      </c>
      <c r="F52" s="8">
        <v>114</v>
      </c>
      <c r="G52" s="8">
        <v>119</v>
      </c>
      <c r="H52" s="8">
        <v>371</v>
      </c>
      <c r="I52" s="8">
        <v>222</v>
      </c>
      <c r="J52" s="8">
        <v>172</v>
      </c>
      <c r="K52" s="8">
        <v>41</v>
      </c>
      <c r="L52" s="8">
        <v>72</v>
      </c>
      <c r="M52" s="8">
        <v>0</v>
      </c>
      <c r="N52" s="8">
        <v>9</v>
      </c>
      <c r="O52" s="8">
        <v>1392</v>
      </c>
    </row>
    <row r="53" spans="1:15">
      <c r="A53" s="6">
        <v>48</v>
      </c>
      <c r="B53" s="7" t="s">
        <v>15</v>
      </c>
      <c r="C53" s="8">
        <v>1</v>
      </c>
      <c r="D53" s="8">
        <v>100</v>
      </c>
      <c r="E53" s="8">
        <v>150</v>
      </c>
      <c r="F53" s="8">
        <v>213</v>
      </c>
      <c r="G53" s="8">
        <v>58</v>
      </c>
      <c r="H53" s="8">
        <v>159</v>
      </c>
      <c r="I53" s="8">
        <v>191</v>
      </c>
      <c r="J53" s="8">
        <v>254</v>
      </c>
      <c r="K53" s="8">
        <v>17</v>
      </c>
      <c r="L53" s="8">
        <v>75</v>
      </c>
      <c r="M53" s="8">
        <v>37</v>
      </c>
      <c r="N53" s="8">
        <v>0</v>
      </c>
      <c r="O53" s="8">
        <v>1255</v>
      </c>
    </row>
    <row r="54" spans="1:15">
      <c r="A54" s="6">
        <v>49</v>
      </c>
      <c r="B54" s="7" t="s">
        <v>39</v>
      </c>
      <c r="C54" s="8"/>
      <c r="D54" s="8"/>
      <c r="E54" s="8"/>
      <c r="F54" s="8">
        <v>125</v>
      </c>
      <c r="G54" s="8">
        <v>635</v>
      </c>
      <c r="H54" s="8">
        <v>697</v>
      </c>
      <c r="I54" s="8">
        <v>297</v>
      </c>
      <c r="J54" s="8">
        <v>24</v>
      </c>
      <c r="K54" s="8"/>
      <c r="L54" s="8"/>
      <c r="M54" s="8">
        <v>267</v>
      </c>
      <c r="N54" s="8"/>
      <c r="O54" s="8">
        <v>2045</v>
      </c>
    </row>
    <row r="55" spans="1:15">
      <c r="A55" s="6">
        <v>50</v>
      </c>
      <c r="B55" s="7" t="s">
        <v>38</v>
      </c>
      <c r="C55" s="8"/>
      <c r="D55" s="8"/>
      <c r="E55" s="8"/>
      <c r="F55" s="8"/>
      <c r="G55" s="8"/>
      <c r="H55" s="8">
        <v>867</v>
      </c>
      <c r="I55" s="8">
        <v>1439</v>
      </c>
      <c r="J55" s="8">
        <v>1583</v>
      </c>
      <c r="K55" s="8">
        <v>769</v>
      </c>
      <c r="L55" s="8">
        <v>603</v>
      </c>
      <c r="M55" s="8">
        <v>109</v>
      </c>
      <c r="N55" s="8">
        <v>78</v>
      </c>
      <c r="O55" s="8">
        <v>5448</v>
      </c>
    </row>
  </sheetData>
  <conditionalFormatting sqref="B56:B65536 B1:B53 D5 F5 H5 J5 L5 N5">
    <cfRule type="duplicateValues" dxfId="4" priority="2"/>
  </conditionalFormatting>
  <conditionalFormatting sqref="B54:B55">
    <cfRule type="duplicateValues" dxfId="3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2"/>
  <sheetViews>
    <sheetView zoomScale="80" zoomScaleNormal="80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H28" sqref="AH28"/>
    </sheetView>
  </sheetViews>
  <sheetFormatPr defaultColWidth="9.140625" defaultRowHeight="14.25" outlineLevelCol="1"/>
  <cols>
    <col min="1" max="1" width="4.85546875" style="1" customWidth="1"/>
    <col min="2" max="2" width="8" style="1" customWidth="1"/>
    <col min="3" max="14" width="12.7109375" style="1" hidden="1" customWidth="1" outlineLevel="1"/>
    <col min="15" max="15" width="12.7109375" style="1" customWidth="1" collapsed="1"/>
    <col min="16" max="16" width="15.42578125" style="10" hidden="1" customWidth="1" outlineLevel="1"/>
    <col min="17" max="17" width="6.5703125" style="10" hidden="1" customWidth="1" outlineLevel="1"/>
    <col min="18" max="18" width="10.42578125" style="1" hidden="1" customWidth="1" outlineLevel="1"/>
    <col min="19" max="19" width="11.7109375" style="1" hidden="1" customWidth="1" outlineLevel="1"/>
    <col min="20" max="20" width="11.140625" style="1" customWidth="1" collapsed="1"/>
    <col min="21" max="21" width="7" style="11" customWidth="1"/>
    <col min="22" max="22" width="7.42578125" style="11" customWidth="1"/>
    <col min="23" max="23" width="8" style="11" customWidth="1"/>
    <col min="24" max="24" width="6" style="11" customWidth="1"/>
    <col min="25" max="25" width="6.85546875" style="11" customWidth="1"/>
    <col min="26" max="26" width="8.5703125" style="11" customWidth="1"/>
    <col min="27" max="27" width="8" style="1" hidden="1" customWidth="1" outlineLevel="1"/>
    <col min="28" max="28" width="7.7109375" style="1" hidden="1" customWidth="1" outlineLevel="1"/>
    <col min="29" max="29" width="9.140625" style="1" collapsed="1"/>
    <col min="30" max="16384" width="9.140625" style="1"/>
  </cols>
  <sheetData>
    <row r="1" spans="1:28">
      <c r="A1" s="9" t="s">
        <v>40</v>
      </c>
      <c r="AA1" s="12" t="s">
        <v>41</v>
      </c>
      <c r="AB1" s="11">
        <v>12</v>
      </c>
    </row>
    <row r="2" spans="1:28" ht="15" customHeight="1">
      <c r="A2" s="9" t="s">
        <v>42</v>
      </c>
      <c r="C2" s="2" t="s">
        <v>43</v>
      </c>
      <c r="T2" s="110" t="s">
        <v>44</v>
      </c>
      <c r="U2" s="111"/>
      <c r="Y2" s="110" t="s">
        <v>45</v>
      </c>
      <c r="Z2" s="112"/>
      <c r="AA2" s="112"/>
      <c r="AB2" s="111"/>
    </row>
    <row r="3" spans="1:28" ht="15" customHeight="1">
      <c r="O3" s="11" t="s">
        <v>9</v>
      </c>
      <c r="T3" s="113" t="s">
        <v>46</v>
      </c>
      <c r="U3" s="115"/>
      <c r="Y3" s="113"/>
      <c r="Z3" s="114"/>
      <c r="AA3" s="114"/>
      <c r="AB3" s="115"/>
    </row>
    <row r="4" spans="1:28" ht="31.5" customHeight="1">
      <c r="A4" s="3" t="s">
        <v>21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4" t="s">
        <v>36</v>
      </c>
      <c r="O4" s="3">
        <v>2013</v>
      </c>
      <c r="P4" s="4" t="s">
        <v>47</v>
      </c>
      <c r="Q4" s="4" t="s">
        <v>23</v>
      </c>
      <c r="R4" s="13" t="s">
        <v>48</v>
      </c>
      <c r="S4" s="13" t="s">
        <v>49</v>
      </c>
      <c r="T4" s="14" t="s">
        <v>22</v>
      </c>
      <c r="U4" s="15" t="s">
        <v>50</v>
      </c>
      <c r="V4" s="16" t="s">
        <v>51</v>
      </c>
      <c r="W4" s="16" t="s">
        <v>52</v>
      </c>
      <c r="X4" s="16" t="s">
        <v>47</v>
      </c>
      <c r="Y4" s="16" t="s">
        <v>53</v>
      </c>
      <c r="Z4" s="16" t="s">
        <v>22</v>
      </c>
      <c r="AA4" s="16" t="s">
        <v>50</v>
      </c>
      <c r="AB4" s="16" t="s">
        <v>54</v>
      </c>
    </row>
    <row r="5" spans="1:28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17"/>
      <c r="Q5" s="17"/>
      <c r="R5" s="8"/>
      <c r="S5" s="8"/>
      <c r="T5" s="8"/>
      <c r="U5" s="6"/>
      <c r="V5" s="6"/>
      <c r="W5" s="6"/>
      <c r="X5" s="6"/>
      <c r="Y5" s="6"/>
      <c r="Z5" s="6"/>
      <c r="AA5" s="18"/>
      <c r="AB5" s="18"/>
    </row>
    <row r="6" spans="1:28">
      <c r="A6" s="6">
        <v>1</v>
      </c>
      <c r="B6" s="7" t="s">
        <v>5</v>
      </c>
      <c r="C6" s="19"/>
      <c r="D6" s="19">
        <v>680</v>
      </c>
      <c r="E6" s="19">
        <v>7820</v>
      </c>
      <c r="F6" s="19">
        <v>14220</v>
      </c>
      <c r="G6" s="19">
        <v>16960</v>
      </c>
      <c r="H6" s="19">
        <v>38462</v>
      </c>
      <c r="I6" s="19">
        <v>28958</v>
      </c>
      <c r="J6" s="19">
        <v>28980</v>
      </c>
      <c r="K6" s="19">
        <v>34058</v>
      </c>
      <c r="L6" s="19">
        <v>20294</v>
      </c>
      <c r="M6" s="19">
        <v>1020</v>
      </c>
      <c r="N6" s="19"/>
      <c r="O6" s="8">
        <v>191452</v>
      </c>
      <c r="P6" s="20" t="s">
        <v>42</v>
      </c>
      <c r="Q6" s="21" t="str">
        <f>LEFT(VLOOKUP(B6,[1]База!$B$1:$P$65536,15,0),1)</f>
        <v>п</v>
      </c>
      <c r="R6" s="8">
        <f>IF(Q6&lt;&gt;"п","",VLOOKUP(B6,[1]База!$B$1:$O$65536,14,0))</f>
        <v>340</v>
      </c>
      <c r="S6" s="8">
        <f t="shared" ref="S6:S35" si="0">IF(R6="","",O6/R6)</f>
        <v>563.09411764705885</v>
      </c>
      <c r="T6" s="8">
        <f t="shared" ref="T6:T35" si="1">IFERROR(_xlfn.CEILING.PRECISE(AVERAGE($F6:$L6),100),"")</f>
        <v>26000</v>
      </c>
      <c r="U6" s="8">
        <f t="shared" ref="U6:U35" si="2">IFERROR(IF(R6="","",AVERAGE($F6:$L6)/R6),"")</f>
        <v>76.442016806722691</v>
      </c>
      <c r="V6" s="22">
        <f t="shared" ref="V6:V35" si="3">IFERROR(U6/$U$37,"")</f>
        <v>0.11646283878658799</v>
      </c>
      <c r="W6" s="22">
        <f>IF(V6="","",SUM($V$6:V6))</f>
        <v>0.11646283878658799</v>
      </c>
      <c r="X6" s="6" t="str">
        <f>IF(W6="","",IF(W6&lt;=0.6,"А",IF(W6&lt;0.96,"В",IF(W6&gt;0.95,"С",""))))</f>
        <v>А</v>
      </c>
      <c r="Y6" s="6">
        <f t="shared" ref="Y6:Y35" si="4">IF(X6="","",VLOOKUP(X6,$A$50:$B$52,2,0))</f>
        <v>7</v>
      </c>
      <c r="Z6" s="8">
        <f t="shared" ref="Z6:Z35" si="5">IF(Y6="","",CEILING((T6/22)*Y6,R6))</f>
        <v>8500</v>
      </c>
      <c r="AA6" s="8">
        <f t="shared" ref="AA6:AA35" si="6">IF(Y6="","",(U6/22)*Y6)</f>
        <v>24.32245989304813</v>
      </c>
      <c r="AB6" s="23">
        <f>IF(AA6="","",_xlfn.CEILING.PRECISE(AA6/$AB$1,1))</f>
        <v>3</v>
      </c>
    </row>
    <row r="7" spans="1:28">
      <c r="A7" s="6">
        <v>2</v>
      </c>
      <c r="B7" s="7">
        <v>229</v>
      </c>
      <c r="C7" s="19">
        <v>768</v>
      </c>
      <c r="D7" s="19">
        <v>188</v>
      </c>
      <c r="E7" s="19">
        <v>674</v>
      </c>
      <c r="F7" s="19">
        <v>2296</v>
      </c>
      <c r="G7" s="19">
        <v>6518</v>
      </c>
      <c r="H7" s="19">
        <v>6306</v>
      </c>
      <c r="I7" s="19">
        <v>6835</v>
      </c>
      <c r="J7" s="19">
        <v>4116</v>
      </c>
      <c r="K7" s="19">
        <v>2638</v>
      </c>
      <c r="L7" s="19">
        <v>2228</v>
      </c>
      <c r="M7" s="19">
        <v>143</v>
      </c>
      <c r="N7" s="19"/>
      <c r="O7" s="8">
        <v>32710</v>
      </c>
      <c r="P7" s="20" t="s">
        <v>42</v>
      </c>
      <c r="Q7" s="21" t="str">
        <f>LEFT(VLOOKUP(B7,[1]База!$B$1:$P$65536,15,0),1)</f>
        <v>п</v>
      </c>
      <c r="R7" s="8">
        <f>IF(Q7&lt;&gt;"п","",VLOOKUP(B7,[1]База!$B$1:$O$65536,14,0))</f>
        <v>63</v>
      </c>
      <c r="S7" s="8">
        <f t="shared" si="0"/>
        <v>519.20634920634916</v>
      </c>
      <c r="T7" s="8">
        <f t="shared" si="1"/>
        <v>4500</v>
      </c>
      <c r="U7" s="8">
        <f t="shared" si="2"/>
        <v>70.151927437641717</v>
      </c>
      <c r="V7" s="22">
        <f t="shared" si="3"/>
        <v>0.10687960570684429</v>
      </c>
      <c r="W7" s="22">
        <f>IF(V7="","",SUM($V$6:V7))</f>
        <v>0.22334244449343227</v>
      </c>
      <c r="X7" s="6" t="str">
        <f t="shared" ref="X7:X35" si="7">IF(W7="","",IF(W7&lt;=0.6,"А",IF(W7&lt;0.96,"В",IF(W7&gt;0.95,"С",""))))</f>
        <v>А</v>
      </c>
      <c r="Y7" s="6">
        <f t="shared" si="4"/>
        <v>7</v>
      </c>
      <c r="Z7" s="8">
        <f t="shared" si="5"/>
        <v>1449</v>
      </c>
      <c r="AA7" s="8">
        <f t="shared" si="6"/>
        <v>22.321067821067818</v>
      </c>
      <c r="AB7" s="23">
        <f t="shared" ref="AB7:AB35" si="8">IF(AA7="","",_xlfn.CEILING.PRECISE(AA7/$AB$1,1))</f>
        <v>2</v>
      </c>
    </row>
    <row r="8" spans="1:28">
      <c r="A8" s="6">
        <v>3</v>
      </c>
      <c r="B8" s="7" t="s">
        <v>16</v>
      </c>
      <c r="C8" s="19"/>
      <c r="D8" s="19"/>
      <c r="E8" s="19"/>
      <c r="F8" s="19">
        <v>68</v>
      </c>
      <c r="G8" s="19">
        <v>2940</v>
      </c>
      <c r="H8" s="19">
        <v>7195</v>
      </c>
      <c r="I8" s="19">
        <v>8539</v>
      </c>
      <c r="J8" s="19">
        <v>7860</v>
      </c>
      <c r="K8" s="19">
        <v>6671</v>
      </c>
      <c r="L8" s="19">
        <v>3841</v>
      </c>
      <c r="M8" s="19">
        <v>519</v>
      </c>
      <c r="N8" s="19"/>
      <c r="O8" s="8">
        <v>37633</v>
      </c>
      <c r="P8" s="20" t="s">
        <v>42</v>
      </c>
      <c r="Q8" s="21" t="e">
        <f>LEFT(VLOOKUP(B8,[1]База!$B$1:$P$65536,15,0),1)</f>
        <v>#N/A</v>
      </c>
      <c r="R8" s="8" t="e">
        <f>IF(Q8&lt;&gt;"п","",VLOOKUP(B8,[1]База!$B$1:$O$65536,14,0))</f>
        <v>#N/A</v>
      </c>
      <c r="S8" s="8" t="e">
        <f t="shared" si="0"/>
        <v>#N/A</v>
      </c>
      <c r="T8" s="8">
        <f t="shared" si="1"/>
        <v>5400</v>
      </c>
      <c r="U8" s="8" t="str">
        <f t="shared" si="2"/>
        <v/>
      </c>
      <c r="V8" s="22" t="str">
        <f t="shared" si="3"/>
        <v/>
      </c>
      <c r="W8" s="22" t="str">
        <f>IF(V8="","",SUM($V$6:V8))</f>
        <v/>
      </c>
      <c r="X8" s="6" t="str">
        <f t="shared" si="7"/>
        <v/>
      </c>
      <c r="Y8" s="6" t="str">
        <f t="shared" si="4"/>
        <v/>
      </c>
      <c r="Z8" s="8" t="str">
        <f t="shared" si="5"/>
        <v/>
      </c>
      <c r="AA8" s="8" t="str">
        <f t="shared" si="6"/>
        <v/>
      </c>
      <c r="AB8" s="23" t="str">
        <f t="shared" si="8"/>
        <v/>
      </c>
    </row>
    <row r="9" spans="1:28">
      <c r="A9" s="6">
        <v>4</v>
      </c>
      <c r="B9" s="7">
        <v>804</v>
      </c>
      <c r="C9" s="19">
        <v>786</v>
      </c>
      <c r="D9" s="19">
        <v>1199</v>
      </c>
      <c r="E9" s="19">
        <v>3868</v>
      </c>
      <c r="F9" s="19">
        <v>5212</v>
      </c>
      <c r="G9" s="19">
        <v>11303</v>
      </c>
      <c r="H9" s="19">
        <v>9766</v>
      </c>
      <c r="I9" s="19">
        <v>14935</v>
      </c>
      <c r="J9" s="19">
        <v>14937</v>
      </c>
      <c r="K9" s="19">
        <v>12581</v>
      </c>
      <c r="L9" s="19">
        <v>6253</v>
      </c>
      <c r="M9" s="19">
        <v>774</v>
      </c>
      <c r="N9" s="19"/>
      <c r="O9" s="8">
        <v>81614</v>
      </c>
      <c r="P9" s="20" t="s">
        <v>42</v>
      </c>
      <c r="Q9" s="21" t="str">
        <f>LEFT(VLOOKUP(B9,[1]База!$B$1:$P$65536,15,0),1)</f>
        <v>п</v>
      </c>
      <c r="R9" s="8">
        <f>IF(Q9&lt;&gt;"п","",VLOOKUP(B9,[1]База!$B$1:$O$65536,14,0))</f>
        <v>192</v>
      </c>
      <c r="S9" s="8">
        <f t="shared" si="0"/>
        <v>425.07291666666669</v>
      </c>
      <c r="T9" s="8">
        <f t="shared" si="1"/>
        <v>10800</v>
      </c>
      <c r="U9" s="8">
        <f t="shared" si="2"/>
        <v>55.793898809523803</v>
      </c>
      <c r="V9" s="22">
        <f t="shared" si="3"/>
        <v>8.5004505555605847E-2</v>
      </c>
      <c r="W9" s="22">
        <f>IF(V9="","",SUM($V$6:V9))</f>
        <v>0.30834695004903812</v>
      </c>
      <c r="X9" s="6" t="str">
        <f t="shared" si="7"/>
        <v>А</v>
      </c>
      <c r="Y9" s="6">
        <f t="shared" si="4"/>
        <v>7</v>
      </c>
      <c r="Z9" s="8">
        <f t="shared" si="5"/>
        <v>3456</v>
      </c>
      <c r="AA9" s="8">
        <f t="shared" si="6"/>
        <v>17.752604166666664</v>
      </c>
      <c r="AB9" s="23">
        <f t="shared" si="8"/>
        <v>2</v>
      </c>
    </row>
    <row r="10" spans="1:28">
      <c r="A10" s="6">
        <v>5</v>
      </c>
      <c r="B10" s="7">
        <v>605</v>
      </c>
      <c r="C10" s="19">
        <v>1</v>
      </c>
      <c r="D10" s="19">
        <v>300</v>
      </c>
      <c r="E10" s="19">
        <v>31</v>
      </c>
      <c r="F10" s="19">
        <v>3197</v>
      </c>
      <c r="G10" s="19">
        <v>2587</v>
      </c>
      <c r="H10" s="19">
        <v>5089</v>
      </c>
      <c r="I10" s="19">
        <v>10129</v>
      </c>
      <c r="J10" s="19">
        <v>2756</v>
      </c>
      <c r="K10" s="19">
        <v>2073</v>
      </c>
      <c r="L10" s="19">
        <v>2403</v>
      </c>
      <c r="M10" s="19">
        <v>143</v>
      </c>
      <c r="N10" s="19"/>
      <c r="O10" s="8">
        <v>28709</v>
      </c>
      <c r="P10" s="20" t="s">
        <v>42</v>
      </c>
      <c r="Q10" s="21" t="str">
        <f>LEFT(VLOOKUP(B10,[1]База!$B$1:$P$65536,15,0),1)</f>
        <v>п</v>
      </c>
      <c r="R10" s="8">
        <f>IF(Q10&lt;&gt;"п","",VLOOKUP(B10,[1]База!$B$1:$O$65536,14,0))</f>
        <v>100</v>
      </c>
      <c r="S10" s="8">
        <f t="shared" si="0"/>
        <v>287.08999999999997</v>
      </c>
      <c r="T10" s="8">
        <f t="shared" si="1"/>
        <v>4100</v>
      </c>
      <c r="U10" s="8">
        <f t="shared" si="2"/>
        <v>40.334285714285713</v>
      </c>
      <c r="V10" s="22">
        <f t="shared" si="3"/>
        <v>6.1451092094968372E-2</v>
      </c>
      <c r="W10" s="22">
        <f>IF(V10="","",SUM($V$6:V10))</f>
        <v>0.36979804214400647</v>
      </c>
      <c r="X10" s="6" t="str">
        <f t="shared" si="7"/>
        <v>А</v>
      </c>
      <c r="Y10" s="6">
        <f t="shared" si="4"/>
        <v>7</v>
      </c>
      <c r="Z10" s="8">
        <f t="shared" si="5"/>
        <v>1400</v>
      </c>
      <c r="AA10" s="8">
        <f t="shared" si="6"/>
        <v>12.833636363636364</v>
      </c>
      <c r="AB10" s="23">
        <f t="shared" si="8"/>
        <v>2</v>
      </c>
    </row>
    <row r="11" spans="1:28">
      <c r="A11" s="6">
        <v>6</v>
      </c>
      <c r="B11" s="7">
        <v>805</v>
      </c>
      <c r="C11" s="19">
        <v>1645</v>
      </c>
      <c r="D11" s="19">
        <v>3473</v>
      </c>
      <c r="E11" s="19">
        <v>1408</v>
      </c>
      <c r="F11" s="19">
        <v>4851</v>
      </c>
      <c r="G11" s="19">
        <v>14008</v>
      </c>
      <c r="H11" s="19">
        <v>12618</v>
      </c>
      <c r="I11" s="19">
        <v>13938</v>
      </c>
      <c r="J11" s="19">
        <v>13237</v>
      </c>
      <c r="K11" s="19">
        <v>12010</v>
      </c>
      <c r="L11" s="19">
        <v>7486</v>
      </c>
      <c r="M11" s="19">
        <v>716</v>
      </c>
      <c r="N11" s="19"/>
      <c r="O11" s="8">
        <v>85390</v>
      </c>
      <c r="P11" s="20" t="s">
        <v>42</v>
      </c>
      <c r="Q11" s="21" t="str">
        <f>LEFT(VLOOKUP(B11,[1]База!$B$1:$P$65536,15,0),1)</f>
        <v>п</v>
      </c>
      <c r="R11" s="8">
        <f>IF(Q11&lt;&gt;"п","",VLOOKUP(B11,[1]База!$B$1:$O$65536,14,0))</f>
        <v>280</v>
      </c>
      <c r="S11" s="8">
        <f t="shared" si="0"/>
        <v>304.96428571428572</v>
      </c>
      <c r="T11" s="8">
        <f t="shared" si="1"/>
        <v>11200</v>
      </c>
      <c r="U11" s="8">
        <f t="shared" si="2"/>
        <v>39.871428571428574</v>
      </c>
      <c r="V11" s="22">
        <f t="shared" si="3"/>
        <v>6.0745908492263488E-2</v>
      </c>
      <c r="W11" s="22">
        <f>IF(V11="","",SUM($V$6:V11))</f>
        <v>0.43054395063626993</v>
      </c>
      <c r="X11" s="6" t="str">
        <f t="shared" si="7"/>
        <v>А</v>
      </c>
      <c r="Y11" s="6">
        <f t="shared" si="4"/>
        <v>7</v>
      </c>
      <c r="Z11" s="8">
        <f t="shared" si="5"/>
        <v>3640</v>
      </c>
      <c r="AA11" s="8">
        <f t="shared" si="6"/>
        <v>12.686363636363637</v>
      </c>
      <c r="AB11" s="23">
        <f t="shared" si="8"/>
        <v>2</v>
      </c>
    </row>
    <row r="12" spans="1:28">
      <c r="A12" s="6">
        <v>7</v>
      </c>
      <c r="B12" s="7">
        <v>820</v>
      </c>
      <c r="C12" s="19">
        <v>681</v>
      </c>
      <c r="D12" s="19">
        <v>246</v>
      </c>
      <c r="E12" s="19">
        <v>301</v>
      </c>
      <c r="F12" s="19">
        <v>1576</v>
      </c>
      <c r="G12" s="19">
        <v>3234</v>
      </c>
      <c r="H12" s="19">
        <v>3588</v>
      </c>
      <c r="I12" s="19">
        <v>3180</v>
      </c>
      <c r="J12" s="19">
        <v>3473</v>
      </c>
      <c r="K12" s="19">
        <v>2420</v>
      </c>
      <c r="L12" s="19">
        <v>2231</v>
      </c>
      <c r="M12" s="19">
        <v>394</v>
      </c>
      <c r="N12" s="19"/>
      <c r="O12" s="8">
        <v>21324</v>
      </c>
      <c r="P12" s="20" t="s">
        <v>42</v>
      </c>
      <c r="Q12" s="21" t="str">
        <f>LEFT(VLOOKUP(B12,[1]База!$B$1:$P$65536,15,0),1)</f>
        <v>п</v>
      </c>
      <c r="R12" s="8">
        <f>IF(Q12&lt;&gt;"п","",VLOOKUP(B12,[1]База!$B$1:$O$65536,14,0))</f>
        <v>72</v>
      </c>
      <c r="S12" s="8">
        <f t="shared" si="0"/>
        <v>296.16666666666669</v>
      </c>
      <c r="T12" s="8">
        <f t="shared" si="1"/>
        <v>2900</v>
      </c>
      <c r="U12" s="8">
        <f t="shared" si="2"/>
        <v>39.091269841269842</v>
      </c>
      <c r="V12" s="22">
        <f t="shared" si="3"/>
        <v>5.9557301699638479E-2</v>
      </c>
      <c r="W12" s="22">
        <f>IF(V12="","",SUM($V$6:V12))</f>
        <v>0.4901012523359084</v>
      </c>
      <c r="X12" s="6" t="str">
        <f t="shared" si="7"/>
        <v>А</v>
      </c>
      <c r="Y12" s="6">
        <f t="shared" si="4"/>
        <v>7</v>
      </c>
      <c r="Z12" s="8">
        <f t="shared" si="5"/>
        <v>936</v>
      </c>
      <c r="AA12" s="8">
        <f t="shared" si="6"/>
        <v>12.438131313131313</v>
      </c>
      <c r="AB12" s="23">
        <f t="shared" si="8"/>
        <v>2</v>
      </c>
    </row>
    <row r="13" spans="1:28">
      <c r="A13" s="6">
        <v>8</v>
      </c>
      <c r="B13" s="7">
        <v>607</v>
      </c>
      <c r="C13" s="19">
        <v>1</v>
      </c>
      <c r="D13" s="19">
        <v>542</v>
      </c>
      <c r="E13" s="19">
        <v>50</v>
      </c>
      <c r="F13" s="19">
        <v>2781</v>
      </c>
      <c r="G13" s="19">
        <v>15050</v>
      </c>
      <c r="H13" s="19">
        <v>23487</v>
      </c>
      <c r="I13" s="19">
        <v>13572</v>
      </c>
      <c r="J13" s="19">
        <v>21484</v>
      </c>
      <c r="K13" s="19">
        <v>14160</v>
      </c>
      <c r="L13" s="19">
        <v>7829</v>
      </c>
      <c r="M13" s="19">
        <v>683</v>
      </c>
      <c r="N13" s="19"/>
      <c r="O13" s="8">
        <v>99639</v>
      </c>
      <c r="P13" s="20" t="s">
        <v>42</v>
      </c>
      <c r="Q13" s="21" t="str">
        <f>LEFT(VLOOKUP(B13,[1]База!$B$1:$P$65536,15,0),1)</f>
        <v>п</v>
      </c>
      <c r="R13" s="8">
        <f>IF(Q13&lt;&gt;"п","",VLOOKUP(B13,[1]База!$B$1:$O$65536,14,0))</f>
        <v>360</v>
      </c>
      <c r="S13" s="8">
        <f t="shared" si="0"/>
        <v>276.77499999999998</v>
      </c>
      <c r="T13" s="8">
        <f t="shared" si="1"/>
        <v>14100</v>
      </c>
      <c r="U13" s="8">
        <f t="shared" si="2"/>
        <v>39.032936507936512</v>
      </c>
      <c r="V13" s="22">
        <f t="shared" si="3"/>
        <v>5.9468428251766729E-2</v>
      </c>
      <c r="W13" s="22">
        <f>IF(V13="","",SUM($V$6:V13))</f>
        <v>0.54956968058767508</v>
      </c>
      <c r="X13" s="6" t="str">
        <f t="shared" si="7"/>
        <v>А</v>
      </c>
      <c r="Y13" s="6">
        <f t="shared" si="4"/>
        <v>7</v>
      </c>
      <c r="Z13" s="8">
        <f t="shared" si="5"/>
        <v>4680</v>
      </c>
      <c r="AA13" s="8">
        <f t="shared" si="6"/>
        <v>12.419570707070708</v>
      </c>
      <c r="AB13" s="23">
        <f t="shared" si="8"/>
        <v>2</v>
      </c>
    </row>
    <row r="14" spans="1:28">
      <c r="A14" s="6">
        <v>9</v>
      </c>
      <c r="B14" s="7">
        <v>830</v>
      </c>
      <c r="C14" s="19"/>
      <c r="D14" s="19">
        <v>108</v>
      </c>
      <c r="E14" s="19">
        <v>8</v>
      </c>
      <c r="F14" s="19">
        <v>435</v>
      </c>
      <c r="G14" s="19">
        <v>288</v>
      </c>
      <c r="H14" s="19">
        <v>410</v>
      </c>
      <c r="I14" s="19">
        <v>683</v>
      </c>
      <c r="J14" s="19">
        <v>1355</v>
      </c>
      <c r="K14" s="19">
        <v>1242</v>
      </c>
      <c r="L14" s="19">
        <v>801</v>
      </c>
      <c r="M14" s="19">
        <v>84</v>
      </c>
      <c r="N14" s="19"/>
      <c r="O14" s="8">
        <v>5414</v>
      </c>
      <c r="P14" s="20" t="s">
        <v>42</v>
      </c>
      <c r="Q14" s="21" t="str">
        <f>LEFT(VLOOKUP(B14,[1]База!$B$1:$P$65536,15,0),1)</f>
        <v>п</v>
      </c>
      <c r="R14" s="8">
        <f>IF(Q14&lt;&gt;"п","",VLOOKUP(B14,[1]База!$B$1:$O$65536,14,0))</f>
        <v>20</v>
      </c>
      <c r="S14" s="8">
        <f t="shared" si="0"/>
        <v>270.7</v>
      </c>
      <c r="T14" s="8">
        <f t="shared" si="1"/>
        <v>800</v>
      </c>
      <c r="U14" s="8">
        <f t="shared" si="2"/>
        <v>37.242857142857147</v>
      </c>
      <c r="V14" s="22">
        <f t="shared" si="3"/>
        <v>5.6741162106532045E-2</v>
      </c>
      <c r="W14" s="22">
        <f>IF(V14="","",SUM($V$6:V14))</f>
        <v>0.6063108426942071</v>
      </c>
      <c r="X14" s="6" t="str">
        <f t="shared" si="7"/>
        <v>В</v>
      </c>
      <c r="Y14" s="6">
        <f t="shared" si="4"/>
        <v>10</v>
      </c>
      <c r="Z14" s="8">
        <f t="shared" si="5"/>
        <v>380</v>
      </c>
      <c r="AA14" s="8">
        <f t="shared" si="6"/>
        <v>16.928571428571431</v>
      </c>
      <c r="AB14" s="23">
        <f t="shared" si="8"/>
        <v>2</v>
      </c>
    </row>
    <row r="15" spans="1:28" ht="15" customHeight="1">
      <c r="A15" s="6">
        <v>10</v>
      </c>
      <c r="B15" s="7">
        <v>802</v>
      </c>
      <c r="C15" s="19">
        <v>736</v>
      </c>
      <c r="D15" s="19">
        <v>490</v>
      </c>
      <c r="E15" s="19">
        <v>424</v>
      </c>
      <c r="F15" s="19">
        <v>1082</v>
      </c>
      <c r="G15" s="19">
        <v>5032</v>
      </c>
      <c r="H15" s="19">
        <v>4107</v>
      </c>
      <c r="I15" s="19">
        <v>5906</v>
      </c>
      <c r="J15" s="19">
        <v>5182</v>
      </c>
      <c r="K15" s="19">
        <v>5179</v>
      </c>
      <c r="L15" s="19">
        <v>4533</v>
      </c>
      <c r="M15" s="19">
        <v>577</v>
      </c>
      <c r="N15" s="19"/>
      <c r="O15" s="8">
        <v>33248</v>
      </c>
      <c r="P15" s="20" t="s">
        <v>42</v>
      </c>
      <c r="Q15" s="21" t="str">
        <f>LEFT(VLOOKUP(B15,[1]База!$B$1:$P$65536,15,0),1)</f>
        <v>п</v>
      </c>
      <c r="R15" s="8">
        <f>IF(Q15&lt;&gt;"п","",VLOOKUP(B15,[1]База!$B$1:$O$65536,14,0))</f>
        <v>135</v>
      </c>
      <c r="S15" s="8">
        <f t="shared" si="0"/>
        <v>246.28148148148148</v>
      </c>
      <c r="T15" s="8">
        <f t="shared" si="1"/>
        <v>4500</v>
      </c>
      <c r="U15" s="8">
        <f t="shared" si="2"/>
        <v>32.826455026455022</v>
      </c>
      <c r="V15" s="22">
        <f t="shared" si="3"/>
        <v>5.001257553614144E-2</v>
      </c>
      <c r="W15" s="22">
        <f>IF(V15="","",SUM($V$6:V15))</f>
        <v>0.65632341823034857</v>
      </c>
      <c r="X15" s="6" t="str">
        <f t="shared" si="7"/>
        <v>В</v>
      </c>
      <c r="Y15" s="6">
        <f t="shared" si="4"/>
        <v>10</v>
      </c>
      <c r="Z15" s="8">
        <f t="shared" si="5"/>
        <v>2160</v>
      </c>
      <c r="AA15" s="8">
        <f t="shared" si="6"/>
        <v>14.92111592111592</v>
      </c>
      <c r="AB15" s="23">
        <f t="shared" si="8"/>
        <v>2</v>
      </c>
    </row>
    <row r="16" spans="1:28" ht="15" customHeight="1">
      <c r="A16" s="6">
        <v>11</v>
      </c>
      <c r="B16" s="7">
        <v>801</v>
      </c>
      <c r="C16" s="19">
        <v>216</v>
      </c>
      <c r="D16" s="19">
        <v>54</v>
      </c>
      <c r="E16" s="19">
        <v>242</v>
      </c>
      <c r="F16" s="19">
        <v>2394</v>
      </c>
      <c r="G16" s="19">
        <v>3737</v>
      </c>
      <c r="H16" s="19">
        <v>5134</v>
      </c>
      <c r="I16" s="19">
        <v>8488</v>
      </c>
      <c r="J16" s="19">
        <v>6331</v>
      </c>
      <c r="K16" s="19">
        <v>6022</v>
      </c>
      <c r="L16" s="19">
        <v>3457</v>
      </c>
      <c r="M16" s="19">
        <v>304</v>
      </c>
      <c r="N16" s="19"/>
      <c r="O16" s="8">
        <v>36379</v>
      </c>
      <c r="P16" s="20" t="s">
        <v>42</v>
      </c>
      <c r="Q16" s="21" t="str">
        <f>LEFT(VLOOKUP(B16,[1]База!$B$1:$P$65536,15,0),1)</f>
        <v>п</v>
      </c>
      <c r="R16" s="8">
        <f>IF(Q16&lt;&gt;"п","",VLOOKUP(B16,[1]База!$B$1:$O$65536,14,0))</f>
        <v>192</v>
      </c>
      <c r="S16" s="8">
        <f t="shared" si="0"/>
        <v>189.47395833333334</v>
      </c>
      <c r="T16" s="8">
        <f t="shared" si="1"/>
        <v>5100</v>
      </c>
      <c r="U16" s="8">
        <f t="shared" si="2"/>
        <v>26.460565476190478</v>
      </c>
      <c r="V16" s="22">
        <f t="shared" si="3"/>
        <v>4.0313857482950528E-2</v>
      </c>
      <c r="W16" s="22">
        <f>IF(V16="","",SUM($V$6:V16))</f>
        <v>0.69663727571329914</v>
      </c>
      <c r="X16" s="6" t="str">
        <f t="shared" si="7"/>
        <v>В</v>
      </c>
      <c r="Y16" s="6">
        <f t="shared" si="4"/>
        <v>10</v>
      </c>
      <c r="Z16" s="8">
        <f t="shared" si="5"/>
        <v>2496</v>
      </c>
      <c r="AA16" s="8">
        <f t="shared" si="6"/>
        <v>12.027529761904763</v>
      </c>
      <c r="AB16" s="23">
        <f t="shared" si="8"/>
        <v>2</v>
      </c>
    </row>
    <row r="17" spans="1:28">
      <c r="A17" s="6">
        <v>12</v>
      </c>
      <c r="B17" s="7">
        <v>800</v>
      </c>
      <c r="C17" s="19">
        <v>432</v>
      </c>
      <c r="D17" s="19">
        <v>277</v>
      </c>
      <c r="E17" s="19">
        <v>981</v>
      </c>
      <c r="F17" s="19">
        <v>2498</v>
      </c>
      <c r="G17" s="19">
        <v>5028</v>
      </c>
      <c r="H17" s="19">
        <v>5721</v>
      </c>
      <c r="I17" s="19">
        <v>5967</v>
      </c>
      <c r="J17" s="19">
        <v>6950</v>
      </c>
      <c r="K17" s="19">
        <v>2342</v>
      </c>
      <c r="L17" s="19">
        <v>2673</v>
      </c>
      <c r="M17" s="19">
        <v>1069</v>
      </c>
      <c r="N17" s="19"/>
      <c r="O17" s="8">
        <v>33938</v>
      </c>
      <c r="P17" s="20" t="s">
        <v>42</v>
      </c>
      <c r="Q17" s="21" t="str">
        <f>LEFT(VLOOKUP(B17,[1]База!$B$1:$P$65536,15,0),1)</f>
        <v>п</v>
      </c>
      <c r="R17" s="8">
        <f>IF(Q17&lt;&gt;"п","",VLOOKUP(B17,[1]База!$B$1:$O$65536,14,0))</f>
        <v>180</v>
      </c>
      <c r="S17" s="8">
        <f t="shared" si="0"/>
        <v>188.54444444444445</v>
      </c>
      <c r="T17" s="8">
        <f t="shared" si="1"/>
        <v>4500</v>
      </c>
      <c r="U17" s="8">
        <f t="shared" si="2"/>
        <v>24.745238095238093</v>
      </c>
      <c r="V17" s="22">
        <f t="shared" si="3"/>
        <v>3.7700479335966465E-2</v>
      </c>
      <c r="W17" s="22">
        <f>IF(V17="","",SUM($V$6:V17))</f>
        <v>0.73433775504926557</v>
      </c>
      <c r="X17" s="6" t="str">
        <f t="shared" si="7"/>
        <v>В</v>
      </c>
      <c r="Y17" s="6">
        <f t="shared" si="4"/>
        <v>10</v>
      </c>
      <c r="Z17" s="8">
        <f t="shared" si="5"/>
        <v>2160</v>
      </c>
      <c r="AA17" s="8">
        <f t="shared" si="6"/>
        <v>11.247835497835496</v>
      </c>
      <c r="AB17" s="23">
        <f t="shared" si="8"/>
        <v>1</v>
      </c>
    </row>
    <row r="18" spans="1:28">
      <c r="A18" s="6">
        <v>13</v>
      </c>
      <c r="B18" s="7">
        <v>606</v>
      </c>
      <c r="C18" s="19">
        <v>39</v>
      </c>
      <c r="D18" s="19">
        <v>300</v>
      </c>
      <c r="E18" s="19">
        <v>1</v>
      </c>
      <c r="F18" s="19">
        <v>117</v>
      </c>
      <c r="G18" s="19">
        <v>791</v>
      </c>
      <c r="H18" s="19">
        <v>8636</v>
      </c>
      <c r="I18" s="19">
        <v>1550</v>
      </c>
      <c r="J18" s="19">
        <v>777</v>
      </c>
      <c r="K18" s="19">
        <v>3525</v>
      </c>
      <c r="L18" s="19">
        <v>1356</v>
      </c>
      <c r="M18" s="19">
        <v>1000</v>
      </c>
      <c r="N18" s="19"/>
      <c r="O18" s="8">
        <v>18092</v>
      </c>
      <c r="P18" s="20" t="s">
        <v>42</v>
      </c>
      <c r="Q18" s="21" t="str">
        <f>LEFT(VLOOKUP(B18,[1]База!$B$1:$P$65536,15,0),1)</f>
        <v>п</v>
      </c>
      <c r="R18" s="8">
        <f>IF(Q18&lt;&gt;"п","",VLOOKUP(B18,[1]База!$B$1:$O$65536,14,0))</f>
        <v>100</v>
      </c>
      <c r="S18" s="8">
        <f t="shared" si="0"/>
        <v>180.92</v>
      </c>
      <c r="T18" s="8">
        <f t="shared" si="1"/>
        <v>2400</v>
      </c>
      <c r="U18" s="8">
        <f t="shared" si="2"/>
        <v>23.931428571428572</v>
      </c>
      <c r="V18" s="22">
        <f t="shared" si="3"/>
        <v>3.6460604050963741E-2</v>
      </c>
      <c r="W18" s="22">
        <f>IF(V18="","",SUM($V$6:V18))</f>
        <v>0.77079835910022931</v>
      </c>
      <c r="X18" s="6" t="str">
        <f t="shared" si="7"/>
        <v>В</v>
      </c>
      <c r="Y18" s="6">
        <f t="shared" si="4"/>
        <v>10</v>
      </c>
      <c r="Z18" s="8">
        <f t="shared" si="5"/>
        <v>1100</v>
      </c>
      <c r="AA18" s="8">
        <f t="shared" si="6"/>
        <v>10.877922077922078</v>
      </c>
      <c r="AB18" s="23">
        <f t="shared" si="8"/>
        <v>1</v>
      </c>
    </row>
    <row r="19" spans="1:28">
      <c r="A19" s="6">
        <v>14</v>
      </c>
      <c r="B19" s="7">
        <v>822</v>
      </c>
      <c r="C19" s="19">
        <v>74</v>
      </c>
      <c r="D19" s="19">
        <v>412</v>
      </c>
      <c r="E19" s="19">
        <v>444</v>
      </c>
      <c r="F19" s="19">
        <v>780</v>
      </c>
      <c r="G19" s="19">
        <v>872</v>
      </c>
      <c r="H19" s="19">
        <v>1373</v>
      </c>
      <c r="I19" s="19">
        <v>1438</v>
      </c>
      <c r="J19" s="19">
        <v>2996</v>
      </c>
      <c r="K19" s="19">
        <v>3891</v>
      </c>
      <c r="L19" s="19">
        <v>698</v>
      </c>
      <c r="M19" s="19">
        <v>154</v>
      </c>
      <c r="N19" s="19"/>
      <c r="O19" s="8">
        <v>13132</v>
      </c>
      <c r="P19" s="20" t="s">
        <v>42</v>
      </c>
      <c r="Q19" s="21" t="str">
        <f>LEFT(VLOOKUP(B19,[1]База!$B$1:$P$65536,15,0),1)</f>
        <v>п</v>
      </c>
      <c r="R19" s="8">
        <f>IF(Q19&lt;&gt;"п","",VLOOKUP(B19,[1]База!$B$1:$O$65536,14,0))</f>
        <v>56</v>
      </c>
      <c r="S19" s="8">
        <f t="shared" si="0"/>
        <v>234.5</v>
      </c>
      <c r="T19" s="8">
        <f t="shared" si="1"/>
        <v>1800</v>
      </c>
      <c r="U19" s="8">
        <f t="shared" si="2"/>
        <v>30.73469387755102</v>
      </c>
      <c r="V19" s="22">
        <f t="shared" si="3"/>
        <v>4.6825683671673647E-2</v>
      </c>
      <c r="W19" s="22">
        <f>IF(V19="","",SUM($V$6:V19))</f>
        <v>0.81762404277190293</v>
      </c>
      <c r="X19" s="6" t="str">
        <f t="shared" si="7"/>
        <v>В</v>
      </c>
      <c r="Y19" s="6">
        <f t="shared" si="4"/>
        <v>10</v>
      </c>
      <c r="Z19" s="8">
        <f t="shared" si="5"/>
        <v>840</v>
      </c>
      <c r="AA19" s="8">
        <f t="shared" si="6"/>
        <v>13.970315398886829</v>
      </c>
      <c r="AB19" s="23">
        <f t="shared" si="8"/>
        <v>2</v>
      </c>
    </row>
    <row r="20" spans="1:28">
      <c r="A20" s="6">
        <v>15</v>
      </c>
      <c r="B20" s="7">
        <v>803</v>
      </c>
      <c r="C20" s="19">
        <v>1225</v>
      </c>
      <c r="D20" s="19">
        <v>957</v>
      </c>
      <c r="E20" s="19">
        <v>1989</v>
      </c>
      <c r="F20" s="19">
        <v>2678</v>
      </c>
      <c r="G20" s="19">
        <v>8197</v>
      </c>
      <c r="H20" s="19">
        <v>5818</v>
      </c>
      <c r="I20" s="19">
        <v>8243</v>
      </c>
      <c r="J20" s="19">
        <v>6843</v>
      </c>
      <c r="K20" s="19">
        <v>7536</v>
      </c>
      <c r="L20" s="19">
        <v>5480</v>
      </c>
      <c r="M20" s="19">
        <v>280</v>
      </c>
      <c r="N20" s="19"/>
      <c r="O20" s="8">
        <v>49246</v>
      </c>
      <c r="P20" s="20" t="s">
        <v>42</v>
      </c>
      <c r="Q20" s="21" t="str">
        <f>LEFT(VLOOKUP(B20,[1]База!$B$1:$P$65536,15,0),1)</f>
        <v>п</v>
      </c>
      <c r="R20" s="8">
        <f>IF(Q20&lt;&gt;"п","",VLOOKUP(B20,[1]База!$B$1:$O$65536,14,0))</f>
        <v>288</v>
      </c>
      <c r="S20" s="8">
        <f t="shared" si="0"/>
        <v>170.99305555555554</v>
      </c>
      <c r="T20" s="8">
        <f t="shared" si="1"/>
        <v>6400</v>
      </c>
      <c r="U20" s="8">
        <f t="shared" si="2"/>
        <v>22.219742063492063</v>
      </c>
      <c r="V20" s="22">
        <f t="shared" si="3"/>
        <v>3.3852772937205684E-2</v>
      </c>
      <c r="W20" s="22">
        <f>IF(V20="","",SUM($V$6:V20))</f>
        <v>0.8514768157091086</v>
      </c>
      <c r="X20" s="6" t="str">
        <f t="shared" si="7"/>
        <v>В</v>
      </c>
      <c r="Y20" s="6">
        <f t="shared" si="4"/>
        <v>10</v>
      </c>
      <c r="Z20" s="8">
        <f t="shared" si="5"/>
        <v>3168</v>
      </c>
      <c r="AA20" s="8">
        <f t="shared" si="6"/>
        <v>10.099882756132757</v>
      </c>
      <c r="AB20" s="23">
        <f t="shared" si="8"/>
        <v>1</v>
      </c>
    </row>
    <row r="21" spans="1:28">
      <c r="A21" s="6">
        <v>16</v>
      </c>
      <c r="B21" s="7">
        <v>608</v>
      </c>
      <c r="C21" s="19">
        <v>1</v>
      </c>
      <c r="D21" s="19">
        <v>997</v>
      </c>
      <c r="E21" s="19">
        <v>1998</v>
      </c>
      <c r="F21" s="19">
        <v>8326</v>
      </c>
      <c r="G21" s="19">
        <v>17911</v>
      </c>
      <c r="H21" s="19">
        <v>11052</v>
      </c>
      <c r="I21" s="19">
        <v>4260</v>
      </c>
      <c r="J21" s="19">
        <v>3255</v>
      </c>
      <c r="K21" s="19">
        <v>5588</v>
      </c>
      <c r="L21" s="19">
        <v>1511</v>
      </c>
      <c r="M21" s="19">
        <v>755</v>
      </c>
      <c r="N21" s="19"/>
      <c r="O21" s="8">
        <v>55654</v>
      </c>
      <c r="P21" s="20" t="s">
        <v>42</v>
      </c>
      <c r="Q21" s="21" t="str">
        <f>LEFT(VLOOKUP(B21,[1]База!$B$1:$P$65536,15,0),1)</f>
        <v>п</v>
      </c>
      <c r="R21" s="8">
        <f>IF(Q21&lt;&gt;"п","",VLOOKUP(B21,[1]База!$B$1:$O$65536,14,0))</f>
        <v>360</v>
      </c>
      <c r="S21" s="8">
        <f t="shared" si="0"/>
        <v>154.59444444444443</v>
      </c>
      <c r="T21" s="8">
        <f t="shared" si="1"/>
        <v>7500</v>
      </c>
      <c r="U21" s="8">
        <f t="shared" si="2"/>
        <v>20.596428571428572</v>
      </c>
      <c r="V21" s="22">
        <f t="shared" si="3"/>
        <v>3.1379582074066957E-2</v>
      </c>
      <c r="W21" s="22">
        <f>IF(V21="","",SUM($V$6:V21))</f>
        <v>0.88285639778317559</v>
      </c>
      <c r="X21" s="6" t="str">
        <f t="shared" si="7"/>
        <v>В</v>
      </c>
      <c r="Y21" s="6">
        <f t="shared" si="4"/>
        <v>10</v>
      </c>
      <c r="Z21" s="8">
        <f t="shared" si="5"/>
        <v>3600</v>
      </c>
      <c r="AA21" s="8">
        <f t="shared" si="6"/>
        <v>9.3620129870129869</v>
      </c>
      <c r="AB21" s="23">
        <f t="shared" si="8"/>
        <v>1</v>
      </c>
    </row>
    <row r="22" spans="1:28">
      <c r="A22" s="6">
        <v>17</v>
      </c>
      <c r="B22" s="7">
        <v>602</v>
      </c>
      <c r="C22" s="19"/>
      <c r="D22" s="19"/>
      <c r="E22" s="19"/>
      <c r="F22" s="19"/>
      <c r="G22" s="19"/>
      <c r="H22" s="19">
        <v>380</v>
      </c>
      <c r="I22" s="19">
        <v>2092</v>
      </c>
      <c r="J22" s="19">
        <v>5420</v>
      </c>
      <c r="K22" s="19">
        <v>1</v>
      </c>
      <c r="L22" s="19">
        <v>80</v>
      </c>
      <c r="M22" s="19"/>
      <c r="N22" s="19"/>
      <c r="O22" s="8">
        <v>7973</v>
      </c>
      <c r="P22" s="20" t="s">
        <v>42</v>
      </c>
      <c r="Q22" s="21" t="str">
        <f>LEFT(VLOOKUP(B22,[1]База!$B$1:$P$65536,15,0),1)</f>
        <v>п</v>
      </c>
      <c r="R22" s="8">
        <f>IF(Q22&lt;&gt;"п","",VLOOKUP(B22,[1]База!$B$1:$O$65536,14,0))</f>
        <v>112</v>
      </c>
      <c r="S22" s="8">
        <f t="shared" si="0"/>
        <v>71.1875</v>
      </c>
      <c r="T22" s="8">
        <f t="shared" si="1"/>
        <v>1600</v>
      </c>
      <c r="U22" s="8">
        <f t="shared" si="2"/>
        <v>14.237499999999999</v>
      </c>
      <c r="V22" s="22">
        <f t="shared" si="3"/>
        <v>2.1691469384128303E-2</v>
      </c>
      <c r="W22" s="22">
        <f>IF(V22="","",SUM($V$6:V22))</f>
        <v>0.90454786716730395</v>
      </c>
      <c r="X22" s="6" t="str">
        <f t="shared" si="7"/>
        <v>В</v>
      </c>
      <c r="Y22" s="6">
        <f t="shared" si="4"/>
        <v>10</v>
      </c>
      <c r="Z22" s="8">
        <f t="shared" si="5"/>
        <v>784</v>
      </c>
      <c r="AA22" s="8">
        <f t="shared" si="6"/>
        <v>6.4715909090909083</v>
      </c>
      <c r="AB22" s="23">
        <f t="shared" si="8"/>
        <v>1</v>
      </c>
    </row>
    <row r="23" spans="1:28">
      <c r="A23" s="6">
        <v>18</v>
      </c>
      <c r="B23" s="7">
        <v>816</v>
      </c>
      <c r="C23" s="19"/>
      <c r="D23" s="19"/>
      <c r="E23" s="19"/>
      <c r="F23" s="19">
        <v>811</v>
      </c>
      <c r="G23" s="19">
        <v>1142</v>
      </c>
      <c r="H23" s="19">
        <v>1379</v>
      </c>
      <c r="I23" s="19">
        <v>1584</v>
      </c>
      <c r="J23" s="19">
        <v>2038</v>
      </c>
      <c r="K23" s="19">
        <v>1168</v>
      </c>
      <c r="L23" s="19">
        <v>419</v>
      </c>
      <c r="M23" s="19">
        <v>38</v>
      </c>
      <c r="N23" s="19"/>
      <c r="O23" s="8">
        <v>8579</v>
      </c>
      <c r="P23" s="20" t="s">
        <v>42</v>
      </c>
      <c r="Q23" s="21" t="str">
        <f>LEFT(VLOOKUP(B23,[1]База!$B$1:$P$65536,15,0),1)</f>
        <v>п</v>
      </c>
      <c r="R23" s="8">
        <f>IF(Q23&lt;&gt;"п","",VLOOKUP(B23,[1]База!$B$1:$O$65536,14,0))</f>
        <v>90</v>
      </c>
      <c r="S23" s="8">
        <f t="shared" si="0"/>
        <v>95.322222222222223</v>
      </c>
      <c r="T23" s="8">
        <f t="shared" si="1"/>
        <v>1300</v>
      </c>
      <c r="U23" s="8">
        <f t="shared" si="2"/>
        <v>13.557142857142857</v>
      </c>
      <c r="V23" s="22">
        <f t="shared" si="3"/>
        <v>2.0654914782930151E-2</v>
      </c>
      <c r="W23" s="22">
        <f>IF(V23="","",SUM($V$6:V23))</f>
        <v>0.92520278195023409</v>
      </c>
      <c r="X23" s="6" t="str">
        <f t="shared" si="7"/>
        <v>В</v>
      </c>
      <c r="Y23" s="6">
        <f t="shared" si="4"/>
        <v>10</v>
      </c>
      <c r="Z23" s="8">
        <f t="shared" si="5"/>
        <v>630</v>
      </c>
      <c r="AA23" s="8">
        <f t="shared" si="6"/>
        <v>6.1623376623376629</v>
      </c>
      <c r="AB23" s="23">
        <f t="shared" si="8"/>
        <v>1</v>
      </c>
    </row>
    <row r="24" spans="1:28">
      <c r="A24" s="6">
        <v>19</v>
      </c>
      <c r="B24" s="7" t="s">
        <v>6</v>
      </c>
      <c r="C24" s="19"/>
      <c r="D24" s="19"/>
      <c r="E24" s="19">
        <v>8021</v>
      </c>
      <c r="F24" s="19">
        <v>9000</v>
      </c>
      <c r="G24" s="19">
        <v>18176</v>
      </c>
      <c r="H24" s="19">
        <v>23663</v>
      </c>
      <c r="I24" s="19">
        <v>28724</v>
      </c>
      <c r="J24" s="19">
        <v>25173</v>
      </c>
      <c r="K24" s="19">
        <v>24446</v>
      </c>
      <c r="L24" s="19">
        <v>21399</v>
      </c>
      <c r="M24" s="19"/>
      <c r="N24" s="19"/>
      <c r="O24" s="8">
        <v>158602</v>
      </c>
      <c r="P24" s="20" t="s">
        <v>42</v>
      </c>
      <c r="Q24" s="21" t="str">
        <f>LEFT(VLOOKUP(B24,[1]База!$B$1:$P$65536,15,0),1)</f>
        <v>п</v>
      </c>
      <c r="R24" s="8">
        <f>IF(Q24&lt;&gt;"п","",VLOOKUP(B24,[1]База!$B$1:$O$65536,14,0))</f>
        <v>1680</v>
      </c>
      <c r="S24" s="8">
        <f t="shared" si="0"/>
        <v>94.405952380952385</v>
      </c>
      <c r="T24" s="8">
        <f t="shared" si="1"/>
        <v>21600</v>
      </c>
      <c r="U24" s="8">
        <f t="shared" si="2"/>
        <v>12.804506802721088</v>
      </c>
      <c r="V24" s="22">
        <f t="shared" si="3"/>
        <v>1.9508240020374861E-2</v>
      </c>
      <c r="W24" s="22">
        <f>IF(V24="","",SUM($V$6:V24))</f>
        <v>0.94471102197060897</v>
      </c>
      <c r="X24" s="6" t="str">
        <f t="shared" si="7"/>
        <v>В</v>
      </c>
      <c r="Y24" s="6">
        <f t="shared" si="4"/>
        <v>10</v>
      </c>
      <c r="Z24" s="8">
        <f t="shared" si="5"/>
        <v>10080</v>
      </c>
      <c r="AA24" s="8">
        <f t="shared" si="6"/>
        <v>5.820230364873221</v>
      </c>
      <c r="AB24" s="23">
        <f t="shared" si="8"/>
        <v>1</v>
      </c>
    </row>
    <row r="25" spans="1:28">
      <c r="A25" s="6">
        <v>20</v>
      </c>
      <c r="B25" s="7">
        <v>808</v>
      </c>
      <c r="C25" s="19">
        <v>51</v>
      </c>
      <c r="D25" s="19">
        <v>13</v>
      </c>
      <c r="E25" s="19">
        <v>25</v>
      </c>
      <c r="F25" s="19">
        <v>395</v>
      </c>
      <c r="G25" s="19">
        <v>511</v>
      </c>
      <c r="H25" s="19">
        <v>843</v>
      </c>
      <c r="I25" s="19">
        <v>815</v>
      </c>
      <c r="J25" s="19">
        <v>713</v>
      </c>
      <c r="K25" s="19">
        <v>486</v>
      </c>
      <c r="L25" s="19">
        <v>269</v>
      </c>
      <c r="M25" s="19">
        <v>172</v>
      </c>
      <c r="N25" s="19"/>
      <c r="O25" s="8">
        <v>4293</v>
      </c>
      <c r="P25" s="20" t="s">
        <v>42</v>
      </c>
      <c r="Q25" s="21" t="str">
        <f>LEFT(VLOOKUP(B25,[1]База!$B$1:$P$65536,15,0),1)</f>
        <v>к</v>
      </c>
      <c r="R25" s="8" t="str">
        <f>IF(Q25&lt;&gt;"п","",VLOOKUP(B25,[1]База!$B$1:$O$65536,14,0))</f>
        <v/>
      </c>
      <c r="S25" s="8" t="str">
        <f t="shared" si="0"/>
        <v/>
      </c>
      <c r="T25" s="8">
        <f t="shared" si="1"/>
        <v>600</v>
      </c>
      <c r="U25" s="8" t="str">
        <f t="shared" si="2"/>
        <v/>
      </c>
      <c r="V25" s="22" t="str">
        <f t="shared" si="3"/>
        <v/>
      </c>
      <c r="W25" s="22" t="str">
        <f>IF(V25="","",SUM($V$6:V25))</f>
        <v/>
      </c>
      <c r="X25" s="6" t="str">
        <f t="shared" si="7"/>
        <v/>
      </c>
      <c r="Y25" s="6" t="str">
        <f t="shared" si="4"/>
        <v/>
      </c>
      <c r="Z25" s="8" t="str">
        <f t="shared" si="5"/>
        <v/>
      </c>
      <c r="AA25" s="8" t="str">
        <f t="shared" si="6"/>
        <v/>
      </c>
      <c r="AB25" s="23" t="str">
        <f t="shared" si="8"/>
        <v/>
      </c>
    </row>
    <row r="26" spans="1:28">
      <c r="A26" s="6">
        <v>21</v>
      </c>
      <c r="B26" s="7">
        <v>821</v>
      </c>
      <c r="C26" s="19"/>
      <c r="D26" s="19">
        <v>56</v>
      </c>
      <c r="E26" s="19">
        <v>6</v>
      </c>
      <c r="F26" s="19">
        <v>1264</v>
      </c>
      <c r="G26" s="19">
        <v>528</v>
      </c>
      <c r="H26" s="19">
        <v>1455</v>
      </c>
      <c r="I26" s="19">
        <v>1185</v>
      </c>
      <c r="J26" s="19">
        <v>1659</v>
      </c>
      <c r="K26" s="19">
        <v>786</v>
      </c>
      <c r="L26" s="19">
        <v>1137</v>
      </c>
      <c r="M26" s="19">
        <v>6</v>
      </c>
      <c r="N26" s="19"/>
      <c r="O26" s="8">
        <v>8082</v>
      </c>
      <c r="P26" s="20" t="s">
        <v>42</v>
      </c>
      <c r="Q26" s="21" t="str">
        <f>LEFT(VLOOKUP(B26,[1]База!$B$1:$P$65536,15,0),1)</f>
        <v>п</v>
      </c>
      <c r="R26" s="8">
        <f>IF(Q26&lt;&gt;"п","",VLOOKUP(B26,[1]База!$B$1:$O$65536,14,0))</f>
        <v>120</v>
      </c>
      <c r="S26" s="8">
        <f t="shared" si="0"/>
        <v>67.349999999999994</v>
      </c>
      <c r="T26" s="8">
        <f t="shared" si="1"/>
        <v>1200</v>
      </c>
      <c r="U26" s="8">
        <f t="shared" si="2"/>
        <v>9.5404761904761912</v>
      </c>
      <c r="V26" s="22">
        <f t="shared" si="3"/>
        <v>1.4535343086617688E-2</v>
      </c>
      <c r="W26" s="22">
        <f>IF(V26="","",SUM($V$6:V26))</f>
        <v>0.9592463650572266</v>
      </c>
      <c r="X26" s="6" t="str">
        <f t="shared" si="7"/>
        <v>В</v>
      </c>
      <c r="Y26" s="6">
        <f t="shared" si="4"/>
        <v>10</v>
      </c>
      <c r="Z26" s="8">
        <f t="shared" si="5"/>
        <v>600</v>
      </c>
      <c r="AA26" s="8">
        <f t="shared" si="6"/>
        <v>4.3365800865800868</v>
      </c>
      <c r="AB26" s="23">
        <f t="shared" si="8"/>
        <v>1</v>
      </c>
    </row>
    <row r="27" spans="1:28">
      <c r="A27" s="6">
        <v>22</v>
      </c>
      <c r="B27" s="7">
        <v>208</v>
      </c>
      <c r="C27" s="19">
        <v>2</v>
      </c>
      <c r="D27" s="19">
        <v>4</v>
      </c>
      <c r="E27" s="19">
        <v>1167</v>
      </c>
      <c r="F27" s="19">
        <v>1118</v>
      </c>
      <c r="G27" s="19">
        <v>4435</v>
      </c>
      <c r="H27" s="19">
        <v>5048</v>
      </c>
      <c r="I27" s="19">
        <v>6295</v>
      </c>
      <c r="J27" s="19">
        <v>5556</v>
      </c>
      <c r="K27" s="19">
        <v>4690</v>
      </c>
      <c r="L27" s="19">
        <v>1530</v>
      </c>
      <c r="M27" s="19">
        <v>1397</v>
      </c>
      <c r="N27" s="19"/>
      <c r="O27" s="8">
        <v>31242</v>
      </c>
      <c r="P27" s="20" t="s">
        <v>42</v>
      </c>
      <c r="Q27" s="21" t="str">
        <f>LEFT(VLOOKUP(B27,[1]База!$B$1:$P$65536,15,0),1)</f>
        <v>п</v>
      </c>
      <c r="R27" s="8">
        <f>IF(Q27&lt;&gt;"п","",VLOOKUP(B27,[1]База!$B$1:$O$65536,14,0))</f>
        <v>600</v>
      </c>
      <c r="S27" s="8">
        <f t="shared" si="0"/>
        <v>52.07</v>
      </c>
      <c r="T27" s="8">
        <f t="shared" si="1"/>
        <v>4100</v>
      </c>
      <c r="U27" s="8">
        <f t="shared" si="2"/>
        <v>6.8266666666666671</v>
      </c>
      <c r="V27" s="22">
        <f t="shared" si="3"/>
        <v>1.0400732642363422E-2</v>
      </c>
      <c r="W27" s="22">
        <f>IF(V27="","",SUM($V$6:V27))</f>
        <v>0.96964709769959001</v>
      </c>
      <c r="X27" s="6" t="str">
        <f t="shared" si="7"/>
        <v>С</v>
      </c>
      <c r="Y27" s="6">
        <f t="shared" si="4"/>
        <v>14</v>
      </c>
      <c r="Z27" s="8">
        <f t="shared" si="5"/>
        <v>3000</v>
      </c>
      <c r="AA27" s="8">
        <f t="shared" si="6"/>
        <v>4.3442424242424238</v>
      </c>
      <c r="AB27" s="23">
        <f t="shared" si="8"/>
        <v>1</v>
      </c>
    </row>
    <row r="28" spans="1:28">
      <c r="A28" s="6">
        <v>23</v>
      </c>
      <c r="B28" s="7" t="s">
        <v>11</v>
      </c>
      <c r="C28" s="19"/>
      <c r="D28" s="19">
        <v>432</v>
      </c>
      <c r="E28" s="19"/>
      <c r="F28" s="19"/>
      <c r="G28" s="19">
        <v>680</v>
      </c>
      <c r="H28" s="19">
        <v>416</v>
      </c>
      <c r="I28" s="19">
        <v>914</v>
      </c>
      <c r="J28" s="19">
        <v>531</v>
      </c>
      <c r="K28" s="19">
        <v>632</v>
      </c>
      <c r="L28" s="19">
        <v>627</v>
      </c>
      <c r="M28" s="19"/>
      <c r="N28" s="19"/>
      <c r="O28" s="8">
        <v>4232</v>
      </c>
      <c r="P28" s="20" t="s">
        <v>42</v>
      </c>
      <c r="Q28" s="21" t="str">
        <f>LEFT(VLOOKUP(B28,[1]База!$B$1:$P$65536,15,0),1)</f>
        <v>п</v>
      </c>
      <c r="R28" s="8">
        <f>IF(Q28&lt;&gt;"п","",VLOOKUP(B28,[1]База!$B$1:$O$65536,14,0))</f>
        <v>112</v>
      </c>
      <c r="S28" s="8">
        <f t="shared" si="0"/>
        <v>37.785714285714285</v>
      </c>
      <c r="T28" s="8">
        <f t="shared" si="1"/>
        <v>700</v>
      </c>
      <c r="U28" s="8">
        <f t="shared" si="2"/>
        <v>5.6547619047619051</v>
      </c>
      <c r="V28" s="22">
        <f t="shared" si="3"/>
        <v>8.6152832120581502E-3</v>
      </c>
      <c r="W28" s="22">
        <f>IF(V28="","",SUM($V$6:V28))</f>
        <v>0.97826238091164819</v>
      </c>
      <c r="X28" s="6" t="str">
        <f t="shared" si="7"/>
        <v>С</v>
      </c>
      <c r="Y28" s="6">
        <f t="shared" si="4"/>
        <v>14</v>
      </c>
      <c r="Z28" s="8">
        <f t="shared" si="5"/>
        <v>448</v>
      </c>
      <c r="AA28" s="8">
        <f t="shared" si="6"/>
        <v>3.5984848484848486</v>
      </c>
      <c r="AB28" s="23">
        <f t="shared" si="8"/>
        <v>1</v>
      </c>
    </row>
    <row r="29" spans="1:28">
      <c r="A29" s="6">
        <v>24</v>
      </c>
      <c r="B29" s="7" t="s">
        <v>7</v>
      </c>
      <c r="C29" s="19"/>
      <c r="D29" s="19"/>
      <c r="E29" s="19">
        <v>1</v>
      </c>
      <c r="F29" s="19"/>
      <c r="G29" s="19">
        <v>20</v>
      </c>
      <c r="H29" s="19">
        <v>265</v>
      </c>
      <c r="I29" s="19">
        <v>952</v>
      </c>
      <c r="J29" s="19">
        <v>56</v>
      </c>
      <c r="K29" s="19">
        <v>25</v>
      </c>
      <c r="L29" s="19">
        <v>52</v>
      </c>
      <c r="M29" s="19">
        <v>1</v>
      </c>
      <c r="N29" s="19"/>
      <c r="O29" s="8">
        <v>1372</v>
      </c>
      <c r="P29" s="20" t="s">
        <v>42</v>
      </c>
      <c r="Q29" s="21" t="e">
        <f>LEFT(VLOOKUP(B29,[1]База!$B$1:$P$65536,15,0),1)</f>
        <v>#N/A</v>
      </c>
      <c r="R29" s="8" t="e">
        <f>IF(Q29&lt;&gt;"п","",VLOOKUP(B29,[1]База!$B$1:$O$65536,14,0))</f>
        <v>#N/A</v>
      </c>
      <c r="S29" s="8" t="e">
        <f t="shared" si="0"/>
        <v>#N/A</v>
      </c>
      <c r="T29" s="8">
        <f t="shared" si="1"/>
        <v>300</v>
      </c>
      <c r="U29" s="8" t="str">
        <f t="shared" si="2"/>
        <v/>
      </c>
      <c r="V29" s="22" t="str">
        <f t="shared" si="3"/>
        <v/>
      </c>
      <c r="W29" s="22" t="str">
        <f>IF(V29="","",SUM($V$6:V29))</f>
        <v/>
      </c>
      <c r="X29" s="6" t="str">
        <f t="shared" si="7"/>
        <v/>
      </c>
      <c r="Y29" s="6" t="str">
        <f t="shared" si="4"/>
        <v/>
      </c>
      <c r="Z29" s="8" t="str">
        <f t="shared" si="5"/>
        <v/>
      </c>
      <c r="AA29" s="8" t="str">
        <f t="shared" si="6"/>
        <v/>
      </c>
      <c r="AB29" s="23" t="str">
        <f t="shared" si="8"/>
        <v/>
      </c>
    </row>
    <row r="30" spans="1:28">
      <c r="A30" s="6">
        <v>25</v>
      </c>
      <c r="B30" s="7" t="s">
        <v>8</v>
      </c>
      <c r="C30" s="19"/>
      <c r="D30" s="19"/>
      <c r="E30" s="19">
        <v>55</v>
      </c>
      <c r="F30" s="19">
        <v>27</v>
      </c>
      <c r="G30" s="19">
        <v>86</v>
      </c>
      <c r="H30" s="19">
        <v>167</v>
      </c>
      <c r="I30" s="19">
        <v>453</v>
      </c>
      <c r="J30" s="19">
        <v>83</v>
      </c>
      <c r="K30" s="19">
        <v>129</v>
      </c>
      <c r="L30" s="19">
        <v>446</v>
      </c>
      <c r="M30" s="19"/>
      <c r="N30" s="19"/>
      <c r="O30" s="8">
        <v>1446</v>
      </c>
      <c r="P30" s="20" t="s">
        <v>42</v>
      </c>
      <c r="Q30" s="21" t="e">
        <f>LEFT(VLOOKUP(B30,[1]База!$B$1:$P$65536,15,0),1)</f>
        <v>#N/A</v>
      </c>
      <c r="R30" s="8" t="e">
        <f>IF(Q30&lt;&gt;"п","",VLOOKUP(B30,[1]База!$B$1:$O$65536,14,0))</f>
        <v>#N/A</v>
      </c>
      <c r="S30" s="8" t="e">
        <f t="shared" si="0"/>
        <v>#N/A</v>
      </c>
      <c r="T30" s="8">
        <f t="shared" si="1"/>
        <v>200</v>
      </c>
      <c r="U30" s="8" t="str">
        <f t="shared" si="2"/>
        <v/>
      </c>
      <c r="V30" s="22" t="str">
        <f t="shared" si="3"/>
        <v/>
      </c>
      <c r="W30" s="22" t="str">
        <f>IF(V30="","",SUM($V$6:V30))</f>
        <v/>
      </c>
      <c r="X30" s="6" t="str">
        <f t="shared" si="7"/>
        <v/>
      </c>
      <c r="Y30" s="6" t="str">
        <f t="shared" si="4"/>
        <v/>
      </c>
      <c r="Z30" s="8" t="str">
        <f t="shared" si="5"/>
        <v/>
      </c>
      <c r="AA30" s="8" t="str">
        <f t="shared" si="6"/>
        <v/>
      </c>
      <c r="AB30" s="23" t="str">
        <f t="shared" si="8"/>
        <v/>
      </c>
    </row>
    <row r="31" spans="1:28">
      <c r="A31" s="6">
        <v>26</v>
      </c>
      <c r="B31" s="7">
        <v>601</v>
      </c>
      <c r="C31" s="19"/>
      <c r="D31" s="19"/>
      <c r="E31" s="19"/>
      <c r="F31" s="19"/>
      <c r="G31" s="19"/>
      <c r="H31" s="19">
        <v>11</v>
      </c>
      <c r="I31" s="19">
        <v>49</v>
      </c>
      <c r="J31" s="19">
        <v>1573</v>
      </c>
      <c r="K31" s="19">
        <v>421</v>
      </c>
      <c r="L31" s="19">
        <v>4</v>
      </c>
      <c r="M31" s="19"/>
      <c r="N31" s="19"/>
      <c r="O31" s="8">
        <v>2058</v>
      </c>
      <c r="P31" s="20" t="s">
        <v>42</v>
      </c>
      <c r="Q31" s="21" t="str">
        <f>LEFT(VLOOKUP(B31,[1]База!$B$1:$P$65536,15,0),1)</f>
        <v>п</v>
      </c>
      <c r="R31" s="8">
        <f>IF(Q31&lt;&gt;"п","",VLOOKUP(B31,[1]База!$B$1:$O$65536,14,0))</f>
        <v>112</v>
      </c>
      <c r="S31" s="8">
        <f t="shared" si="0"/>
        <v>18.375</v>
      </c>
      <c r="T31" s="8">
        <f t="shared" si="1"/>
        <v>500</v>
      </c>
      <c r="U31" s="8">
        <f t="shared" si="2"/>
        <v>3.6750000000000003</v>
      </c>
      <c r="V31" s="22">
        <f t="shared" si="3"/>
        <v>5.5990272159207391E-3</v>
      </c>
      <c r="W31" s="22">
        <f>IF(V31="","",SUM($V$6:V31))</f>
        <v>0.98386140812756895</v>
      </c>
      <c r="X31" s="6" t="str">
        <f t="shared" si="7"/>
        <v>С</v>
      </c>
      <c r="Y31" s="6">
        <f t="shared" si="4"/>
        <v>14</v>
      </c>
      <c r="Z31" s="8">
        <f t="shared" si="5"/>
        <v>336</v>
      </c>
      <c r="AA31" s="8">
        <f t="shared" si="6"/>
        <v>2.3386363636363638</v>
      </c>
      <c r="AB31" s="23">
        <f t="shared" si="8"/>
        <v>1</v>
      </c>
    </row>
    <row r="32" spans="1:28">
      <c r="A32" s="6">
        <v>27</v>
      </c>
      <c r="B32" s="7">
        <v>315</v>
      </c>
      <c r="C32" s="19">
        <v>415</v>
      </c>
      <c r="D32" s="19">
        <v>52</v>
      </c>
      <c r="E32" s="19">
        <v>346</v>
      </c>
      <c r="F32" s="19">
        <v>205</v>
      </c>
      <c r="G32" s="19">
        <v>226</v>
      </c>
      <c r="H32" s="19">
        <v>971</v>
      </c>
      <c r="I32" s="19">
        <v>290</v>
      </c>
      <c r="J32" s="19">
        <v>427</v>
      </c>
      <c r="K32" s="19">
        <v>258</v>
      </c>
      <c r="L32" s="19">
        <v>427</v>
      </c>
      <c r="M32" s="19">
        <v>296</v>
      </c>
      <c r="N32" s="19"/>
      <c r="O32" s="8">
        <v>3913</v>
      </c>
      <c r="P32" s="20" t="s">
        <v>42</v>
      </c>
      <c r="Q32" s="21" t="str">
        <f>LEFT(VLOOKUP(B32,[1]База!$B$1:$P$65536,15,0),1)</f>
        <v>п</v>
      </c>
      <c r="R32" s="8">
        <f>IF(Q32&lt;&gt;"п","",VLOOKUP(B32,[1]База!$B$1:$O$65536,14,0))</f>
        <v>120</v>
      </c>
      <c r="S32" s="8">
        <f t="shared" si="0"/>
        <v>32.608333333333334</v>
      </c>
      <c r="T32" s="8">
        <f t="shared" si="1"/>
        <v>500</v>
      </c>
      <c r="U32" s="8">
        <f t="shared" si="2"/>
        <v>3.3380952380952378</v>
      </c>
      <c r="V32" s="22">
        <f t="shared" si="3"/>
        <v>5.0857377108654844E-3</v>
      </c>
      <c r="W32" s="22">
        <f>IF(V32="","",SUM($V$6:V32))</f>
        <v>0.98894714583843446</v>
      </c>
      <c r="X32" s="6" t="str">
        <f t="shared" si="7"/>
        <v>С</v>
      </c>
      <c r="Y32" s="6">
        <f t="shared" si="4"/>
        <v>14</v>
      </c>
      <c r="Z32" s="8">
        <f t="shared" si="5"/>
        <v>360</v>
      </c>
      <c r="AA32" s="8">
        <f t="shared" si="6"/>
        <v>2.124242424242424</v>
      </c>
      <c r="AB32" s="23">
        <f t="shared" si="8"/>
        <v>1</v>
      </c>
    </row>
    <row r="33" spans="1:28">
      <c r="A33" s="6">
        <v>28</v>
      </c>
      <c r="B33" s="7" t="s">
        <v>17</v>
      </c>
      <c r="C33" s="19"/>
      <c r="D33" s="19"/>
      <c r="E33" s="19"/>
      <c r="F33" s="19">
        <v>1</v>
      </c>
      <c r="G33" s="19">
        <v>104</v>
      </c>
      <c r="H33" s="19">
        <v>278</v>
      </c>
      <c r="I33" s="19">
        <v>399</v>
      </c>
      <c r="J33" s="19">
        <v>9</v>
      </c>
      <c r="K33" s="19">
        <v>9</v>
      </c>
      <c r="L33" s="19">
        <v>403</v>
      </c>
      <c r="M33" s="19"/>
      <c r="N33" s="19"/>
      <c r="O33" s="8">
        <v>1203</v>
      </c>
      <c r="P33" s="20" t="s">
        <v>42</v>
      </c>
      <c r="Q33" s="21" t="str">
        <f>LEFT(VLOOKUP(B33,[1]База!$B$1:$P$65536,15,0),1)</f>
        <v>п</v>
      </c>
      <c r="R33" s="8">
        <f>IF(Q33&lt;&gt;"п","",VLOOKUP(B33,[1]База!$B$1:$O$65536,14,0))</f>
        <v>80</v>
      </c>
      <c r="S33" s="8">
        <f t="shared" si="0"/>
        <v>15.0375</v>
      </c>
      <c r="T33" s="8">
        <f t="shared" si="1"/>
        <v>200</v>
      </c>
      <c r="U33" s="8">
        <f t="shared" si="2"/>
        <v>2.1482142857142859</v>
      </c>
      <c r="V33" s="22">
        <f t="shared" si="3"/>
        <v>3.2729007486650384E-3</v>
      </c>
      <c r="W33" s="22">
        <f>IF(V33="","",SUM($V$6:V33))</f>
        <v>0.9922200465870995</v>
      </c>
      <c r="X33" s="6" t="str">
        <f t="shared" si="7"/>
        <v>С</v>
      </c>
      <c r="Y33" s="6">
        <f t="shared" si="4"/>
        <v>14</v>
      </c>
      <c r="Z33" s="8">
        <f t="shared" si="5"/>
        <v>160</v>
      </c>
      <c r="AA33" s="8">
        <f t="shared" si="6"/>
        <v>1.3670454545454547</v>
      </c>
      <c r="AB33" s="23">
        <f t="shared" si="8"/>
        <v>1</v>
      </c>
    </row>
    <row r="34" spans="1:28">
      <c r="A34" s="6">
        <v>29</v>
      </c>
      <c r="B34" s="7">
        <v>828</v>
      </c>
      <c r="C34" s="19"/>
      <c r="D34" s="19"/>
      <c r="E34" s="19"/>
      <c r="F34" s="19">
        <v>1</v>
      </c>
      <c r="G34" s="19">
        <v>88</v>
      </c>
      <c r="H34" s="19">
        <v>84</v>
      </c>
      <c r="I34" s="19">
        <v>602</v>
      </c>
      <c r="J34" s="19">
        <v>51</v>
      </c>
      <c r="K34" s="19">
        <v>133</v>
      </c>
      <c r="L34" s="19">
        <v>35</v>
      </c>
      <c r="M34" s="19">
        <v>2</v>
      </c>
      <c r="N34" s="19"/>
      <c r="O34" s="8">
        <v>996</v>
      </c>
      <c r="P34" s="20" t="s">
        <v>42</v>
      </c>
      <c r="Q34" s="21" t="str">
        <f>LEFT(VLOOKUP(B34,[1]База!$B$1:$P$65536,15,0),1)</f>
        <v>п</v>
      </c>
      <c r="R34" s="8">
        <f>IF(Q34&lt;&gt;"п","",VLOOKUP(B34,[1]База!$B$1:$O$65536,14,0))</f>
        <v>40</v>
      </c>
      <c r="S34" s="8">
        <f t="shared" si="0"/>
        <v>24.9</v>
      </c>
      <c r="T34" s="8">
        <f t="shared" si="1"/>
        <v>200</v>
      </c>
      <c r="U34" s="8">
        <f t="shared" si="2"/>
        <v>3.55</v>
      </c>
      <c r="V34" s="22">
        <f t="shared" si="3"/>
        <v>5.4085841133384004E-3</v>
      </c>
      <c r="W34" s="22">
        <f>IF(V34="","",SUM($V$6:V34))</f>
        <v>0.99762863070043795</v>
      </c>
      <c r="X34" s="6" t="str">
        <f t="shared" si="7"/>
        <v>С</v>
      </c>
      <c r="Y34" s="6">
        <f t="shared" si="4"/>
        <v>14</v>
      </c>
      <c r="Z34" s="8">
        <f t="shared" si="5"/>
        <v>160</v>
      </c>
      <c r="AA34" s="8">
        <f t="shared" si="6"/>
        <v>2.2590909090909088</v>
      </c>
      <c r="AB34" s="23">
        <f t="shared" si="8"/>
        <v>1</v>
      </c>
    </row>
    <row r="35" spans="1:28">
      <c r="A35" s="6">
        <v>30</v>
      </c>
      <c r="B35" s="7" t="s">
        <v>10</v>
      </c>
      <c r="C35" s="19"/>
      <c r="D35" s="19"/>
      <c r="E35" s="19">
        <v>553</v>
      </c>
      <c r="F35" s="19"/>
      <c r="G35" s="19">
        <v>110</v>
      </c>
      <c r="H35" s="19">
        <v>808</v>
      </c>
      <c r="I35" s="19">
        <v>690</v>
      </c>
      <c r="J35" s="19">
        <v>8</v>
      </c>
      <c r="K35" s="19">
        <v>62</v>
      </c>
      <c r="L35" s="19">
        <v>3</v>
      </c>
      <c r="M35" s="19"/>
      <c r="N35" s="19"/>
      <c r="O35" s="8">
        <v>2234</v>
      </c>
      <c r="P35" s="20" t="s">
        <v>42</v>
      </c>
      <c r="Q35" s="21" t="str">
        <f>LEFT(VLOOKUP(B35,[1]База!$B$1:$P$65536,15,0),1)</f>
        <v>п</v>
      </c>
      <c r="R35" s="8">
        <f>IF(Q35&lt;&gt;"п","",VLOOKUP(B35,[1]База!$B$1:$O$65536,14,0))</f>
        <v>180</v>
      </c>
      <c r="S35" s="8">
        <f t="shared" si="0"/>
        <v>12.411111111111111</v>
      </c>
      <c r="T35" s="8">
        <f t="shared" si="1"/>
        <v>300</v>
      </c>
      <c r="U35" s="8">
        <f t="shared" si="2"/>
        <v>1.5564814814814816</v>
      </c>
      <c r="V35" s="22">
        <f t="shared" si="3"/>
        <v>2.3713692995622985E-3</v>
      </c>
      <c r="W35" s="22">
        <f>IF(V35="","",SUM($V$6:V35))</f>
        <v>1.0000000000000002</v>
      </c>
      <c r="X35" s="6" t="str">
        <f t="shared" si="7"/>
        <v>С</v>
      </c>
      <c r="Y35" s="6">
        <f t="shared" si="4"/>
        <v>14</v>
      </c>
      <c r="Z35" s="8">
        <f t="shared" si="5"/>
        <v>360</v>
      </c>
      <c r="AA35" s="8">
        <f t="shared" si="6"/>
        <v>0.99048821548821553</v>
      </c>
      <c r="AB35" s="23">
        <f t="shared" si="8"/>
        <v>1</v>
      </c>
    </row>
    <row r="37" spans="1:28">
      <c r="T37" s="12" t="s">
        <v>55</v>
      </c>
      <c r="U37" s="24">
        <f>SUM($U$6:$U$35)</f>
        <v>656.36401794050937</v>
      </c>
      <c r="AA37" s="24">
        <f>SUM(AA6:AA35)</f>
        <v>254.02198939297941</v>
      </c>
      <c r="AB37" s="24">
        <f>SUM(AB6:AB35)</f>
        <v>38</v>
      </c>
    </row>
    <row r="50" spans="1:2" ht="15">
      <c r="A50" s="25" t="s">
        <v>56</v>
      </c>
      <c r="B50" s="25">
        <v>7</v>
      </c>
    </row>
    <row r="51" spans="1:2" ht="15">
      <c r="A51" s="25" t="s">
        <v>57</v>
      </c>
      <c r="B51" s="25">
        <v>10</v>
      </c>
    </row>
    <row r="52" spans="1:2" ht="15">
      <c r="A52" s="25" t="s">
        <v>58</v>
      </c>
      <c r="B52" s="25">
        <v>14</v>
      </c>
    </row>
  </sheetData>
  <autoFilter ref="A5:X35"/>
  <mergeCells count="3">
    <mergeCell ref="T2:U2"/>
    <mergeCell ref="Y2:AB3"/>
    <mergeCell ref="T3:U3"/>
  </mergeCells>
  <conditionalFormatting sqref="B36:B49 B1:B24 D5 F5 H5 J5 L5 N5 B53:B65536">
    <cfRule type="duplicateValues" dxfId="2" priority="24"/>
  </conditionalFormatting>
  <conditionalFormatting sqref="B1:B1048576">
    <cfRule type="duplicateValues" dxfId="1" priority="23" stopIfTrue="1"/>
  </conditionalFormatting>
  <conditionalFormatting sqref="B25:B35">
    <cfRule type="duplicateValues" dxfId="0" priority="25"/>
  </conditionalFormatting>
  <pageMargins left="0.23622047244094491" right="0.23622047244094491" top="0.35433070866141736" bottom="0.35433070866141736" header="0.31496062992125984" footer="0.31496062992125984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7"/>
  <sheetViews>
    <sheetView tabSelected="1" topLeftCell="B1" zoomScale="80" zoomScaleNormal="80" workbookViewId="0">
      <pane xSplit="1" topLeftCell="C1" activePane="topRight" state="frozen"/>
      <selection activeCell="B1" sqref="B1"/>
      <selection pane="topRight" activeCell="E30" sqref="E30"/>
    </sheetView>
  </sheetViews>
  <sheetFormatPr defaultRowHeight="15"/>
  <cols>
    <col min="1" max="1" width="21.140625" hidden="1" customWidth="1"/>
    <col min="2" max="2" width="43" customWidth="1"/>
    <col min="3" max="3" width="10.85546875" style="29" customWidth="1"/>
    <col min="4" max="4" width="11" style="29" customWidth="1"/>
    <col min="5" max="5" width="37.85546875" style="32" customWidth="1"/>
    <col min="6" max="6" width="10.85546875" style="32" customWidth="1"/>
    <col min="7" max="9" width="10.85546875" style="29" customWidth="1"/>
    <col min="10" max="10" width="10.85546875" style="30" customWidth="1"/>
    <col min="11" max="12" width="11.7109375" style="31" customWidth="1"/>
  </cols>
  <sheetData>
    <row r="1" spans="1:15" ht="90" customHeight="1"/>
    <row r="2" spans="1:15" ht="44.25" customHeight="1">
      <c r="B2" s="119" t="s">
        <v>99</v>
      </c>
      <c r="C2" s="119"/>
      <c r="D2" s="119"/>
      <c r="E2" s="119"/>
      <c r="F2" s="46"/>
      <c r="M2" s="116" t="s">
        <v>147</v>
      </c>
      <c r="N2" s="117"/>
      <c r="O2" s="118"/>
    </row>
    <row r="3" spans="1:15" ht="54.75" customHeight="1">
      <c r="B3" s="71" t="s">
        <v>97</v>
      </c>
      <c r="C3" s="42" t="s">
        <v>1</v>
      </c>
      <c r="D3" s="42" t="s">
        <v>98</v>
      </c>
      <c r="E3" s="43" t="s">
        <v>2</v>
      </c>
      <c r="F3" s="43"/>
      <c r="G3" s="43" t="s">
        <v>105</v>
      </c>
      <c r="H3" s="43" t="s">
        <v>106</v>
      </c>
      <c r="I3" s="43" t="s">
        <v>107</v>
      </c>
      <c r="J3" s="44" t="s">
        <v>108</v>
      </c>
      <c r="K3" s="45" t="s">
        <v>109</v>
      </c>
      <c r="L3" s="41" t="s">
        <v>110</v>
      </c>
      <c r="M3" s="41" t="s">
        <v>100</v>
      </c>
      <c r="N3" s="41" t="s">
        <v>101</v>
      </c>
      <c r="O3" s="41" t="s">
        <v>102</v>
      </c>
    </row>
    <row r="4" spans="1:15" ht="33" customHeight="1">
      <c r="B4" s="69" t="s">
        <v>115</v>
      </c>
      <c r="C4" s="70"/>
      <c r="D4" s="70"/>
      <c r="E4" s="72"/>
      <c r="F4" s="100"/>
      <c r="G4" s="72"/>
      <c r="H4" s="72"/>
      <c r="I4" s="72"/>
      <c r="J4" s="73"/>
      <c r="K4" s="74"/>
      <c r="L4" s="74"/>
      <c r="M4" s="74"/>
      <c r="N4" s="74"/>
      <c r="O4" s="75"/>
    </row>
    <row r="5" spans="1:15" ht="105.75" customHeight="1">
      <c r="A5" t="s">
        <v>88</v>
      </c>
      <c r="B5" s="58"/>
      <c r="C5" s="59" t="s">
        <v>60</v>
      </c>
      <c r="D5" s="60" t="s">
        <v>91</v>
      </c>
      <c r="E5" s="61" t="s">
        <v>61</v>
      </c>
      <c r="F5" s="62" t="s">
        <v>103</v>
      </c>
      <c r="G5" s="63">
        <v>1000</v>
      </c>
      <c r="H5" s="63">
        <v>140</v>
      </c>
      <c r="I5" s="63">
        <v>51.5</v>
      </c>
      <c r="J5" s="64">
        <v>1</v>
      </c>
      <c r="K5" s="65">
        <v>475</v>
      </c>
      <c r="L5" s="87">
        <v>395.83333333333337</v>
      </c>
      <c r="M5" s="66">
        <v>0.55000000000000004</v>
      </c>
      <c r="N5" s="67">
        <v>213.75</v>
      </c>
      <c r="O5" s="67">
        <v>178.125</v>
      </c>
    </row>
    <row r="6" spans="1:15" ht="105.75" customHeight="1">
      <c r="B6" s="50"/>
      <c r="C6" s="42" t="s">
        <v>64</v>
      </c>
      <c r="D6" s="51" t="s">
        <v>91</v>
      </c>
      <c r="E6" s="52" t="s">
        <v>65</v>
      </c>
      <c r="F6" s="53" t="s">
        <v>103</v>
      </c>
      <c r="G6" s="54">
        <v>1000</v>
      </c>
      <c r="H6" s="54">
        <v>140</v>
      </c>
      <c r="I6" s="54">
        <v>53</v>
      </c>
      <c r="J6" s="55">
        <v>2.08</v>
      </c>
      <c r="K6" s="106">
        <v>1210</v>
      </c>
      <c r="L6" s="88">
        <v>1008.3333333333334</v>
      </c>
      <c r="M6" s="92">
        <v>0.55000000000000004</v>
      </c>
      <c r="N6" s="91">
        <v>544.5</v>
      </c>
      <c r="O6" s="91">
        <v>453.75</v>
      </c>
    </row>
    <row r="7" spans="1:15" ht="33" customHeight="1">
      <c r="B7" s="69" t="s">
        <v>116</v>
      </c>
      <c r="C7" s="70"/>
      <c r="D7" s="76"/>
      <c r="E7" s="76"/>
      <c r="F7" s="69"/>
      <c r="G7" s="76"/>
      <c r="H7" s="76"/>
      <c r="I7" s="76"/>
      <c r="J7" s="76"/>
      <c r="K7" s="76"/>
      <c r="L7" s="76"/>
      <c r="M7" s="102"/>
      <c r="N7" s="102"/>
      <c r="O7" s="103"/>
    </row>
    <row r="8" spans="1:15" ht="105.75" customHeight="1">
      <c r="B8" s="84"/>
      <c r="C8" s="68" t="s">
        <v>111</v>
      </c>
      <c r="D8" s="60"/>
      <c r="E8" s="60" t="s">
        <v>112</v>
      </c>
      <c r="F8" s="60" t="s">
        <v>103</v>
      </c>
      <c r="G8" s="60">
        <v>513</v>
      </c>
      <c r="H8" s="60">
        <v>140</v>
      </c>
      <c r="I8" s="60">
        <v>513</v>
      </c>
      <c r="J8" s="60">
        <v>4.4000000000000004</v>
      </c>
      <c r="K8" s="60" t="s">
        <v>146</v>
      </c>
      <c r="L8" s="98">
        <v>1708.3333333333335</v>
      </c>
      <c r="M8" s="66">
        <v>0.55000000000000004</v>
      </c>
      <c r="N8" s="67">
        <v>922.5</v>
      </c>
      <c r="O8" s="67">
        <v>768.75</v>
      </c>
    </row>
    <row r="9" spans="1:15" ht="105.75" customHeight="1">
      <c r="B9" s="81"/>
      <c r="C9" s="82" t="s">
        <v>113</v>
      </c>
      <c r="D9" s="60"/>
      <c r="E9" s="60" t="s">
        <v>114</v>
      </c>
      <c r="F9" s="93" t="s">
        <v>103</v>
      </c>
      <c r="G9" s="93">
        <v>513</v>
      </c>
      <c r="H9" s="93">
        <v>140</v>
      </c>
      <c r="I9" s="93">
        <v>513</v>
      </c>
      <c r="J9" s="93">
        <v>5.0999999999999996</v>
      </c>
      <c r="K9" s="104" t="s">
        <v>148</v>
      </c>
      <c r="L9" s="88">
        <f>K9/1.2</f>
        <v>2000</v>
      </c>
      <c r="M9" s="92">
        <v>0.55000000000000004</v>
      </c>
      <c r="N9" s="91">
        <v>1080</v>
      </c>
      <c r="O9" s="91">
        <v>900</v>
      </c>
    </row>
    <row r="10" spans="1:15" ht="33" customHeight="1">
      <c r="B10" s="69" t="s">
        <v>117</v>
      </c>
      <c r="C10" s="70"/>
      <c r="D10" s="70"/>
      <c r="E10" s="70"/>
      <c r="F10" s="101"/>
      <c r="G10" s="70"/>
      <c r="H10" s="70"/>
      <c r="I10" s="70"/>
      <c r="J10" s="70"/>
      <c r="K10" s="70"/>
      <c r="L10" s="70"/>
      <c r="M10" s="102"/>
      <c r="N10" s="102"/>
      <c r="O10" s="103"/>
    </row>
    <row r="11" spans="1:15" ht="105.75" customHeight="1">
      <c r="B11" s="58"/>
      <c r="C11" s="59" t="s">
        <v>70</v>
      </c>
      <c r="D11" s="60" t="s">
        <v>91</v>
      </c>
      <c r="E11" s="61" t="s">
        <v>71</v>
      </c>
      <c r="F11" s="94" t="s">
        <v>103</v>
      </c>
      <c r="G11" s="95">
        <v>499</v>
      </c>
      <c r="H11" s="95">
        <v>125</v>
      </c>
      <c r="I11" s="95">
        <v>12.5</v>
      </c>
      <c r="J11" s="96">
        <v>2.4</v>
      </c>
      <c r="K11" s="97">
        <v>830</v>
      </c>
      <c r="L11" s="98">
        <v>691.66666666666674</v>
      </c>
      <c r="M11" s="92">
        <v>0.55000000000000004</v>
      </c>
      <c r="N11" s="91">
        <v>373.49999999999994</v>
      </c>
      <c r="O11" s="91">
        <v>311.24999999999994</v>
      </c>
    </row>
    <row r="12" spans="1:15" ht="33" customHeight="1">
      <c r="B12" s="69" t="s">
        <v>118</v>
      </c>
      <c r="C12" s="70"/>
      <c r="D12" s="70"/>
      <c r="E12" s="70"/>
      <c r="F12" s="101"/>
      <c r="G12" s="70"/>
      <c r="H12" s="70"/>
      <c r="I12" s="70"/>
      <c r="J12" s="70"/>
      <c r="K12" s="70"/>
      <c r="L12" s="70"/>
      <c r="M12" s="102"/>
      <c r="N12" s="102"/>
      <c r="O12" s="103"/>
    </row>
    <row r="13" spans="1:15" ht="105.75" customHeight="1">
      <c r="B13" s="27"/>
      <c r="C13" s="33" t="s">
        <v>68</v>
      </c>
      <c r="D13" s="34"/>
      <c r="E13" s="35" t="s">
        <v>69</v>
      </c>
      <c r="F13" s="62"/>
      <c r="G13" s="63"/>
      <c r="H13" s="63"/>
      <c r="I13" s="63"/>
      <c r="J13" s="64">
        <v>2.5000000000000001E-2</v>
      </c>
      <c r="K13" s="65">
        <v>100</v>
      </c>
      <c r="L13" s="87">
        <v>83.333333333333343</v>
      </c>
      <c r="M13" s="66">
        <v>0.55000000000000004</v>
      </c>
      <c r="N13" s="67">
        <v>44.999999999999993</v>
      </c>
      <c r="O13" s="67">
        <v>37.499999999999993</v>
      </c>
    </row>
    <row r="14" spans="1:15" ht="105.75" customHeight="1">
      <c r="B14" s="27"/>
      <c r="C14" s="33" t="s">
        <v>84</v>
      </c>
      <c r="D14" s="34"/>
      <c r="E14" s="35" t="s">
        <v>85</v>
      </c>
      <c r="F14" s="47" t="s">
        <v>103</v>
      </c>
      <c r="G14" s="36">
        <v>200</v>
      </c>
      <c r="H14" s="36">
        <v>140</v>
      </c>
      <c r="I14" s="36">
        <v>16</v>
      </c>
      <c r="J14" s="37">
        <v>0.1</v>
      </c>
      <c r="K14" s="40">
        <v>200</v>
      </c>
      <c r="L14" s="89">
        <v>166.66666666666669</v>
      </c>
      <c r="M14" s="66">
        <v>0.55000000000000004</v>
      </c>
      <c r="N14" s="67">
        <v>89.999999999999986</v>
      </c>
      <c r="O14" s="67">
        <v>74.999999999999986</v>
      </c>
    </row>
    <row r="15" spans="1:15" ht="105.75" customHeight="1">
      <c r="B15" s="27"/>
      <c r="C15" s="33" t="s">
        <v>86</v>
      </c>
      <c r="D15" s="34"/>
      <c r="E15" s="35" t="s">
        <v>87</v>
      </c>
      <c r="F15" s="47" t="s">
        <v>103</v>
      </c>
      <c r="G15" s="36">
        <v>200</v>
      </c>
      <c r="H15" s="36">
        <v>140</v>
      </c>
      <c r="I15" s="36">
        <v>70.5</v>
      </c>
      <c r="J15" s="37">
        <v>0.16</v>
      </c>
      <c r="K15" s="40">
        <v>250</v>
      </c>
      <c r="L15" s="89">
        <v>208.33333333333334</v>
      </c>
      <c r="M15" s="66">
        <v>0.55000000000000004</v>
      </c>
      <c r="N15" s="67">
        <v>112.5</v>
      </c>
      <c r="O15" s="67">
        <v>93.75</v>
      </c>
    </row>
    <row r="16" spans="1:15" ht="105.75" customHeight="1">
      <c r="B16" s="27"/>
      <c r="C16" s="33">
        <v>18062</v>
      </c>
      <c r="D16" s="28"/>
      <c r="E16" s="48" t="s">
        <v>104</v>
      </c>
      <c r="F16" s="80"/>
      <c r="G16" s="80">
        <v>109</v>
      </c>
      <c r="H16" s="80">
        <v>109</v>
      </c>
      <c r="I16" s="80">
        <v>52.5</v>
      </c>
      <c r="J16" s="80">
        <v>0.1</v>
      </c>
      <c r="K16" s="56">
        <v>166</v>
      </c>
      <c r="L16" s="90">
        <v>138.33000000000001</v>
      </c>
      <c r="M16" s="92">
        <v>0.55000000000000004</v>
      </c>
      <c r="N16" s="91">
        <v>74.699999999999989</v>
      </c>
      <c r="O16" s="91">
        <v>62.249999999999993</v>
      </c>
    </row>
    <row r="17" spans="1:15" ht="33" customHeight="1">
      <c r="B17" s="69" t="s">
        <v>119</v>
      </c>
      <c r="C17" s="70"/>
      <c r="D17" s="70"/>
      <c r="E17" s="70"/>
      <c r="F17" s="101"/>
      <c r="G17" s="70"/>
      <c r="H17" s="70"/>
      <c r="I17" s="70"/>
      <c r="J17" s="70"/>
      <c r="K17" s="70"/>
      <c r="L17" s="70"/>
      <c r="M17" s="102"/>
      <c r="N17" s="102"/>
      <c r="O17" s="103"/>
    </row>
    <row r="18" spans="1:15" ht="105.75" customHeight="1">
      <c r="A18" t="s">
        <v>89</v>
      </c>
      <c r="B18" s="27"/>
      <c r="C18" s="33" t="s">
        <v>62</v>
      </c>
      <c r="D18" s="34" t="s">
        <v>91</v>
      </c>
      <c r="E18" s="35" t="s">
        <v>63</v>
      </c>
      <c r="F18" s="62" t="s">
        <v>103</v>
      </c>
      <c r="G18" s="63">
        <v>1000</v>
      </c>
      <c r="H18" s="63">
        <v>140</v>
      </c>
      <c r="I18" s="63">
        <v>67.5</v>
      </c>
      <c r="J18" s="64">
        <v>1.1000000000000001</v>
      </c>
      <c r="K18" s="65">
        <v>545</v>
      </c>
      <c r="L18" s="87">
        <v>454.16666666666669</v>
      </c>
      <c r="M18" s="66">
        <v>0.55000000000000004</v>
      </c>
      <c r="N18" s="67">
        <v>245.25</v>
      </c>
      <c r="O18" s="67">
        <v>204.375</v>
      </c>
    </row>
    <row r="19" spans="1:15" ht="105.75" customHeight="1">
      <c r="A19" t="s">
        <v>90</v>
      </c>
      <c r="B19" s="27"/>
      <c r="C19" s="33" t="s">
        <v>66</v>
      </c>
      <c r="D19" s="34" t="s">
        <v>94</v>
      </c>
      <c r="E19" s="35" t="s">
        <v>67</v>
      </c>
      <c r="F19" s="47" t="s">
        <v>103</v>
      </c>
      <c r="G19" s="36">
        <v>1000</v>
      </c>
      <c r="H19" s="36">
        <v>140</v>
      </c>
      <c r="I19" s="36">
        <v>67.5</v>
      </c>
      <c r="J19" s="37">
        <v>2.2999999999999998</v>
      </c>
      <c r="K19" s="105">
        <v>1365</v>
      </c>
      <c r="L19" s="89">
        <v>1137.5</v>
      </c>
      <c r="M19" s="66">
        <v>0.55000000000000004</v>
      </c>
      <c r="N19" s="67">
        <v>614.24999999999989</v>
      </c>
      <c r="O19" s="67">
        <v>511.87499999999994</v>
      </c>
    </row>
    <row r="20" spans="1:15" ht="105.75" customHeight="1">
      <c r="B20" s="27"/>
      <c r="C20" s="33" t="s">
        <v>76</v>
      </c>
      <c r="D20" s="34" t="s">
        <v>91</v>
      </c>
      <c r="E20" s="35" t="s">
        <v>77</v>
      </c>
      <c r="F20" s="47" t="s">
        <v>103</v>
      </c>
      <c r="G20" s="36">
        <v>1008</v>
      </c>
      <c r="H20" s="36">
        <v>140</v>
      </c>
      <c r="I20" s="36">
        <v>150</v>
      </c>
      <c r="J20" s="37">
        <v>1.61</v>
      </c>
      <c r="K20" s="40">
        <v>690</v>
      </c>
      <c r="L20" s="89">
        <v>575</v>
      </c>
      <c r="M20" s="66">
        <v>0.55000000000000004</v>
      </c>
      <c r="N20" s="67">
        <v>310.49999999999994</v>
      </c>
      <c r="O20" s="67">
        <v>258.74999999999994</v>
      </c>
    </row>
    <row r="21" spans="1:15" ht="105.75" customHeight="1">
      <c r="B21" s="27"/>
      <c r="C21" s="33" t="s">
        <v>78</v>
      </c>
      <c r="D21" s="34" t="s">
        <v>92</v>
      </c>
      <c r="E21" s="35" t="s">
        <v>79</v>
      </c>
      <c r="F21" s="47" t="s">
        <v>103</v>
      </c>
      <c r="G21" s="36">
        <v>1008</v>
      </c>
      <c r="H21" s="36">
        <v>140</v>
      </c>
      <c r="I21" s="36">
        <v>150</v>
      </c>
      <c r="J21" s="37">
        <v>2.81</v>
      </c>
      <c r="K21" s="105">
        <v>1732</v>
      </c>
      <c r="L21" s="89">
        <v>1443.3333333333335</v>
      </c>
      <c r="M21" s="66">
        <v>0.55000000000000004</v>
      </c>
      <c r="N21" s="67">
        <v>779.4</v>
      </c>
      <c r="O21" s="67">
        <v>649.5</v>
      </c>
    </row>
    <row r="22" spans="1:15" ht="105.75" customHeight="1">
      <c r="B22" s="27"/>
      <c r="C22" s="33" t="s">
        <v>80</v>
      </c>
      <c r="D22" s="34" t="s">
        <v>91</v>
      </c>
      <c r="E22" s="35" t="s">
        <v>81</v>
      </c>
      <c r="F22" s="47" t="s">
        <v>103</v>
      </c>
      <c r="G22" s="36">
        <v>1008</v>
      </c>
      <c r="H22" s="36">
        <v>140</v>
      </c>
      <c r="I22" s="36">
        <v>200</v>
      </c>
      <c r="J22" s="37">
        <v>2.0099999999999998</v>
      </c>
      <c r="K22" s="40">
        <v>790</v>
      </c>
      <c r="L22" s="89">
        <v>658.33333333333337</v>
      </c>
      <c r="M22" s="66">
        <v>0.55000000000000004</v>
      </c>
      <c r="N22" s="67">
        <v>355.49999999999994</v>
      </c>
      <c r="O22" s="67">
        <v>296.24999999999994</v>
      </c>
    </row>
    <row r="23" spans="1:15" ht="105.75" customHeight="1">
      <c r="B23" s="27"/>
      <c r="C23" s="33" t="s">
        <v>82</v>
      </c>
      <c r="D23" s="34" t="s">
        <v>92</v>
      </c>
      <c r="E23" s="35" t="s">
        <v>83</v>
      </c>
      <c r="F23" s="53" t="s">
        <v>103</v>
      </c>
      <c r="G23" s="54">
        <v>1008</v>
      </c>
      <c r="H23" s="54">
        <v>140</v>
      </c>
      <c r="I23" s="54">
        <v>200</v>
      </c>
      <c r="J23" s="55">
        <v>3.21</v>
      </c>
      <c r="K23" s="106">
        <v>1837</v>
      </c>
      <c r="L23" s="88">
        <v>1530.8333333333335</v>
      </c>
      <c r="M23" s="92">
        <v>0.55000000000000004</v>
      </c>
      <c r="N23" s="91">
        <v>826.64999999999986</v>
      </c>
      <c r="O23" s="91">
        <v>688.87499999999989</v>
      </c>
    </row>
    <row r="24" spans="1:15" ht="33" customHeight="1">
      <c r="B24" s="69" t="s">
        <v>116</v>
      </c>
      <c r="C24" s="70"/>
      <c r="D24" s="76"/>
      <c r="E24" s="76"/>
      <c r="F24" s="69"/>
      <c r="G24" s="76"/>
      <c r="H24" s="76"/>
      <c r="I24" s="76"/>
      <c r="J24" s="76"/>
      <c r="K24" s="76"/>
      <c r="L24" s="76"/>
      <c r="M24" s="102"/>
      <c r="N24" s="102"/>
      <c r="O24" s="103"/>
    </row>
    <row r="25" spans="1:15" ht="105.75" customHeight="1">
      <c r="B25" s="85"/>
      <c r="C25" s="33" t="s">
        <v>111</v>
      </c>
      <c r="D25" s="60"/>
      <c r="E25" s="60" t="s">
        <v>112</v>
      </c>
      <c r="F25" s="60" t="s">
        <v>103</v>
      </c>
      <c r="G25" s="60">
        <v>513</v>
      </c>
      <c r="H25" s="60">
        <v>140</v>
      </c>
      <c r="I25" s="60">
        <v>513</v>
      </c>
      <c r="J25" s="60">
        <v>4.4000000000000004</v>
      </c>
      <c r="K25" s="60" t="s">
        <v>146</v>
      </c>
      <c r="L25" s="98">
        <v>1708.3333333333335</v>
      </c>
      <c r="M25" s="66">
        <v>0.55000000000000004</v>
      </c>
      <c r="N25" s="67">
        <v>922.5</v>
      </c>
      <c r="O25" s="67">
        <v>768.75</v>
      </c>
    </row>
    <row r="26" spans="1:15" ht="105.75" customHeight="1">
      <c r="B26" s="85"/>
      <c r="C26" s="33" t="s">
        <v>113</v>
      </c>
      <c r="D26" s="60"/>
      <c r="E26" s="60" t="s">
        <v>114</v>
      </c>
      <c r="F26" s="93" t="s">
        <v>103</v>
      </c>
      <c r="G26" s="93">
        <v>513</v>
      </c>
      <c r="H26" s="93">
        <v>140</v>
      </c>
      <c r="I26" s="93">
        <v>513</v>
      </c>
      <c r="J26" s="93">
        <v>5.0999999999999996</v>
      </c>
      <c r="K26" s="104" t="s">
        <v>148</v>
      </c>
      <c r="L26" s="88">
        <v>2000</v>
      </c>
      <c r="M26" s="92">
        <v>0.55000000000000004</v>
      </c>
      <c r="N26" s="91">
        <v>1080</v>
      </c>
      <c r="O26" s="91">
        <v>900</v>
      </c>
    </row>
    <row r="27" spans="1:15" ht="33" customHeight="1">
      <c r="B27" s="69" t="s">
        <v>120</v>
      </c>
      <c r="C27" s="76"/>
      <c r="D27" s="76"/>
      <c r="E27" s="76"/>
      <c r="F27" s="69"/>
      <c r="G27" s="76"/>
      <c r="H27" s="76"/>
      <c r="I27" s="76"/>
      <c r="J27" s="76"/>
      <c r="K27" s="76"/>
      <c r="L27" s="76"/>
      <c r="M27" s="102"/>
      <c r="N27" s="102"/>
      <c r="O27" s="103"/>
    </row>
    <row r="28" spans="1:15" ht="105.75" customHeight="1">
      <c r="A28" s="109" t="s">
        <v>95</v>
      </c>
      <c r="B28" s="57"/>
      <c r="C28" s="42" t="s">
        <v>72</v>
      </c>
      <c r="D28" s="51" t="s">
        <v>93</v>
      </c>
      <c r="E28" s="52" t="s">
        <v>73</v>
      </c>
      <c r="F28" s="94" t="s">
        <v>103</v>
      </c>
      <c r="G28" s="95">
        <v>499</v>
      </c>
      <c r="H28" s="95">
        <v>125</v>
      </c>
      <c r="I28" s="95">
        <v>36</v>
      </c>
      <c r="J28" s="96">
        <v>0.89600000000000002</v>
      </c>
      <c r="K28" s="97">
        <v>600</v>
      </c>
      <c r="L28" s="98">
        <v>500</v>
      </c>
      <c r="M28" s="66">
        <v>0.55000000000000004</v>
      </c>
      <c r="N28" s="67">
        <v>270</v>
      </c>
      <c r="O28" s="67">
        <v>225</v>
      </c>
    </row>
    <row r="29" spans="1:15" ht="105.75" customHeight="1">
      <c r="B29" s="27"/>
      <c r="C29" s="33" t="s">
        <v>74</v>
      </c>
      <c r="D29" s="34" t="s">
        <v>91</v>
      </c>
      <c r="E29" s="38" t="s">
        <v>75</v>
      </c>
      <c r="F29" s="47" t="s">
        <v>103</v>
      </c>
      <c r="G29" s="39">
        <v>499</v>
      </c>
      <c r="H29" s="39">
        <v>127</v>
      </c>
      <c r="I29" s="39">
        <v>19</v>
      </c>
      <c r="J29" s="37">
        <v>3.444</v>
      </c>
      <c r="K29" s="40">
        <v>1290</v>
      </c>
      <c r="L29" s="89">
        <v>1075</v>
      </c>
      <c r="M29" s="66">
        <v>0.55000000000000004</v>
      </c>
      <c r="N29" s="67">
        <v>580.49999999999989</v>
      </c>
      <c r="O29" s="67">
        <v>483.74999999999994</v>
      </c>
    </row>
    <row r="30" spans="1:15" ht="105.75" customHeight="1">
      <c r="B30" s="50"/>
      <c r="C30" s="71">
        <v>210452</v>
      </c>
      <c r="D30" s="51" t="s">
        <v>94</v>
      </c>
      <c r="E30" s="52" t="s">
        <v>96</v>
      </c>
      <c r="F30" s="53" t="s">
        <v>103</v>
      </c>
      <c r="G30" s="77">
        <v>500</v>
      </c>
      <c r="H30" s="77">
        <v>127</v>
      </c>
      <c r="I30" s="77">
        <v>19</v>
      </c>
      <c r="J30" s="55">
        <v>3.55</v>
      </c>
      <c r="K30" s="56">
        <v>1350</v>
      </c>
      <c r="L30" s="88">
        <v>1125</v>
      </c>
      <c r="M30" s="92">
        <v>0.55000000000000004</v>
      </c>
      <c r="N30" s="91">
        <v>607.49999999999989</v>
      </c>
      <c r="O30" s="91">
        <v>506.24999999999994</v>
      </c>
    </row>
    <row r="31" spans="1:15" ht="33" customHeight="1">
      <c r="B31" s="69" t="s">
        <v>121</v>
      </c>
      <c r="C31" s="78"/>
      <c r="D31" s="76"/>
      <c r="E31" s="76"/>
      <c r="F31" s="69"/>
      <c r="G31" s="76"/>
      <c r="H31" s="76"/>
      <c r="I31" s="76"/>
      <c r="J31" s="76"/>
      <c r="K31" s="76"/>
      <c r="L31" s="76"/>
      <c r="M31" s="102"/>
      <c r="N31" s="102"/>
      <c r="O31" s="103"/>
    </row>
    <row r="32" spans="1:15" ht="105.75" customHeight="1">
      <c r="B32" s="58"/>
      <c r="C32" s="59" t="s">
        <v>84</v>
      </c>
      <c r="D32" s="60"/>
      <c r="E32" s="61" t="s">
        <v>85</v>
      </c>
      <c r="F32" s="62" t="s">
        <v>103</v>
      </c>
      <c r="G32" s="63">
        <v>200</v>
      </c>
      <c r="H32" s="63">
        <v>140</v>
      </c>
      <c r="I32" s="63">
        <v>16</v>
      </c>
      <c r="J32" s="64">
        <v>0.1</v>
      </c>
      <c r="K32" s="65">
        <v>200</v>
      </c>
      <c r="L32" s="87">
        <v>166.66666666666669</v>
      </c>
      <c r="M32" s="66">
        <v>0.55000000000000004</v>
      </c>
      <c r="N32" s="67">
        <v>89.999999999999986</v>
      </c>
      <c r="O32" s="67">
        <v>74.999999999999986</v>
      </c>
    </row>
    <row r="33" spans="2:15" ht="105.75" customHeight="1">
      <c r="B33" s="27"/>
      <c r="C33" s="33" t="s">
        <v>86</v>
      </c>
      <c r="D33" s="34"/>
      <c r="E33" s="35" t="s">
        <v>87</v>
      </c>
      <c r="F33" s="47" t="s">
        <v>103</v>
      </c>
      <c r="G33" s="36">
        <v>200</v>
      </c>
      <c r="H33" s="36">
        <v>140</v>
      </c>
      <c r="I33" s="36">
        <v>70.5</v>
      </c>
      <c r="J33" s="37">
        <v>0.16</v>
      </c>
      <c r="K33" s="40">
        <v>250</v>
      </c>
      <c r="L33" s="89">
        <v>208.33333333333334</v>
      </c>
      <c r="M33" s="66">
        <v>0.55000000000000004</v>
      </c>
      <c r="N33" s="67">
        <v>112.5</v>
      </c>
      <c r="O33" s="67">
        <v>93.75</v>
      </c>
    </row>
    <row r="34" spans="2:15" ht="105.75" customHeight="1">
      <c r="B34" s="50"/>
      <c r="C34" s="42">
        <v>18062</v>
      </c>
      <c r="D34" s="57"/>
      <c r="E34" s="79" t="s">
        <v>104</v>
      </c>
      <c r="F34" s="80"/>
      <c r="G34" s="80">
        <v>109</v>
      </c>
      <c r="H34" s="80">
        <v>109</v>
      </c>
      <c r="I34" s="80">
        <v>52.5</v>
      </c>
      <c r="J34" s="80">
        <v>0.1</v>
      </c>
      <c r="K34" s="56">
        <v>166</v>
      </c>
      <c r="L34" s="90">
        <v>138.33000000000001</v>
      </c>
      <c r="M34" s="92">
        <v>0.55000000000000004</v>
      </c>
      <c r="N34" s="91">
        <v>74.699999999999989</v>
      </c>
      <c r="O34" s="91">
        <v>62.249999999999993</v>
      </c>
    </row>
    <row r="35" spans="2:15" ht="33" customHeight="1">
      <c r="B35" s="69" t="s">
        <v>122</v>
      </c>
      <c r="C35" s="82"/>
      <c r="D35" s="86"/>
      <c r="E35" s="86"/>
      <c r="F35" s="69"/>
      <c r="G35" s="76"/>
      <c r="H35" s="76"/>
      <c r="I35" s="76"/>
      <c r="J35" s="76"/>
      <c r="K35" s="76"/>
      <c r="L35" s="76"/>
      <c r="M35" s="102"/>
      <c r="N35" s="102"/>
      <c r="O35" s="103"/>
    </row>
    <row r="36" spans="2:15" ht="105.75" customHeight="1">
      <c r="B36" s="81"/>
      <c r="C36" s="82" t="s">
        <v>137</v>
      </c>
      <c r="D36" s="28"/>
      <c r="E36" s="48" t="s">
        <v>126</v>
      </c>
      <c r="F36" s="99" t="s">
        <v>133</v>
      </c>
      <c r="G36" s="99">
        <v>1008</v>
      </c>
      <c r="H36" s="99">
        <v>190</v>
      </c>
      <c r="I36" s="99">
        <v>185</v>
      </c>
      <c r="J36" s="99">
        <v>2.2999999999999998</v>
      </c>
      <c r="K36" s="83">
        <v>1220</v>
      </c>
      <c r="L36" s="87">
        <v>1016.6666666666667</v>
      </c>
      <c r="M36" s="66">
        <v>0.55000000000000004</v>
      </c>
      <c r="N36" s="67">
        <v>549</v>
      </c>
      <c r="O36" s="67">
        <v>457.5</v>
      </c>
    </row>
    <row r="37" spans="2:15" ht="105.75" customHeight="1">
      <c r="B37" s="81"/>
      <c r="C37" s="82" t="s">
        <v>138</v>
      </c>
      <c r="D37" s="28"/>
      <c r="E37" s="48" t="s">
        <v>136</v>
      </c>
      <c r="F37" s="80" t="s">
        <v>133</v>
      </c>
      <c r="G37" s="80">
        <v>1008</v>
      </c>
      <c r="H37" s="80">
        <v>190</v>
      </c>
      <c r="I37" s="80">
        <v>185</v>
      </c>
      <c r="J37" s="80">
        <v>3.6</v>
      </c>
      <c r="K37" s="108">
        <v>1942</v>
      </c>
      <c r="L37" s="88">
        <v>1618.3333333333335</v>
      </c>
      <c r="M37" s="92">
        <v>0.55000000000000004</v>
      </c>
      <c r="N37" s="91">
        <v>873.89999999999986</v>
      </c>
      <c r="O37" s="91">
        <v>728.24999999999989</v>
      </c>
    </row>
    <row r="38" spans="2:15" ht="33" customHeight="1">
      <c r="B38" s="69" t="s">
        <v>123</v>
      </c>
      <c r="C38" s="82"/>
      <c r="D38" s="82"/>
      <c r="E38" s="82"/>
      <c r="F38" s="101"/>
      <c r="G38" s="70"/>
      <c r="H38" s="70"/>
      <c r="I38" s="70"/>
      <c r="J38" s="70"/>
      <c r="K38" s="70"/>
      <c r="L38" s="70"/>
      <c r="M38" s="102"/>
      <c r="N38" s="102"/>
      <c r="O38" s="103"/>
    </row>
    <row r="39" spans="2:15" ht="105.75" customHeight="1">
      <c r="B39" s="81"/>
      <c r="C39" s="82" t="s">
        <v>139</v>
      </c>
      <c r="D39" s="28"/>
      <c r="E39" s="48" t="s">
        <v>127</v>
      </c>
      <c r="F39" s="99" t="s">
        <v>133</v>
      </c>
      <c r="G39" s="99">
        <v>513</v>
      </c>
      <c r="H39" s="99">
        <v>190</v>
      </c>
      <c r="I39" s="99">
        <v>613</v>
      </c>
      <c r="J39" s="99">
        <v>5.6</v>
      </c>
      <c r="K39" s="107">
        <v>4250</v>
      </c>
      <c r="L39" s="87">
        <v>3541.666666666667</v>
      </c>
      <c r="M39" s="66">
        <v>0.55000000000000004</v>
      </c>
      <c r="N39" s="67">
        <v>1912.5</v>
      </c>
      <c r="O39" s="67">
        <v>1593.75</v>
      </c>
    </row>
    <row r="40" spans="2:15" ht="105.75" customHeight="1">
      <c r="B40" s="81"/>
      <c r="C40" s="82" t="s">
        <v>140</v>
      </c>
      <c r="D40" s="28"/>
      <c r="E40" s="48" t="s">
        <v>128</v>
      </c>
      <c r="F40" s="80" t="s">
        <v>133</v>
      </c>
      <c r="G40" s="80">
        <v>513</v>
      </c>
      <c r="H40" s="80">
        <v>190</v>
      </c>
      <c r="I40" s="80">
        <v>613</v>
      </c>
      <c r="J40" s="80">
        <v>6.2</v>
      </c>
      <c r="K40" s="108">
        <v>4560</v>
      </c>
      <c r="L40" s="88">
        <v>3800</v>
      </c>
      <c r="M40" s="92">
        <v>0.55000000000000004</v>
      </c>
      <c r="N40" s="91">
        <v>2052</v>
      </c>
      <c r="O40" s="91">
        <v>1710</v>
      </c>
    </row>
    <row r="41" spans="2:15" ht="33" customHeight="1">
      <c r="B41" s="69" t="s">
        <v>124</v>
      </c>
      <c r="C41" s="82"/>
      <c r="D41" s="69"/>
      <c r="E41" s="69"/>
      <c r="F41" s="69"/>
      <c r="G41" s="76"/>
      <c r="H41" s="76"/>
      <c r="I41" s="76"/>
      <c r="J41" s="76"/>
      <c r="K41" s="76"/>
      <c r="L41" s="76"/>
      <c r="M41" s="102"/>
      <c r="N41" s="102"/>
      <c r="O41" s="103"/>
    </row>
    <row r="42" spans="2:15" ht="105.75" customHeight="1">
      <c r="B42" s="81"/>
      <c r="C42" s="33" t="s">
        <v>141</v>
      </c>
      <c r="D42" s="28" t="s">
        <v>93</v>
      </c>
      <c r="E42" s="48" t="s">
        <v>129</v>
      </c>
      <c r="F42" s="99" t="s">
        <v>133</v>
      </c>
      <c r="G42" s="99">
        <v>499</v>
      </c>
      <c r="H42" s="99">
        <v>176</v>
      </c>
      <c r="I42" s="99">
        <v>39</v>
      </c>
      <c r="J42" s="99">
        <v>1.2</v>
      </c>
      <c r="K42" s="83">
        <v>790</v>
      </c>
      <c r="L42" s="87">
        <v>658.33333333333337</v>
      </c>
      <c r="M42" s="66">
        <v>0.55000000000000004</v>
      </c>
      <c r="N42" s="67">
        <v>355.49999999999994</v>
      </c>
      <c r="O42" s="67">
        <v>296.24999999999994</v>
      </c>
    </row>
    <row r="43" spans="2:15" ht="105.75" customHeight="1">
      <c r="B43" s="81"/>
      <c r="C43" s="33" t="s">
        <v>142</v>
      </c>
      <c r="D43" s="28" t="s">
        <v>132</v>
      </c>
      <c r="E43" s="48" t="s">
        <v>130</v>
      </c>
      <c r="F43" s="49" t="s">
        <v>133</v>
      </c>
      <c r="G43" s="49">
        <v>499</v>
      </c>
      <c r="H43" s="49">
        <v>176</v>
      </c>
      <c r="I43" s="49">
        <v>25</v>
      </c>
      <c r="J43" s="49">
        <v>4.3</v>
      </c>
      <c r="K43" s="56">
        <v>1850</v>
      </c>
      <c r="L43" s="89">
        <v>1541.6666666666667</v>
      </c>
      <c r="M43" s="66">
        <v>0.55000000000000004</v>
      </c>
      <c r="N43" s="67">
        <v>832.49999999999989</v>
      </c>
      <c r="O43" s="67">
        <v>693.74999999999989</v>
      </c>
    </row>
    <row r="44" spans="2:15" ht="105.75" customHeight="1">
      <c r="B44" s="81"/>
      <c r="C44" s="33" t="s">
        <v>143</v>
      </c>
      <c r="D44" s="28" t="s">
        <v>94</v>
      </c>
      <c r="E44" s="48" t="s">
        <v>131</v>
      </c>
      <c r="F44" s="80" t="s">
        <v>133</v>
      </c>
      <c r="G44" s="80">
        <v>499</v>
      </c>
      <c r="H44" s="80">
        <v>176</v>
      </c>
      <c r="I44" s="80">
        <v>31</v>
      </c>
      <c r="J44" s="80">
        <v>5.0999999999999996</v>
      </c>
      <c r="K44" s="56">
        <v>2120</v>
      </c>
      <c r="L44" s="88">
        <v>1766.6666666666667</v>
      </c>
      <c r="M44" s="92">
        <v>0.55000000000000004</v>
      </c>
      <c r="N44" s="91">
        <v>954</v>
      </c>
      <c r="O44" s="91">
        <v>795</v>
      </c>
    </row>
    <row r="45" spans="2:15" ht="33" customHeight="1">
      <c r="B45" s="69" t="s">
        <v>125</v>
      </c>
      <c r="C45" s="82"/>
      <c r="D45" s="69"/>
      <c r="E45" s="69"/>
      <c r="F45" s="69"/>
      <c r="G45" s="76"/>
      <c r="H45" s="76"/>
      <c r="I45" s="76"/>
      <c r="J45" s="76"/>
      <c r="K45" s="76"/>
      <c r="L45" s="76"/>
      <c r="M45" s="102"/>
      <c r="N45" s="102"/>
      <c r="O45" s="103"/>
    </row>
    <row r="46" spans="2:15" ht="105.75" customHeight="1">
      <c r="B46" s="81"/>
      <c r="C46" s="33" t="s">
        <v>144</v>
      </c>
      <c r="D46" s="28"/>
      <c r="E46" s="48" t="s">
        <v>134</v>
      </c>
      <c r="F46" s="99" t="s">
        <v>133</v>
      </c>
      <c r="G46" s="99">
        <v>300</v>
      </c>
      <c r="H46" s="99">
        <v>190</v>
      </c>
      <c r="I46" s="99">
        <v>11.8</v>
      </c>
      <c r="J46" s="99">
        <v>0.1</v>
      </c>
      <c r="K46" s="83">
        <v>240</v>
      </c>
      <c r="L46" s="87">
        <v>200</v>
      </c>
      <c r="M46" s="66">
        <v>0.55000000000000004</v>
      </c>
      <c r="N46" s="67">
        <v>108</v>
      </c>
      <c r="O46" s="67">
        <v>90</v>
      </c>
    </row>
    <row r="47" spans="2:15" ht="105.75" customHeight="1">
      <c r="B47" s="81"/>
      <c r="C47" s="33" t="s">
        <v>145</v>
      </c>
      <c r="D47" s="28"/>
      <c r="E47" s="48" t="s">
        <v>135</v>
      </c>
      <c r="F47" s="80" t="s">
        <v>133</v>
      </c>
      <c r="G47" s="80">
        <v>300</v>
      </c>
      <c r="H47" s="80">
        <v>300</v>
      </c>
      <c r="I47" s="80">
        <v>61</v>
      </c>
      <c r="J47" s="80">
        <v>0.2</v>
      </c>
      <c r="K47" s="56">
        <v>290</v>
      </c>
      <c r="L47" s="88">
        <v>241.66666666666669</v>
      </c>
      <c r="M47" s="92">
        <v>0.55000000000000004</v>
      </c>
      <c r="N47" s="91">
        <v>130.5</v>
      </c>
      <c r="O47" s="91">
        <v>108.75</v>
      </c>
    </row>
  </sheetData>
  <autoFilter ref="B3:O47"/>
  <mergeCells count="2">
    <mergeCell ref="M2:O2"/>
    <mergeCell ref="B2:E2"/>
  </mergeCells>
  <pageMargins left="0.25" right="0.25" top="0.75" bottom="0.75" header="0.3" footer="0.3"/>
  <pageSetup paperSize="9" scale="6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2013</vt:lpstr>
      <vt:lpstr>АВС</vt:lpstr>
      <vt:lpstr>VS LINE Москва</vt:lpstr>
      <vt:lpstr>АВС!Print_Area</vt:lpstr>
    </vt:vector>
  </TitlesOfParts>
  <Company>Krokoz™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Olga</cp:lastModifiedBy>
  <cp:lastPrinted>2019-03-07T10:31:58Z</cp:lastPrinted>
  <dcterms:created xsi:type="dcterms:W3CDTF">2012-06-25T20:52:05Z</dcterms:created>
  <dcterms:modified xsi:type="dcterms:W3CDTF">2021-05-21T09:57:21Z</dcterms:modified>
</cp:coreProperties>
</file>