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016\Etales-2.0.1\Etales-2.0.1\api\kernel\data\templates\fr\"/>
    </mc:Choice>
  </mc:AlternateContent>
  <bookViews>
    <workbookView xWindow="15" yWindow="15" windowWidth="16380" windowHeight="11295" tabRatio="612"/>
  </bookViews>
  <sheets>
    <sheet name="Vos Décisions" sheetId="1" r:id="rId1"/>
    <sheet name="TDB Production" sheetId="2" r:id="rId2"/>
    <sheet name="Etats Financiers" sheetId="3" r:id="rId3"/>
    <sheet name="Intelligence Economique" sheetId="4" r:id="rId4"/>
    <sheet name="W" sheetId="5" r:id="rId5"/>
  </sheets>
  <definedNames>
    <definedName name="_W011134" localSheetId="4">W!$A$1:$B$865</definedName>
    <definedName name="WHStest_6">W!#REF!</definedName>
    <definedName name="_xlnm.Print_Area" localSheetId="2">'Etats Financiers'!$A$1:$Y$39</definedName>
    <definedName name="_xlnm.Print_Area" localSheetId="3">'Intelligence Economique'!$A$1:$N$118</definedName>
    <definedName name="_xlnm.Print_Area" localSheetId="1">'TDB Production'!$A$1:$AA$48</definedName>
    <definedName name="_xlnm.Print_Area" localSheetId="0">'Vos Décisions'!$A$1:$Y$38</definedName>
  </definedNames>
  <calcPr calcId="152511"/>
</workbook>
</file>

<file path=xl/connections.xml><?xml version="1.0" encoding="utf-8"?>
<connections xmlns="http://schemas.openxmlformats.org/spreadsheetml/2006/main">
  <connection id="1" name="W011134" type="6" refreshedVersion="3" deleted="1" background="1" saveData="1">
    <textPr prompt="0" codePage="850" sourceFile="C:\GMC\FRNF_14C1\RUN_14C1\Wfiles\134\W011134.txt">
      <textFields>
        <textField/>
      </textFields>
    </textPr>
  </connection>
</connections>
</file>

<file path=xl/sharedStrings.xml><?xml version="1.0" encoding="utf-8"?>
<sst xmlns="http://schemas.openxmlformats.org/spreadsheetml/2006/main" count="422" uniqueCount="328">
  <si>
    <t>Code:</t>
  </si>
  <si>
    <t>Number</t>
  </si>
  <si>
    <t>Support</t>
  </si>
  <si>
    <t>Commn.</t>
  </si>
  <si>
    <t>%</t>
  </si>
  <si>
    <t>Europe</t>
  </si>
  <si>
    <t>Internet</t>
  </si>
  <si>
    <t>Spot</t>
  </si>
  <si>
    <t>Personnel:</t>
  </si>
  <si>
    <t>Finance:</t>
  </si>
  <si>
    <t>Information:</t>
  </si>
  <si>
    <t xml:space="preserve"> </t>
  </si>
  <si>
    <t>Product 1</t>
  </si>
  <si>
    <t>Product 2</t>
  </si>
  <si>
    <t>Product 3</t>
  </si>
  <si>
    <t>Machines:</t>
  </si>
  <si>
    <t xml:space="preserve">  Europe</t>
  </si>
  <si>
    <t xml:space="preserve">  Internet</t>
  </si>
  <si>
    <t>Transport:</t>
  </si>
  <si>
    <t>Tonnes</t>
  </si>
  <si>
    <t>FINANCIAL STATEMENTS</t>
  </si>
  <si>
    <t>€</t>
  </si>
  <si>
    <t xml:space="preserve">  Less closing inventory values</t>
  </si>
  <si>
    <t>)</t>
  </si>
  <si>
    <t>Insurance claimed</t>
  </si>
  <si>
    <t>Primary non-insured risk</t>
  </si>
  <si>
    <t>Information about next quarter:</t>
  </si>
  <si>
    <t>Company</t>
  </si>
  <si>
    <t xml:space="preserve">       </t>
  </si>
  <si>
    <t xml:space="preserve"> Internet</t>
  </si>
  <si>
    <t>World Copyright © 2013 - EDIT 515 Ltd, UK and SDG - Simuladores e Modelos de Gestão, S.A.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</si>
  <si>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</si>
  <si>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Group </t>
  </si>
  <si>
    <t xml:space="preserve">Year </t>
  </si>
  <si>
    <t>Qtr</t>
  </si>
  <si>
    <t xml:space="preserve">      Company</t>
  </si>
  <si>
    <t>Resources and Products</t>
  </si>
  <si>
    <t>Financial Statements</t>
  </si>
  <si>
    <t xml:space="preserve">Qtr </t>
  </si>
  <si>
    <t>ALENA</t>
  </si>
  <si>
    <t>Agents européens</t>
  </si>
  <si>
    <t>Distributeurs ALENA</t>
  </si>
  <si>
    <t>Distributeurs Internet</t>
  </si>
  <si>
    <t>Quantités à livrer à:</t>
  </si>
  <si>
    <t>(étoile si</t>
  </si>
  <si>
    <t xml:space="preserve"> incomplet)</t>
  </si>
  <si>
    <t>Qualité:</t>
  </si>
  <si>
    <t>Amélioration des produits</t>
  </si>
  <si>
    <t>Temps d'assemblage (minutes)</t>
  </si>
  <si>
    <t>Matériaux haute qualité (%)</t>
  </si>
  <si>
    <t>Sous-traitance:</t>
  </si>
  <si>
    <t>Pièces à commander (unités)</t>
  </si>
  <si>
    <t>Agents et distributeurs:</t>
  </si>
  <si>
    <t>Production:</t>
  </si>
  <si>
    <t>Maintenance (heure/machine)</t>
  </si>
  <si>
    <t>Numbre de ports du site</t>
  </si>
  <si>
    <t>3mois</t>
  </si>
  <si>
    <t>6mois</t>
  </si>
  <si>
    <t>Nombre de postes</t>
  </si>
  <si>
    <t>Développement du site</t>
  </si>
  <si>
    <t>Ouvriers à embaucher</t>
  </si>
  <si>
    <t>Ouvriers à former</t>
  </si>
  <si>
    <t>Actions à émettre / racheter</t>
  </si>
  <si>
    <t>Dividende (cents/action)</t>
  </si>
  <si>
    <t>Machines à acheter</t>
  </si>
  <si>
    <t>Agrandissement usine (sq. m.)</t>
  </si>
  <si>
    <t>Machines à vendre</t>
  </si>
  <si>
    <t>Assurance</t>
  </si>
  <si>
    <t>Part de marché</t>
  </si>
  <si>
    <t>Activité de l'entreprise</t>
  </si>
  <si>
    <t>Foncier:</t>
  </si>
  <si>
    <t>m²</t>
  </si>
  <si>
    <t>Surface possédée</t>
  </si>
  <si>
    <t>Accès, parking, etc</t>
  </si>
  <si>
    <t>Surface inutilisée</t>
  </si>
  <si>
    <t>Taille de l'usine prochain trim.</t>
  </si>
  <si>
    <t>Circulation et accèss</t>
  </si>
  <si>
    <t>Opérations d'assemblage</t>
  </si>
  <si>
    <t>Opérations d'usinage</t>
  </si>
  <si>
    <t>Stocks</t>
  </si>
  <si>
    <t>Espace disponible</t>
  </si>
  <si>
    <t>Machines réformées</t>
  </si>
  <si>
    <t>Machines utilisées au dernier trim.</t>
  </si>
  <si>
    <t>Machines achetées et installées</t>
  </si>
  <si>
    <t>Machines disponibles prochain trim.</t>
  </si>
  <si>
    <t>Heures disponibles théoriques</t>
  </si>
  <si>
    <t>Heures H.S.</t>
  </si>
  <si>
    <t>Heures travaillées</t>
  </si>
  <si>
    <t>Maintenance prévues (h.)</t>
  </si>
  <si>
    <t>Matériaux:</t>
  </si>
  <si>
    <t>Disponible</t>
  </si>
  <si>
    <t>Acheté</t>
  </si>
  <si>
    <t>Défectueux</t>
  </si>
  <si>
    <t>Perdu ou détruit</t>
  </si>
  <si>
    <t>Utilisé</t>
  </si>
  <si>
    <t>Stock à la fin</t>
  </si>
  <si>
    <t>A livrer au prochain trim.</t>
  </si>
  <si>
    <t>Acheté au trim. Précédent</t>
  </si>
  <si>
    <t>Acheté 2 trim. Précédents</t>
  </si>
  <si>
    <t>A livrer dans 2 trim.</t>
  </si>
  <si>
    <r>
      <t>Statistiques web</t>
    </r>
    <r>
      <rPr>
        <b/>
        <sz val="9"/>
        <rFont val="Arial"/>
        <family val="2"/>
      </rPr>
      <t>:</t>
    </r>
  </si>
  <si>
    <t>Nombre de ports utilisés</t>
  </si>
  <si>
    <t>Nombre de visitées</t>
  </si>
  <si>
    <t>Nombre de plainte à propos du site</t>
  </si>
  <si>
    <t>Ressources humaines:</t>
  </si>
  <si>
    <t>Ressources physiques:  utilisation et dispo</t>
  </si>
  <si>
    <t>Au début du précédent trim.</t>
  </si>
  <si>
    <t>Récrutés</t>
  </si>
  <si>
    <t>Formés</t>
  </si>
  <si>
    <t>Renvoyés</t>
  </si>
  <si>
    <t>Démissionnés</t>
  </si>
  <si>
    <t>Disponible prochain trim.</t>
  </si>
  <si>
    <t>Ouvriers:</t>
  </si>
  <si>
    <t>Heures disponibles</t>
  </si>
  <si>
    <t>Maladie / Absentéisme (h.)</t>
  </si>
  <si>
    <t>Préavis de grève prochain trim.</t>
  </si>
  <si>
    <t>Agents/distributeurs:</t>
  </si>
  <si>
    <t>Actifs dernier trim.</t>
  </si>
  <si>
    <t>Abandons</t>
  </si>
  <si>
    <t>Révocation</t>
  </si>
  <si>
    <t>Nomination</t>
  </si>
  <si>
    <t>Actifs trim. Suiv.</t>
  </si>
  <si>
    <t>Assemblage</t>
  </si>
  <si>
    <t>Usinage</t>
  </si>
  <si>
    <t>Distance (km)</t>
  </si>
  <si>
    <t>N. de chargements</t>
  </si>
  <si>
    <t>Empreinte carbone (CO2e):</t>
  </si>
  <si>
    <t>Chauffage / éclairage</t>
  </si>
  <si>
    <t>Production</t>
  </si>
  <si>
    <t>Empreinte primaire totale</t>
  </si>
  <si>
    <t>Données produits:</t>
  </si>
  <si>
    <t>Quantités:</t>
  </si>
  <si>
    <t>Produits</t>
  </si>
  <si>
    <t>Prévus</t>
  </si>
  <si>
    <t>Perdus/détruits</t>
  </si>
  <si>
    <t>Distributeurs Web</t>
  </si>
  <si>
    <t>Livraison:</t>
  </si>
  <si>
    <t>Commandes:</t>
  </si>
  <si>
    <t xml:space="preserve"> Ventes:</t>
  </si>
  <si>
    <t>Non honoré:</t>
  </si>
  <si>
    <t>Stocks:</t>
  </si>
  <si>
    <t>Services de garantie</t>
  </si>
  <si>
    <t>Améliorations produit</t>
  </si>
  <si>
    <t>Composants:</t>
  </si>
  <si>
    <t xml:space="preserve"> Assemblé trim. préc.</t>
  </si>
  <si>
    <t>Commandé trim. prec.</t>
  </si>
  <si>
    <t>Stock</t>
  </si>
  <si>
    <t>Disponibles</t>
  </si>
  <si>
    <t>Publicité</t>
  </si>
  <si>
    <t>Distributeur web</t>
  </si>
  <si>
    <t>FAI</t>
  </si>
  <si>
    <t>Agents et distributeurs</t>
  </si>
  <si>
    <t>Bureaux de vente</t>
  </si>
  <si>
    <t>Garanties de services</t>
  </si>
  <si>
    <t>R&amp;D</t>
  </si>
  <si>
    <t>web dév.</t>
  </si>
  <si>
    <t>Service du personnel</t>
  </si>
  <si>
    <t>Maintenance des machines</t>
  </si>
  <si>
    <t>Achat et stockage</t>
  </si>
  <si>
    <t>Intelligence économique</t>
  </si>
  <si>
    <t>Contrôle du crédit</t>
  </si>
  <si>
    <t>Salaires du management</t>
  </si>
  <si>
    <t>Autres coûts</t>
  </si>
  <si>
    <t>Total dépenses admin.</t>
  </si>
  <si>
    <t>Bénéfice imposable cumulé:</t>
  </si>
  <si>
    <t>Pertes / profits imposables</t>
  </si>
  <si>
    <t>Pertes / profits avant impôt préc.</t>
  </si>
  <si>
    <t>Pertes / profit avants impôt</t>
  </si>
  <si>
    <t>Dépenses administratives</t>
  </si>
  <si>
    <t>Revenus</t>
  </si>
  <si>
    <t>Ventes</t>
  </si>
  <si>
    <t>Valeur du stock initial</t>
  </si>
  <si>
    <t>Composants achetés</t>
  </si>
  <si>
    <t>Matériaux achetés</t>
  </si>
  <si>
    <t>Coûts de fonctionnement machines</t>
  </si>
  <si>
    <t>Masse salariale ouvriers</t>
  </si>
  <si>
    <t>Masse salariale monteurs</t>
  </si>
  <si>
    <t>Contrôle qualité</t>
  </si>
  <si>
    <t>Profit brut</t>
  </si>
  <si>
    <t>Transport</t>
  </si>
  <si>
    <t>Coûts de production</t>
  </si>
  <si>
    <t>Assurances reçues</t>
  </si>
  <si>
    <t>Dépréciation</t>
  </si>
  <si>
    <t>Pertes / profits fonctionnement</t>
  </si>
  <si>
    <t xml:space="preserve">  Revenu financier</t>
  </si>
  <si>
    <t xml:space="preserve">  Charges financières</t>
  </si>
  <si>
    <t>Impôts prélevés</t>
  </si>
  <si>
    <t>Pertes / profit pour la période</t>
  </si>
  <si>
    <t>Bénéfice par action (cents)</t>
  </si>
  <si>
    <t>Dividendes payés</t>
  </si>
  <si>
    <t>Revenus non distribués</t>
  </si>
  <si>
    <t>Revenus non distribués préc.</t>
  </si>
  <si>
    <t>Revenus non distribués transférés</t>
  </si>
  <si>
    <t>Bilan</t>
  </si>
  <si>
    <t>Actifs non courants:</t>
  </si>
  <si>
    <t>Terrain</t>
  </si>
  <si>
    <t>Bâtiments</t>
  </si>
  <si>
    <t>Machines</t>
  </si>
  <si>
    <t>Total</t>
  </si>
  <si>
    <t>Actifs courants:</t>
  </si>
  <si>
    <t>Composants</t>
  </si>
  <si>
    <t>Matériaux</t>
  </si>
  <si>
    <t>Trésorerie et équivalents</t>
  </si>
  <si>
    <t>Actifs courants</t>
  </si>
  <si>
    <t>Total actifs</t>
  </si>
  <si>
    <t>Passif:</t>
  </si>
  <si>
    <t>Impôts à payer</t>
  </si>
  <si>
    <t>Traites à payer</t>
  </si>
  <si>
    <t>Découvert bancaire</t>
  </si>
  <si>
    <t>Passif à court terme</t>
  </si>
  <si>
    <t>Prêts à terme</t>
  </si>
  <si>
    <t>Actif net</t>
  </si>
  <si>
    <t>Fonds:</t>
  </si>
  <si>
    <t>Capital</t>
  </si>
  <si>
    <t>Primes d'émission</t>
  </si>
  <si>
    <t>Trésorerie</t>
  </si>
  <si>
    <t>Exploitation:</t>
  </si>
  <si>
    <t>Paiements</t>
  </si>
  <si>
    <t>Impôts payés</t>
  </si>
  <si>
    <t>Net</t>
  </si>
  <si>
    <t>Investissements:</t>
  </si>
  <si>
    <t>Intérêts reçus</t>
  </si>
  <si>
    <t>Vente d'actifs</t>
  </si>
  <si>
    <t>Actifs achetés</t>
  </si>
  <si>
    <t>Financement:</t>
  </si>
  <si>
    <t>Actions émises</t>
  </si>
  <si>
    <t>Actions rachetés</t>
  </si>
  <si>
    <t>Prêts</t>
  </si>
  <si>
    <t>Intérêts payés</t>
  </si>
  <si>
    <t>Trésorerie nette</t>
  </si>
  <si>
    <t>Trésorerie nette préc.</t>
  </si>
  <si>
    <t>Solde</t>
  </si>
  <si>
    <t>(dont dépôt à terme -</t>
  </si>
  <si>
    <t>Capacité d'emprunt trim. Suiv.</t>
  </si>
  <si>
    <t>Découvert max. trim. suiv.</t>
  </si>
  <si>
    <t>Taux de chômage</t>
  </si>
  <si>
    <t>Taux directeur (% p.a.)</t>
  </si>
  <si>
    <t>Entreprise</t>
  </si>
  <si>
    <t>Données boursières:</t>
  </si>
  <si>
    <t>Prix de l'action (cents)</t>
  </si>
  <si>
    <t>Dividendes payés (cents/action)</t>
  </si>
  <si>
    <t>Performance de l'investissment (€)</t>
  </si>
  <si>
    <t>Produit 1</t>
  </si>
  <si>
    <t>Produit 2</t>
  </si>
  <si>
    <t>Produit 3</t>
  </si>
  <si>
    <t xml:space="preserve">     Produit 1</t>
  </si>
  <si>
    <t xml:space="preserve">     Produit 2</t>
  </si>
  <si>
    <t xml:space="preserve">     Produit 3</t>
  </si>
  <si>
    <t>Employés de production</t>
  </si>
  <si>
    <r>
      <t>Salaire horaire</t>
    </r>
    <r>
      <rPr>
        <sz val="9"/>
        <rFont val="Arial"/>
        <family val="2"/>
      </rPr>
      <t xml:space="preserve"> (cents/hr)</t>
    </r>
  </si>
  <si>
    <t xml:space="preserve">  Nombre d'agents distributeurs</t>
  </si>
  <si>
    <t>Bilans</t>
  </si>
  <si>
    <t>Actifs</t>
  </si>
  <si>
    <t>Propriétés, usines, équipements</t>
  </si>
  <si>
    <t xml:space="preserve">Créances </t>
  </si>
  <si>
    <t>Passif</t>
  </si>
  <si>
    <t>Dettes</t>
  </si>
  <si>
    <t>Prêts à long terme</t>
  </si>
  <si>
    <t>Fonds</t>
  </si>
  <si>
    <t>Bénéfices non répartis</t>
  </si>
  <si>
    <t>Valeur nette</t>
  </si>
  <si>
    <t>Informations libres</t>
  </si>
  <si>
    <t>Impôts prélevés et à prélever</t>
  </si>
  <si>
    <t>Informations achetées</t>
  </si>
  <si>
    <t xml:space="preserve">Parts de marché (% des ventes) </t>
  </si>
  <si>
    <t>Activité des concurrents</t>
  </si>
  <si>
    <t>Appréciation des consommateurs :</t>
  </si>
  <si>
    <t>Site web</t>
  </si>
  <si>
    <t>*</t>
  </si>
  <si>
    <t xml:space="preserve">      Entreprise</t>
  </si>
  <si>
    <t>Rnd</t>
  </si>
  <si>
    <t>Rapport de Gestion</t>
  </si>
  <si>
    <t>Groupe</t>
  </si>
  <si>
    <t>Vos décisions</t>
  </si>
  <si>
    <t xml:space="preserve"> VEUILLEZ VÉRIFIER  …</t>
  </si>
  <si>
    <t>Année</t>
  </si>
  <si>
    <t>Trm</t>
  </si>
  <si>
    <t>DIDI Mohamed © 2016</t>
  </si>
  <si>
    <t>Taux d'inflation (IPC)</t>
  </si>
  <si>
    <t>Indice des prix à la production (IPP)</t>
  </si>
  <si>
    <t>Maroc</t>
  </si>
  <si>
    <t>Zone Euro</t>
  </si>
  <si>
    <t>Coût des composants (DH / unité)</t>
  </si>
  <si>
    <t>Taux de change MAD / EUR</t>
  </si>
  <si>
    <t>Perspectives économiques :</t>
  </si>
  <si>
    <t>Capitalisation (DH)</t>
  </si>
  <si>
    <t>Prix des produits (DH)</t>
  </si>
  <si>
    <t xml:space="preserve">  Produit 1:  Maroc      </t>
  </si>
  <si>
    <t xml:space="preserve">  Produit 2:  Maroc      </t>
  </si>
  <si>
    <t xml:space="preserve">  Produit 3:  Maroc      </t>
  </si>
  <si>
    <t xml:space="preserve"> Europe</t>
  </si>
  <si>
    <t>DIDI MOHAMED © 2016</t>
  </si>
  <si>
    <t>Dépenses de publicité totales (DH)</t>
  </si>
  <si>
    <t>Dépentes totales R&amp;D (DH)</t>
  </si>
  <si>
    <t>Publicité: (KDH)</t>
  </si>
  <si>
    <t>Prices (KDH):</t>
  </si>
  <si>
    <t>Agents locaux</t>
  </si>
  <si>
    <t>Distributeurs Europe</t>
  </si>
  <si>
    <t>R&amp;D (KDH)</t>
  </si>
  <si>
    <t>Échéance du pret (KDH)</t>
  </si>
  <si>
    <t>Dépôt à terme (KDH)</t>
  </si>
  <si>
    <t>Budget du management (KDH)</t>
  </si>
  <si>
    <t>Salaire horaire (DH)</t>
  </si>
  <si>
    <t>Staff training (jours)</t>
  </si>
  <si>
    <t>Matériaux à acheter (1000 pc)</t>
  </si>
  <si>
    <t xml:space="preserve"> (KDH)</t>
  </si>
  <si>
    <t>Coût de construction (DH / m²)</t>
  </si>
  <si>
    <t>Qualité normale</t>
  </si>
  <si>
    <t>Haute qualité</t>
  </si>
  <si>
    <t>6 mois</t>
  </si>
  <si>
    <t>3 mois</t>
  </si>
  <si>
    <t>Prix Spot</t>
  </si>
  <si>
    <t>Reste</t>
  </si>
  <si>
    <t>BKAM</t>
  </si>
  <si>
    <t>BCE</t>
  </si>
  <si>
    <t>RAPPORT DE GESTION</t>
  </si>
  <si>
    <t>Intelligence Economique Pg 1</t>
  </si>
  <si>
    <t>Intelligence Economique Pg 2</t>
  </si>
  <si>
    <t>PIB (Mrd USD)</t>
  </si>
  <si>
    <t>Solde du commerce extérieur (Mrd USD)</t>
  </si>
  <si>
    <r>
      <t>Prix des matières premières (</t>
    </r>
    <r>
      <rPr>
        <sz val="9"/>
        <rFont val="Calibri"/>
        <family val="2"/>
      </rPr>
      <t xml:space="preserve">€ </t>
    </r>
    <r>
      <rPr>
        <sz val="9"/>
        <rFont val="Arial"/>
        <family val="2"/>
      </rPr>
      <t>/ 1000 pc)</t>
    </r>
  </si>
  <si>
    <t>Effectif</t>
  </si>
  <si>
    <t>demandé</t>
  </si>
  <si>
    <t>Produit</t>
  </si>
  <si>
    <t>Com' corp</t>
  </si>
  <si>
    <t>Créances</t>
  </si>
  <si>
    <t>Efficience moyenne des machines</t>
  </si>
  <si>
    <t>Estimation des connexions perdues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</si>
</sst>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\ _€_-;\-* #,##0.00\ _€_-;_-* &quot;-&quot;??\ _€_-;_-@_-"/>
    <numFmt numFmtId="165" formatCode="0;\-0;;@"/>
    <numFmt numFmtId="166" formatCode="0.0"/>
    <numFmt numFmtId="167" formatCode="#"/>
    <numFmt numFmtId="168" formatCode="0;\-;;@"/>
    <numFmt numFmtId="169" formatCode="_-* #,##0\ _€_-;\-* #,##0\ _€_-;_-* &quot;-&quot;??\ _€_-;_-@_-"/>
  </numFmts>
  <fonts count="30" x14ac:knownFonts="1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name val="Arial Unicode MS"/>
      <family val="2"/>
    </font>
    <font>
      <b/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  <font>
      <u/>
      <sz val="9"/>
      <name val="Arial"/>
      <family val="2"/>
    </font>
    <font>
      <sz val="10"/>
      <name val="Arial"/>
      <family val="2"/>
    </font>
    <font>
      <sz val="9"/>
      <name val="Calibri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4" fontId="27" fillId="0" borderId="0" applyFont="0" applyFill="0" applyBorder="0" applyAlignment="0" applyProtection="0"/>
    <xf numFmtId="9" fontId="29" fillId="0" borderId="0" applyFont="0" applyFill="0" applyBorder="0" applyAlignment="0" applyProtection="0"/>
  </cellStyleXfs>
  <cellXfs count="276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65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65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65" fontId="8" fillId="0" borderId="10" xfId="0" applyNumberFormat="1" applyFont="1" applyBorder="1" applyAlignment="1">
      <alignment horizontal="right"/>
    </xf>
    <xf numFmtId="165" fontId="8" fillId="0" borderId="0" xfId="0" applyNumberFormat="1" applyFont="1" applyBorder="1" applyAlignment="1">
      <alignment horizontal="right"/>
    </xf>
    <xf numFmtId="165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65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65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65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65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65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66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65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65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65" fontId="8" fillId="0" borderId="8" xfId="0" applyNumberFormat="1" applyFont="1" applyBorder="1" applyAlignment="1">
      <alignment horizontal="right"/>
    </xf>
    <xf numFmtId="165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65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65" fontId="8" fillId="0" borderId="14" xfId="0" applyNumberFormat="1" applyFont="1" applyBorder="1" applyAlignment="1">
      <alignment horizontal="left"/>
    </xf>
    <xf numFmtId="0" fontId="11" fillId="0" borderId="0" xfId="0" applyFont="1"/>
    <xf numFmtId="165" fontId="0" fillId="0" borderId="0" xfId="0" applyNumberFormat="1" applyBorder="1"/>
    <xf numFmtId="0" fontId="0" fillId="0" borderId="0" xfId="0" applyBorder="1" applyAlignment="1">
      <alignment horizontal="right"/>
    </xf>
    <xf numFmtId="165" fontId="0" fillId="0" borderId="0" xfId="0" applyNumberFormat="1" applyBorder="1" applyAlignment="1">
      <alignment horizontal="right"/>
    </xf>
    <xf numFmtId="0" fontId="12" fillId="0" borderId="0" xfId="0" applyFont="1"/>
    <xf numFmtId="0" fontId="12" fillId="0" borderId="14" xfId="0" applyFont="1" applyBorder="1"/>
    <xf numFmtId="0" fontId="12" fillId="0" borderId="0" xfId="0" applyFont="1" applyBorder="1"/>
    <xf numFmtId="0" fontId="12" fillId="0" borderId="1" xfId="0" applyFont="1" applyBorder="1"/>
    <xf numFmtId="0" fontId="12" fillId="0" borderId="3" xfId="0" applyFont="1" applyBorder="1"/>
    <xf numFmtId="0" fontId="12" fillId="0" borderId="2" xfId="0" applyFont="1" applyBorder="1"/>
    <xf numFmtId="0" fontId="12" fillId="0" borderId="4" xfId="0" applyFont="1" applyBorder="1"/>
    <xf numFmtId="0" fontId="12" fillId="0" borderId="5" xfId="0" applyFont="1" applyBorder="1"/>
    <xf numFmtId="0" fontId="12" fillId="0" borderId="9" xfId="0" applyFont="1" applyBorder="1"/>
    <xf numFmtId="0" fontId="10" fillId="0" borderId="14" xfId="0" applyFont="1" applyBorder="1"/>
    <xf numFmtId="0" fontId="12" fillId="0" borderId="14" xfId="0" applyFont="1" applyBorder="1" applyAlignment="1">
      <alignment horizontal="left"/>
    </xf>
    <xf numFmtId="0" fontId="12" fillId="0" borderId="10" xfId="0" applyFont="1" applyBorder="1"/>
    <xf numFmtId="0" fontId="10" fillId="0" borderId="0" xfId="0" applyFont="1" applyBorder="1"/>
    <xf numFmtId="0" fontId="12" fillId="0" borderId="0" xfId="0" applyFont="1" applyBorder="1" applyAlignment="1">
      <alignment horizontal="left"/>
    </xf>
    <xf numFmtId="0" fontId="10" fillId="0" borderId="2" xfId="0" applyFont="1" applyBorder="1"/>
    <xf numFmtId="0" fontId="12" fillId="0" borderId="3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0" fontId="12" fillId="0" borderId="0" xfId="0" applyFont="1" applyBorder="1" applyAlignment="1">
      <alignment horizontal="right"/>
    </xf>
    <xf numFmtId="0" fontId="12" fillId="0" borderId="0" xfId="0" applyNumberFormat="1" applyFont="1"/>
    <xf numFmtId="0" fontId="12" fillId="0" borderId="12" xfId="0" applyFont="1" applyBorder="1" applyAlignment="1">
      <alignment horizontal="right"/>
    </xf>
    <xf numFmtId="165" fontId="12" fillId="0" borderId="5" xfId="0" applyNumberFormat="1" applyFont="1" applyBorder="1" applyAlignment="1">
      <alignment horizontal="left"/>
    </xf>
    <xf numFmtId="165" fontId="12" fillId="0" borderId="0" xfId="0" applyNumberFormat="1" applyFont="1" applyBorder="1" applyAlignment="1">
      <alignment horizontal="left"/>
    </xf>
    <xf numFmtId="0" fontId="12" fillId="0" borderId="10" xfId="0" applyFont="1" applyBorder="1" applyAlignment="1">
      <alignment horizontal="left"/>
    </xf>
    <xf numFmtId="0" fontId="12" fillId="0" borderId="13" xfId="0" applyFont="1" applyBorder="1" applyAlignment="1">
      <alignment horizontal="right"/>
    </xf>
    <xf numFmtId="0" fontId="13" fillId="0" borderId="0" xfId="0" applyFont="1" applyBorder="1" applyAlignment="1">
      <alignment horizontal="left"/>
    </xf>
    <xf numFmtId="166" fontId="12" fillId="0" borderId="0" xfId="0" applyNumberFormat="1" applyFont="1" applyBorder="1" applyAlignment="1">
      <alignment horizontal="right"/>
    </xf>
    <xf numFmtId="0" fontId="13" fillId="0" borderId="0" xfId="0" applyFont="1" applyBorder="1"/>
    <xf numFmtId="165" fontId="12" fillId="0" borderId="5" xfId="0" applyNumberFormat="1" applyFont="1" applyBorder="1" applyAlignment="1">
      <alignment horizontal="right"/>
    </xf>
    <xf numFmtId="167" fontId="12" fillId="0" borderId="5" xfId="0" applyNumberFormat="1" applyFont="1" applyBorder="1"/>
    <xf numFmtId="0" fontId="12" fillId="0" borderId="7" xfId="0" applyFont="1" applyBorder="1"/>
    <xf numFmtId="0" fontId="12" fillId="0" borderId="12" xfId="0" applyFont="1" applyBorder="1"/>
    <xf numFmtId="0" fontId="12" fillId="0" borderId="9" xfId="0" applyFont="1" applyBorder="1" applyAlignment="1">
      <alignment horizontal="right"/>
    </xf>
    <xf numFmtId="168" fontId="12" fillId="0" borderId="5" xfId="0" applyNumberFormat="1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0" xfId="0" applyFont="1" applyBorder="1"/>
    <xf numFmtId="0" fontId="12" fillId="0" borderId="0" xfId="0" applyFont="1" applyFill="1" applyBorder="1"/>
    <xf numFmtId="0" fontId="15" fillId="0" borderId="0" xfId="0" applyFont="1"/>
    <xf numFmtId="0" fontId="15" fillId="0" borderId="0" xfId="0" applyFont="1" applyBorder="1"/>
    <xf numFmtId="0" fontId="16" fillId="0" borderId="1" xfId="0" applyFont="1" applyBorder="1"/>
    <xf numFmtId="0" fontId="16" fillId="0" borderId="2" xfId="0" applyFont="1" applyBorder="1"/>
    <xf numFmtId="0" fontId="16" fillId="0" borderId="3" xfId="0" applyFont="1" applyBorder="1"/>
    <xf numFmtId="0" fontId="15" fillId="0" borderId="2" xfId="0" applyFont="1" applyBorder="1"/>
    <xf numFmtId="0" fontId="15" fillId="0" borderId="3" xfId="0" applyFont="1" applyBorder="1"/>
    <xf numFmtId="0" fontId="15" fillId="0" borderId="3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4" xfId="0" applyFont="1" applyBorder="1"/>
    <xf numFmtId="0" fontId="16" fillId="0" borderId="0" xfId="0" applyFont="1" applyBorder="1"/>
    <xf numFmtId="0" fontId="16" fillId="0" borderId="5" xfId="0" applyFont="1" applyBorder="1"/>
    <xf numFmtId="0" fontId="15" fillId="0" borderId="5" xfId="0" applyFont="1" applyBorder="1"/>
    <xf numFmtId="0" fontId="15" fillId="0" borderId="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1" fillId="0" borderId="0" xfId="0" applyFont="1" applyBorder="1"/>
    <xf numFmtId="0" fontId="16" fillId="0" borderId="0" xfId="0" applyFont="1" applyBorder="1" applyAlignment="1">
      <alignment horizontal="center"/>
    </xf>
    <xf numFmtId="0" fontId="15" fillId="0" borderId="0" xfId="0" applyFont="1" applyBorder="1" applyAlignment="1">
      <alignment horizontal="right"/>
    </xf>
    <xf numFmtId="0" fontId="16" fillId="0" borderId="0" xfId="0" applyFont="1"/>
    <xf numFmtId="0" fontId="17" fillId="0" borderId="0" xfId="0" applyFont="1" applyBorder="1"/>
    <xf numFmtId="0" fontId="15" fillId="0" borderId="0" xfId="0" applyNumberFormat="1" applyFont="1"/>
    <xf numFmtId="0" fontId="15" fillId="0" borderId="0" xfId="0" applyFont="1" applyFill="1" applyBorder="1"/>
    <xf numFmtId="0" fontId="18" fillId="0" borderId="0" xfId="0" applyFont="1" applyBorder="1" applyAlignment="1">
      <alignment horizontal="right"/>
    </xf>
    <xf numFmtId="0" fontId="16" fillId="0" borderId="0" xfId="0" applyFont="1" applyFill="1" applyBorder="1"/>
    <xf numFmtId="0" fontId="11" fillId="0" borderId="0" xfId="0" applyFont="1" applyBorder="1" applyAlignment="1">
      <alignment horizontal="left"/>
    </xf>
    <xf numFmtId="0" fontId="15" fillId="0" borderId="5" xfId="0" applyFont="1" applyBorder="1" applyAlignment="1"/>
    <xf numFmtId="0" fontId="15" fillId="0" borderId="9" xfId="0" applyFont="1" applyBorder="1"/>
    <xf numFmtId="0" fontId="15" fillId="0" borderId="14" xfId="0" applyFont="1" applyBorder="1"/>
    <xf numFmtId="0" fontId="15" fillId="0" borderId="10" xfId="0" applyFont="1" applyBorder="1"/>
    <xf numFmtId="49" fontId="17" fillId="0" borderId="0" xfId="0" applyNumberFormat="1" applyFont="1"/>
    <xf numFmtId="0" fontId="12" fillId="0" borderId="0" xfId="0" applyFont="1" applyAlignment="1">
      <alignment horizontal="left"/>
    </xf>
    <xf numFmtId="0" fontId="19" fillId="0" borderId="0" xfId="0" applyFont="1"/>
    <xf numFmtId="0" fontId="20" fillId="0" borderId="0" xfId="0" applyFont="1"/>
    <xf numFmtId="0" fontId="12" fillId="0" borderId="0" xfId="0" applyFont="1" applyBorder="1" applyAlignment="1">
      <alignment horizontal="center"/>
    </xf>
    <xf numFmtId="166" fontId="12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2" fontId="12" fillId="0" borderId="0" xfId="0" applyNumberFormat="1" applyFont="1" applyBorder="1" applyAlignment="1">
      <alignment horizontal="center"/>
    </xf>
    <xf numFmtId="165" fontId="12" fillId="0" borderId="0" xfId="0" applyNumberFormat="1" applyFont="1" applyBorder="1"/>
    <xf numFmtId="165" fontId="12" fillId="0" borderId="9" xfId="0" applyNumberFormat="1" applyFont="1" applyBorder="1"/>
    <xf numFmtId="165" fontId="12" fillId="0" borderId="14" xfId="0" applyNumberFormat="1" applyFont="1" applyBorder="1"/>
    <xf numFmtId="165" fontId="12" fillId="0" borderId="14" xfId="0" applyNumberFormat="1" applyFont="1" applyBorder="1" applyAlignment="1">
      <alignment horizontal="left"/>
    </xf>
    <xf numFmtId="165" fontId="12" fillId="0" borderId="2" xfId="0" applyNumberFormat="1" applyFont="1" applyBorder="1" applyAlignment="1">
      <alignment horizontal="left"/>
    </xf>
    <xf numFmtId="165" fontId="12" fillId="0" borderId="2" xfId="0" applyNumberFormat="1" applyFont="1" applyBorder="1"/>
    <xf numFmtId="0" fontId="12" fillId="0" borderId="5" xfId="0" applyFont="1" applyBorder="1" applyAlignment="1">
      <alignment horizontal="right"/>
    </xf>
    <xf numFmtId="0" fontId="12" fillId="0" borderId="0" xfId="0" applyNumberFormat="1" applyFont="1" applyBorder="1" applyAlignment="1">
      <alignment horizontal="right"/>
    </xf>
    <xf numFmtId="165" fontId="21" fillId="0" borderId="0" xfId="0" applyNumberFormat="1" applyFont="1" applyBorder="1" applyAlignment="1">
      <alignment horizontal="right"/>
    </xf>
    <xf numFmtId="0" fontId="22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9" xfId="0" applyFont="1" applyBorder="1"/>
    <xf numFmtId="49" fontId="0" fillId="0" borderId="0" xfId="0" applyNumberFormat="1"/>
    <xf numFmtId="0" fontId="12" fillId="0" borderId="0" xfId="0" applyNumberFormat="1" applyFont="1" applyBorder="1"/>
    <xf numFmtId="0" fontId="12" fillId="0" borderId="14" xfId="0" applyNumberFormat="1" applyFont="1" applyBorder="1"/>
    <xf numFmtId="0" fontId="12" fillId="0" borderId="14" xfId="0" applyNumberFormat="1" applyFont="1" applyBorder="1" applyAlignment="1">
      <alignment horizontal="right"/>
    </xf>
    <xf numFmtId="0" fontId="12" fillId="0" borderId="14" xfId="0" applyNumberFormat="1" applyFont="1" applyBorder="1" applyAlignment="1">
      <alignment horizontal="left"/>
    </xf>
    <xf numFmtId="0" fontId="12" fillId="0" borderId="0" xfId="0" applyNumberFormat="1" applyFont="1" applyBorder="1" applyAlignment="1">
      <alignment horizontal="left"/>
    </xf>
    <xf numFmtId="0" fontId="12" fillId="0" borderId="2" xfId="0" applyNumberFormat="1" applyFont="1" applyBorder="1"/>
    <xf numFmtId="0" fontId="12" fillId="0" borderId="2" xfId="0" applyNumberFormat="1" applyFont="1" applyBorder="1" applyAlignment="1">
      <alignment horizontal="left"/>
    </xf>
    <xf numFmtId="165" fontId="12" fillId="0" borderId="4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4" fillId="0" borderId="0" xfId="0" applyNumberFormat="1" applyFont="1"/>
    <xf numFmtId="0" fontId="25" fillId="0" borderId="0" xfId="0" applyFont="1" applyAlignment="1">
      <alignment horizontal="right"/>
    </xf>
    <xf numFmtId="0" fontId="23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1" fillId="0" borderId="0" xfId="0" applyFont="1" applyFill="1" applyBorder="1"/>
    <xf numFmtId="49" fontId="5" fillId="0" borderId="0" xfId="0" applyNumberFormat="1" applyFont="1" applyAlignment="1">
      <alignment horizontal="left"/>
    </xf>
    <xf numFmtId="0" fontId="13" fillId="0" borderId="0" xfId="0" applyFont="1" applyBorder="1" applyAlignment="1">
      <alignment horizontal="left" indent="1"/>
    </xf>
    <xf numFmtId="0" fontId="8" fillId="0" borderId="0" xfId="0" applyFont="1" applyBorder="1" applyAlignment="1">
      <alignment horizontal="left" indent="1"/>
    </xf>
    <xf numFmtId="0" fontId="8" fillId="0" borderId="0" xfId="0" applyFont="1" applyAlignment="1">
      <alignment horizontal="left" indent="1"/>
    </xf>
    <xf numFmtId="0" fontId="8" fillId="0" borderId="0" xfId="0" applyFont="1" applyFill="1" applyBorder="1" applyAlignment="1">
      <alignment horizontal="left" indent="1"/>
    </xf>
    <xf numFmtId="0" fontId="8" fillId="0" borderId="0" xfId="0" applyFont="1" applyFill="1" applyBorder="1" applyAlignment="1">
      <alignment horizontal="left" indent="3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 indent="3"/>
    </xf>
    <xf numFmtId="0" fontId="26" fillId="0" borderId="0" xfId="0" applyFont="1" applyFill="1" applyBorder="1" applyAlignment="1">
      <alignment horizontal="left" indent="1"/>
    </xf>
    <xf numFmtId="169" fontId="15" fillId="0" borderId="0" xfId="1" applyNumberFormat="1" applyFont="1" applyBorder="1" applyAlignment="1">
      <alignment horizontal="right"/>
    </xf>
    <xf numFmtId="169" fontId="15" fillId="0" borderId="14" xfId="1" applyNumberFormat="1" applyFont="1" applyBorder="1" applyAlignment="1">
      <alignment horizontal="right"/>
    </xf>
    <xf numFmtId="169" fontId="15" fillId="0" borderId="0" xfId="1" applyNumberFormat="1" applyFont="1"/>
    <xf numFmtId="1" fontId="15" fillId="0" borderId="0" xfId="0" applyNumberFormat="1" applyFont="1"/>
    <xf numFmtId="169" fontId="15" fillId="0" borderId="7" xfId="1" applyNumberFormat="1" applyFont="1" applyBorder="1" applyAlignment="1">
      <alignment horizontal="right"/>
    </xf>
    <xf numFmtId="169" fontId="15" fillId="0" borderId="14" xfId="1" applyNumberFormat="1" applyFont="1" applyBorder="1"/>
    <xf numFmtId="169" fontId="15" fillId="0" borderId="0" xfId="1" applyNumberFormat="1" applyFont="1" applyBorder="1"/>
    <xf numFmtId="169" fontId="15" fillId="0" borderId="7" xfId="1" applyNumberFormat="1" applyFont="1" applyBorder="1"/>
    <xf numFmtId="169" fontId="18" fillId="0" borderId="0" xfId="1" applyNumberFormat="1" applyFont="1"/>
    <xf numFmtId="164" fontId="15" fillId="0" borderId="0" xfId="1" applyNumberFormat="1" applyFont="1"/>
    <xf numFmtId="169" fontId="12" fillId="0" borderId="0" xfId="1" applyNumberFormat="1" applyFont="1" applyBorder="1" applyAlignment="1">
      <alignment horizontal="center"/>
    </xf>
    <xf numFmtId="164" fontId="12" fillId="0" borderId="0" xfId="1" applyFont="1" applyBorder="1" applyAlignment="1">
      <alignment horizontal="right"/>
    </xf>
    <xf numFmtId="164" fontId="12" fillId="0" borderId="0" xfId="1" applyFont="1" applyAlignment="1">
      <alignment horizontal="right"/>
    </xf>
    <xf numFmtId="169" fontId="12" fillId="0" borderId="0" xfId="1" applyNumberFormat="1" applyFont="1" applyBorder="1" applyAlignment="1">
      <alignment horizontal="right"/>
    </xf>
    <xf numFmtId="169" fontId="12" fillId="0" borderId="0" xfId="1" applyNumberFormat="1" applyFont="1" applyAlignment="1">
      <alignment horizontal="right"/>
    </xf>
    <xf numFmtId="169" fontId="8" fillId="0" borderId="0" xfId="1" applyNumberFormat="1" applyFont="1" applyBorder="1" applyAlignment="1"/>
    <xf numFmtId="169" fontId="12" fillId="0" borderId="0" xfId="1" applyNumberFormat="1" applyFont="1"/>
    <xf numFmtId="169" fontId="12" fillId="0" borderId="0" xfId="1" applyNumberFormat="1" applyFont="1" applyBorder="1"/>
    <xf numFmtId="169" fontId="12" fillId="0" borderId="13" xfId="1" applyNumberFormat="1" applyFont="1" applyBorder="1" applyAlignment="1">
      <alignment horizontal="right"/>
    </xf>
    <xf numFmtId="169" fontId="12" fillId="0" borderId="4" xfId="1" applyNumberFormat="1" applyFont="1" applyBorder="1" applyAlignment="1">
      <alignment horizontal="right"/>
    </xf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0" fillId="0" borderId="9" xfId="0" applyFont="1" applyBorder="1" applyAlignment="1">
      <alignment horizontal="right"/>
    </xf>
    <xf numFmtId="169" fontId="12" fillId="0" borderId="5" xfId="1" applyNumberFormat="1" applyFont="1" applyBorder="1" applyAlignment="1">
      <alignment horizontal="right"/>
    </xf>
    <xf numFmtId="169" fontId="12" fillId="0" borderId="9" xfId="1" applyNumberFormat="1" applyFont="1" applyBorder="1" applyAlignment="1">
      <alignment horizontal="right"/>
    </xf>
    <xf numFmtId="169" fontId="12" fillId="0" borderId="10" xfId="1" applyNumberFormat="1" applyFont="1" applyBorder="1" applyAlignment="1">
      <alignment horizontal="right"/>
    </xf>
    <xf numFmtId="169" fontId="12" fillId="0" borderId="14" xfId="1" applyNumberFormat="1" applyFont="1" applyBorder="1" applyAlignment="1">
      <alignment horizontal="right"/>
    </xf>
    <xf numFmtId="169" fontId="12" fillId="0" borderId="1" xfId="1" applyNumberFormat="1" applyFont="1" applyBorder="1" applyAlignment="1">
      <alignment horizontal="right"/>
    </xf>
    <xf numFmtId="169" fontId="12" fillId="0" borderId="3" xfId="1" applyNumberFormat="1" applyFont="1" applyBorder="1" applyAlignment="1">
      <alignment horizontal="right"/>
    </xf>
    <xf numFmtId="169" fontId="12" fillId="0" borderId="2" xfId="1" applyNumberFormat="1" applyFont="1" applyBorder="1" applyAlignment="1">
      <alignment horizontal="right"/>
    </xf>
    <xf numFmtId="0" fontId="12" fillId="0" borderId="10" xfId="0" applyFont="1" applyBorder="1" applyAlignment="1">
      <alignment horizontal="right"/>
    </xf>
    <xf numFmtId="0" fontId="12" fillId="0" borderId="14" xfId="0" applyFont="1" applyBorder="1" applyAlignment="1">
      <alignment horizontal="right"/>
    </xf>
    <xf numFmtId="0" fontId="12" fillId="0" borderId="1" xfId="0" applyFont="1" applyBorder="1" applyAlignment="1">
      <alignment horizontal="right"/>
    </xf>
    <xf numFmtId="0" fontId="12" fillId="0" borderId="3" xfId="0" applyFont="1" applyBorder="1" applyAlignment="1">
      <alignment horizontal="right"/>
    </xf>
    <xf numFmtId="0" fontId="12" fillId="0" borderId="2" xfId="0" applyFont="1" applyBorder="1" applyAlignment="1">
      <alignment horizontal="right"/>
    </xf>
    <xf numFmtId="164" fontId="12" fillId="0" borderId="14" xfId="1" applyFont="1" applyBorder="1" applyAlignment="1">
      <alignment horizontal="right"/>
    </xf>
    <xf numFmtId="169" fontId="12" fillId="0" borderId="16" xfId="1" applyNumberFormat="1" applyFont="1" applyBorder="1" applyAlignment="1">
      <alignment horizontal="right"/>
    </xf>
    <xf numFmtId="0" fontId="10" fillId="0" borderId="17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69" fontId="21" fillId="0" borderId="0" xfId="1" applyNumberFormat="1" applyFont="1" applyBorder="1" applyAlignment="1">
      <alignment horizontal="right"/>
    </xf>
    <xf numFmtId="164" fontId="8" fillId="0" borderId="0" xfId="1" applyNumberFormat="1" applyFont="1" applyBorder="1" applyAlignment="1">
      <alignment horizontal="right"/>
    </xf>
    <xf numFmtId="169" fontId="8" fillId="0" borderId="0" xfId="1" applyNumberFormat="1" applyFont="1" applyBorder="1" applyAlignment="1">
      <alignment horizontal="right"/>
    </xf>
    <xf numFmtId="165" fontId="10" fillId="0" borderId="19" xfId="0" applyNumberFormat="1" applyFont="1" applyBorder="1" applyAlignment="1">
      <alignment horizontal="center" vertical="center"/>
    </xf>
    <xf numFmtId="0" fontId="8" fillId="0" borderId="20" xfId="0" applyFont="1" applyBorder="1"/>
    <xf numFmtId="0" fontId="10" fillId="0" borderId="20" xfId="0" applyFont="1" applyBorder="1"/>
    <xf numFmtId="0" fontId="10" fillId="0" borderId="19" xfId="0" applyNumberFormat="1" applyFont="1" applyBorder="1" applyAlignment="1">
      <alignment horizontal="center" vertical="center"/>
    </xf>
    <xf numFmtId="169" fontId="10" fillId="0" borderId="19" xfId="1" applyNumberFormat="1" applyFont="1" applyBorder="1" applyAlignment="1">
      <alignment horizontal="center" vertical="center"/>
    </xf>
    <xf numFmtId="0" fontId="10" fillId="0" borderId="19" xfId="0" applyFont="1" applyBorder="1" applyAlignment="1">
      <alignment horizontal="right" vertical="center"/>
    </xf>
    <xf numFmtId="0" fontId="8" fillId="0" borderId="0" xfId="0" applyFont="1" applyBorder="1" applyAlignment="1">
      <alignment horizontal="left" indent="1"/>
    </xf>
    <xf numFmtId="49" fontId="12" fillId="0" borderId="0" xfId="0" applyNumberFormat="1" applyFont="1" applyBorder="1" applyAlignment="1">
      <alignment horizontal="left" vertical="top" wrapText="1"/>
    </xf>
    <xf numFmtId="10" fontId="12" fillId="0" borderId="0" xfId="2" applyNumberFormat="1" applyFont="1" applyAlignment="1">
      <alignment horizontal="center"/>
    </xf>
    <xf numFmtId="1" fontId="12" fillId="0" borderId="0" xfId="1" applyNumberFormat="1" applyFont="1" applyBorder="1" applyAlignment="1">
      <alignment horizontal="center"/>
    </xf>
    <xf numFmtId="10" fontId="12" fillId="0" borderId="0" xfId="2" applyNumberFormat="1" applyFont="1" applyBorder="1" applyAlignment="1">
      <alignment horizontal="right"/>
    </xf>
    <xf numFmtId="0" fontId="12" fillId="0" borderId="12" xfId="1" applyNumberFormat="1" applyFont="1" applyBorder="1" applyAlignment="1">
      <alignment horizontal="center"/>
    </xf>
    <xf numFmtId="0" fontId="12" fillId="0" borderId="13" xfId="1" applyNumberFormat="1" applyFont="1" applyBorder="1" applyAlignment="1">
      <alignment horizontal="center"/>
    </xf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1113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topLeftCell="A5" workbookViewId="0">
      <selection activeCell="C7" sqref="C7"/>
    </sheetView>
  </sheetViews>
  <sheetFormatPr baseColWidth="10" defaultColWidth="9.140625" defaultRowHeight="12.75" x14ac:dyDescent="0.2"/>
  <cols>
    <col min="1" max="1" width="3" customWidth="1"/>
    <col min="2" max="2" width="1.42578125" customWidth="1"/>
    <col min="3" max="3" width="11.140625" customWidth="1"/>
    <col min="4" max="4" width="8.28515625" customWidth="1"/>
    <col min="5" max="5" width="9.28515625" customWidth="1"/>
    <col min="6" max="6" width="7.28515625" customWidth="1"/>
    <col min="7" max="7" width="1.85546875" customWidth="1"/>
    <col min="8" max="8" width="7.28515625" customWidth="1"/>
    <col min="9" max="9" width="1.7109375" customWidth="1"/>
    <col min="10" max="10" width="7.28515625" customWidth="1"/>
    <col min="11" max="11" width="1.85546875" customWidth="1"/>
    <col min="12" max="12" width="2.7109375" customWidth="1"/>
    <col min="13" max="13" width="8.7109375" customWidth="1"/>
    <col min="14" max="14" width="15" customWidth="1"/>
    <col min="15" max="15" width="6.140625" customWidth="1"/>
    <col min="16" max="16" width="5.7109375" customWidth="1"/>
    <col min="17" max="18" width="2.42578125" customWidth="1"/>
    <col min="19" max="19" width="5.42578125" customWidth="1"/>
    <col min="20" max="20" width="5.7109375" customWidth="1"/>
    <col min="21" max="21" width="1.85546875" customWidth="1"/>
    <col min="22" max="22" width="6.85546875" customWidth="1"/>
    <col min="23" max="23" width="6" customWidth="1"/>
    <col min="24" max="24" width="1.85546875" customWidth="1"/>
    <col min="25" max="25" width="1.7109375" customWidth="1"/>
  </cols>
  <sheetData>
    <row r="1" spans="2:25" x14ac:dyDescent="0.2">
      <c r="V1" t="str">
        <f>LEFT(TRIM(W!A699),4)</f>
      </c>
      <c r="W1" t="str">
        <f>RIGHT(TRIM(W!A699),10)</f>
      </c>
    </row>
    <row r="2" spans="2:25" ht="33.75" x14ac:dyDescent="0.5">
      <c r="G2" s="1" t="s">
        <v>271</v>
      </c>
      <c r="H2" s="198"/>
    </row>
    <row r="3" spans="2:25" x14ac:dyDescent="0.2">
      <c r="B3">
        <f>W!A861</f>
      </c>
      <c r="V3" s="2" t="s">
        <v>0</v>
      </c>
      <c r="W3" s="3">
        <f>W!A6</f>
      </c>
    </row>
    <row r="4" spans="2:25" x14ac:dyDescent="0.2">
      <c r="B4">
        <f>W!A862</f>
      </c>
    </row>
    <row r="5" spans="2:25" ht="18" x14ac:dyDescent="0.25">
      <c r="B5">
        <f>W!A863</f>
      </c>
      <c r="H5" s="4" t="s">
        <v>272</v>
      </c>
      <c r="J5" s="5"/>
      <c r="K5" s="5"/>
      <c r="L5" s="202">
        <f>W!$A1</f>
      </c>
      <c r="M5" s="4" t="s">
        <v>237</v>
      </c>
      <c r="O5" s="202">
        <f>W!$A2</f>
      </c>
      <c r="P5" s="5"/>
      <c r="Q5" s="5"/>
      <c r="S5" s="6"/>
      <c r="T5" s="7"/>
      <c r="U5" s="6"/>
      <c r="V5" s="6"/>
    </row>
    <row r="6" spans="2:25" x14ac:dyDescent="0.2">
      <c r="B6">
        <f>W!A864</f>
      </c>
    </row>
    <row r="8" spans="2:25" x14ac:dyDescent="0.2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6.25" x14ac:dyDescent="0.4">
      <c r="B9" s="11"/>
      <c r="C9" s="3" t="s">
        <v>274</v>
      </c>
      <c r="E9" s="12"/>
      <c r="F9" s="12"/>
      <c r="G9" s="201" t="s">
        <v>11</v>
      </c>
      <c r="H9" s="13" t="s">
        <v>273</v>
      </c>
      <c r="I9" s="13"/>
      <c r="J9" s="13"/>
      <c r="K9" s="12"/>
      <c r="L9" s="12"/>
      <c r="O9" s="14" t="s">
        <v>275</v>
      </c>
      <c r="P9" s="15">
        <f>W!$A4</f>
      </c>
      <c r="Q9" s="7"/>
      <c r="R9" s="199" t="s">
        <v>276</v>
      </c>
      <c r="S9" s="15">
        <f>W!$A5</f>
      </c>
      <c r="T9" s="199" t="s">
        <v>270</v>
      </c>
      <c r="U9" s="14" t="s">
        <v>11</v>
      </c>
      <c r="V9" s="207">
        <f>W!$B3</f>
      </c>
      <c r="W9" s="199" t="s">
        <v>11</v>
      </c>
      <c r="X9" s="6" t="s">
        <v>11</v>
      </c>
      <c r="Y9" s="16"/>
    </row>
    <row r="10" spans="2:25" ht="11.25" customHeight="1" x14ac:dyDescent="0.4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200"/>
      <c r="Y10" s="16"/>
    </row>
    <row r="11" spans="2:25" ht="12.75" customHeight="1" x14ac:dyDescent="0.2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 x14ac:dyDescent="0.2">
      <c r="B12" s="11"/>
      <c r="C12" s="18"/>
      <c r="D12" s="18"/>
      <c r="E12" s="25" t="s">
        <v>324</v>
      </c>
      <c r="F12" s="26" t="s">
        <v>323</v>
      </c>
      <c r="G12" s="27">
        <v>1</v>
      </c>
      <c r="H12" s="26" t="s">
        <v>323</v>
      </c>
      <c r="I12" s="27">
        <v>2</v>
      </c>
      <c r="J12" s="26" t="s">
        <v>323</v>
      </c>
      <c r="K12" s="27">
        <v>3</v>
      </c>
      <c r="L12" s="19"/>
      <c r="M12" s="28"/>
      <c r="N12" s="28"/>
      <c r="O12" s="28"/>
      <c r="P12" s="259" t="s">
        <v>321</v>
      </c>
      <c r="Q12" s="30"/>
      <c r="R12" s="31"/>
      <c r="S12" s="18"/>
      <c r="T12" s="32" t="s">
        <v>2</v>
      </c>
      <c r="U12" s="33"/>
      <c r="V12" s="28"/>
      <c r="W12" s="29" t="s">
        <v>3</v>
      </c>
      <c r="X12" s="30"/>
      <c r="Y12" s="24"/>
    </row>
    <row r="13" spans="2:25" x14ac:dyDescent="0.2">
      <c r="B13" s="11"/>
      <c r="C13" s="34" t="s">
        <v>294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52</v>
      </c>
      <c r="N13" s="28"/>
      <c r="O13" s="28"/>
      <c r="P13" s="37" t="s">
        <v>322</v>
      </c>
      <c r="Q13" s="38"/>
      <c r="R13" s="39"/>
      <c r="S13" s="18"/>
      <c r="T13" s="37" t="s">
        <v>305</v>
      </c>
      <c r="U13" s="40"/>
      <c r="V13" s="35"/>
      <c r="W13" s="41" t="s">
        <v>4</v>
      </c>
      <c r="X13" s="42"/>
      <c r="Y13" s="24"/>
    </row>
    <row r="14" spans="2:25" x14ac:dyDescent="0.2">
      <c r="B14" s="11"/>
      <c r="C14" s="19"/>
      <c r="D14" s="19" t="s">
        <v>280</v>
      </c>
      <c r="E14" s="43">
        <f>W!A7</f>
      </c>
      <c r="F14" s="44">
        <f>W!A11</f>
      </c>
      <c r="G14" s="45"/>
      <c r="H14" s="44">
        <f>W!A14</f>
      </c>
      <c r="I14" s="46"/>
      <c r="J14" s="44">
        <f>W!A17</f>
      </c>
      <c r="K14" s="46"/>
      <c r="L14" s="19"/>
      <c r="M14" s="28"/>
      <c r="N14" s="19" t="s">
        <v>296</v>
      </c>
      <c r="O14" s="28"/>
      <c r="P14" s="47">
        <f>W!A61</f>
      </c>
      <c r="Q14" s="48" t="str">
        <f>W!B61</f>
      </c>
      <c r="R14" s="39"/>
      <c r="S14" s="18"/>
      <c r="T14" s="47">
        <f>W!A62</f>
      </c>
      <c r="U14" s="48">
        <f>W!B62</f>
      </c>
      <c r="V14" s="18"/>
      <c r="W14" s="47">
        <f>W!A63</f>
      </c>
      <c r="X14" s="49"/>
      <c r="Y14" s="24"/>
    </row>
    <row r="15" spans="2:25" x14ac:dyDescent="0.2">
      <c r="B15" s="11"/>
      <c r="C15" s="19"/>
      <c r="D15" s="19" t="s">
        <v>5</v>
      </c>
      <c r="E15" s="50">
        <f>W!A8</f>
      </c>
      <c r="F15" s="44">
        <f>W!A12</f>
      </c>
      <c r="G15" s="51"/>
      <c r="H15" s="44">
        <f>W!A15</f>
      </c>
      <c r="I15" s="52"/>
      <c r="J15" s="44">
        <f>W!A18</f>
      </c>
      <c r="K15" s="52"/>
      <c r="L15" s="19"/>
      <c r="M15" s="28"/>
      <c r="N15" s="19" t="s">
        <v>297</v>
      </c>
      <c r="O15" s="28"/>
      <c r="P15" s="41">
        <f>W!A64</f>
      </c>
      <c r="Q15" s="38" t="str">
        <f>W!B64</f>
      </c>
      <c r="R15" s="39"/>
      <c r="S15" s="18"/>
      <c r="T15" s="53">
        <f>W!A65</f>
      </c>
      <c r="U15" s="54">
        <f>W!B65</f>
      </c>
      <c r="V15" s="18"/>
      <c r="W15" s="55">
        <f>W!A66</f>
      </c>
      <c r="X15" s="54"/>
      <c r="Y15" s="24"/>
    </row>
    <row r="16" spans="2:25" x14ac:dyDescent="0.2">
      <c r="B16" s="11"/>
      <c r="C16" s="19"/>
      <c r="D16" s="19" t="s">
        <v>6</v>
      </c>
      <c r="E16" s="56">
        <f>W!A9</f>
      </c>
      <c r="F16" s="57">
        <f>W!A13</f>
      </c>
      <c r="G16" s="58"/>
      <c r="H16" s="57">
        <f>W!A16</f>
      </c>
      <c r="I16" s="38"/>
      <c r="J16" s="57">
        <f>W!A19</f>
      </c>
      <c r="K16" s="38"/>
      <c r="L16" s="19"/>
      <c r="M16" s="28"/>
      <c r="N16" s="19" t="s">
        <v>42</v>
      </c>
      <c r="O16" s="28"/>
      <c r="P16" s="35"/>
      <c r="Q16" s="28"/>
      <c r="R16" s="28"/>
      <c r="S16" s="18"/>
      <c r="T16" s="41">
        <f>W!A68</f>
      </c>
      <c r="U16" s="59">
        <f>W!B68</f>
      </c>
      <c r="V16" s="18"/>
      <c r="W16" s="60">
        <f>W!A69</f>
      </c>
      <c r="X16" s="59"/>
      <c r="Y16" s="24"/>
    </row>
    <row r="17" spans="2:25" x14ac:dyDescent="0.2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 x14ac:dyDescent="0.2">
      <c r="B18" s="11"/>
      <c r="C18" s="34" t="s">
        <v>295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53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 x14ac:dyDescent="0.2">
      <c r="B19" s="11"/>
      <c r="C19" s="18"/>
      <c r="D19" s="19" t="s">
        <v>280</v>
      </c>
      <c r="E19" s="19"/>
      <c r="F19" s="47">
        <f>W!A21</f>
      </c>
      <c r="G19" s="54">
        <f>W!B21</f>
      </c>
      <c r="H19" s="63">
        <f>W!A24</f>
      </c>
      <c r="I19" s="48">
        <f>W!B24</f>
      </c>
      <c r="J19" s="63">
        <f>W!A27</f>
      </c>
      <c r="K19" s="48">
        <f>W!B27</f>
      </c>
      <c r="L19" s="19"/>
      <c r="M19" s="28" t="s">
        <v>304</v>
      </c>
      <c r="N19" s="28"/>
      <c r="O19" s="35" t="s">
        <v>7</v>
      </c>
      <c r="P19" s="64">
        <f>W!A57</f>
      </c>
      <c r="Q19" s="65"/>
      <c r="R19" s="28"/>
      <c r="S19" s="66" t="s">
        <v>56</v>
      </c>
      <c r="T19" s="67">
        <f>W!A58</f>
      </c>
      <c r="U19" s="65"/>
      <c r="V19" s="68" t="s">
        <v>57</v>
      </c>
      <c r="W19" s="64">
        <f>W!A59</f>
      </c>
      <c r="X19" s="69"/>
      <c r="Y19" s="24"/>
    </row>
    <row r="20" spans="2:25" x14ac:dyDescent="0.2">
      <c r="B20" s="11"/>
      <c r="C20" s="19"/>
      <c r="D20" s="19" t="s">
        <v>5</v>
      </c>
      <c r="E20" s="19"/>
      <c r="F20" s="53">
        <f>W!A22</f>
      </c>
      <c r="G20" s="54">
        <f>W!B22</f>
      </c>
      <c r="H20" s="44">
        <f>W!A25</f>
      </c>
      <c r="I20" s="54">
        <f>W!B25</f>
      </c>
      <c r="J20" s="44">
        <f>W!A28</f>
      </c>
      <c r="K20" s="54">
        <f>W!B28</f>
      </c>
      <c r="L20" s="19"/>
      <c r="M20" s="70" t="s">
        <v>54</v>
      </c>
      <c r="N20" s="71"/>
      <c r="O20" s="70"/>
      <c r="P20" s="53">
        <f>W!A75</f>
      </c>
      <c r="Q20" s="72"/>
      <c r="R20" s="70"/>
      <c r="S20" s="28" t="s">
        <v>58</v>
      </c>
      <c r="T20" s="73"/>
      <c r="U20" s="74"/>
      <c r="V20" s="73"/>
      <c r="W20" s="53">
        <f>W!A76</f>
      </c>
      <c r="X20" s="49"/>
      <c r="Y20" s="24"/>
    </row>
    <row r="21" spans="2:25" x14ac:dyDescent="0.2">
      <c r="B21" s="11"/>
      <c r="C21" s="19"/>
      <c r="D21" s="19" t="s">
        <v>6</v>
      </c>
      <c r="E21" s="19"/>
      <c r="F21" s="41">
        <f>W!A23</f>
      </c>
      <c r="G21" s="59">
        <f>W!B23</f>
      </c>
      <c r="H21" s="57">
        <f>W!A26</f>
      </c>
      <c r="I21" s="59">
        <f>W!B26</f>
      </c>
      <c r="J21" s="57">
        <f>W!A29</f>
      </c>
      <c r="K21" s="59">
        <f>W!B29</f>
      </c>
      <c r="L21" s="19"/>
      <c r="M21" s="28" t="s">
        <v>55</v>
      </c>
      <c r="N21" s="18"/>
      <c r="O21" s="28"/>
      <c r="P21" s="41">
        <f>W!A77</f>
      </c>
      <c r="Q21" s="75"/>
      <c r="R21" s="44"/>
      <c r="S21" s="28" t="s">
        <v>59</v>
      </c>
      <c r="T21" s="28"/>
      <c r="U21" s="28"/>
      <c r="V21" s="28"/>
      <c r="W21" s="41">
        <f>W!A78</f>
      </c>
      <c r="X21" s="76"/>
      <c r="Y21" s="24"/>
    </row>
    <row r="22" spans="2:25" x14ac:dyDescent="0.2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 x14ac:dyDescent="0.2">
      <c r="B23" s="11"/>
      <c r="C23" s="34" t="s">
        <v>43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8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 x14ac:dyDescent="0.2">
      <c r="B24" s="11"/>
      <c r="C24" s="19"/>
      <c r="D24" s="19" t="s">
        <v>296</v>
      </c>
      <c r="E24" s="19"/>
      <c r="F24" s="47">
        <f>W!A31</f>
      </c>
      <c r="G24" s="48">
        <f>W!B31</f>
      </c>
      <c r="H24" s="63">
        <f>W!A34</f>
      </c>
      <c r="I24" s="48">
        <f>W!B34</f>
      </c>
      <c r="J24" s="63">
        <f>W!A37</f>
      </c>
      <c r="K24" s="48">
        <f>W!B37</f>
      </c>
      <c r="L24" s="19"/>
      <c r="M24" s="28" t="s">
        <v>60</v>
      </c>
      <c r="N24" s="28"/>
      <c r="O24" s="28"/>
      <c r="P24" s="47">
        <f>W!A81</f>
      </c>
      <c r="Q24" s="54" t="str">
        <f>W!B81</f>
      </c>
      <c r="R24" s="44"/>
      <c r="S24" s="28" t="s">
        <v>61</v>
      </c>
      <c r="T24" s="28"/>
      <c r="U24" s="28"/>
      <c r="V24" s="28"/>
      <c r="W24" s="64">
        <f>W!A82</f>
      </c>
      <c r="X24" s="69">
        <f>W!B82</f>
      </c>
      <c r="Y24" s="24"/>
    </row>
    <row r="25" spans="2:25" x14ac:dyDescent="0.2">
      <c r="B25" s="11"/>
      <c r="C25" s="19" t="s">
        <v>44</v>
      </c>
      <c r="D25" s="19" t="s">
        <v>297</v>
      </c>
      <c r="E25" s="19"/>
      <c r="F25" s="53">
        <f>W!A32</f>
      </c>
      <c r="G25" s="54">
        <f>W!B32</f>
      </c>
      <c r="H25" s="44">
        <f>W!A35</f>
      </c>
      <c r="I25" s="54">
        <f>W!B35</f>
      </c>
      <c r="J25" s="44">
        <f>W!A38</f>
      </c>
      <c r="K25" s="54">
        <f>W!B38</f>
      </c>
      <c r="L25" s="19"/>
      <c r="M25" s="28" t="s">
        <v>302</v>
      </c>
      <c r="N25" s="28"/>
      <c r="O25" s="28"/>
      <c r="P25" s="77">
        <f>W!A83/100</f>
      </c>
      <c r="Q25" s="54">
        <f>W!B83</f>
      </c>
      <c r="R25" s="44"/>
      <c r="S25" s="18"/>
      <c r="T25" s="28"/>
      <c r="U25" s="28"/>
      <c r="V25" s="28"/>
      <c r="W25" s="44"/>
      <c r="X25" s="31"/>
      <c r="Y25" s="24"/>
    </row>
    <row r="26" spans="2:25" x14ac:dyDescent="0.2">
      <c r="B26" s="11"/>
      <c r="C26" s="19" t="s">
        <v>45</v>
      </c>
      <c r="D26" s="19" t="s">
        <v>42</v>
      </c>
      <c r="E26" s="19"/>
      <c r="F26" s="41">
        <f>W!A33</f>
      </c>
      <c r="G26" s="59">
        <f>W!B33</f>
      </c>
      <c r="H26" s="57">
        <f>W!A36</f>
      </c>
      <c r="I26" s="59">
        <f>W!B36</f>
      </c>
      <c r="J26" s="41">
        <f>W!A39</f>
      </c>
      <c r="K26" s="59">
        <f>W!B39</f>
      </c>
      <c r="L26" s="19"/>
      <c r="M26" s="28" t="s">
        <v>301</v>
      </c>
      <c r="N26" s="28"/>
      <c r="O26" s="28"/>
      <c r="P26" s="41">
        <f>W!A85</f>
      </c>
      <c r="Q26" s="59">
        <f>W!B85</f>
      </c>
      <c r="R26" s="78"/>
      <c r="S26" s="28" t="s">
        <v>303</v>
      </c>
      <c r="T26" s="18"/>
      <c r="U26" s="28"/>
      <c r="V26" s="28"/>
      <c r="W26" s="64">
        <f>W!A86</f>
      </c>
      <c r="X26" s="79">
        <f>W!B86</f>
      </c>
      <c r="Y26" s="24"/>
    </row>
    <row r="27" spans="2:25" x14ac:dyDescent="0.2">
      <c r="B27" s="11"/>
      <c r="C27" s="19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 x14ac:dyDescent="0.2">
      <c r="B28" s="11"/>
      <c r="C28" s="81" t="s">
        <v>46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9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 x14ac:dyDescent="0.2">
      <c r="B29" s="11"/>
      <c r="C29" s="19" t="s">
        <v>47</v>
      </c>
      <c r="D29" s="19"/>
      <c r="E29" s="44"/>
      <c r="F29" s="47">
        <f>W!A41</f>
      </c>
      <c r="G29" s="46"/>
      <c r="H29" s="63">
        <f>W!A42</f>
      </c>
      <c r="I29" s="46"/>
      <c r="J29" s="63">
        <f>W!A43</f>
      </c>
      <c r="K29" s="84"/>
      <c r="L29" s="19"/>
      <c r="M29" s="28" t="s">
        <v>62</v>
      </c>
      <c r="N29" s="28"/>
      <c r="O29" s="28"/>
      <c r="P29" s="47">
        <f>W!A91</f>
      </c>
      <c r="Q29" s="54">
        <f>W!B91</f>
      </c>
      <c r="R29" s="44"/>
      <c r="S29" s="28" t="s">
        <v>63</v>
      </c>
      <c r="T29" s="28"/>
      <c r="U29" s="28"/>
      <c r="V29" s="28"/>
      <c r="W29" s="47">
        <f>W!A92</f>
      </c>
      <c r="X29" s="48">
        <f>W!B92</f>
      </c>
      <c r="Y29" s="24"/>
    </row>
    <row r="30" spans="2:25" x14ac:dyDescent="0.2">
      <c r="B30" s="11"/>
      <c r="C30" s="19" t="s">
        <v>298</v>
      </c>
      <c r="D30" s="19"/>
      <c r="E30" s="44"/>
      <c r="F30" s="53">
        <f>W!A44</f>
      </c>
      <c r="G30" s="52"/>
      <c r="H30" s="44">
        <f>W!A45</f>
      </c>
      <c r="I30" s="52"/>
      <c r="J30" s="44">
        <f>W!A46</f>
      </c>
      <c r="K30" s="24"/>
      <c r="L30" s="19"/>
      <c r="M30" s="28" t="s">
        <v>299</v>
      </c>
      <c r="N30" s="28"/>
      <c r="O30" s="28"/>
      <c r="P30" s="53">
        <f>W!A93</f>
      </c>
      <c r="Q30" s="54">
        <f>W!B93</f>
      </c>
      <c r="R30" s="44"/>
      <c r="S30" s="18" t="s">
        <v>300</v>
      </c>
      <c r="T30" s="28"/>
      <c r="U30" s="28"/>
      <c r="V30" s="28"/>
      <c r="W30" s="53">
        <f>W!A94</f>
      </c>
      <c r="X30" s="54">
        <f>W!B94</f>
      </c>
      <c r="Y30" s="24"/>
    </row>
    <row r="31" spans="2:25" x14ac:dyDescent="0.2">
      <c r="B31" s="11"/>
      <c r="C31" s="19" t="s">
        <v>48</v>
      </c>
      <c r="D31" s="18"/>
      <c r="E31" s="18"/>
      <c r="F31" s="53">
        <f>W!A47</f>
      </c>
      <c r="G31" s="49"/>
      <c r="H31" s="53">
        <f>W!A48</f>
      </c>
      <c r="I31" s="49"/>
      <c r="J31" s="53">
        <f>W!A49</f>
      </c>
      <c r="K31" s="49"/>
      <c r="L31" s="19"/>
      <c r="M31" s="28" t="s">
        <v>64</v>
      </c>
      <c r="N31" s="28"/>
      <c r="O31" s="28"/>
      <c r="P31" s="53">
        <f>W!A73</f>
      </c>
      <c r="Q31" s="54">
        <f>W!B73</f>
      </c>
      <c r="R31" s="44"/>
      <c r="S31" s="28" t="s">
        <v>66</v>
      </c>
      <c r="T31" s="28"/>
      <c r="U31" s="28"/>
      <c r="V31" s="28"/>
      <c r="W31" s="53">
        <f>W!A74</f>
      </c>
      <c r="X31" s="54">
        <f>W!B74</f>
      </c>
      <c r="Y31" s="24"/>
    </row>
    <row r="32" spans="2:25" x14ac:dyDescent="0.2">
      <c r="B32" s="11"/>
      <c r="C32" s="85" t="s">
        <v>49</v>
      </c>
      <c r="D32" s="19"/>
      <c r="E32" s="44"/>
      <c r="F32" s="41">
        <f>W!A51</f>
      </c>
      <c r="G32" s="59">
        <f>W!B51</f>
      </c>
      <c r="H32" s="57">
        <f>W!A52</f>
      </c>
      <c r="I32" s="59">
        <f>W!B52</f>
      </c>
      <c r="J32" s="57">
        <f>W!A53</f>
      </c>
      <c r="K32" s="59">
        <f>W!B53</f>
      </c>
      <c r="L32" s="19"/>
      <c r="M32" s="86" t="s">
        <v>65</v>
      </c>
      <c r="N32" s="28"/>
      <c r="O32" s="28"/>
      <c r="P32" s="41">
        <f>W!A72</f>
      </c>
      <c r="Q32" s="59">
        <f>W!B72</f>
      </c>
      <c r="R32" s="44"/>
      <c r="S32" s="28" t="s">
        <v>67</v>
      </c>
      <c r="T32" s="28"/>
      <c r="U32" s="28"/>
      <c r="V32" s="28"/>
      <c r="W32" s="41">
        <f>W!A99</f>
      </c>
      <c r="X32" s="38"/>
      <c r="Y32" s="24"/>
    </row>
    <row r="33" spans="2:25" x14ac:dyDescent="0.2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 x14ac:dyDescent="0.2">
      <c r="B34" s="11"/>
      <c r="C34" s="22" t="s">
        <v>50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10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 x14ac:dyDescent="0.2">
      <c r="B35" s="11"/>
      <c r="C35" s="28" t="s">
        <v>51</v>
      </c>
      <c r="D35" s="18"/>
      <c r="E35" s="18"/>
      <c r="F35" s="67">
        <f>W!A54</f>
      </c>
      <c r="G35" s="87">
        <f>W!B54</f>
      </c>
      <c r="H35" s="36">
        <f>W!A55</f>
      </c>
      <c r="I35" s="87">
        <f>W!B55</f>
      </c>
      <c r="J35" s="36">
        <f>W!A56</f>
      </c>
      <c r="K35" s="87">
        <f>W!B56</f>
      </c>
      <c r="L35" s="19"/>
      <c r="M35" s="28" t="s">
        <v>68</v>
      </c>
      <c r="N35" s="28"/>
      <c r="O35" s="28"/>
      <c r="P35" s="64" t="str">
        <f>IF(W!A97 = "true", "X", "")</f>
      </c>
      <c r="Q35" s="88"/>
      <c r="R35" s="28"/>
      <c r="S35" s="28" t="s">
        <v>69</v>
      </c>
      <c r="T35" s="28"/>
      <c r="U35" s="28"/>
      <c r="V35" s="28"/>
      <c r="W35" s="64" t="str">
        <f>IF(W!A98 = "true", "X", "")</f>
      </c>
      <c r="X35" s="88"/>
      <c r="Y35" s="24"/>
    </row>
    <row r="36" spans="2:25" x14ac:dyDescent="0.2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 x14ac:dyDescent="0.2">
      <c r="C37" s="91"/>
      <c r="L37" s="12"/>
      <c r="Y37" s="12"/>
    </row>
    <row r="38" spans="2:25" x14ac:dyDescent="0.2">
      <c r="E38" s="12"/>
      <c r="L38" s="12"/>
      <c r="M38" s="197" t="s">
        <v>277</v>
      </c>
      <c r="Y38" s="12"/>
    </row>
    <row r="39" spans="2:25" x14ac:dyDescent="0.2">
      <c r="L39" s="12"/>
    </row>
    <row r="40" spans="2:25" x14ac:dyDescent="0.2">
      <c r="L40" s="12"/>
      <c r="M40" t="s">
        <v>11</v>
      </c>
    </row>
    <row r="41" spans="2:25" x14ac:dyDescent="0.2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 x14ac:dyDescent="0.2">
      <c r="F42" s="12"/>
      <c r="G42" s="12"/>
      <c r="H42" s="12"/>
      <c r="I42" s="12"/>
      <c r="J42" s="12"/>
      <c r="K42" s="12"/>
      <c r="L42" s="12"/>
    </row>
    <row r="43" spans="2:25" x14ac:dyDescent="0.2">
      <c r="K43" s="12"/>
      <c r="L43" s="12"/>
    </row>
    <row r="44" spans="2:25" x14ac:dyDescent="0.2">
      <c r="K44" s="12"/>
      <c r="L44" s="12"/>
    </row>
    <row r="45" spans="2:25" x14ac:dyDescent="0.2">
      <c r="K45" s="12"/>
      <c r="L45" s="12"/>
    </row>
    <row r="46" spans="2:25" x14ac:dyDescent="0.2">
      <c r="K46" s="12"/>
      <c r="L46" s="12"/>
    </row>
    <row r="47" spans="2:25" x14ac:dyDescent="0.2">
      <c r="K47" s="12"/>
      <c r="L47" s="12"/>
      <c r="M47" t="s">
        <v>11</v>
      </c>
    </row>
    <row r="48" spans="2:25" x14ac:dyDescent="0.2">
      <c r="K48" s="12"/>
      <c r="L48" s="12"/>
    </row>
    <row r="49" spans="2:12" x14ac:dyDescent="0.2">
      <c r="K49" s="12"/>
      <c r="L49" s="12"/>
    </row>
    <row r="50" spans="2:12" x14ac:dyDescent="0.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 x14ac:dyDescent="0.2">
      <c r="K51" s="94"/>
      <c r="L51" s="12"/>
    </row>
    <row r="52" spans="2:12" x14ac:dyDescent="0.2">
      <c r="K52" s="94"/>
      <c r="L52" s="12"/>
    </row>
    <row r="53" spans="2:12" x14ac:dyDescent="0.2">
      <c r="K53" s="94"/>
      <c r="L53" s="12"/>
    </row>
    <row r="54" spans="2:12" x14ac:dyDescent="0.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 x14ac:dyDescent="0.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5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workbookViewId="0">
      <selection activeCell="N12" sqref="N12"/>
    </sheetView>
  </sheetViews>
  <sheetFormatPr baseColWidth="10" defaultColWidth="9.140625" defaultRowHeight="12" x14ac:dyDescent="0.2"/>
  <cols>
    <col min="1" max="1" width="1.7109375" style="95" customWidth="1"/>
    <col min="2" max="2" width="1.28515625" style="95" customWidth="1"/>
    <col min="3" max="5" width="8.28515625" style="95" customWidth="1"/>
    <col min="6" max="6" width="6.85546875" style="95" customWidth="1"/>
    <col min="7" max="7" width="9.5703125" style="95" customWidth="1"/>
    <col min="8" max="8" width="1.85546875" style="95" customWidth="1"/>
    <col min="9" max="9" width="1.7109375" style="95" customWidth="1"/>
    <col min="10" max="10" width="1.28515625" style="95" customWidth="1"/>
    <col min="11" max="12" width="8.7109375" style="95" customWidth="1"/>
    <col min="13" max="13" width="8.28515625" style="95" customWidth="1"/>
    <col min="14" max="14" width="10.7109375" style="95" customWidth="1"/>
    <col min="15" max="15" width="10.5703125" style="95" customWidth="1"/>
    <col min="16" max="16" width="1.28515625" style="95" customWidth="1"/>
    <col min="17" max="17" width="2.5703125" style="95" customWidth="1"/>
    <col min="18" max="18" width="1.28515625" style="95" customWidth="1"/>
    <col min="19" max="19" width="9.28515625" style="95" customWidth="1"/>
    <col min="20" max="20" width="10.42578125" style="95" customWidth="1"/>
    <col min="21" max="21" width="8.85546875" style="95" customWidth="1"/>
    <col min="22" max="22" width="1.85546875" style="95" customWidth="1"/>
    <col min="23" max="23" width="8.140625" style="95" customWidth="1"/>
    <col min="24" max="24" width="1.85546875" style="95" customWidth="1"/>
    <col min="25" max="25" width="8.140625" style="95" customWidth="1"/>
    <col min="26" max="26" width="1.42578125" style="95" customWidth="1"/>
    <col min="27" max="27" width="1" style="95" customWidth="1"/>
    <col min="28" max="28" width="9.140625" style="95"/>
    <col min="29" max="29" width="1.7109375" style="95" customWidth="1"/>
    <col min="30" max="30" width="9.140625" style="95"/>
    <col min="31" max="31" width="9.85546875" style="95" customWidth="1"/>
    <col min="32" max="32" width="9.140625" style="95"/>
    <col min="33" max="33" width="1.5703125" style="95" customWidth="1"/>
    <col min="34" max="34" width="9.140625" style="95"/>
    <col min="35" max="35" width="1.5703125" style="95" customWidth="1"/>
    <col min="36" max="16384" width="9.140625" style="95"/>
  </cols>
  <sheetData>
    <row r="1" spans="2:38" ht="15.75" x14ac:dyDescent="0.25">
      <c r="D1" s="14" t="s">
        <v>32</v>
      </c>
      <c r="E1" s="15">
        <f>W!A1</f>
      </c>
      <c r="F1" s="203" t="s">
        <v>35</v>
      </c>
      <c r="H1" s="15">
        <f>W!A2</f>
      </c>
      <c r="M1" s="204" t="s">
        <v>36</v>
      </c>
      <c r="T1" s="14" t="s">
        <v>33</v>
      </c>
      <c r="U1" s="15">
        <f>W!A4</f>
      </c>
      <c r="V1" s="7"/>
      <c r="W1" s="199" t="s">
        <v>34</v>
      </c>
      <c r="X1" s="15">
        <f>W!A5</f>
      </c>
    </row>
    <row r="2" spans="2:38" ht="12" customHeight="1" x14ac:dyDescent="0.2">
      <c r="B2" s="96"/>
      <c r="C2" s="96"/>
      <c r="D2" s="96"/>
      <c r="E2" s="96"/>
      <c r="F2" s="96"/>
      <c r="G2" s="96"/>
      <c r="H2" s="96"/>
      <c r="I2" s="97"/>
      <c r="J2" s="96"/>
      <c r="K2" s="96"/>
      <c r="L2" s="96"/>
      <c r="M2" s="96"/>
      <c r="N2" s="96"/>
      <c r="O2" s="96"/>
    </row>
    <row r="3" spans="2:38" ht="6.75" customHeight="1" x14ac:dyDescent="0.2">
      <c r="B3" s="98"/>
      <c r="D3" s="97"/>
      <c r="E3" s="97"/>
      <c r="F3" s="97"/>
      <c r="G3" s="97"/>
      <c r="H3" s="99"/>
      <c r="I3" s="97"/>
      <c r="J3" s="98"/>
      <c r="P3" s="99"/>
      <c r="R3" s="98"/>
      <c r="S3" s="100"/>
      <c r="T3" s="99"/>
      <c r="U3" s="238"/>
      <c r="V3" s="239"/>
      <c r="W3" s="238"/>
      <c r="X3" s="239"/>
      <c r="Y3" s="238"/>
      <c r="Z3" s="100"/>
      <c r="AA3" s="99"/>
      <c r="AC3" s="97"/>
      <c r="AD3" s="97"/>
      <c r="AE3" s="97"/>
      <c r="AF3" s="97"/>
      <c r="AG3" s="97"/>
      <c r="AH3" s="97"/>
      <c r="AI3" s="97"/>
      <c r="AJ3" s="97"/>
      <c r="AK3" s="97"/>
      <c r="AL3" s="97"/>
    </row>
    <row r="4" spans="2:38" x14ac:dyDescent="0.2">
      <c r="B4" s="101"/>
      <c r="C4" s="34" t="s">
        <v>105</v>
      </c>
      <c r="D4" s="97"/>
      <c r="E4" s="97"/>
      <c r="F4" s="97"/>
      <c r="G4" s="97"/>
      <c r="H4" s="102"/>
      <c r="I4" s="97"/>
      <c r="J4" s="101"/>
      <c r="K4" s="22" t="s">
        <v>104</v>
      </c>
      <c r="P4" s="102"/>
      <c r="R4" s="103"/>
      <c r="S4" s="104" t="s">
        <v>130</v>
      </c>
      <c r="T4" s="96"/>
      <c r="U4" s="242" t="s">
        <v>12</v>
      </c>
      <c r="V4" s="241"/>
      <c r="W4" s="240" t="s">
        <v>13</v>
      </c>
      <c r="X4" s="241"/>
      <c r="Y4" s="240" t="s">
        <v>14</v>
      </c>
      <c r="Z4" s="105"/>
      <c r="AA4" s="106"/>
      <c r="AC4" s="97"/>
      <c r="AD4" s="107"/>
      <c r="AE4" s="97"/>
      <c r="AF4" s="108"/>
      <c r="AG4" s="108"/>
      <c r="AH4" s="108"/>
      <c r="AI4" s="108"/>
      <c r="AJ4" s="108"/>
      <c r="AK4" s="108"/>
      <c r="AL4" s="97"/>
    </row>
    <row r="5" spans="2:38" x14ac:dyDescent="0.2">
      <c r="B5" s="101"/>
      <c r="C5" s="34"/>
      <c r="D5" s="97"/>
      <c r="E5" s="97"/>
      <c r="F5" s="97"/>
      <c r="G5" s="97"/>
      <c r="H5" s="102"/>
      <c r="I5" s="97"/>
      <c r="J5" s="101"/>
      <c r="P5" s="102"/>
      <c r="R5" s="98"/>
      <c r="S5" s="109" t="s">
        <v>131</v>
      </c>
      <c r="T5" s="100"/>
      <c r="U5" s="98"/>
      <c r="V5" s="110"/>
      <c r="W5" s="100"/>
      <c r="X5" s="111"/>
      <c r="Y5" s="98"/>
      <c r="Z5" s="111"/>
      <c r="AA5" s="99"/>
      <c r="AC5" s="97"/>
      <c r="AD5" s="107"/>
      <c r="AE5" s="97"/>
      <c r="AF5" s="97"/>
      <c r="AG5" s="108"/>
      <c r="AH5" s="97"/>
      <c r="AI5" s="108"/>
      <c r="AJ5" s="97"/>
      <c r="AK5" s="108"/>
      <c r="AL5" s="97"/>
    </row>
    <row r="6" spans="2:38" x14ac:dyDescent="0.2">
      <c r="B6" s="101"/>
      <c r="C6" s="22" t="s">
        <v>70</v>
      </c>
      <c r="F6" s="97"/>
      <c r="G6" s="112" t="s">
        <v>71</v>
      </c>
      <c r="H6" s="102"/>
      <c r="I6" s="97"/>
      <c r="J6" s="101"/>
      <c r="K6" s="107" t="s">
        <v>8</v>
      </c>
      <c r="L6" s="107"/>
      <c r="M6" s="97"/>
      <c r="N6" s="113" t="s">
        <v>122</v>
      </c>
      <c r="O6" s="113" t="s">
        <v>123</v>
      </c>
      <c r="P6" s="102"/>
      <c r="R6" s="101"/>
      <c r="S6" s="19" t="s">
        <v>133</v>
      </c>
      <c r="T6" s="97"/>
      <c r="U6" s="237">
        <f>W!A108</f>
      </c>
      <c r="V6" s="243"/>
      <c r="W6" s="231">
        <f>W!A109</f>
      </c>
      <c r="X6" s="231"/>
      <c r="Y6" s="237">
        <f>W!A110</f>
      </c>
      <c r="Z6" s="108"/>
      <c r="AA6" s="102"/>
      <c r="AC6" s="97"/>
      <c r="AD6" s="97"/>
      <c r="AE6" s="97"/>
      <c r="AF6" s="115"/>
      <c r="AG6" s="108"/>
      <c r="AH6" s="115"/>
      <c r="AI6" s="108"/>
      <c r="AJ6" s="115"/>
      <c r="AK6" s="108"/>
      <c r="AL6" s="97"/>
    </row>
    <row r="7" spans="2:38" x14ac:dyDescent="0.2">
      <c r="B7" s="101"/>
      <c r="C7" s="18" t="s">
        <v>72</v>
      </c>
      <c r="F7" s="97"/>
      <c r="G7" s="234">
        <f>W!A281</f>
      </c>
      <c r="H7" s="102"/>
      <c r="I7" s="97"/>
      <c r="J7" s="101"/>
      <c r="K7" s="19" t="s">
        <v>106</v>
      </c>
      <c r="L7" s="97"/>
      <c r="M7" s="97"/>
      <c r="N7" s="274">
        <f>W!A191</f>
      </c>
      <c r="O7" s="274">
        <f>W!A192</f>
      </c>
      <c r="P7" s="102"/>
      <c r="R7" s="101"/>
      <c r="S7" s="19" t="s">
        <v>132</v>
      </c>
      <c r="T7" s="97"/>
      <c r="U7" s="237">
        <f>W!A111</f>
      </c>
      <c r="V7" s="243"/>
      <c r="W7" s="231">
        <f>W!A112</f>
      </c>
      <c r="X7" s="231"/>
      <c r="Y7" s="237">
        <f>W!A113</f>
      </c>
      <c r="Z7" s="108"/>
      <c r="AA7" s="102"/>
      <c r="AC7" s="97"/>
      <c r="AD7" s="97"/>
      <c r="AE7" s="97"/>
      <c r="AF7" s="115"/>
      <c r="AG7" s="108"/>
      <c r="AH7" s="115"/>
      <c r="AI7" s="108"/>
      <c r="AJ7" s="115"/>
      <c r="AK7" s="108"/>
      <c r="AL7" s="97"/>
    </row>
    <row r="8" spans="2:38" x14ac:dyDescent="0.2">
      <c r="B8" s="101"/>
      <c r="C8" s="18" t="s">
        <v>73</v>
      </c>
      <c r="F8" s="97"/>
      <c r="G8" s="234">
        <f>0.2*G7</f>
      </c>
      <c r="H8" s="102"/>
      <c r="I8" s="97"/>
      <c r="J8" s="101"/>
      <c r="K8" s="19" t="s">
        <v>107</v>
      </c>
      <c r="L8" s="97"/>
      <c r="M8" s="97"/>
      <c r="N8" s="274">
        <f>W!A193</f>
      </c>
      <c r="O8" s="274">
        <f>W!A194</f>
      </c>
      <c r="P8" s="102"/>
      <c r="R8" s="101"/>
      <c r="S8" s="19" t="s">
        <v>92</v>
      </c>
      <c r="T8" s="97"/>
      <c r="U8" s="237">
        <f>W!A114</f>
      </c>
      <c r="V8" s="243"/>
      <c r="W8" s="231">
        <f>W!A115</f>
      </c>
      <c r="X8" s="231"/>
      <c r="Y8" s="237">
        <f>W!A116</f>
      </c>
      <c r="Z8" s="108"/>
      <c r="AA8" s="102"/>
      <c r="AC8" s="97"/>
      <c r="AD8" s="97"/>
      <c r="AE8" s="97"/>
      <c r="AF8" s="115"/>
      <c r="AG8" s="108"/>
      <c r="AH8" s="115"/>
      <c r="AI8" s="108"/>
      <c r="AJ8" s="115"/>
      <c r="AK8" s="108"/>
      <c r="AL8" s="97"/>
    </row>
    <row r="9" spans="2:38" x14ac:dyDescent="0.2">
      <c r="B9" s="101"/>
      <c r="C9" s="18" t="s">
        <v>74</v>
      </c>
      <c r="F9" s="97"/>
      <c r="G9" s="234">
        <f>G7-G8-G10</f>
      </c>
      <c r="H9" s="102"/>
      <c r="I9" s="97"/>
      <c r="J9" s="101"/>
      <c r="K9" s="19" t="s">
        <v>108</v>
      </c>
      <c r="L9" s="97"/>
      <c r="M9" s="97"/>
      <c r="N9" s="274">
        <f>W!A82</f>
      </c>
      <c r="O9" s="274"/>
      <c r="P9" s="102"/>
      <c r="R9" s="101"/>
      <c r="S9" s="19" t="s">
        <v>134</v>
      </c>
      <c r="T9" s="97"/>
      <c r="U9" s="237">
        <f>W!A117</f>
      </c>
      <c r="V9" s="243">
        <f>W!B117</f>
      </c>
      <c r="W9" s="231">
        <f>W!A118</f>
      </c>
      <c r="X9" s="231">
        <f>W!B118</f>
      </c>
      <c r="Y9" s="237">
        <f>W!A119</f>
      </c>
      <c r="Z9" s="119">
        <f>W!B119</f>
      </c>
      <c r="AA9" s="102"/>
      <c r="AC9" s="97"/>
      <c r="AD9" s="97"/>
      <c r="AE9" s="97"/>
      <c r="AF9" s="115"/>
      <c r="AG9" s="119"/>
      <c r="AH9" s="115"/>
      <c r="AI9" s="119"/>
      <c r="AJ9" s="115"/>
      <c r="AK9" s="119"/>
      <c r="AL9" s="97"/>
    </row>
    <row r="10" spans="2:38" x14ac:dyDescent="0.2">
      <c r="B10" s="101"/>
      <c r="C10" s="18" t="s">
        <v>75</v>
      </c>
      <c r="F10" s="97"/>
      <c r="G10" s="234">
        <f>W!A284</f>
      </c>
      <c r="H10" s="102"/>
      <c r="I10" s="97"/>
      <c r="J10" s="101"/>
      <c r="K10" s="28" t="s">
        <v>109</v>
      </c>
      <c r="L10" s="97"/>
      <c r="M10" s="97"/>
      <c r="N10" s="274">
        <f>W!A195</f>
      </c>
      <c r="O10" s="274">
        <f>W!A196</f>
      </c>
      <c r="P10" s="102"/>
      <c r="R10" s="103"/>
      <c r="S10" s="96"/>
      <c r="T10" s="96"/>
      <c r="U10" s="244"/>
      <c r="V10" s="245"/>
      <c r="W10" s="246"/>
      <c r="X10" s="246"/>
      <c r="Y10" s="244"/>
      <c r="Z10" s="105"/>
      <c r="AA10" s="106"/>
      <c r="AC10" s="97"/>
      <c r="AD10" s="97"/>
      <c r="AE10" s="97"/>
      <c r="AF10" s="97"/>
      <c r="AG10" s="108"/>
      <c r="AH10" s="97"/>
      <c r="AI10" s="108"/>
      <c r="AJ10" s="97"/>
      <c r="AK10" s="108"/>
      <c r="AL10" s="97"/>
    </row>
    <row r="11" spans="2:38" x14ac:dyDescent="0.2">
      <c r="B11" s="101"/>
      <c r="C11" s="18" t="s">
        <v>76</v>
      </c>
      <c r="F11" s="97"/>
      <c r="G11" s="234">
        <f>0.25*G10</f>
      </c>
      <c r="H11" s="102"/>
      <c r="I11" s="97"/>
      <c r="J11" s="101"/>
      <c r="K11" s="28" t="s">
        <v>110</v>
      </c>
      <c r="L11" s="97"/>
      <c r="M11" s="97"/>
      <c r="N11" s="274">
        <f>N7+N8+N9-N10-N12</f>
      </c>
      <c r="O11" s="274">
        <f>O7+O8+O9-O10-O12</f>
      </c>
      <c r="P11" s="102"/>
      <c r="R11" s="98"/>
      <c r="S11" s="109" t="s">
        <v>136</v>
      </c>
      <c r="T11" s="109"/>
      <c r="U11" s="247"/>
      <c r="V11" s="248"/>
      <c r="W11" s="249"/>
      <c r="X11" s="249"/>
      <c r="Y11" s="247"/>
      <c r="Z11" s="111"/>
      <c r="AA11" s="99"/>
      <c r="AC11" s="97"/>
      <c r="AD11" s="107"/>
      <c r="AE11" s="107"/>
      <c r="AF11" s="97"/>
      <c r="AG11" s="108"/>
      <c r="AH11" s="97"/>
      <c r="AI11" s="108"/>
      <c r="AJ11" s="97"/>
      <c r="AK11" s="108"/>
      <c r="AL11" s="97"/>
    </row>
    <row r="12" spans="2:38" x14ac:dyDescent="0.2">
      <c r="B12" s="101"/>
      <c r="C12" s="18" t="s">
        <v>78</v>
      </c>
      <c r="F12" s="97" t="s">
        <v>11</v>
      </c>
      <c r="G12" s="234">
        <f>W!A285</f>
      </c>
      <c r="H12" s="102"/>
      <c r="I12" s="97"/>
      <c r="J12" s="101"/>
      <c r="K12" s="19" t="s">
        <v>111</v>
      </c>
      <c r="L12" s="97"/>
      <c r="M12" s="97"/>
      <c r="N12" s="275">
        <f>W!A197</f>
      </c>
      <c r="O12" s="275">
        <f>W!A198</f>
      </c>
      <c r="P12" s="102"/>
      <c r="R12" s="101"/>
      <c r="S12" s="28" t="s">
        <v>40</v>
      </c>
      <c r="T12" s="97"/>
      <c r="U12" s="237">
        <f>W!A121</f>
      </c>
      <c r="V12" s="243"/>
      <c r="W12" s="237">
        <f>W!A124</f>
      </c>
      <c r="X12" s="231"/>
      <c r="Y12" s="237">
        <f>W!A127</f>
      </c>
      <c r="Z12" s="108"/>
      <c r="AA12" s="102"/>
      <c r="AC12" s="97"/>
      <c r="AD12" s="108"/>
      <c r="AE12" s="97"/>
      <c r="AF12" s="115"/>
      <c r="AG12" s="108"/>
      <c r="AH12" s="115"/>
      <c r="AI12" s="108"/>
      <c r="AJ12" s="115"/>
      <c r="AK12" s="108"/>
      <c r="AL12" s="97"/>
    </row>
    <row r="13" spans="2:38" ht="13.5" x14ac:dyDescent="0.25">
      <c r="B13" s="101"/>
      <c r="C13" s="18" t="s">
        <v>77</v>
      </c>
      <c r="F13" s="97"/>
      <c r="G13" s="234">
        <f>W!A286</f>
      </c>
      <c r="H13" s="102"/>
      <c r="I13" s="97"/>
      <c r="J13" s="103"/>
      <c r="K13" s="96"/>
      <c r="L13" s="96"/>
      <c r="M13" s="96"/>
      <c r="N13" s="96"/>
      <c r="O13" s="96"/>
      <c r="P13" s="106"/>
      <c r="R13" s="101"/>
      <c r="S13" s="122" t="s">
        <v>41</v>
      </c>
      <c r="T13" s="97"/>
      <c r="U13" s="237">
        <f>W!A122</f>
      </c>
      <c r="V13" s="243"/>
      <c r="W13" s="237">
        <f>W!A125</f>
      </c>
      <c r="X13" s="231"/>
      <c r="Y13" s="237">
        <f>W!A128</f>
      </c>
      <c r="Z13" s="108"/>
      <c r="AA13" s="102"/>
      <c r="AC13" s="97"/>
      <c r="AD13" s="122"/>
      <c r="AE13" s="97"/>
      <c r="AF13" s="115"/>
      <c r="AG13" s="108"/>
      <c r="AH13" s="115"/>
      <c r="AI13" s="108"/>
      <c r="AJ13" s="115"/>
      <c r="AK13" s="108"/>
      <c r="AL13" s="97"/>
    </row>
    <row r="14" spans="2:38" x14ac:dyDescent="0.2">
      <c r="B14" s="101"/>
      <c r="C14" s="18" t="s">
        <v>79</v>
      </c>
      <c r="F14" s="97"/>
      <c r="G14" s="234">
        <f>W!A287</f>
      </c>
      <c r="H14" s="102"/>
      <c r="I14" s="97"/>
      <c r="J14" s="101"/>
      <c r="K14" s="97"/>
      <c r="L14" s="97"/>
      <c r="M14" s="97"/>
      <c r="N14" s="97"/>
      <c r="O14" s="123"/>
      <c r="P14" s="102"/>
      <c r="R14" s="101"/>
      <c r="S14" s="28" t="s">
        <v>135</v>
      </c>
      <c r="T14" s="97"/>
      <c r="U14" s="237">
        <f>W!A123</f>
      </c>
      <c r="V14" s="243"/>
      <c r="W14" s="237">
        <f>W!A126</f>
      </c>
      <c r="X14" s="231"/>
      <c r="Y14" s="237">
        <f>W!A129</f>
      </c>
      <c r="Z14" s="108"/>
      <c r="AA14" s="102"/>
      <c r="AC14" s="97"/>
      <c r="AD14" s="108"/>
      <c r="AE14" s="97"/>
      <c r="AF14" s="115"/>
      <c r="AG14" s="108"/>
      <c r="AH14" s="115"/>
      <c r="AI14" s="108"/>
      <c r="AJ14" s="115"/>
      <c r="AK14" s="108"/>
      <c r="AL14" s="97"/>
    </row>
    <row r="15" spans="2:38" x14ac:dyDescent="0.2">
      <c r="B15" s="101"/>
      <c r="C15" s="28" t="s">
        <v>80</v>
      </c>
      <c r="D15" s="97"/>
      <c r="E15" s="97"/>
      <c r="F15" s="97"/>
      <c r="G15" s="235">
        <f>G10-SUM(G11:G14)</f>
      </c>
      <c r="H15" s="102"/>
      <c r="I15" s="97"/>
      <c r="J15" s="101"/>
      <c r="K15" s="107" t="s">
        <v>112</v>
      </c>
      <c r="L15" s="97"/>
      <c r="M15" s="97"/>
      <c r="N15" s="97"/>
      <c r="O15" s="97"/>
      <c r="P15" s="102"/>
      <c r="R15" s="103"/>
      <c r="S15" s="96"/>
      <c r="T15" s="96"/>
      <c r="U15" s="244"/>
      <c r="V15" s="245"/>
      <c r="W15" s="246"/>
      <c r="X15" s="246"/>
      <c r="Y15" s="244"/>
      <c r="Z15" s="105"/>
      <c r="AA15" s="106"/>
      <c r="AC15" s="97"/>
      <c r="AD15" s="97"/>
      <c r="AE15" s="97"/>
      <c r="AF15" s="97"/>
      <c r="AG15" s="108"/>
      <c r="AH15" s="97"/>
      <c r="AI15" s="108"/>
      <c r="AJ15" s="97"/>
      <c r="AK15" s="108"/>
      <c r="AL15" s="97"/>
    </row>
    <row r="16" spans="2:38" x14ac:dyDescent="0.2">
      <c r="B16" s="101"/>
      <c r="H16" s="102"/>
      <c r="I16" s="97"/>
      <c r="J16" s="101"/>
      <c r="K16" s="19" t="s">
        <v>113</v>
      </c>
      <c r="L16" s="97"/>
      <c r="M16" s="97"/>
      <c r="N16" s="115"/>
      <c r="O16" s="234">
        <f>W!A305</f>
      </c>
      <c r="P16" s="102"/>
      <c r="R16" s="98"/>
      <c r="S16" s="109" t="s">
        <v>137</v>
      </c>
      <c r="T16" s="109"/>
      <c r="U16" s="247"/>
      <c r="V16" s="248"/>
      <c r="W16" s="249"/>
      <c r="X16" s="249"/>
      <c r="Y16" s="247"/>
      <c r="Z16" s="111"/>
      <c r="AA16" s="99"/>
      <c r="AC16" s="97"/>
      <c r="AD16" s="107"/>
      <c r="AE16" s="107"/>
      <c r="AF16" s="97"/>
      <c r="AG16" s="108"/>
      <c r="AH16" s="97"/>
      <c r="AI16" s="108"/>
      <c r="AJ16" s="97"/>
      <c r="AK16" s="108"/>
      <c r="AL16" s="97"/>
    </row>
    <row r="17" spans="2:38" x14ac:dyDescent="0.2">
      <c r="B17" s="101"/>
      <c r="C17" s="107" t="s">
        <v>15</v>
      </c>
      <c r="D17" s="97"/>
      <c r="E17" s="97"/>
      <c r="F17" s="97"/>
      <c r="G17" s="21" t="s">
        <v>1</v>
      </c>
      <c r="H17" s="102"/>
      <c r="I17" s="97"/>
      <c r="J17" s="101"/>
      <c r="K17" s="19" t="s">
        <v>114</v>
      </c>
      <c r="L17" s="97"/>
      <c r="M17" s="97"/>
      <c r="N17" s="97"/>
      <c r="O17" s="234">
        <f>W!A306</f>
      </c>
      <c r="P17" s="118">
        <f>W!B307</f>
      </c>
      <c r="R17" s="101"/>
      <c r="S17" s="97" t="s">
        <v>16</v>
      </c>
      <c r="T17" s="97"/>
      <c r="U17" s="237">
        <f>W!A131</f>
      </c>
      <c r="V17" s="243"/>
      <c r="W17" s="237">
        <f>W!A134</f>
      </c>
      <c r="X17" s="231"/>
      <c r="Y17" s="237">
        <f>W!A137</f>
      </c>
      <c r="Z17" s="108"/>
      <c r="AA17" s="102"/>
      <c r="AC17" s="97"/>
      <c r="AD17" s="97"/>
      <c r="AE17" s="97"/>
      <c r="AF17" s="115"/>
      <c r="AG17" s="108"/>
      <c r="AH17" s="115"/>
      <c r="AI17" s="108"/>
      <c r="AJ17" s="115"/>
      <c r="AK17" s="108"/>
      <c r="AL17" s="97"/>
    </row>
    <row r="18" spans="2:38" ht="13.5" x14ac:dyDescent="0.25">
      <c r="B18" s="101"/>
      <c r="C18" s="19" t="s">
        <v>81</v>
      </c>
      <c r="D18" s="97"/>
      <c r="E18" s="97"/>
      <c r="F18" s="115"/>
      <c r="G18" s="231">
        <f>W!A291</f>
      </c>
      <c r="H18" s="102"/>
      <c r="I18" s="97"/>
      <c r="J18" s="101"/>
      <c r="K18" s="28" t="s">
        <v>87</v>
      </c>
      <c r="L18" s="97"/>
      <c r="M18" s="97"/>
      <c r="N18" s="97"/>
      <c r="O18" s="234">
        <f>W!A307</f>
      </c>
      <c r="P18" s="102"/>
      <c r="R18" s="101"/>
      <c r="S18" s="124" t="s">
        <v>39</v>
      </c>
      <c r="T18" s="97"/>
      <c r="U18" s="237">
        <f>W!A132</f>
      </c>
      <c r="V18" s="243"/>
      <c r="W18" s="237">
        <f>W!A135</f>
      </c>
      <c r="X18" s="231"/>
      <c r="Y18" s="237">
        <f>W!A138</f>
      </c>
      <c r="Z18" s="108"/>
      <c r="AA18" s="102"/>
      <c r="AC18" s="97"/>
      <c r="AD18" s="124"/>
      <c r="AE18" s="97"/>
      <c r="AF18" s="115"/>
      <c r="AG18" s="108"/>
      <c r="AH18" s="115"/>
      <c r="AI18" s="108"/>
      <c r="AJ18" s="115"/>
      <c r="AK18" s="108"/>
      <c r="AL18" s="97"/>
    </row>
    <row r="19" spans="2:38" x14ac:dyDescent="0.2">
      <c r="B19" s="101"/>
      <c r="C19" s="19" t="s">
        <v>82</v>
      </c>
      <c r="D19" s="97"/>
      <c r="E19" s="97"/>
      <c r="F19" s="97"/>
      <c r="G19" s="231">
        <f>W!A292</f>
      </c>
      <c r="H19" s="102"/>
      <c r="I19" s="97"/>
      <c r="J19" s="101"/>
      <c r="O19" s="234"/>
      <c r="P19" s="102"/>
      <c r="R19" s="101"/>
      <c r="S19" s="97" t="s">
        <v>17</v>
      </c>
      <c r="T19" s="97"/>
      <c r="U19" s="237">
        <f>W!A133</f>
      </c>
      <c r="V19" s="243"/>
      <c r="W19" s="237">
        <f>W!A136</f>
      </c>
      <c r="X19" s="231"/>
      <c r="Y19" s="237">
        <f>W!A139</f>
      </c>
      <c r="Z19" s="108"/>
      <c r="AA19" s="102"/>
      <c r="AC19" s="97"/>
      <c r="AD19" s="97"/>
      <c r="AE19" s="97"/>
      <c r="AF19" s="115"/>
      <c r="AG19" s="108"/>
      <c r="AH19" s="115"/>
      <c r="AI19" s="108"/>
      <c r="AJ19" s="115"/>
      <c r="AK19" s="108"/>
      <c r="AL19" s="97"/>
    </row>
    <row r="20" spans="2:38" x14ac:dyDescent="0.2">
      <c r="B20" s="101"/>
      <c r="C20" s="19" t="s">
        <v>83</v>
      </c>
      <c r="D20" s="97"/>
      <c r="E20" s="97"/>
      <c r="F20" s="115"/>
      <c r="G20" s="231">
        <f>W!A293</f>
      </c>
      <c r="H20" s="102"/>
      <c r="I20" s="97"/>
      <c r="J20" s="101"/>
      <c r="K20" s="19" t="s">
        <v>115</v>
      </c>
      <c r="L20" s="97"/>
      <c r="M20" s="97"/>
      <c r="N20" s="97"/>
      <c r="O20" s="272">
        <f>W!A308</f>
      </c>
      <c r="P20" s="102"/>
      <c r="R20" s="103"/>
      <c r="S20" s="96"/>
      <c r="T20" s="96"/>
      <c r="U20" s="244"/>
      <c r="V20" s="245"/>
      <c r="W20" s="246"/>
      <c r="X20" s="246"/>
      <c r="Y20" s="244"/>
      <c r="Z20" s="105"/>
      <c r="AA20" s="106"/>
      <c r="AC20" s="97"/>
      <c r="AD20" s="97"/>
      <c r="AE20" s="97"/>
      <c r="AF20" s="97"/>
      <c r="AG20" s="108"/>
      <c r="AH20" s="97"/>
      <c r="AI20" s="108"/>
      <c r="AJ20" s="97"/>
      <c r="AK20" s="108"/>
      <c r="AL20" s="97"/>
    </row>
    <row r="21" spans="2:38" x14ac:dyDescent="0.2">
      <c r="B21" s="101"/>
      <c r="C21" s="19" t="s">
        <v>84</v>
      </c>
      <c r="D21" s="97"/>
      <c r="E21" s="97"/>
      <c r="F21" s="97"/>
      <c r="G21" s="231">
        <f>W!A294</f>
      </c>
      <c r="H21" s="102"/>
      <c r="I21" s="97"/>
      <c r="J21" s="103"/>
      <c r="K21" s="96"/>
      <c r="L21" s="96"/>
      <c r="M21" s="96"/>
      <c r="N21" s="96"/>
      <c r="O21" s="96"/>
      <c r="P21" s="106"/>
      <c r="R21" s="98"/>
      <c r="S21" s="109" t="s">
        <v>138</v>
      </c>
      <c r="T21" s="100"/>
      <c r="U21" s="247"/>
      <c r="V21" s="248"/>
      <c r="W21" s="249"/>
      <c r="X21" s="249"/>
      <c r="Y21" s="247"/>
      <c r="Z21" s="111"/>
      <c r="AA21" s="99"/>
      <c r="AC21" s="97"/>
      <c r="AD21" s="107"/>
      <c r="AE21" s="97"/>
      <c r="AF21" s="97"/>
      <c r="AG21" s="108"/>
      <c r="AH21" s="97"/>
      <c r="AI21" s="108"/>
      <c r="AJ21" s="97"/>
      <c r="AK21" s="108"/>
      <c r="AL21" s="97"/>
    </row>
    <row r="22" spans="2:38" x14ac:dyDescent="0.2">
      <c r="B22" s="101"/>
      <c r="C22" s="107"/>
      <c r="D22" s="107"/>
      <c r="E22" s="107"/>
      <c r="F22" s="107"/>
      <c r="G22" s="107"/>
      <c r="H22" s="102"/>
      <c r="I22" s="97"/>
      <c r="Q22" s="97"/>
      <c r="R22" s="101"/>
      <c r="S22" s="97" t="s">
        <v>16</v>
      </c>
      <c r="T22" s="97"/>
      <c r="U22" s="237">
        <f>W!A141</f>
      </c>
      <c r="V22" s="243"/>
      <c r="W22" s="237">
        <f>W!A144</f>
      </c>
      <c r="X22" s="231"/>
      <c r="Y22" s="237">
        <f>W!A147</f>
      </c>
      <c r="Z22" s="108"/>
      <c r="AA22" s="102"/>
      <c r="AC22" s="97"/>
      <c r="AD22" s="97"/>
      <c r="AE22" s="97"/>
      <c r="AF22" s="115"/>
      <c r="AG22" s="108"/>
      <c r="AH22" s="115"/>
      <c r="AI22" s="108"/>
      <c r="AJ22" s="115"/>
      <c r="AK22" s="108"/>
      <c r="AL22" s="97"/>
    </row>
    <row r="23" spans="2:38" ht="13.5" x14ac:dyDescent="0.25">
      <c r="B23" s="101"/>
      <c r="C23" s="19" t="s">
        <v>85</v>
      </c>
      <c r="D23" s="97"/>
      <c r="E23" s="97"/>
      <c r="F23" s="115"/>
      <c r="G23" s="231">
        <f>W!A301</f>
      </c>
      <c r="H23" s="125"/>
      <c r="I23" s="97"/>
      <c r="R23" s="101"/>
      <c r="S23" s="124" t="s">
        <v>39</v>
      </c>
      <c r="T23" s="97"/>
      <c r="U23" s="237">
        <f>W!A142</f>
      </c>
      <c r="V23" s="243"/>
      <c r="W23" s="237">
        <f>W!A145</f>
      </c>
      <c r="X23" s="231"/>
      <c r="Y23" s="237">
        <f>W!A148</f>
      </c>
      <c r="Z23" s="108"/>
      <c r="AA23" s="102"/>
      <c r="AC23" s="97"/>
      <c r="AD23" s="124"/>
      <c r="AE23" s="97"/>
      <c r="AF23" s="115"/>
      <c r="AG23" s="108"/>
      <c r="AH23" s="115"/>
      <c r="AI23" s="108"/>
      <c r="AJ23" s="115"/>
      <c r="AK23" s="108"/>
      <c r="AL23" s="97"/>
    </row>
    <row r="24" spans="2:38" x14ac:dyDescent="0.2">
      <c r="B24" s="101"/>
      <c r="C24" s="19" t="s">
        <v>86</v>
      </c>
      <c r="D24" s="97"/>
      <c r="E24" s="97"/>
      <c r="F24" s="97"/>
      <c r="G24" s="231">
        <f>W!A302</f>
      </c>
      <c r="H24" s="126">
        <f>W!B302</f>
      </c>
      <c r="I24" s="97"/>
      <c r="J24" s="98"/>
      <c r="K24" s="100"/>
      <c r="L24" s="100"/>
      <c r="M24" s="100"/>
      <c r="N24" s="127"/>
      <c r="O24" s="127"/>
      <c r="P24" s="99"/>
      <c r="R24" s="101"/>
      <c r="S24" s="97" t="s">
        <v>17</v>
      </c>
      <c r="T24" s="97"/>
      <c r="U24" s="237">
        <f>W!A143</f>
      </c>
      <c r="V24" s="243"/>
      <c r="W24" s="237">
        <f>W!A146</f>
      </c>
      <c r="X24" s="231"/>
      <c r="Y24" s="237">
        <f>W!A149</f>
      </c>
      <c r="Z24" s="108"/>
      <c r="AA24" s="102"/>
      <c r="AC24" s="97"/>
      <c r="AD24" s="97"/>
      <c r="AE24" s="97"/>
      <c r="AF24" s="115"/>
      <c r="AG24" s="108"/>
      <c r="AH24" s="115"/>
      <c r="AI24" s="108"/>
      <c r="AJ24" s="115"/>
      <c r="AK24" s="108"/>
      <c r="AL24" s="97"/>
    </row>
    <row r="25" spans="2:38" x14ac:dyDescent="0.2">
      <c r="B25" s="101"/>
      <c r="C25" s="28" t="s">
        <v>87</v>
      </c>
      <c r="G25" s="231">
        <f>W!A303</f>
      </c>
      <c r="H25" s="102"/>
      <c r="I25" s="97"/>
      <c r="J25" s="101"/>
      <c r="K25" s="34" t="s">
        <v>116</v>
      </c>
      <c r="L25" s="107"/>
      <c r="M25" s="258" t="s">
        <v>280</v>
      </c>
      <c r="N25" s="258" t="s">
        <v>5</v>
      </c>
      <c r="O25" s="258" t="s">
        <v>6</v>
      </c>
      <c r="P25" s="128"/>
      <c r="R25" s="103"/>
      <c r="S25" s="96"/>
      <c r="T25" s="96"/>
      <c r="U25" s="244"/>
      <c r="V25" s="245"/>
      <c r="W25" s="246"/>
      <c r="X25" s="246"/>
      <c r="Y25" s="244"/>
      <c r="Z25" s="105"/>
      <c r="AA25" s="106"/>
      <c r="AC25" s="97"/>
      <c r="AD25" s="97"/>
      <c r="AE25" s="97"/>
      <c r="AF25" s="97"/>
      <c r="AG25" s="108"/>
      <c r="AH25" s="97"/>
      <c r="AI25" s="108"/>
      <c r="AJ25" s="97"/>
      <c r="AK25" s="108"/>
      <c r="AL25" s="97"/>
    </row>
    <row r="26" spans="2:38" x14ac:dyDescent="0.2">
      <c r="B26" s="101"/>
      <c r="C26" s="19" t="s">
        <v>88</v>
      </c>
      <c r="D26" s="97"/>
      <c r="E26" s="97"/>
      <c r="F26" s="97"/>
      <c r="G26" s="231">
        <f>G19*W!A75-G24</f>
      </c>
      <c r="H26" s="102"/>
      <c r="I26" s="97"/>
      <c r="J26" s="101"/>
      <c r="K26" s="28" t="s">
        <v>117</v>
      </c>
      <c r="L26" s="19"/>
      <c r="M26" s="117">
        <f>W!A321</f>
      </c>
      <c r="N26" s="117">
        <f>W!A322</f>
      </c>
      <c r="O26" s="115">
        <f>IF(W!A327&gt;0,1,0)</f>
      </c>
      <c r="P26" s="128"/>
      <c r="R26" s="98"/>
      <c r="S26" s="109" t="s">
        <v>139</v>
      </c>
      <c r="T26" s="109"/>
      <c r="U26" s="247"/>
      <c r="V26" s="248"/>
      <c r="W26" s="249"/>
      <c r="X26" s="249"/>
      <c r="Y26" s="247"/>
      <c r="Z26" s="111"/>
      <c r="AA26" s="99"/>
      <c r="AC26" s="97"/>
      <c r="AD26" s="107"/>
      <c r="AE26" s="107"/>
      <c r="AF26" s="97"/>
      <c r="AG26" s="108"/>
      <c r="AH26" s="97"/>
      <c r="AI26" s="108"/>
      <c r="AJ26" s="97"/>
      <c r="AK26" s="108"/>
      <c r="AL26" s="97"/>
    </row>
    <row r="27" spans="2:38" x14ac:dyDescent="0.2">
      <c r="B27" s="101"/>
      <c r="C27" s="19" t="s">
        <v>326</v>
      </c>
      <c r="D27" s="97"/>
      <c r="E27" s="97"/>
      <c r="F27" s="97"/>
      <c r="G27" s="271">
        <f>W!A304</f>
      </c>
      <c r="H27" s="102"/>
      <c r="I27" s="97"/>
      <c r="J27" s="101"/>
      <c r="K27" s="28" t="s">
        <v>118</v>
      </c>
      <c r="L27" s="19"/>
      <c r="M27" s="117">
        <f>W!A323</f>
      </c>
      <c r="N27" s="117">
        <f>W!A324</f>
      </c>
      <c r="O27" s="115"/>
      <c r="P27" s="128"/>
      <c r="R27" s="101"/>
      <c r="S27" s="97" t="s">
        <v>16</v>
      </c>
      <c r="T27" s="97"/>
      <c r="U27" s="237">
        <f>W!A151</f>
      </c>
      <c r="V27" s="243"/>
      <c r="W27" s="237">
        <f>W!A154</f>
      </c>
      <c r="X27" s="231"/>
      <c r="Y27" s="237">
        <f>W!A157</f>
      </c>
      <c r="Z27" s="108"/>
      <c r="AA27" s="102"/>
      <c r="AC27" s="97"/>
      <c r="AD27" s="97"/>
      <c r="AE27" s="97"/>
      <c r="AF27" s="115"/>
      <c r="AG27" s="108"/>
      <c r="AH27" s="115"/>
      <c r="AI27" s="108"/>
      <c r="AJ27" s="115"/>
      <c r="AK27" s="108"/>
      <c r="AL27" s="97"/>
    </row>
    <row r="28" spans="2:38" ht="13.5" x14ac:dyDescent="0.25">
      <c r="B28" s="101"/>
      <c r="C28" s="97"/>
      <c r="D28" s="97"/>
      <c r="E28" s="97"/>
      <c r="F28" s="97"/>
      <c r="G28" s="97"/>
      <c r="H28" s="102"/>
      <c r="I28" s="97"/>
      <c r="J28" s="101"/>
      <c r="K28" s="28" t="s">
        <v>119</v>
      </c>
      <c r="L28" s="19"/>
      <c r="M28" s="117">
        <f>MAX(M26-M27-M30,0)</f>
      </c>
      <c r="N28" s="117">
        <f>MAX(N26-N27-N30,0)</f>
      </c>
      <c r="O28" s="117">
        <f>O26-O30</f>
      </c>
      <c r="P28" s="128"/>
      <c r="R28" s="101"/>
      <c r="S28" s="124" t="s">
        <v>39</v>
      </c>
      <c r="T28" s="97"/>
      <c r="U28" s="237">
        <f>W!A152</f>
      </c>
      <c r="V28" s="243"/>
      <c r="W28" s="237">
        <f>W!A155</f>
      </c>
      <c r="X28" s="231"/>
      <c r="Y28" s="237">
        <f>W!A158</f>
      </c>
      <c r="Z28" s="108"/>
      <c r="AA28" s="102"/>
      <c r="AC28" s="97"/>
      <c r="AD28" s="124"/>
      <c r="AE28" s="97"/>
      <c r="AF28" s="115"/>
      <c r="AG28" s="108"/>
      <c r="AH28" s="115"/>
      <c r="AI28" s="108"/>
      <c r="AJ28" s="115"/>
      <c r="AK28" s="108"/>
      <c r="AL28" s="97"/>
    </row>
    <row r="29" spans="2:38" x14ac:dyDescent="0.2">
      <c r="B29" s="101"/>
      <c r="C29" s="107" t="s">
        <v>89</v>
      </c>
      <c r="D29" s="107"/>
      <c r="E29" s="107"/>
      <c r="F29" s="97"/>
      <c r="G29" s="97"/>
      <c r="H29" s="102"/>
      <c r="I29" s="97"/>
      <c r="J29" s="101"/>
      <c r="K29" s="28" t="s">
        <v>120</v>
      </c>
      <c r="L29" s="19"/>
      <c r="M29" s="117">
        <f>MAX(M30-M26+M27,0)</f>
      </c>
      <c r="N29" s="117">
        <f>MAX(N30-N26+N27,0)</f>
      </c>
      <c r="O29" s="117">
        <f>O30-O26</f>
      </c>
      <c r="P29" s="128"/>
      <c r="R29" s="103"/>
      <c r="S29" s="96"/>
      <c r="T29" s="96"/>
      <c r="U29" s="244"/>
      <c r="V29" s="245"/>
      <c r="W29" s="246"/>
      <c r="X29" s="246"/>
      <c r="Y29" s="244"/>
      <c r="Z29" s="105"/>
      <c r="AA29" s="106"/>
      <c r="AC29" s="97"/>
      <c r="AD29" s="97"/>
      <c r="AE29" s="97"/>
      <c r="AF29" s="97"/>
      <c r="AG29" s="108"/>
      <c r="AH29" s="97"/>
      <c r="AI29" s="108"/>
      <c r="AJ29" s="97"/>
      <c r="AK29" s="108"/>
      <c r="AL29" s="97"/>
    </row>
    <row r="30" spans="2:38" x14ac:dyDescent="0.2">
      <c r="B30" s="101"/>
      <c r="C30" s="19" t="s">
        <v>90</v>
      </c>
      <c r="D30" s="97"/>
      <c r="E30" s="97"/>
      <c r="F30" s="115"/>
      <c r="G30" s="231">
        <f>W!A311</f>
      </c>
      <c r="H30" s="102"/>
      <c r="I30" s="97"/>
      <c r="J30" s="101"/>
      <c r="K30" s="28" t="s">
        <v>121</v>
      </c>
      <c r="L30" s="19"/>
      <c r="M30" s="121">
        <f>W!A325</f>
      </c>
      <c r="N30" s="121">
        <f>W!A326</f>
      </c>
      <c r="O30" s="129">
        <f>IF(W!A328&gt;0,1,0)</f>
      </c>
      <c r="P30" s="128"/>
      <c r="R30" s="101"/>
      <c r="S30" s="107" t="s">
        <v>140</v>
      </c>
      <c r="T30" s="107"/>
      <c r="U30" s="237"/>
      <c r="V30" s="243"/>
      <c r="W30" s="231"/>
      <c r="X30" s="231"/>
      <c r="Y30" s="237"/>
      <c r="Z30" s="108"/>
      <c r="AA30" s="102"/>
      <c r="AC30" s="97"/>
      <c r="AD30" s="107"/>
      <c r="AE30" s="107"/>
      <c r="AF30" s="97"/>
      <c r="AG30" s="108"/>
      <c r="AH30" s="97"/>
      <c r="AI30" s="108"/>
      <c r="AJ30" s="97"/>
      <c r="AK30" s="108"/>
      <c r="AL30" s="97"/>
    </row>
    <row r="31" spans="2:38" x14ac:dyDescent="0.2">
      <c r="B31" s="101"/>
      <c r="C31" s="19" t="s">
        <v>91</v>
      </c>
      <c r="D31" s="97"/>
      <c r="E31" s="97"/>
      <c r="F31" s="115"/>
      <c r="G31" s="231">
        <f>1000*W!A57+W!A312</f>
      </c>
      <c r="H31" s="102"/>
      <c r="I31" s="97"/>
      <c r="J31" s="103"/>
      <c r="K31" s="96"/>
      <c r="L31" s="96"/>
      <c r="M31" s="96"/>
      <c r="N31" s="96"/>
      <c r="O31" s="96"/>
      <c r="P31" s="106"/>
      <c r="R31" s="101"/>
      <c r="S31" s="97" t="s">
        <v>16</v>
      </c>
      <c r="T31" s="97"/>
      <c r="U31" s="237">
        <f>W!A161</f>
      </c>
      <c r="V31" s="243"/>
      <c r="W31" s="237">
        <f>W!A164</f>
      </c>
      <c r="X31" s="231"/>
      <c r="Y31" s="237">
        <f>W!A167</f>
      </c>
      <c r="Z31" s="108"/>
      <c r="AA31" s="102"/>
      <c r="AC31" s="97"/>
      <c r="AD31" s="97"/>
      <c r="AE31" s="97"/>
      <c r="AF31" s="115"/>
      <c r="AG31" s="108"/>
      <c r="AH31" s="115"/>
      <c r="AI31" s="108"/>
      <c r="AJ31" s="115"/>
      <c r="AK31" s="108"/>
      <c r="AL31" s="97"/>
    </row>
    <row r="32" spans="2:38" ht="13.5" x14ac:dyDescent="0.25">
      <c r="B32" s="101"/>
      <c r="C32" s="19" t="s">
        <v>92</v>
      </c>
      <c r="D32" s="97"/>
      <c r="E32" s="97"/>
      <c r="F32" s="97"/>
      <c r="G32" s="231">
        <f>W!A313</f>
      </c>
      <c r="H32" s="102"/>
      <c r="I32" s="97"/>
      <c r="M32" s="95" t="s">
        <v>11</v>
      </c>
      <c r="R32" s="101"/>
      <c r="S32" s="124" t="s">
        <v>39</v>
      </c>
      <c r="T32" s="97"/>
      <c r="U32" s="237">
        <f>W!A162</f>
      </c>
      <c r="V32" s="243"/>
      <c r="W32" s="237">
        <f>W!A165</f>
      </c>
      <c r="X32" s="231"/>
      <c r="Y32" s="237">
        <f>W!A168</f>
      </c>
      <c r="Z32" s="108"/>
      <c r="AA32" s="102"/>
      <c r="AC32" s="97"/>
      <c r="AD32" s="124"/>
      <c r="AE32" s="97"/>
      <c r="AF32" s="115"/>
      <c r="AG32" s="108"/>
      <c r="AH32" s="115"/>
      <c r="AI32" s="108"/>
      <c r="AJ32" s="115"/>
      <c r="AK32" s="108"/>
      <c r="AL32" s="97"/>
    </row>
    <row r="33" spans="2:38" x14ac:dyDescent="0.2">
      <c r="B33" s="101"/>
      <c r="C33" s="19" t="s">
        <v>93</v>
      </c>
      <c r="D33" s="97"/>
      <c r="E33" s="97"/>
      <c r="F33" s="97"/>
      <c r="G33" s="231">
        <f>W!A314</f>
      </c>
      <c r="H33" s="130">
        <f>W!B313</f>
      </c>
      <c r="I33" s="97"/>
      <c r="M33" s="97"/>
      <c r="R33" s="101"/>
      <c r="S33" s="97" t="s">
        <v>17</v>
      </c>
      <c r="T33" s="97"/>
      <c r="U33" s="237">
        <f>W!A163</f>
      </c>
      <c r="V33" s="243"/>
      <c r="W33" s="237">
        <f>W!A166</f>
      </c>
      <c r="X33" s="231"/>
      <c r="Y33" s="237">
        <f>W!A169</f>
      </c>
      <c r="Z33" s="108"/>
      <c r="AA33" s="102"/>
      <c r="AC33" s="97"/>
      <c r="AD33" s="97"/>
      <c r="AE33" s="97"/>
      <c r="AF33" s="115"/>
      <c r="AG33" s="108"/>
      <c r="AH33" s="115"/>
      <c r="AI33" s="108"/>
      <c r="AJ33" s="115"/>
      <c r="AK33" s="108"/>
      <c r="AL33" s="97"/>
    </row>
    <row r="34" spans="2:38" x14ac:dyDescent="0.2">
      <c r="B34" s="101"/>
      <c r="C34" s="19" t="s">
        <v>94</v>
      </c>
      <c r="D34" s="97"/>
      <c r="E34" s="97"/>
      <c r="F34" s="97"/>
      <c r="G34" s="231">
        <f>W!A315</f>
      </c>
      <c r="H34" s="102"/>
      <c r="I34" s="97"/>
      <c r="J34" s="98"/>
      <c r="K34" s="100"/>
      <c r="L34" s="100"/>
      <c r="M34" s="100"/>
      <c r="N34" s="127"/>
      <c r="O34" s="127"/>
      <c r="P34" s="99"/>
      <c r="R34" s="103"/>
      <c r="S34" s="96"/>
      <c r="T34" s="96"/>
      <c r="U34" s="244"/>
      <c r="V34" s="245"/>
      <c r="W34" s="246"/>
      <c r="X34" s="246"/>
      <c r="Y34" s="244"/>
      <c r="Z34" s="105"/>
      <c r="AA34" s="106"/>
      <c r="AC34" s="97"/>
      <c r="AD34" s="97"/>
      <c r="AE34" s="97"/>
      <c r="AF34" s="97"/>
      <c r="AG34" s="108"/>
      <c r="AH34" s="97"/>
      <c r="AI34" s="108"/>
      <c r="AJ34" s="97"/>
      <c r="AK34" s="108"/>
      <c r="AL34" s="97"/>
    </row>
    <row r="35" spans="2:38" x14ac:dyDescent="0.2">
      <c r="B35" s="101"/>
      <c r="C35" s="19" t="s">
        <v>95</v>
      </c>
      <c r="D35" s="97"/>
      <c r="E35" s="97"/>
      <c r="F35" s="97"/>
      <c r="G35" s="231">
        <f>W!A316</f>
      </c>
      <c r="H35" s="102"/>
      <c r="I35" s="97"/>
      <c r="J35" s="101"/>
      <c r="K35" s="107" t="s">
        <v>18</v>
      </c>
      <c r="L35" s="107"/>
      <c r="M35" s="258" t="s">
        <v>280</v>
      </c>
      <c r="N35" s="258" t="s">
        <v>5</v>
      </c>
      <c r="O35" s="257" t="s">
        <v>6</v>
      </c>
      <c r="P35" s="102"/>
      <c r="R35" s="98"/>
      <c r="S35" s="109"/>
      <c r="T35" s="109"/>
      <c r="U35" s="247"/>
      <c r="V35" s="248"/>
      <c r="W35" s="249"/>
      <c r="X35" s="248"/>
      <c r="Y35" s="231"/>
      <c r="Z35" s="111"/>
      <c r="AA35" s="99"/>
      <c r="AC35" s="97"/>
      <c r="AD35" s="107"/>
      <c r="AE35" s="107"/>
      <c r="AF35" s="97"/>
      <c r="AG35" s="108"/>
      <c r="AH35" s="97"/>
      <c r="AI35" s="108"/>
      <c r="AJ35" s="97"/>
      <c r="AK35" s="108"/>
      <c r="AL35" s="97"/>
    </row>
    <row r="36" spans="2:38" x14ac:dyDescent="0.2">
      <c r="B36" s="101"/>
      <c r="C36" s="28" t="s">
        <v>96</v>
      </c>
      <c r="D36" s="97"/>
      <c r="E36" s="97"/>
      <c r="F36" s="97"/>
      <c r="G36" s="231"/>
      <c r="H36" s="102"/>
      <c r="I36" s="97"/>
      <c r="J36" s="101"/>
      <c r="K36" s="18" t="s">
        <v>124</v>
      </c>
      <c r="L36" s="97"/>
      <c r="M36" s="237">
        <f>W!A295</f>
      </c>
      <c r="N36" s="237">
        <f>W!A297</f>
      </c>
      <c r="O36" s="256">
        <f>W!A299</f>
      </c>
      <c r="P36" s="102"/>
      <c r="R36" s="101"/>
      <c r="S36" s="107" t="s">
        <v>141</v>
      </c>
      <c r="T36" s="131"/>
      <c r="U36" s="231">
        <f>W!A171</f>
      </c>
      <c r="V36" s="243">
        <f>W!B171</f>
      </c>
      <c r="W36" s="231">
        <f>W!A172</f>
      </c>
      <c r="X36" s="243">
        <f>W!B172</f>
      </c>
      <c r="Y36" s="231">
        <f>W!A173</f>
      </c>
      <c r="Z36" s="119">
        <f>W!B173</f>
      </c>
      <c r="AA36" s="102"/>
      <c r="AC36" s="97"/>
      <c r="AD36" s="107"/>
      <c r="AE36" s="107"/>
      <c r="AF36" s="115"/>
      <c r="AG36" s="119"/>
      <c r="AH36" s="115"/>
      <c r="AI36" s="119"/>
      <c r="AJ36" s="115"/>
      <c r="AK36" s="119"/>
      <c r="AL36" s="97"/>
    </row>
    <row r="37" spans="2:38" x14ac:dyDescent="0.2">
      <c r="B37" s="101"/>
      <c r="C37" s="19" t="s">
        <v>97</v>
      </c>
      <c r="D37" s="97"/>
      <c r="E37" s="97"/>
      <c r="F37" s="97"/>
      <c r="G37" s="231">
        <f>1000*W!A58</f>
      </c>
      <c r="H37" s="102"/>
      <c r="I37" s="97"/>
      <c r="J37" s="101"/>
      <c r="K37" s="19" t="s">
        <v>125</v>
      </c>
      <c r="L37" s="97"/>
      <c r="M37" s="236">
        <f>W!A296</f>
      </c>
      <c r="N37" s="236">
        <f>W!A298</f>
      </c>
      <c r="O37" s="236">
        <f>W!A300</f>
      </c>
      <c r="P37" s="102"/>
      <c r="R37" s="103"/>
      <c r="S37" s="96"/>
      <c r="T37" s="96"/>
      <c r="U37" s="129"/>
      <c r="V37" s="250"/>
      <c r="W37" s="251"/>
      <c r="X37" s="251"/>
      <c r="Y37" s="129"/>
      <c r="Z37" s="105"/>
      <c r="AA37" s="106"/>
      <c r="AC37" s="97"/>
      <c r="AD37" s="97"/>
      <c r="AE37" s="97"/>
      <c r="AF37" s="97"/>
      <c r="AG37" s="108"/>
      <c r="AH37" s="97"/>
      <c r="AI37" s="108"/>
      <c r="AJ37" s="97"/>
      <c r="AK37" s="108"/>
      <c r="AL37" s="97"/>
    </row>
    <row r="38" spans="2:38" x14ac:dyDescent="0.2">
      <c r="B38" s="101"/>
      <c r="C38" s="19" t="s">
        <v>98</v>
      </c>
      <c r="D38" s="97"/>
      <c r="E38" s="97"/>
      <c r="F38" s="97"/>
      <c r="G38" s="231">
        <f>W!A317</f>
      </c>
      <c r="H38" s="102"/>
      <c r="I38" s="97"/>
      <c r="J38" s="103"/>
      <c r="K38" s="96"/>
      <c r="L38" s="96"/>
      <c r="M38" s="96"/>
      <c r="N38" s="96"/>
      <c r="O38" s="96"/>
      <c r="P38" s="106"/>
      <c r="R38" s="98"/>
      <c r="S38" s="132"/>
      <c r="T38" s="109"/>
      <c r="U38" s="252"/>
      <c r="V38" s="253"/>
      <c r="W38" s="254"/>
      <c r="X38" s="254"/>
      <c r="Y38" s="252"/>
      <c r="Z38" s="111"/>
      <c r="AA38" s="99"/>
      <c r="AC38" s="97"/>
      <c r="AD38" s="34"/>
      <c r="AE38" s="107"/>
      <c r="AF38" s="97"/>
      <c r="AG38" s="108"/>
      <c r="AH38" s="97"/>
      <c r="AI38" s="108"/>
      <c r="AJ38" s="97"/>
      <c r="AK38" s="108"/>
      <c r="AL38" s="97"/>
    </row>
    <row r="39" spans="2:38" x14ac:dyDescent="0.2">
      <c r="B39" s="101"/>
      <c r="C39" s="28" t="s">
        <v>99</v>
      </c>
      <c r="D39" s="97"/>
      <c r="E39" s="97"/>
      <c r="F39" s="97"/>
      <c r="G39" s="231">
        <f>1000*W!A59</f>
      </c>
      <c r="H39" s="102"/>
      <c r="I39" s="97"/>
      <c r="R39" s="101"/>
      <c r="S39" s="107" t="s">
        <v>142</v>
      </c>
      <c r="T39" s="107"/>
      <c r="U39" s="196">
        <f>W!A177</f>
      </c>
      <c r="V39" s="179"/>
      <c r="W39" s="196">
        <f>W!A178</f>
      </c>
      <c r="X39" s="115"/>
      <c r="Y39" s="196">
        <f>W!A179</f>
      </c>
      <c r="Z39" s="108"/>
      <c r="AA39" s="102"/>
      <c r="AC39" s="97"/>
      <c r="AD39" s="107"/>
      <c r="AE39" s="107"/>
      <c r="AF39" s="115"/>
      <c r="AG39" s="108"/>
      <c r="AH39" s="115"/>
      <c r="AI39" s="108"/>
      <c r="AJ39" s="115"/>
      <c r="AK39" s="108"/>
      <c r="AL39" s="97"/>
    </row>
    <row r="40" spans="2:38" ht="9" customHeight="1" x14ac:dyDescent="0.2">
      <c r="B40" s="101"/>
      <c r="C40" s="97"/>
      <c r="D40" s="97"/>
      <c r="E40" s="97"/>
      <c r="F40" s="97"/>
      <c r="G40" s="97"/>
      <c r="H40" s="102"/>
      <c r="I40" s="97"/>
      <c r="R40" s="103"/>
      <c r="S40" s="96"/>
      <c r="T40" s="133"/>
      <c r="U40" s="251"/>
      <c r="V40" s="250"/>
      <c r="W40" s="251"/>
      <c r="X40" s="250"/>
      <c r="Y40" s="251"/>
      <c r="Z40" s="105"/>
      <c r="AA40" s="106"/>
      <c r="AC40" s="97"/>
      <c r="AD40" s="97"/>
      <c r="AE40" s="107"/>
      <c r="AF40" s="97"/>
      <c r="AG40" s="108"/>
      <c r="AH40" s="97"/>
      <c r="AI40" s="108"/>
      <c r="AJ40" s="97"/>
      <c r="AK40" s="108"/>
      <c r="AL40" s="97"/>
    </row>
    <row r="41" spans="2:38" ht="13.5" x14ac:dyDescent="0.25">
      <c r="B41" s="101"/>
      <c r="C41" s="134" t="s">
        <v>100</v>
      </c>
      <c r="D41" s="97"/>
      <c r="E41" s="97"/>
      <c r="F41" s="97"/>
      <c r="G41" s="97"/>
      <c r="H41" s="102"/>
      <c r="I41" s="97"/>
      <c r="J41" s="98"/>
      <c r="K41" s="100"/>
      <c r="L41" s="100"/>
      <c r="M41" s="100"/>
      <c r="N41" s="100"/>
      <c r="O41" s="100"/>
      <c r="P41" s="99"/>
      <c r="R41" s="101"/>
      <c r="S41" s="81" t="s">
        <v>143</v>
      </c>
      <c r="T41" s="97"/>
      <c r="U41" s="114"/>
      <c r="V41" s="179"/>
      <c r="W41" s="115"/>
      <c r="X41" s="115"/>
      <c r="Y41" s="114"/>
      <c r="Z41" s="108"/>
      <c r="AA41" s="102"/>
      <c r="AC41" s="97"/>
      <c r="AD41" s="81"/>
      <c r="AE41" s="97"/>
      <c r="AF41" s="115"/>
      <c r="AG41" s="108"/>
      <c r="AH41" s="115"/>
      <c r="AI41" s="108"/>
      <c r="AJ41" s="115"/>
      <c r="AK41" s="108"/>
      <c r="AL41" s="97"/>
    </row>
    <row r="42" spans="2:38" x14ac:dyDescent="0.2">
      <c r="B42" s="101"/>
      <c r="C42" s="28" t="s">
        <v>101</v>
      </c>
      <c r="D42" s="97"/>
      <c r="E42" s="97"/>
      <c r="F42" s="97"/>
      <c r="G42" s="231">
        <f>W!A318</f>
      </c>
      <c r="H42" s="102"/>
      <c r="I42" s="97"/>
      <c r="J42" s="101"/>
      <c r="K42" s="22" t="s">
        <v>126</v>
      </c>
      <c r="N42" s="21" t="s">
        <v>19</v>
      </c>
      <c r="P42" s="102"/>
      <c r="R42" s="101"/>
      <c r="S42" s="85" t="s">
        <v>144</v>
      </c>
      <c r="T42" s="97"/>
      <c r="U42" s="114">
        <f>W!A181</f>
      </c>
      <c r="V42" s="179"/>
      <c r="W42" s="115">
        <f>W!A182</f>
      </c>
      <c r="X42" s="115"/>
      <c r="Y42" s="114">
        <f>W!A183</f>
      </c>
      <c r="Z42" s="108"/>
      <c r="AA42" s="102"/>
      <c r="AC42" s="97"/>
      <c r="AD42" s="135"/>
      <c r="AE42" s="97"/>
      <c r="AF42" s="115"/>
      <c r="AG42" s="108"/>
      <c r="AH42" s="115"/>
      <c r="AI42" s="108"/>
      <c r="AJ42" s="115"/>
      <c r="AK42" s="108"/>
      <c r="AL42" s="97"/>
    </row>
    <row r="43" spans="2:38" x14ac:dyDescent="0.2">
      <c r="B43" s="101"/>
      <c r="C43" s="28" t="s">
        <v>102</v>
      </c>
      <c r="D43" s="19"/>
      <c r="E43" s="19"/>
      <c r="F43" s="19"/>
      <c r="G43" s="231">
        <f>W!A319</f>
      </c>
      <c r="H43" s="102"/>
      <c r="I43" s="97"/>
      <c r="J43" s="101"/>
      <c r="K43" s="18" t="s">
        <v>127</v>
      </c>
      <c r="N43" s="230">
        <f>0.00019*50*G10</f>
      </c>
      <c r="P43" s="102"/>
      <c r="R43" s="101"/>
      <c r="S43" s="85" t="s">
        <v>145</v>
      </c>
      <c r="T43" s="97"/>
      <c r="U43" s="114">
        <f>W!A54</f>
      </c>
      <c r="V43" s="179"/>
      <c r="W43" s="114">
        <f>W!A55</f>
      </c>
      <c r="X43" s="115"/>
      <c r="Y43" s="114">
        <f>W!A56</f>
      </c>
      <c r="Z43" s="108"/>
      <c r="AA43" s="102"/>
      <c r="AC43" s="97"/>
      <c r="AD43" s="135"/>
      <c r="AE43" s="97"/>
      <c r="AF43" s="115"/>
      <c r="AG43" s="108"/>
      <c r="AH43" s="115"/>
      <c r="AI43" s="108"/>
      <c r="AJ43" s="115"/>
      <c r="AK43" s="108"/>
      <c r="AL43" s="97"/>
    </row>
    <row r="44" spans="2:38" x14ac:dyDescent="0.2">
      <c r="B44" s="101"/>
      <c r="C44" s="28" t="s">
        <v>327</v>
      </c>
      <c r="D44" s="19"/>
      <c r="E44" s="19"/>
      <c r="F44" s="19"/>
      <c r="G44" s="273">
        <f>100-W!A320/10</f>
      </c>
      <c r="H44" s="102"/>
      <c r="I44" s="97"/>
      <c r="J44" s="101"/>
      <c r="K44" s="18" t="s">
        <v>128</v>
      </c>
      <c r="N44" s="255">
        <f>0.00052*(6*G25+O18)</f>
      </c>
      <c r="P44" s="102"/>
      <c r="R44" s="101"/>
      <c r="S44" s="85" t="s">
        <v>146</v>
      </c>
      <c r="T44" s="97"/>
      <c r="U44" s="114">
        <f>W!A184</f>
      </c>
      <c r="V44" s="179"/>
      <c r="W44" s="115">
        <f>W!A185</f>
      </c>
      <c r="X44" s="115"/>
      <c r="Y44" s="114">
        <f>W!A186</f>
      </c>
      <c r="Z44" s="108"/>
      <c r="AA44" s="102"/>
      <c r="AC44" s="97"/>
      <c r="AD44" s="135"/>
      <c r="AE44" s="97"/>
      <c r="AF44" s="115"/>
      <c r="AG44" s="108"/>
      <c r="AH44" s="115"/>
      <c r="AI44" s="108"/>
      <c r="AJ44" s="115"/>
      <c r="AK44" s="108"/>
      <c r="AL44" s="97"/>
    </row>
    <row r="45" spans="2:38" x14ac:dyDescent="0.2">
      <c r="B45" s="101"/>
      <c r="C45" s="86" t="s">
        <v>103</v>
      </c>
      <c r="G45" s="234">
        <f>W!A329</f>
      </c>
      <c r="H45" s="102"/>
      <c r="I45" s="97"/>
      <c r="J45" s="101"/>
      <c r="K45" s="18" t="s">
        <v>129</v>
      </c>
      <c r="N45" s="230">
        <f>N43+N44</f>
      </c>
      <c r="P45" s="102"/>
      <c r="R45" s="101"/>
      <c r="S45" s="85" t="s">
        <v>147</v>
      </c>
      <c r="T45" s="97"/>
      <c r="U45" s="114">
        <f>W!A187</f>
      </c>
      <c r="V45" s="179"/>
      <c r="W45" s="115">
        <f>W!A188</f>
      </c>
      <c r="X45" s="115"/>
      <c r="Y45" s="114">
        <f>W!A189</f>
      </c>
      <c r="Z45" s="108"/>
      <c r="AA45" s="102"/>
      <c r="AC45" s="97"/>
      <c r="AD45" s="135"/>
      <c r="AE45" s="97"/>
      <c r="AF45" s="115"/>
      <c r="AG45" s="108"/>
      <c r="AH45" s="115"/>
      <c r="AI45" s="108"/>
      <c r="AJ45" s="115"/>
      <c r="AK45" s="108"/>
      <c r="AL45" s="97"/>
    </row>
    <row r="46" spans="2:38" ht="8.25" customHeight="1" x14ac:dyDescent="0.2">
      <c r="B46" s="103"/>
      <c r="C46" s="96"/>
      <c r="D46" s="96"/>
      <c r="E46" s="96"/>
      <c r="F46" s="96"/>
      <c r="G46" s="96"/>
      <c r="H46" s="106"/>
      <c r="I46" s="97"/>
      <c r="J46" s="103"/>
      <c r="K46" s="96"/>
      <c r="L46" s="96"/>
      <c r="M46" s="96"/>
      <c r="N46" s="96"/>
      <c r="O46" s="96"/>
      <c r="P46" s="106"/>
      <c r="R46" s="103"/>
      <c r="S46" s="96"/>
      <c r="T46" s="96"/>
      <c r="U46" s="103"/>
      <c r="V46" s="120"/>
      <c r="W46" s="96"/>
      <c r="X46" s="105"/>
      <c r="Y46" s="103"/>
      <c r="Z46" s="105"/>
      <c r="AA46" s="106"/>
      <c r="AC46" s="97"/>
      <c r="AD46" s="97"/>
      <c r="AE46" s="97"/>
      <c r="AF46" s="97"/>
      <c r="AG46" s="108"/>
      <c r="AH46" s="97"/>
      <c r="AI46" s="108"/>
      <c r="AJ46" s="97"/>
      <c r="AK46" s="108"/>
      <c r="AL46" s="97"/>
    </row>
    <row r="47" spans="2:38" ht="12.75" x14ac:dyDescent="0.25">
      <c r="C47" s="165"/>
      <c r="I47" s="97"/>
    </row>
    <row r="48" spans="2:38" x14ac:dyDescent="0.2">
      <c r="D48" s="137"/>
      <c r="I48" s="97"/>
      <c r="M48" s="197" t="s">
        <v>277</v>
      </c>
    </row>
    <row r="49" spans="1:13" x14ac:dyDescent="0.2">
      <c r="I49" s="97"/>
    </row>
    <row r="50" spans="1:13" x14ac:dyDescent="0.2">
      <c r="A50" s="97"/>
      <c r="B50" s="97"/>
      <c r="D50" s="97"/>
      <c r="E50" s="97"/>
      <c r="F50" s="97"/>
      <c r="I50" s="97"/>
    </row>
    <row r="51" spans="1:13" x14ac:dyDescent="0.2">
      <c r="B51" s="97"/>
      <c r="I51" s="97" t="s">
        <v>11</v>
      </c>
    </row>
    <row r="52" spans="1:13" x14ac:dyDescent="0.2">
      <c r="B52" s="97"/>
      <c r="I52" s="97"/>
    </row>
    <row r="53" spans="1:13" x14ac:dyDescent="0.2">
      <c r="B53" s="97"/>
      <c r="I53" s="97"/>
    </row>
    <row r="54" spans="1:13" x14ac:dyDescent="0.2">
      <c r="B54" s="97"/>
      <c r="I54" s="97"/>
    </row>
    <row r="55" spans="1:13" x14ac:dyDescent="0.2">
      <c r="B55" s="97"/>
      <c r="I55" s="97"/>
    </row>
    <row r="56" spans="1:13" x14ac:dyDescent="0.2">
      <c r="B56" s="97"/>
      <c r="I56" s="97"/>
    </row>
    <row r="57" spans="1:13" x14ac:dyDescent="0.2">
      <c r="B57" s="97"/>
      <c r="I57" s="97"/>
    </row>
    <row r="58" spans="1:13" x14ac:dyDescent="0.2">
      <c r="B58" s="97"/>
      <c r="I58" s="97"/>
    </row>
    <row r="59" spans="1:13" x14ac:dyDescent="0.2">
      <c r="B59" s="97"/>
      <c r="C59" s="97"/>
      <c r="D59" s="97"/>
      <c r="E59" s="97"/>
      <c r="F59" s="97"/>
      <c r="G59" s="97"/>
      <c r="H59" s="97"/>
      <c r="I59" s="97"/>
    </row>
    <row r="60" spans="1:13" x14ac:dyDescent="0.2">
      <c r="J60" s="97"/>
      <c r="K60" s="97"/>
      <c r="L60" s="97"/>
      <c r="M60" s="97"/>
    </row>
    <row r="61" spans="1:13" x14ac:dyDescent="0.2">
      <c r="H61" s="97"/>
      <c r="I61" s="97"/>
      <c r="J61" s="97"/>
      <c r="K61" s="97"/>
      <c r="L61" s="97"/>
      <c r="M61" s="97"/>
    </row>
    <row r="62" spans="1:13" x14ac:dyDescent="0.2">
      <c r="H62" s="97"/>
      <c r="I62" s="97"/>
      <c r="J62" s="97"/>
      <c r="L62" s="97"/>
      <c r="M62" s="97"/>
    </row>
    <row r="63" spans="1:13" x14ac:dyDescent="0.2">
      <c r="H63" s="19"/>
      <c r="I63" s="97"/>
      <c r="J63" s="97"/>
      <c r="L63" s="97"/>
      <c r="M63" s="97"/>
    </row>
    <row r="64" spans="1:13" x14ac:dyDescent="0.2">
      <c r="H64" s="19"/>
      <c r="I64" s="97"/>
      <c r="J64" s="97"/>
      <c r="L64" s="97"/>
      <c r="M64" s="97"/>
    </row>
    <row r="65" spans="3:13" x14ac:dyDescent="0.2"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</row>
  </sheetData>
  <phoneticPr fontId="15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9"/>
  <sheetViews>
    <sheetView showGridLines="0" topLeftCell="A5" workbookViewId="0">
      <selection activeCell="L6" sqref="L6"/>
    </sheetView>
  </sheetViews>
  <sheetFormatPr baseColWidth="10" defaultColWidth="9.140625" defaultRowHeight="11.25" x14ac:dyDescent="0.2"/>
  <cols>
    <col min="1" max="2" width="1.42578125" style="136" customWidth="1"/>
    <col min="3" max="5" width="7.7109375" style="136" customWidth="1"/>
    <col min="6" max="6" width="11.85546875" style="136" bestFit="1" customWidth="1"/>
    <col min="7" max="8" width="1.7109375" style="136" customWidth="1"/>
    <col min="9" max="11" width="7.7109375" style="136" customWidth="1"/>
    <col min="12" max="12" width="10.28515625" style="136" bestFit="1" customWidth="1"/>
    <col min="13" max="14" width="1.42578125" style="136" customWidth="1"/>
    <col min="15" max="17" width="7.7109375" style="136" customWidth="1"/>
    <col min="18" max="18" width="11.140625" style="136" bestFit="1" customWidth="1"/>
    <col min="19" max="20" width="1.42578125" style="136" customWidth="1"/>
    <col min="21" max="23" width="7.7109375" style="136" customWidth="1"/>
    <col min="24" max="24" width="10.28515625" style="136" bestFit="1" customWidth="1"/>
    <col min="25" max="25" width="1.42578125" style="136" customWidth="1"/>
    <col min="26" max="16384" width="9.140625" style="136"/>
  </cols>
  <sheetData>
    <row r="1" spans="2:27" ht="15.75" x14ac:dyDescent="0.25">
      <c r="D1" s="14" t="s">
        <v>32</v>
      </c>
      <c r="E1" s="15">
        <f>W!A1</f>
      </c>
      <c r="F1" s="203" t="s">
        <v>27</v>
      </c>
      <c r="G1" s="95"/>
      <c r="I1" s="15">
        <f>W!A2</f>
      </c>
      <c r="J1" s="95"/>
      <c r="K1" s="95"/>
      <c r="L1" s="95"/>
      <c r="M1" s="204" t="s">
        <v>37</v>
      </c>
      <c r="N1" s="95"/>
      <c r="O1" s="95"/>
      <c r="P1" s="95"/>
      <c r="Q1" s="95"/>
      <c r="S1" s="95"/>
      <c r="U1" s="14" t="s">
        <v>33</v>
      </c>
      <c r="V1" s="15">
        <f>W!A4</f>
      </c>
      <c r="W1" s="199" t="s">
        <v>34</v>
      </c>
      <c r="X1" s="15">
        <f>W!A5</f>
      </c>
    </row>
    <row r="2" spans="2:27" x14ac:dyDescent="0.2">
      <c r="B2" s="137"/>
      <c r="C2" s="137"/>
      <c r="T2" s="137"/>
      <c r="Y2" s="137"/>
    </row>
    <row r="3" spans="2:27" x14ac:dyDescent="0.2">
      <c r="B3" s="138"/>
      <c r="C3" s="139"/>
      <c r="D3" s="139"/>
      <c r="E3" s="139"/>
      <c r="F3" s="139"/>
      <c r="G3" s="140"/>
      <c r="H3" s="139"/>
      <c r="I3" s="139"/>
      <c r="J3" s="139"/>
      <c r="K3" s="141"/>
      <c r="L3" s="141"/>
      <c r="M3" s="142"/>
      <c r="N3" s="141"/>
      <c r="O3" s="141"/>
      <c r="P3" s="141"/>
      <c r="Q3" s="141"/>
      <c r="R3" s="141"/>
      <c r="S3" s="143"/>
      <c r="T3" s="144"/>
      <c r="U3" s="141"/>
      <c r="V3" s="141"/>
      <c r="W3" s="141"/>
      <c r="X3" s="141"/>
      <c r="Y3" s="142"/>
      <c r="Z3" s="137"/>
    </row>
    <row r="4" spans="2:27" x14ac:dyDescent="0.2">
      <c r="B4" s="145"/>
      <c r="C4" s="146" t="s">
        <v>20</v>
      </c>
      <c r="D4" s="146"/>
      <c r="E4" s="146"/>
      <c r="F4" s="146"/>
      <c r="G4" s="147"/>
      <c r="H4" s="146"/>
      <c r="I4" s="146"/>
      <c r="J4" s="146"/>
      <c r="K4" s="137"/>
      <c r="L4" s="137"/>
      <c r="M4" s="148"/>
      <c r="N4" s="137"/>
      <c r="O4" s="137"/>
      <c r="P4" s="137"/>
      <c r="Q4" s="137"/>
      <c r="R4" s="137"/>
      <c r="S4" s="149"/>
      <c r="T4" s="150"/>
      <c r="U4" s="137"/>
      <c r="V4" s="137"/>
      <c r="W4" s="137"/>
      <c r="X4" s="137"/>
      <c r="Y4" s="148"/>
      <c r="Z4" s="137"/>
    </row>
    <row r="5" spans="2:27" x14ac:dyDescent="0.2">
      <c r="B5" s="145"/>
      <c r="C5" s="146"/>
      <c r="D5" s="146"/>
      <c r="E5" s="146"/>
      <c r="F5" s="146"/>
      <c r="G5" s="147"/>
      <c r="H5" s="146"/>
      <c r="I5" s="146"/>
      <c r="J5" s="146"/>
      <c r="K5" s="137"/>
      <c r="L5" s="137"/>
      <c r="M5" s="148"/>
      <c r="N5" s="137"/>
      <c r="O5" s="137"/>
      <c r="P5" s="137"/>
      <c r="Q5" s="137"/>
      <c r="R5" s="137"/>
      <c r="S5" s="149"/>
      <c r="T5" s="150"/>
      <c r="U5" s="137"/>
      <c r="V5" s="137"/>
      <c r="W5" s="137"/>
      <c r="X5" s="137"/>
      <c r="Y5" s="148"/>
      <c r="Z5" s="137"/>
    </row>
    <row r="6" spans="2:27" x14ac:dyDescent="0.2">
      <c r="B6" s="145"/>
      <c r="C6" s="151" t="s">
        <v>168</v>
      </c>
      <c r="D6" s="146"/>
      <c r="E6" s="146"/>
      <c r="F6" s="152" t="s">
        <v>21</v>
      </c>
      <c r="G6" s="147"/>
      <c r="H6" s="146"/>
      <c r="I6" s="151" t="s">
        <v>169</v>
      </c>
      <c r="J6" s="146"/>
      <c r="K6" s="137"/>
      <c r="L6" s="152" t="s">
        <v>21</v>
      </c>
      <c r="M6" s="148"/>
      <c r="N6" s="137"/>
      <c r="O6" s="151" t="s">
        <v>193</v>
      </c>
      <c r="P6" s="146"/>
      <c r="Q6" s="137"/>
      <c r="R6" s="152" t="s">
        <v>21</v>
      </c>
      <c r="S6" s="148"/>
      <c r="T6" s="137"/>
      <c r="U6" s="151" t="s">
        <v>215</v>
      </c>
      <c r="V6" s="137"/>
      <c r="W6" s="137"/>
      <c r="X6" s="152" t="s">
        <v>21</v>
      </c>
      <c r="Y6" s="148"/>
    </row>
    <row r="7" spans="2:27" x14ac:dyDescent="0.2">
      <c r="B7" s="145"/>
      <c r="C7" s="146"/>
      <c r="D7" s="146"/>
      <c r="E7" s="146"/>
      <c r="F7" s="152"/>
      <c r="G7" s="147"/>
      <c r="H7" s="146"/>
      <c r="I7" s="146"/>
      <c r="J7" s="146"/>
      <c r="K7" s="137"/>
      <c r="L7" s="152"/>
      <c r="M7" s="148"/>
      <c r="N7" s="137"/>
      <c r="O7" s="146"/>
      <c r="P7" s="146"/>
      <c r="Q7" s="137"/>
      <c r="R7" s="152"/>
      <c r="S7" s="148"/>
      <c r="T7" s="137"/>
      <c r="U7" s="146"/>
      <c r="V7" s="137"/>
      <c r="W7" s="137"/>
      <c r="X7" s="152"/>
      <c r="Y7" s="148"/>
    </row>
    <row r="8" spans="2:27" x14ac:dyDescent="0.2">
      <c r="B8" s="145"/>
      <c r="C8" s="151" t="s">
        <v>148</v>
      </c>
      <c r="D8" s="137"/>
      <c r="E8" s="137"/>
      <c r="F8" s="218">
        <f>W!A201</f>
      </c>
      <c r="G8" s="148"/>
      <c r="H8" s="137"/>
      <c r="I8" s="151" t="s">
        <v>170</v>
      </c>
      <c r="J8" s="137"/>
      <c r="K8" s="137"/>
      <c r="L8" s="218">
        <f>W!A241</f>
      </c>
      <c r="M8" s="148"/>
      <c r="N8" s="137"/>
      <c r="O8" s="146" t="s">
        <v>194</v>
      </c>
      <c r="P8" s="146"/>
      <c r="Q8" s="137"/>
      <c r="R8" s="224"/>
      <c r="S8" s="148"/>
      <c r="T8" s="137"/>
      <c r="U8" s="154" t="s">
        <v>216</v>
      </c>
      <c r="X8" s="220"/>
      <c r="Y8" s="148"/>
    </row>
    <row r="9" spans="2:27" ht="12.75" x14ac:dyDescent="0.25">
      <c r="B9" s="145"/>
      <c r="C9" s="155" t="s">
        <v>149</v>
      </c>
      <c r="D9" s="137"/>
      <c r="E9" s="137"/>
      <c r="F9" s="218">
        <f>W!A202</f>
      </c>
      <c r="G9" s="148"/>
      <c r="H9" s="137"/>
      <c r="I9" s="137"/>
      <c r="J9" s="137"/>
      <c r="K9" s="137"/>
      <c r="L9" s="153"/>
      <c r="M9" s="148"/>
      <c r="N9" s="137"/>
      <c r="O9" s="91" t="s">
        <v>195</v>
      </c>
      <c r="Q9" s="156"/>
      <c r="R9" s="220">
        <f>W!A261</f>
      </c>
      <c r="S9" s="148"/>
      <c r="T9" s="137"/>
      <c r="U9" s="151" t="s">
        <v>170</v>
      </c>
      <c r="V9" s="137"/>
      <c r="W9" s="137"/>
      <c r="X9" s="218">
        <f>W!A221</f>
      </c>
      <c r="Y9" s="148"/>
    </row>
    <row r="10" spans="2:27" x14ac:dyDescent="0.2">
      <c r="B10" s="145"/>
      <c r="C10" s="151" t="s">
        <v>150</v>
      </c>
      <c r="D10" s="137"/>
      <c r="E10" s="137"/>
      <c r="F10" s="218">
        <f>W!A203</f>
      </c>
      <c r="G10" s="148"/>
      <c r="H10" s="137"/>
      <c r="I10" s="151" t="s">
        <v>171</v>
      </c>
      <c r="J10" s="137"/>
      <c r="K10" s="137"/>
      <c r="L10" s="218">
        <f>W!A242</f>
      </c>
      <c r="M10" s="148"/>
      <c r="N10" s="137"/>
      <c r="O10" s="151" t="s">
        <v>196</v>
      </c>
      <c r="P10" s="137"/>
      <c r="Q10" s="156"/>
      <c r="R10" s="220">
        <f>W!A262</f>
      </c>
      <c r="S10" s="148"/>
      <c r="T10" s="137"/>
      <c r="U10" s="151" t="s">
        <v>67</v>
      </c>
      <c r="V10" s="137"/>
      <c r="W10" s="137"/>
      <c r="X10" s="218">
        <f>W!A222</f>
      </c>
      <c r="Y10" s="148"/>
    </row>
    <row r="11" spans="2:27" x14ac:dyDescent="0.2">
      <c r="B11" s="145"/>
      <c r="C11" s="151" t="s">
        <v>151</v>
      </c>
      <c r="D11" s="137"/>
      <c r="E11" s="137"/>
      <c r="F11" s="218">
        <f>W!A204</f>
      </c>
      <c r="G11" s="148"/>
      <c r="H11" s="137"/>
      <c r="I11" s="206" t="s">
        <v>172</v>
      </c>
      <c r="L11" s="218">
        <f>W!A243</f>
      </c>
      <c r="M11" s="148"/>
      <c r="N11" s="137"/>
      <c r="O11" s="151" t="s">
        <v>197</v>
      </c>
      <c r="P11" s="137"/>
      <c r="Q11" s="137"/>
      <c r="R11" s="223">
        <f>W!A263</f>
      </c>
      <c r="S11" s="148"/>
      <c r="T11" s="137"/>
      <c r="U11" s="151" t="s">
        <v>217</v>
      </c>
      <c r="V11" s="137"/>
      <c r="W11" s="137"/>
      <c r="X11" s="218">
        <f>W!A223</f>
      </c>
      <c r="Y11" s="148"/>
    </row>
    <row r="12" spans="2:27" x14ac:dyDescent="0.2">
      <c r="B12" s="145"/>
      <c r="C12" s="151" t="s">
        <v>152</v>
      </c>
      <c r="D12" s="137"/>
      <c r="E12" s="137"/>
      <c r="F12" s="218">
        <f>W!A205</f>
      </c>
      <c r="G12" s="148"/>
      <c r="H12" s="137"/>
      <c r="I12" s="151" t="s">
        <v>173</v>
      </c>
      <c r="J12" s="137"/>
      <c r="K12" s="137"/>
      <c r="L12" s="218">
        <f>W!A244</f>
      </c>
      <c r="M12" s="148"/>
      <c r="N12" s="137"/>
      <c r="O12" s="151" t="s">
        <v>198</v>
      </c>
      <c r="P12" s="137"/>
      <c r="Q12" s="137"/>
      <c r="R12" s="218">
        <f>SUM(R9:R11)</f>
      </c>
      <c r="S12" s="148"/>
      <c r="T12" s="137"/>
      <c r="U12" s="151" t="s">
        <v>218</v>
      </c>
      <c r="V12" s="137"/>
      <c r="W12" s="137"/>
      <c r="X12" s="219">
        <f>W!A224</f>
      </c>
      <c r="Y12" s="148"/>
    </row>
    <row r="13" spans="2:27" x14ac:dyDescent="0.2">
      <c r="B13" s="145"/>
      <c r="C13" s="151" t="s">
        <v>153</v>
      </c>
      <c r="D13" s="137"/>
      <c r="E13" s="137"/>
      <c r="F13" s="218">
        <f>W!A206</f>
      </c>
      <c r="G13" s="148"/>
      <c r="H13" s="137"/>
      <c r="I13" s="151" t="s">
        <v>174</v>
      </c>
      <c r="J13" s="137"/>
      <c r="K13" s="137"/>
      <c r="L13" s="218">
        <f>W!A245</f>
      </c>
      <c r="M13" s="148"/>
      <c r="N13" s="137"/>
      <c r="R13" s="220"/>
      <c r="S13" s="148"/>
      <c r="T13" s="137"/>
      <c r="U13" s="206" t="s">
        <v>219</v>
      </c>
      <c r="X13" s="220">
        <f>X9+X10-X11-X12</f>
      </c>
      <c r="Y13" s="148"/>
      <c r="AA13" s="221"/>
    </row>
    <row r="14" spans="2:27" x14ac:dyDescent="0.2">
      <c r="B14" s="145"/>
      <c r="C14" s="151" t="s">
        <v>154</v>
      </c>
      <c r="D14" s="137"/>
      <c r="E14" s="137"/>
      <c r="F14" s="218">
        <f>W!A207</f>
      </c>
      <c r="G14" s="148"/>
      <c r="H14" s="137"/>
      <c r="I14" s="151" t="s">
        <v>175</v>
      </c>
      <c r="J14" s="137"/>
      <c r="K14" s="137"/>
      <c r="L14" s="218">
        <f>W!A246</f>
      </c>
      <c r="M14" s="148"/>
      <c r="N14" s="137"/>
      <c r="O14" s="154" t="s">
        <v>199</v>
      </c>
      <c r="R14" s="220"/>
      <c r="S14" s="148"/>
      <c r="T14" s="137"/>
      <c r="X14" s="220"/>
      <c r="Y14" s="148"/>
    </row>
    <row r="15" spans="2:27" ht="12.75" x14ac:dyDescent="0.25">
      <c r="B15" s="145"/>
      <c r="C15" s="155" t="s">
        <v>155</v>
      </c>
      <c r="D15" s="137"/>
      <c r="E15" s="137"/>
      <c r="F15" s="218">
        <f>W!A208</f>
      </c>
      <c r="G15" s="148"/>
      <c r="H15" s="137"/>
      <c r="I15" s="151" t="s">
        <v>176</v>
      </c>
      <c r="J15" s="137"/>
      <c r="K15" s="137"/>
      <c r="L15" s="218">
        <f>W!A247</f>
      </c>
      <c r="M15" s="148"/>
      <c r="N15" s="137"/>
      <c r="O15" s="151" t="s">
        <v>132</v>
      </c>
      <c r="P15" s="137"/>
      <c r="Q15" s="137"/>
      <c r="R15" s="218">
        <f>W!A265</f>
      </c>
      <c r="S15" s="148"/>
      <c r="T15" s="137"/>
      <c r="U15" s="154" t="s">
        <v>220</v>
      </c>
      <c r="X15" s="220"/>
      <c r="Y15" s="148"/>
    </row>
    <row r="16" spans="2:27" x14ac:dyDescent="0.2">
      <c r="B16" s="145"/>
      <c r="C16" s="151" t="s">
        <v>156</v>
      </c>
      <c r="D16" s="137"/>
      <c r="E16" s="137"/>
      <c r="F16" s="218">
        <f>W!A209</f>
      </c>
      <c r="G16" s="148"/>
      <c r="H16" s="137"/>
      <c r="I16" s="151" t="s">
        <v>177</v>
      </c>
      <c r="J16" s="137"/>
      <c r="K16" s="137"/>
      <c r="L16" s="218">
        <f>W!A248</f>
      </c>
      <c r="M16" s="148"/>
      <c r="N16" s="137"/>
      <c r="O16" s="206" t="s">
        <v>200</v>
      </c>
      <c r="R16" s="218">
        <f>W!A266</f>
      </c>
      <c r="S16" s="148"/>
      <c r="T16" s="137"/>
      <c r="U16" s="151" t="s">
        <v>221</v>
      </c>
      <c r="V16" s="137"/>
      <c r="W16" s="137"/>
      <c r="X16" s="218">
        <f>W!A225</f>
      </c>
      <c r="Y16" s="148"/>
    </row>
    <row r="17" spans="2:25" x14ac:dyDescent="0.2">
      <c r="B17" s="145"/>
      <c r="C17" s="151" t="s">
        <v>157</v>
      </c>
      <c r="D17" s="137"/>
      <c r="E17" s="137"/>
      <c r="F17" s="218">
        <f>W!A210</f>
      </c>
      <c r="G17" s="148"/>
      <c r="H17" s="137"/>
      <c r="I17" s="151" t="s">
        <v>179</v>
      </c>
      <c r="L17" s="218">
        <f>W!A249</f>
      </c>
      <c r="M17" s="148"/>
      <c r="N17" s="137"/>
      <c r="O17" s="151" t="s">
        <v>201</v>
      </c>
      <c r="P17" s="137"/>
      <c r="Q17" s="137"/>
      <c r="R17" s="218">
        <f>W!A267</f>
      </c>
      <c r="S17" s="148"/>
      <c r="T17" s="137"/>
      <c r="U17" s="151" t="s">
        <v>222</v>
      </c>
      <c r="X17" s="218">
        <f>W!A226</f>
      </c>
      <c r="Y17" s="148"/>
    </row>
    <row r="18" spans="2:25" x14ac:dyDescent="0.2">
      <c r="B18" s="145"/>
      <c r="C18" s="151" t="s">
        <v>158</v>
      </c>
      <c r="D18" s="137"/>
      <c r="E18" s="137"/>
      <c r="F18" s="218">
        <f>W!A211</f>
      </c>
      <c r="G18" s="148"/>
      <c r="H18" s="137"/>
      <c r="I18" s="150" t="s">
        <v>22</v>
      </c>
      <c r="J18" s="137"/>
      <c r="K18" s="137"/>
      <c r="L18" s="219">
        <f>W!A250</f>
      </c>
      <c r="M18" s="148"/>
      <c r="N18" s="137"/>
      <c r="O18" s="151" t="s">
        <v>325</v>
      </c>
      <c r="P18" s="137"/>
      <c r="Q18" s="137"/>
      <c r="R18" s="218">
        <f>W!A268</f>
      </c>
      <c r="S18" s="148"/>
      <c r="T18" s="137"/>
      <c r="U18" s="151" t="s">
        <v>223</v>
      </c>
      <c r="V18" s="137"/>
      <c r="W18" s="137"/>
      <c r="X18" s="219">
        <f>W!A227</f>
      </c>
      <c r="Y18" s="148"/>
    </row>
    <row r="19" spans="2:25" x14ac:dyDescent="0.2">
      <c r="B19" s="145"/>
      <c r="C19" s="151" t="s">
        <v>159</v>
      </c>
      <c r="D19" s="137"/>
      <c r="E19" s="137"/>
      <c r="F19" s="218">
        <f>W!A212</f>
      </c>
      <c r="G19" s="148"/>
      <c r="H19" s="137"/>
      <c r="I19" s="151" t="s">
        <v>180</v>
      </c>
      <c r="J19" s="137"/>
      <c r="K19" s="137"/>
      <c r="L19" s="222">
        <f>W!A251</f>
      </c>
      <c r="M19" s="148"/>
      <c r="N19" s="137"/>
      <c r="O19" s="151" t="s">
        <v>202</v>
      </c>
      <c r="P19" s="137"/>
      <c r="Q19" s="137"/>
      <c r="R19" s="219">
        <f>W!A269</f>
      </c>
      <c r="S19" s="148"/>
      <c r="T19" s="137"/>
      <c r="U19" s="206" t="s">
        <v>219</v>
      </c>
      <c r="X19" s="220">
        <f>X16+X17-X18</f>
      </c>
      <c r="Y19" s="148"/>
    </row>
    <row r="20" spans="2:25" x14ac:dyDescent="0.2">
      <c r="B20" s="145"/>
      <c r="C20" s="151" t="s">
        <v>160</v>
      </c>
      <c r="D20" s="137"/>
      <c r="E20" s="137"/>
      <c r="F20" s="218">
        <f>W!A213</f>
      </c>
      <c r="G20" s="148"/>
      <c r="H20" s="137"/>
      <c r="I20" s="151" t="s">
        <v>178</v>
      </c>
      <c r="J20" s="137"/>
      <c r="K20" s="137"/>
      <c r="L20" s="218">
        <f>W!A252</f>
      </c>
      <c r="M20" s="148"/>
      <c r="N20" s="137"/>
      <c r="O20" s="206" t="s">
        <v>203</v>
      </c>
      <c r="R20" s="225">
        <f>SUM(R15:R19)</f>
      </c>
      <c r="S20" s="148"/>
      <c r="T20" s="137"/>
      <c r="X20" s="220"/>
      <c r="Y20" s="148"/>
    </row>
    <row r="21" spans="2:25" x14ac:dyDescent="0.2">
      <c r="B21" s="145"/>
      <c r="C21" s="151" t="s">
        <v>67</v>
      </c>
      <c r="D21" s="137"/>
      <c r="E21" s="137"/>
      <c r="F21" s="218">
        <f>W!A214</f>
      </c>
      <c r="G21" s="148"/>
      <c r="H21" s="137"/>
      <c r="I21" s="151" t="s">
        <v>168</v>
      </c>
      <c r="J21" s="137"/>
      <c r="K21" s="137"/>
      <c r="L21" s="218">
        <f>W!A217</f>
      </c>
      <c r="M21" s="148"/>
      <c r="N21" s="137"/>
      <c r="O21" s="151" t="s">
        <v>204</v>
      </c>
      <c r="P21" s="137"/>
      <c r="Q21" s="137"/>
      <c r="R21" s="218">
        <f>R12+R20</f>
      </c>
      <c r="S21" s="148"/>
      <c r="T21" s="137"/>
      <c r="U21" s="154" t="s">
        <v>224</v>
      </c>
      <c r="X21" s="220"/>
      <c r="Y21" s="148"/>
    </row>
    <row r="22" spans="2:25" x14ac:dyDescent="0.2">
      <c r="B22" s="145"/>
      <c r="C22" s="151" t="s">
        <v>161</v>
      </c>
      <c r="D22" s="137"/>
      <c r="E22" s="137"/>
      <c r="F22" s="218">
        <f>W!A215</f>
      </c>
      <c r="G22" s="148"/>
      <c r="H22" s="137"/>
      <c r="I22" s="151" t="s">
        <v>181</v>
      </c>
      <c r="J22" s="137"/>
      <c r="K22" s="137"/>
      <c r="L22" s="218">
        <f>W!A222</f>
      </c>
      <c r="M22" s="148"/>
      <c r="N22" s="137"/>
      <c r="R22" s="220"/>
      <c r="S22" s="148"/>
      <c r="T22" s="137"/>
      <c r="U22" s="91" t="s">
        <v>225</v>
      </c>
      <c r="X22" s="218">
        <f>W!A228</f>
      </c>
      <c r="Y22" s="148"/>
    </row>
    <row r="23" spans="2:25" x14ac:dyDescent="0.2">
      <c r="B23" s="145"/>
      <c r="C23" s="151" t="s">
        <v>162</v>
      </c>
      <c r="D23" s="137"/>
      <c r="E23" s="137"/>
      <c r="F23" s="219">
        <f>W!A216</f>
      </c>
      <c r="G23" s="148"/>
      <c r="H23" s="137"/>
      <c r="I23" s="151" t="s">
        <v>182</v>
      </c>
      <c r="J23" s="137"/>
      <c r="K23" s="137"/>
      <c r="L23" s="223">
        <f>W!A254</f>
      </c>
      <c r="M23" s="148"/>
      <c r="N23" s="137"/>
      <c r="O23" s="146" t="s">
        <v>205</v>
      </c>
      <c r="P23" s="137"/>
      <c r="Q23" s="137"/>
      <c r="R23" s="218"/>
      <c r="S23" s="148"/>
      <c r="T23" s="137"/>
      <c r="U23" s="91" t="s">
        <v>226</v>
      </c>
      <c r="V23" s="137"/>
      <c r="W23" s="137"/>
      <c r="X23" s="218">
        <f>W!A229</f>
      </c>
      <c r="Y23" s="148"/>
    </row>
    <row r="24" spans="2:25" x14ac:dyDescent="0.2">
      <c r="B24" s="145"/>
      <c r="C24" s="151" t="s">
        <v>163</v>
      </c>
      <c r="D24" s="146"/>
      <c r="E24" s="137"/>
      <c r="F24" s="219">
        <f>W!A217</f>
      </c>
      <c r="G24" s="148"/>
      <c r="H24" s="137"/>
      <c r="I24" s="206" t="s">
        <v>183</v>
      </c>
      <c r="L24" s="218">
        <f>L20-L21+L22-L23</f>
      </c>
      <c r="M24" s="148"/>
      <c r="N24" s="137"/>
      <c r="O24" s="151" t="s">
        <v>206</v>
      </c>
      <c r="P24" s="137"/>
      <c r="Q24" s="137"/>
      <c r="R24" s="218">
        <f>W!A271</f>
      </c>
      <c r="S24" s="148"/>
      <c r="T24" s="137"/>
      <c r="U24" s="151" t="s">
        <v>189</v>
      </c>
      <c r="V24" s="137"/>
      <c r="W24" s="137"/>
      <c r="X24" s="218">
        <f>W!A230</f>
      </c>
      <c r="Y24" s="148"/>
    </row>
    <row r="25" spans="2:25" ht="12.75" x14ac:dyDescent="0.25">
      <c r="B25" s="145"/>
      <c r="C25" s="137"/>
      <c r="F25" s="158"/>
      <c r="G25" s="148"/>
      <c r="H25" s="137"/>
      <c r="I25" s="151" t="s">
        <v>184</v>
      </c>
      <c r="J25" s="137"/>
      <c r="K25" s="137"/>
      <c r="L25" s="218">
        <f>W!A225</f>
      </c>
      <c r="M25" s="148"/>
      <c r="N25" s="137"/>
      <c r="O25" s="155" t="s">
        <v>207</v>
      </c>
      <c r="P25" s="137"/>
      <c r="Q25" s="137"/>
      <c r="R25" s="218">
        <f>W!A272</f>
      </c>
      <c r="S25" s="148"/>
      <c r="T25" s="137"/>
      <c r="U25" s="151" t="s">
        <v>227</v>
      </c>
      <c r="V25" s="137"/>
      <c r="W25" s="137"/>
      <c r="X25" s="218">
        <f>W!A231</f>
      </c>
      <c r="Y25" s="148"/>
    </row>
    <row r="26" spans="2:25" x14ac:dyDescent="0.2">
      <c r="B26" s="145"/>
      <c r="C26" s="159" t="s">
        <v>164</v>
      </c>
      <c r="D26" s="137"/>
      <c r="E26" s="137"/>
      <c r="F26" s="153"/>
      <c r="G26" s="148"/>
      <c r="H26" s="137"/>
      <c r="I26" s="151" t="s">
        <v>185</v>
      </c>
      <c r="J26" s="137"/>
      <c r="K26" s="137"/>
      <c r="L26" s="219">
        <f>W!A232</f>
      </c>
      <c r="M26" s="148"/>
      <c r="N26" s="137"/>
      <c r="O26" s="151" t="s">
        <v>208</v>
      </c>
      <c r="P26" s="137"/>
      <c r="Q26" s="137"/>
      <c r="R26" s="219">
        <f>W!A273</f>
      </c>
      <c r="S26" s="148"/>
      <c r="T26" s="137"/>
      <c r="U26" s="151" t="s">
        <v>228</v>
      </c>
      <c r="V26" s="137"/>
      <c r="W26" s="137"/>
      <c r="X26" s="219">
        <f>W!A232</f>
      </c>
      <c r="Y26" s="148"/>
    </row>
    <row r="27" spans="2:25" x14ac:dyDescent="0.2">
      <c r="B27" s="145"/>
      <c r="C27" s="206" t="s">
        <v>167</v>
      </c>
      <c r="D27" s="137"/>
      <c r="E27" s="137"/>
      <c r="F27" s="220">
        <f>L27</f>
      </c>
      <c r="G27" s="148"/>
      <c r="H27" s="137"/>
      <c r="I27" s="206" t="s">
        <v>167</v>
      </c>
      <c r="J27" s="137"/>
      <c r="K27" s="137"/>
      <c r="L27" s="220">
        <f>L24+L25-L26</f>
      </c>
      <c r="M27" s="148"/>
      <c r="N27" s="137"/>
      <c r="O27" s="160" t="s">
        <v>209</v>
      </c>
      <c r="P27" s="137"/>
      <c r="Q27" s="137"/>
      <c r="R27" s="218">
        <f>SUM(R24:R26)</f>
      </c>
      <c r="S27" s="148"/>
      <c r="T27" s="137"/>
      <c r="U27" s="206" t="s">
        <v>219</v>
      </c>
      <c r="X27" s="220">
        <f>X22-X23-X24+X25-X26</f>
      </c>
      <c r="Y27" s="148"/>
    </row>
    <row r="28" spans="2:25" x14ac:dyDescent="0.2">
      <c r="B28" s="145"/>
      <c r="C28" s="206" t="s">
        <v>166</v>
      </c>
      <c r="D28" s="137"/>
      <c r="E28" s="137"/>
      <c r="F28" s="219">
        <f>W!A240</f>
      </c>
      <c r="G28" s="148"/>
      <c r="H28" s="137"/>
      <c r="I28" s="151" t="s">
        <v>186</v>
      </c>
      <c r="J28" s="137"/>
      <c r="K28" s="137"/>
      <c r="L28" s="219">
        <f>W!A255</f>
      </c>
      <c r="M28" s="148"/>
      <c r="N28" s="137"/>
      <c r="O28" s="151" t="s">
        <v>210</v>
      </c>
      <c r="P28" s="137"/>
      <c r="Q28" s="137"/>
      <c r="R28" s="218">
        <f>W!A274</f>
      </c>
      <c r="S28" s="148"/>
      <c r="X28" s="226"/>
      <c r="Y28" s="148"/>
    </row>
    <row r="29" spans="2:25" x14ac:dyDescent="0.2">
      <c r="B29" s="145"/>
      <c r="C29" s="206" t="s">
        <v>165</v>
      </c>
      <c r="F29" s="220">
        <f>W!A257</f>
      </c>
      <c r="G29" s="148"/>
      <c r="H29" s="137"/>
      <c r="I29" s="206" t="s">
        <v>187</v>
      </c>
      <c r="J29" s="137"/>
      <c r="K29" s="137"/>
      <c r="L29" s="218">
        <f>W!A256</f>
      </c>
      <c r="M29" s="148"/>
      <c r="N29" s="137"/>
      <c r="R29" s="220"/>
      <c r="S29" s="148"/>
      <c r="U29" s="151" t="s">
        <v>229</v>
      </c>
      <c r="V29" s="137"/>
      <c r="W29" s="137"/>
      <c r="X29" s="220">
        <f>W!A233</f>
      </c>
      <c r="Y29" s="148"/>
    </row>
    <row r="30" spans="2:25" x14ac:dyDescent="0.2">
      <c r="B30" s="145"/>
      <c r="C30" s="137"/>
      <c r="G30" s="148"/>
      <c r="H30" s="137"/>
      <c r="I30" s="206" t="s">
        <v>188</v>
      </c>
      <c r="L30" s="227">
        <f>IF(R33&gt;0,100*L29/R33,0)</f>
      </c>
      <c r="M30" s="148"/>
      <c r="N30" s="137"/>
      <c r="O30" s="151" t="s">
        <v>211</v>
      </c>
      <c r="P30" s="137"/>
      <c r="Q30" s="137"/>
      <c r="R30" s="218">
        <f>R21-R27-R28</f>
      </c>
      <c r="S30" s="148"/>
      <c r="U30" s="206" t="s">
        <v>230</v>
      </c>
      <c r="V30" s="137"/>
      <c r="W30" s="137"/>
      <c r="X30" s="223">
        <f>W!A234</f>
      </c>
      <c r="Y30" s="148"/>
    </row>
    <row r="31" spans="2:25" x14ac:dyDescent="0.2">
      <c r="B31" s="145"/>
      <c r="C31" s="137"/>
      <c r="G31" s="148"/>
      <c r="H31" s="137"/>
      <c r="L31" s="220"/>
      <c r="M31" s="148"/>
      <c r="N31" s="137"/>
      <c r="R31" s="220"/>
      <c r="S31" s="148"/>
      <c r="U31" s="206" t="s">
        <v>231</v>
      </c>
      <c r="X31" s="224">
        <f>R19-R26</f>
      </c>
      <c r="Y31" s="148"/>
    </row>
    <row r="32" spans="2:25" x14ac:dyDescent="0.2">
      <c r="B32" s="145"/>
      <c r="G32" s="148"/>
      <c r="H32" s="137"/>
      <c r="I32" s="160" t="s">
        <v>189</v>
      </c>
      <c r="J32" s="137"/>
      <c r="K32" s="137"/>
      <c r="L32" s="219">
        <f>W!A230</f>
      </c>
      <c r="M32" s="148"/>
      <c r="N32" s="137"/>
      <c r="O32" s="154" t="s">
        <v>212</v>
      </c>
      <c r="R32" s="220"/>
      <c r="S32" s="148"/>
      <c r="U32" s="91" t="s">
        <v>232</v>
      </c>
      <c r="X32" s="220">
        <f>W!A270</f>
      </c>
      <c r="Y32" s="161" t="s">
        <v>23</v>
      </c>
    </row>
    <row r="33" spans="1:25" x14ac:dyDescent="0.2">
      <c r="B33" s="145"/>
      <c r="C33" s="137" t="s">
        <v>24</v>
      </c>
      <c r="D33" s="137"/>
      <c r="E33" s="137"/>
      <c r="F33" s="153">
        <f>W!A219</f>
      </c>
      <c r="G33" s="148"/>
      <c r="H33" s="137"/>
      <c r="I33" s="151" t="s">
        <v>192</v>
      </c>
      <c r="J33" s="137"/>
      <c r="K33" s="137"/>
      <c r="L33" s="218">
        <f>L29-L32</f>
      </c>
      <c r="M33" s="148"/>
      <c r="O33" s="160" t="s">
        <v>213</v>
      </c>
      <c r="P33" s="137"/>
      <c r="Q33" s="137"/>
      <c r="R33" s="218">
        <f>W!A275</f>
      </c>
      <c r="S33" s="148"/>
      <c r="X33" s="220"/>
      <c r="Y33" s="148"/>
    </row>
    <row r="34" spans="1:25" x14ac:dyDescent="0.2">
      <c r="B34" s="145"/>
      <c r="C34" s="137" t="s">
        <v>25</v>
      </c>
      <c r="D34" s="137"/>
      <c r="E34" s="137"/>
      <c r="F34" s="153">
        <f>W!A220</f>
      </c>
      <c r="G34" s="148"/>
      <c r="H34" s="137"/>
      <c r="I34" s="91" t="s">
        <v>191</v>
      </c>
      <c r="J34" s="137"/>
      <c r="K34" s="137"/>
      <c r="L34" s="219">
        <f>W!A260</f>
      </c>
      <c r="M34" s="148"/>
      <c r="O34" s="91" t="s">
        <v>214</v>
      </c>
      <c r="R34" s="218">
        <f>W!A276</f>
      </c>
      <c r="S34" s="148"/>
      <c r="U34" s="151" t="s">
        <v>234</v>
      </c>
      <c r="V34" s="137"/>
      <c r="W34" s="137"/>
      <c r="X34" s="220">
        <f>W!A238</f>
      </c>
      <c r="Y34" s="148"/>
    </row>
    <row r="35" spans="1:25" x14ac:dyDescent="0.2">
      <c r="B35" s="145"/>
      <c r="C35" s="137"/>
      <c r="G35" s="148"/>
      <c r="I35" s="91" t="s">
        <v>190</v>
      </c>
      <c r="L35" s="220">
        <f>L33+L34</f>
      </c>
      <c r="M35" s="148"/>
      <c r="O35" s="91" t="s">
        <v>190</v>
      </c>
      <c r="P35" s="137"/>
      <c r="Q35" s="137"/>
      <c r="R35" s="219">
        <f>R36-R33-R34</f>
      </c>
      <c r="S35" s="148"/>
      <c r="U35" s="151" t="s">
        <v>233</v>
      </c>
      <c r="V35" s="137"/>
      <c r="W35" s="137"/>
      <c r="X35" s="220">
        <f>W!A239</f>
      </c>
      <c r="Y35" s="148"/>
    </row>
    <row r="36" spans="1:25" x14ac:dyDescent="0.2">
      <c r="B36" s="145"/>
      <c r="G36" s="148"/>
      <c r="M36" s="148"/>
      <c r="O36" s="151" t="s">
        <v>198</v>
      </c>
      <c r="P36" s="137"/>
      <c r="Q36" s="137"/>
      <c r="R36" s="218">
        <f>W!A277</f>
      </c>
      <c r="S36" s="148"/>
      <c r="Y36" s="148"/>
    </row>
    <row r="37" spans="1:25" x14ac:dyDescent="0.2">
      <c r="B37" s="162"/>
      <c r="C37" s="163"/>
      <c r="D37" s="163"/>
      <c r="E37" s="163"/>
      <c r="F37" s="163"/>
      <c r="G37" s="163"/>
      <c r="H37" s="162"/>
      <c r="I37" s="163"/>
      <c r="J37" s="163"/>
      <c r="K37" s="163"/>
      <c r="L37" s="163"/>
      <c r="M37" s="164"/>
      <c r="N37" s="163"/>
      <c r="O37" s="163"/>
      <c r="P37" s="163"/>
      <c r="Q37" s="163"/>
      <c r="R37" s="163"/>
      <c r="S37" s="164"/>
      <c r="T37" s="163"/>
      <c r="U37" s="163"/>
      <c r="V37" s="163"/>
      <c r="W37" s="163"/>
      <c r="X37" s="163"/>
      <c r="Y37" s="164"/>
    </row>
    <row r="38" spans="1:25" ht="12.75" customHeight="1" x14ac:dyDescent="0.25">
      <c r="B38" s="165" t="s">
        <v>31</v>
      </c>
    </row>
    <row r="39" spans="1:25" x14ac:dyDescent="0.2">
      <c r="A39" s="137"/>
      <c r="B39" s="137"/>
      <c r="I39" s="157"/>
      <c r="L39" s="156"/>
      <c r="M39" s="197" t="s">
        <v>30</v>
      </c>
    </row>
    <row r="40" spans="1:25" x14ac:dyDescent="0.2">
      <c r="A40" s="137"/>
      <c r="B40" s="137"/>
      <c r="I40" s="157"/>
      <c r="L40" s="156"/>
      <c r="M40" s="137"/>
      <c r="N40" s="137"/>
    </row>
    <row r="41" spans="1:25" ht="12" x14ac:dyDescent="0.2">
      <c r="A41" s="137"/>
      <c r="B41" s="137"/>
      <c r="S41" s="95"/>
    </row>
    <row r="42" spans="1:25" x14ac:dyDescent="0.2">
      <c r="A42" s="137"/>
      <c r="B42" s="137"/>
    </row>
    <row r="43" spans="1:25" x14ac:dyDescent="0.2">
      <c r="A43" s="137"/>
      <c r="B43" s="137"/>
    </row>
    <row r="44" spans="1:25" x14ac:dyDescent="0.2">
      <c r="A44" s="137"/>
      <c r="B44" s="137"/>
      <c r="W44" s="156"/>
    </row>
    <row r="45" spans="1:25" x14ac:dyDescent="0.2">
      <c r="A45" s="137"/>
      <c r="B45" s="137"/>
      <c r="P45" s="136" t="s">
        <v>11</v>
      </c>
    </row>
    <row r="46" spans="1:25" x14ac:dyDescent="0.2">
      <c r="A46" s="137"/>
      <c r="B46" s="137"/>
      <c r="I46" s="137"/>
      <c r="J46" s="137"/>
      <c r="K46" s="137" t="s">
        <v>11</v>
      </c>
      <c r="L46" s="153"/>
    </row>
    <row r="47" spans="1:25" x14ac:dyDescent="0.2">
      <c r="A47" s="137"/>
      <c r="B47" s="137"/>
      <c r="I47" s="137"/>
      <c r="J47" s="137"/>
      <c r="K47" s="137"/>
      <c r="L47" s="153"/>
    </row>
    <row r="48" spans="1:25" x14ac:dyDescent="0.2">
      <c r="A48" s="137"/>
      <c r="B48" s="137"/>
    </row>
    <row r="49" spans="1:2" x14ac:dyDescent="0.2">
      <c r="A49" s="137"/>
      <c r="B49" s="137"/>
    </row>
    <row r="50" spans="1:2" x14ac:dyDescent="0.2">
      <c r="A50" s="137"/>
      <c r="B50" s="137"/>
    </row>
    <row r="51" spans="1:2" x14ac:dyDescent="0.2">
      <c r="A51" s="137"/>
      <c r="B51" s="137"/>
    </row>
    <row r="52" spans="1:2" x14ac:dyDescent="0.2">
      <c r="A52" s="137"/>
      <c r="B52" s="137"/>
    </row>
    <row r="53" spans="1:2" x14ac:dyDescent="0.2">
      <c r="A53" s="137"/>
      <c r="B53" s="137"/>
    </row>
    <row r="54" spans="1:2" x14ac:dyDescent="0.2">
      <c r="A54" s="137"/>
      <c r="B54" s="137"/>
    </row>
    <row r="55" spans="1:2" x14ac:dyDescent="0.2">
      <c r="A55" s="137"/>
      <c r="B55" s="137"/>
    </row>
    <row r="56" spans="1:2" x14ac:dyDescent="0.2">
      <c r="A56" s="137"/>
      <c r="B56" s="137"/>
    </row>
    <row r="57" spans="1:2" x14ac:dyDescent="0.2">
      <c r="A57" s="137"/>
      <c r="B57" s="137"/>
    </row>
    <row r="58" spans="1:2" x14ac:dyDescent="0.2">
      <c r="A58" s="137"/>
      <c r="B58" s="137"/>
    </row>
    <row r="59" spans="1:2" x14ac:dyDescent="0.2">
      <c r="A59" s="163"/>
      <c r="B59" s="137"/>
    </row>
  </sheetData>
  <phoneticPr fontId="15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8"/>
  <sheetViews>
    <sheetView showGridLines="0" topLeftCell="A38" workbookViewId="0">
      <selection activeCell="Q47" sqref="Q47"/>
    </sheetView>
  </sheetViews>
  <sheetFormatPr baseColWidth="10" defaultColWidth="9.7109375" defaultRowHeight="12" x14ac:dyDescent="0.2"/>
  <cols>
    <col min="1" max="1" width="2" style="95" customWidth="1"/>
    <col min="2" max="2" width="1.5703125" style="95" customWidth="1"/>
    <col min="3" max="4" width="8.7109375" style="95" customWidth="1"/>
    <col min="5" max="5" width="11.5703125" style="95" customWidth="1"/>
    <col min="6" max="8" width="12.140625" style="95" customWidth="1"/>
    <col min="9" max="9" width="12.140625" style="166" customWidth="1"/>
    <col min="10" max="13" width="12.140625" style="95" customWidth="1"/>
    <col min="14" max="14" width="2.7109375" style="95" customWidth="1"/>
    <col min="15" max="16384" width="9.7109375" style="95"/>
  </cols>
  <sheetData>
    <row r="1" spans="2:14" ht="15.75" x14ac:dyDescent="0.25">
      <c r="B1" s="167" t="s">
        <v>315</v>
      </c>
      <c r="C1" s="22"/>
      <c r="F1" s="168"/>
      <c r="G1" s="204" t="s">
        <v>316</v>
      </c>
      <c r="I1" s="14" t="s">
        <v>272</v>
      </c>
      <c r="J1" s="15">
        <f>W!$A1</f>
      </c>
      <c r="K1" s="14" t="s">
        <v>33</v>
      </c>
      <c r="L1" s="15">
        <f>W!$A4</f>
      </c>
      <c r="M1" s="14" t="s">
        <v>38</v>
      </c>
      <c r="N1" s="205">
        <f>W!$A5</f>
      </c>
    </row>
    <row r="3" spans="2:14" x14ac:dyDescent="0.2">
      <c r="B3" s="98"/>
      <c r="C3" s="100"/>
      <c r="D3" s="100"/>
      <c r="E3" s="100"/>
      <c r="F3" s="100"/>
      <c r="G3" s="100"/>
      <c r="H3" s="100"/>
      <c r="I3" s="111"/>
      <c r="J3" s="100"/>
      <c r="K3" s="100"/>
      <c r="L3" s="100"/>
      <c r="M3" s="100"/>
      <c r="N3" s="99"/>
    </row>
    <row r="4" spans="2:14" x14ac:dyDescent="0.2">
      <c r="B4" s="101"/>
      <c r="C4" s="107" t="s">
        <v>159</v>
      </c>
      <c r="D4" s="107"/>
      <c r="E4" s="107"/>
      <c r="F4" s="97"/>
      <c r="G4" s="213" t="s">
        <v>280</v>
      </c>
      <c r="H4" s="213" t="s">
        <v>281</v>
      </c>
      <c r="I4" s="213" t="s">
        <v>312</v>
      </c>
      <c r="K4" s="97"/>
      <c r="L4" s="97"/>
      <c r="M4" s="97"/>
      <c r="N4" s="102"/>
    </row>
    <row r="5" spans="2:14" ht="13.5" x14ac:dyDescent="0.25">
      <c r="B5" s="101"/>
      <c r="C5" s="208" t="s">
        <v>318</v>
      </c>
      <c r="D5" s="97"/>
      <c r="E5" s="97"/>
      <c r="F5" s="97"/>
      <c r="G5" s="231">
        <f>W!A505</f>
      </c>
      <c r="H5" s="231">
        <f>W!A506</f>
      </c>
      <c r="I5" s="231">
        <f>W!A504</f>
      </c>
      <c r="K5" s="108"/>
      <c r="M5" s="97"/>
      <c r="N5" s="102"/>
    </row>
    <row r="6" spans="2:14" ht="13.5" x14ac:dyDescent="0.25">
      <c r="B6" s="101"/>
      <c r="C6" s="208" t="s">
        <v>235</v>
      </c>
      <c r="D6" s="97"/>
      <c r="E6" s="97"/>
      <c r="F6" s="97"/>
      <c r="G6" s="229">
        <f>W!A507/10</f>
      </c>
      <c r="H6" s="229">
        <f>W!A508/10</f>
      </c>
      <c r="I6" s="230"/>
      <c r="K6" s="108"/>
      <c r="L6" s="115"/>
      <c r="M6" s="97"/>
      <c r="N6" s="102"/>
    </row>
    <row r="7" spans="2:14" x14ac:dyDescent="0.2">
      <c r="B7" s="101"/>
      <c r="C7" s="209" t="s">
        <v>319</v>
      </c>
      <c r="D7" s="97"/>
      <c r="E7" s="97"/>
      <c r="F7" s="97"/>
      <c r="G7" s="229">
        <f>W!A509</f>
      </c>
      <c r="H7" s="229">
        <f>W!A510</f>
      </c>
      <c r="I7" s="230"/>
      <c r="K7" s="108"/>
      <c r="L7" s="115"/>
      <c r="M7" s="97"/>
      <c r="N7" s="102"/>
    </row>
    <row r="8" spans="2:14" x14ac:dyDescent="0.2">
      <c r="B8" s="101"/>
      <c r="C8" s="209" t="s">
        <v>278</v>
      </c>
      <c r="D8" s="97"/>
      <c r="E8" s="97"/>
      <c r="F8" s="97"/>
      <c r="G8" s="230">
        <f>W!A512*100</f>
      </c>
      <c r="H8" s="229">
        <f>W!A513*100</f>
      </c>
      <c r="I8" s="229"/>
      <c r="K8" s="115"/>
      <c r="L8" s="115"/>
      <c r="M8" s="97"/>
      <c r="N8" s="102"/>
    </row>
    <row r="9" spans="2:14" x14ac:dyDescent="0.2">
      <c r="B9" s="101"/>
      <c r="C9" s="210" t="s">
        <v>279</v>
      </c>
      <c r="G9" s="232">
        <f>W!A870</f>
      </c>
      <c r="H9" s="232">
        <f>W!A871</f>
      </c>
      <c r="I9" s="232"/>
      <c r="M9" s="97"/>
      <c r="N9" s="102"/>
    </row>
    <row r="10" spans="2:14" x14ac:dyDescent="0.2">
      <c r="B10" s="101"/>
      <c r="K10" s="115"/>
      <c r="L10" s="115" t="s">
        <v>11</v>
      </c>
      <c r="M10" s="97"/>
      <c r="N10" s="102"/>
    </row>
    <row r="11" spans="2:14" x14ac:dyDescent="0.2">
      <c r="B11" s="101"/>
      <c r="C11" s="34" t="s">
        <v>26</v>
      </c>
      <c r="D11" s="97"/>
      <c r="E11" s="107"/>
      <c r="F11" s="97"/>
      <c r="G11" s="214" t="s">
        <v>313</v>
      </c>
      <c r="H11" s="215" t="s">
        <v>314</v>
      </c>
      <c r="I11" s="169"/>
      <c r="J11" s="28"/>
      <c r="K11" s="115"/>
      <c r="M11" s="97"/>
      <c r="N11" s="102"/>
    </row>
    <row r="12" spans="2:14" x14ac:dyDescent="0.2">
      <c r="B12" s="101"/>
      <c r="C12" s="209" t="s">
        <v>236</v>
      </c>
      <c r="D12" s="97"/>
      <c r="E12" s="97"/>
      <c r="F12" s="97"/>
      <c r="G12" s="170">
        <f>W!A501/10</f>
      </c>
      <c r="H12" s="170">
        <f>W!A502/10</f>
      </c>
      <c r="I12" s="216" t="s">
        <v>283</v>
      </c>
      <c r="J12" s="115"/>
      <c r="K12" s="115"/>
      <c r="L12" s="172">
        <f>W!A511/100</f>
      </c>
      <c r="M12" s="97"/>
      <c r="N12" s="102"/>
    </row>
    <row r="13" spans="2:14" x14ac:dyDescent="0.2">
      <c r="B13" s="101"/>
      <c r="C13" s="97"/>
      <c r="D13" s="97"/>
      <c r="E13" s="97"/>
      <c r="F13" s="97"/>
      <c r="H13" s="169"/>
      <c r="I13" s="171"/>
      <c r="J13" s="115"/>
      <c r="K13" s="115"/>
      <c r="L13" s="115"/>
      <c r="M13" s="97"/>
      <c r="N13" s="102"/>
    </row>
    <row r="14" spans="2:14" x14ac:dyDescent="0.2">
      <c r="B14" s="101"/>
      <c r="C14" s="211" t="s">
        <v>306</v>
      </c>
      <c r="D14" s="97"/>
      <c r="E14" s="97"/>
      <c r="F14" s="97"/>
      <c r="G14" s="228">
        <f>W!A518</f>
      </c>
      <c r="I14" s="171"/>
      <c r="J14" s="115"/>
      <c r="K14" s="115"/>
      <c r="L14" s="115"/>
      <c r="M14" s="97"/>
      <c r="N14" s="102"/>
    </row>
    <row r="15" spans="2:14" x14ac:dyDescent="0.2">
      <c r="B15" s="101"/>
      <c r="C15" s="135"/>
      <c r="D15" s="97"/>
      <c r="E15" s="97"/>
      <c r="F15" s="97"/>
      <c r="H15" s="115"/>
      <c r="I15" s="171"/>
      <c r="K15" s="108"/>
      <c r="L15" s="115"/>
      <c r="M15" s="97"/>
      <c r="N15" s="102"/>
    </row>
    <row r="16" spans="2:14" x14ac:dyDescent="0.2">
      <c r="B16" s="101"/>
      <c r="C16" s="217" t="s">
        <v>282</v>
      </c>
      <c r="D16" s="97"/>
      <c r="E16" s="97"/>
      <c r="F16" s="97"/>
      <c r="G16" s="215" t="s">
        <v>242</v>
      </c>
      <c r="H16" s="214" t="s">
        <v>243</v>
      </c>
      <c r="I16" s="215" t="s">
        <v>244</v>
      </c>
      <c r="K16" s="115"/>
      <c r="L16" s="115"/>
      <c r="M16" s="115"/>
      <c r="N16" s="102"/>
    </row>
    <row r="17" spans="2:14" x14ac:dyDescent="0.2">
      <c r="B17" s="101"/>
      <c r="C17" s="212" t="s">
        <v>307</v>
      </c>
      <c r="D17" s="97"/>
      <c r="E17" s="97"/>
      <c r="F17" s="97"/>
      <c r="G17" s="233">
        <f>INT(L12*G21/1000) + 60</f>
      </c>
      <c r="H17" s="233">
        <f>INT(L12*2*G21/1000) + 75</f>
      </c>
      <c r="I17" s="233">
        <f>INT(L12*3*G21/1000) + 120</f>
      </c>
      <c r="K17" s="115"/>
      <c r="L17" s="115"/>
      <c r="M17" s="115"/>
      <c r="N17" s="102"/>
    </row>
    <row r="18" spans="2:14" x14ac:dyDescent="0.2">
      <c r="B18" s="101"/>
      <c r="C18" s="212" t="s">
        <v>308</v>
      </c>
      <c r="E18" s="97"/>
      <c r="F18" s="97"/>
      <c r="G18" s="233">
        <f>INT(L12*1.5*G21/1000) + 60</f>
      </c>
      <c r="H18" s="233">
        <f>INT(L12*1.5*2*G21/1000) + 75</f>
      </c>
      <c r="I18" s="233">
        <f>INT(L12*1.5*3*G21/1000) + 120</f>
      </c>
      <c r="J18" s="115"/>
      <c r="K18" s="115"/>
      <c r="L18" s="115"/>
      <c r="M18" s="97"/>
      <c r="N18" s="102"/>
    </row>
    <row r="19" spans="2:14" ht="15" customHeight="1" x14ac:dyDescent="0.2">
      <c r="B19" s="101"/>
      <c r="C19" s="135"/>
      <c r="E19" s="97"/>
      <c r="F19" s="97"/>
      <c r="H19" s="115"/>
      <c r="I19" s="169"/>
      <c r="K19" s="115"/>
      <c r="L19" s="115"/>
      <c r="M19" s="97"/>
      <c r="N19" s="102"/>
    </row>
    <row r="20" spans="2:14" x14ac:dyDescent="0.2">
      <c r="B20" s="101"/>
      <c r="C20" s="135"/>
      <c r="E20" s="97"/>
      <c r="F20" s="97"/>
      <c r="G20" s="215" t="s">
        <v>311</v>
      </c>
      <c r="H20" s="214" t="s">
        <v>310</v>
      </c>
      <c r="I20" s="215" t="s">
        <v>309</v>
      </c>
      <c r="K20" s="115"/>
      <c r="L20" s="115"/>
      <c r="M20" s="97"/>
      <c r="N20" s="102"/>
    </row>
    <row r="21" spans="2:14" x14ac:dyDescent="0.2">
      <c r="B21" s="101"/>
      <c r="C21" s="269" t="s">
        <v>320</v>
      </c>
      <c r="D21" s="269"/>
      <c r="E21" s="269"/>
      <c r="F21" s="269"/>
      <c r="G21" s="228">
        <f>W!A515</f>
      </c>
      <c r="H21" s="228">
        <f>W!A516</f>
      </c>
      <c r="I21" s="228">
        <f>W!A517</f>
      </c>
      <c r="J21" s="115"/>
      <c r="K21" s="115"/>
      <c r="L21" s="115"/>
      <c r="M21" s="97"/>
      <c r="N21" s="102"/>
    </row>
    <row r="22" spans="2:14" x14ac:dyDescent="0.2">
      <c r="B22" s="101"/>
      <c r="C22" s="97"/>
      <c r="D22" s="97"/>
      <c r="H22" s="115"/>
      <c r="I22" s="108"/>
      <c r="J22" s="115"/>
      <c r="K22" s="115"/>
      <c r="L22" s="115"/>
      <c r="M22" s="97"/>
      <c r="N22" s="102"/>
    </row>
    <row r="23" spans="2:14" ht="12" customHeight="1" x14ac:dyDescent="0.2">
      <c r="B23" s="101"/>
      <c r="C23" s="107" t="s">
        <v>284</v>
      </c>
      <c r="D23" s="97"/>
      <c r="E23" s="97"/>
      <c r="F23" s="270">
        <f>W!A681</f>
      </c>
      <c r="G23" s="270"/>
      <c r="H23" s="270"/>
      <c r="I23" s="270"/>
      <c r="J23" s="270"/>
      <c r="K23" s="270"/>
      <c r="L23" s="97"/>
      <c r="M23" s="97"/>
      <c r="N23" s="102"/>
    </row>
    <row r="24" spans="2:14" x14ac:dyDescent="0.2">
      <c r="B24" s="101"/>
      <c r="C24" s="107"/>
      <c r="F24" s="270"/>
      <c r="G24" s="270"/>
      <c r="H24" s="270"/>
      <c r="I24" s="270"/>
      <c r="J24" s="270"/>
      <c r="K24" s="270"/>
      <c r="L24" s="97"/>
      <c r="M24" s="97"/>
      <c r="N24" s="102"/>
    </row>
    <row r="25" spans="2:14" x14ac:dyDescent="0.2">
      <c r="B25" s="101"/>
      <c r="C25" s="107"/>
      <c r="F25" s="270"/>
      <c r="G25" s="270"/>
      <c r="H25" s="270"/>
      <c r="I25" s="270"/>
      <c r="J25" s="270"/>
      <c r="K25" s="270"/>
      <c r="L25" s="97"/>
      <c r="M25" s="97"/>
      <c r="N25" s="102"/>
    </row>
    <row r="26" spans="2:14" x14ac:dyDescent="0.2">
      <c r="B26" s="101"/>
      <c r="C26" s="173"/>
      <c r="F26" s="270"/>
      <c r="G26" s="270"/>
      <c r="H26" s="270"/>
      <c r="I26" s="270"/>
      <c r="J26" s="270"/>
      <c r="K26" s="270"/>
      <c r="L26" s="97"/>
      <c r="M26" s="97"/>
      <c r="N26" s="102"/>
    </row>
    <row r="27" spans="2:14" x14ac:dyDescent="0.2">
      <c r="B27" s="101"/>
      <c r="C27" s="173"/>
      <c r="F27" s="270"/>
      <c r="G27" s="270"/>
      <c r="H27" s="270"/>
      <c r="I27" s="270"/>
      <c r="J27" s="270"/>
      <c r="K27" s="270"/>
      <c r="L27" s="97"/>
      <c r="M27" s="97"/>
      <c r="N27" s="102"/>
    </row>
    <row r="28" spans="2:14" x14ac:dyDescent="0.2">
      <c r="B28" s="101"/>
      <c r="C28" s="173"/>
      <c r="F28" s="270"/>
      <c r="G28" s="270"/>
      <c r="H28" s="270"/>
      <c r="I28" s="270"/>
      <c r="J28" s="270"/>
      <c r="K28" s="270"/>
      <c r="L28" s="97"/>
      <c r="M28" s="97"/>
      <c r="N28" s="102"/>
    </row>
    <row r="29" spans="2:14" x14ac:dyDescent="0.2">
      <c r="B29" s="174"/>
      <c r="C29" s="175"/>
      <c r="D29" s="175"/>
      <c r="E29" s="175"/>
      <c r="F29" s="175"/>
      <c r="G29" s="175"/>
      <c r="H29" s="175"/>
      <c r="I29" s="176"/>
      <c r="J29" s="175"/>
      <c r="K29" s="175"/>
      <c r="L29" s="175"/>
      <c r="M29" s="175"/>
      <c r="N29" s="106"/>
    </row>
    <row r="30" spans="2:14" x14ac:dyDescent="0.2">
      <c r="C30" s="97"/>
      <c r="D30" s="119"/>
      <c r="E30" s="173"/>
      <c r="F30" s="173"/>
      <c r="G30" s="173"/>
      <c r="H30" s="173"/>
      <c r="I30" s="119"/>
      <c r="J30" s="173"/>
      <c r="K30" s="97"/>
      <c r="L30" s="97"/>
      <c r="M30" s="97"/>
      <c r="N30" s="97"/>
    </row>
    <row r="31" spans="2:14" x14ac:dyDescent="0.2">
      <c r="B31" s="98"/>
      <c r="C31" s="100"/>
      <c r="D31" s="177"/>
      <c r="E31" s="178"/>
      <c r="F31" s="178"/>
      <c r="G31" s="178"/>
      <c r="H31" s="178"/>
      <c r="I31" s="177"/>
      <c r="J31" s="178"/>
      <c r="K31" s="100"/>
      <c r="L31" s="100"/>
      <c r="M31" s="100"/>
      <c r="N31" s="99"/>
    </row>
    <row r="32" spans="2:14" x14ac:dyDescent="0.2">
      <c r="B32" s="101"/>
      <c r="C32" s="107" t="s">
        <v>261</v>
      </c>
      <c r="D32" s="119"/>
      <c r="E32" s="173"/>
      <c r="F32" s="39"/>
      <c r="G32" s="39"/>
      <c r="H32" s="39"/>
      <c r="I32" s="39"/>
      <c r="J32" s="39"/>
      <c r="K32" s="39"/>
      <c r="L32" s="39"/>
      <c r="M32" s="39"/>
      <c r="N32" s="102"/>
    </row>
    <row r="33" spans="2:17" ht="15" customHeight="1" x14ac:dyDescent="0.2">
      <c r="B33" s="101"/>
      <c r="C33" s="268" t="s">
        <v>237</v>
      </c>
      <c r="D33" s="268"/>
      <c r="E33" s="268"/>
      <c r="F33" s="267">
        <f>W!A521</f>
      </c>
      <c r="G33" s="267">
        <f>W!A541</f>
      </c>
      <c r="H33" s="267">
        <f>W!A561</f>
      </c>
      <c r="I33" s="267">
        <f>W!A581</f>
      </c>
      <c r="J33" s="267">
        <f>W!A601</f>
      </c>
      <c r="K33" s="267">
        <f>W!A621</f>
      </c>
      <c r="L33" s="267">
        <f>W!A641</f>
      </c>
      <c r="M33" s="267">
        <f>W!A661</f>
      </c>
      <c r="N33" s="102"/>
      <c r="Q33" s="95" t="s">
        <v>11</v>
      </c>
    </row>
    <row r="34" spans="2:17" x14ac:dyDescent="0.2">
      <c r="B34" s="101"/>
      <c r="C34" s="107" t="s">
        <v>238</v>
      </c>
      <c r="D34" s="97"/>
      <c r="E34" s="97"/>
      <c r="F34" s="97"/>
      <c r="G34" s="97"/>
      <c r="H34" s="97"/>
      <c r="I34" s="115"/>
      <c r="J34" s="97"/>
      <c r="K34" s="97"/>
      <c r="L34" s="97"/>
      <c r="M34" s="97"/>
      <c r="N34" s="102"/>
    </row>
    <row r="35" spans="2:17" x14ac:dyDescent="0.2">
      <c r="B35" s="101"/>
      <c r="C35" s="19" t="s">
        <v>239</v>
      </c>
      <c r="D35" s="97"/>
      <c r="E35" s="97"/>
      <c r="F35" s="231">
        <f>W!A522/100</f>
      </c>
      <c r="G35" s="231">
        <f>W!A542/100</f>
      </c>
      <c r="H35" s="231">
        <f>W!A562/100</f>
      </c>
      <c r="I35" s="231">
        <f>W!A582/100</f>
      </c>
      <c r="J35" s="231">
        <f>W!A602/100</f>
      </c>
      <c r="K35" s="231">
        <f>W!A622/100</f>
      </c>
      <c r="L35" s="231">
        <f>W!A642/100</f>
      </c>
      <c r="M35" s="231">
        <f>W!A662/100</f>
      </c>
      <c r="N35" s="179"/>
    </row>
    <row r="36" spans="2:17" x14ac:dyDescent="0.2">
      <c r="B36" s="101"/>
      <c r="C36" s="19" t="s">
        <v>285</v>
      </c>
      <c r="D36" s="97"/>
      <c r="E36" s="97"/>
      <c r="F36" s="231">
        <f>W!A523</f>
      </c>
      <c r="G36" s="231">
        <f>W!A543</f>
      </c>
      <c r="H36" s="231">
        <f>W!A563</f>
      </c>
      <c r="I36" s="231">
        <f>W!A583</f>
      </c>
      <c r="J36" s="231">
        <f>W!A603</f>
      </c>
      <c r="K36" s="231">
        <f>W!A623</f>
      </c>
      <c r="L36" s="231">
        <f>W!A643</f>
      </c>
      <c r="M36" s="231">
        <f>W!A663</f>
      </c>
      <c r="N36" s="179"/>
    </row>
    <row r="37" spans="2:17" x14ac:dyDescent="0.2">
      <c r="B37" s="101"/>
      <c r="C37" s="97"/>
      <c r="F37" s="234"/>
      <c r="G37" s="234"/>
      <c r="H37" s="234"/>
      <c r="I37" s="232"/>
      <c r="J37" s="234"/>
      <c r="K37" s="234"/>
      <c r="L37" s="234"/>
      <c r="M37" s="234"/>
      <c r="N37" s="179"/>
    </row>
    <row r="38" spans="2:17" x14ac:dyDescent="0.2">
      <c r="B38" s="101"/>
      <c r="C38" s="19" t="s">
        <v>240</v>
      </c>
      <c r="D38" s="97"/>
      <c r="E38" s="97"/>
      <c r="F38" s="231">
        <f>W!A524</f>
      </c>
      <c r="G38" s="231">
        <f>W!A544</f>
      </c>
      <c r="H38" s="231">
        <f>W!A564</f>
      </c>
      <c r="I38" s="231">
        <f>W!A584</f>
      </c>
      <c r="J38" s="231">
        <f>W!A604</f>
      </c>
      <c r="K38" s="231">
        <f>W!A624</f>
      </c>
      <c r="L38" s="231">
        <f>W!A644</f>
      </c>
      <c r="M38" s="231">
        <f>W!A664</f>
      </c>
      <c r="N38" s="179"/>
    </row>
    <row r="39" spans="2:17" x14ac:dyDescent="0.2">
      <c r="B39" s="101"/>
      <c r="C39" s="19" t="s">
        <v>241</v>
      </c>
      <c r="D39" s="97"/>
      <c r="E39" s="97"/>
      <c r="F39" s="231">
        <f>W!A525</f>
      </c>
      <c r="G39" s="231">
        <f>W!A545</f>
      </c>
      <c r="H39" s="231">
        <f>W!A565</f>
      </c>
      <c r="I39" s="231">
        <f>W!A585</f>
      </c>
      <c r="J39" s="231">
        <f>W!A605</f>
      </c>
      <c r="K39" s="231">
        <f>W!A625</f>
      </c>
      <c r="L39" s="231">
        <f>W!A645</f>
      </c>
      <c r="M39" s="231">
        <f>W!A665</f>
      </c>
      <c r="N39" s="179"/>
    </row>
    <row r="40" spans="2:17" x14ac:dyDescent="0.2">
      <c r="B40" s="101"/>
      <c r="C40" s="97"/>
      <c r="D40" s="97"/>
      <c r="E40" s="97"/>
      <c r="F40" s="189"/>
      <c r="G40" s="189"/>
      <c r="H40" s="189"/>
      <c r="I40" s="180"/>
      <c r="J40" s="189"/>
      <c r="K40" s="189"/>
      <c r="L40" s="189"/>
      <c r="M40" s="189"/>
      <c r="N40" s="179"/>
    </row>
    <row r="41" spans="2:17" x14ac:dyDescent="0.2">
      <c r="B41" s="101"/>
      <c r="C41" s="107" t="s">
        <v>159</v>
      </c>
      <c r="D41" s="97"/>
      <c r="E41" s="97"/>
      <c r="F41" s="180"/>
      <c r="G41" s="180"/>
      <c r="H41" s="180"/>
      <c r="I41" s="180"/>
      <c r="J41" s="189"/>
      <c r="K41" s="189"/>
      <c r="L41" s="189"/>
      <c r="M41" s="189"/>
      <c r="N41" s="179"/>
    </row>
    <row r="42" spans="2:17" x14ac:dyDescent="0.2">
      <c r="B42" s="101"/>
      <c r="C42" s="19" t="s">
        <v>286</v>
      </c>
      <c r="D42" s="97"/>
      <c r="E42" s="97"/>
      <c r="F42" s="180"/>
      <c r="G42" s="180"/>
      <c r="H42" s="180"/>
      <c r="I42" s="180"/>
      <c r="J42" s="189"/>
      <c r="K42" s="189"/>
      <c r="L42" s="189"/>
      <c r="M42" s="189"/>
      <c r="N42" s="179"/>
    </row>
    <row r="43" spans="2:17" x14ac:dyDescent="0.2">
      <c r="B43" s="101"/>
      <c r="C43" s="19" t="s">
        <v>287</v>
      </c>
      <c r="D43" s="97"/>
      <c r="E43" s="97"/>
      <c r="F43" s="231">
        <f>W!A526</f>
      </c>
      <c r="G43" s="231">
        <f>W!A546</f>
      </c>
      <c r="H43" s="231">
        <f>W!A566</f>
      </c>
      <c r="I43" s="231">
        <f>W!A586</f>
      </c>
      <c r="J43" s="231">
        <f>W!A606</f>
      </c>
      <c r="K43" s="231">
        <f>W!A626</f>
      </c>
      <c r="L43" s="231">
        <f>W!A646</f>
      </c>
      <c r="M43" s="231">
        <f>W!A666</f>
      </c>
      <c r="N43" s="179"/>
    </row>
    <row r="44" spans="2:17" x14ac:dyDescent="0.2">
      <c r="B44" s="101"/>
      <c r="C44" s="97" t="s">
        <v>28</v>
      </c>
      <c r="D44" s="28" t="s">
        <v>290</v>
      </c>
      <c r="E44" s="97"/>
      <c r="F44" s="231">
        <f>W!A527</f>
      </c>
      <c r="G44" s="231">
        <f>W!A547</f>
      </c>
      <c r="H44" s="231">
        <f>W!A567</f>
      </c>
      <c r="I44" s="231">
        <f>W!A587</f>
      </c>
      <c r="J44" s="231">
        <f>W!A607</f>
      </c>
      <c r="K44" s="231">
        <f>W!A627</f>
      </c>
      <c r="L44" s="231">
        <f>W!A647</f>
      </c>
      <c r="M44" s="231">
        <f>W!A667</f>
      </c>
      <c r="N44" s="179"/>
    </row>
    <row r="45" spans="2:17" x14ac:dyDescent="0.2">
      <c r="B45" s="101"/>
      <c r="C45" s="97"/>
      <c r="D45" s="19" t="s">
        <v>29</v>
      </c>
      <c r="E45" s="97"/>
      <c r="F45" s="231">
        <f>W!A528</f>
      </c>
      <c r="G45" s="231">
        <f>W!A548</f>
      </c>
      <c r="H45" s="231">
        <f>W!A568</f>
      </c>
      <c r="I45" s="231">
        <f>W!A588</f>
      </c>
      <c r="J45" s="231">
        <f>W!A608</f>
      </c>
      <c r="K45" s="231">
        <f>W!A628</f>
      </c>
      <c r="L45" s="231">
        <f>W!A648</f>
      </c>
      <c r="M45" s="231">
        <f>W!A668</f>
      </c>
      <c r="N45" s="179"/>
    </row>
    <row r="46" spans="2:17" x14ac:dyDescent="0.2">
      <c r="B46" s="101"/>
      <c r="C46" s="97"/>
      <c r="D46" s="19"/>
      <c r="E46" s="97"/>
      <c r="F46" s="231"/>
      <c r="G46" s="231"/>
      <c r="H46" s="231"/>
      <c r="I46" s="231"/>
      <c r="J46" s="231"/>
      <c r="K46" s="231"/>
      <c r="L46" s="231"/>
      <c r="M46" s="231"/>
      <c r="N46" s="179"/>
    </row>
    <row r="47" spans="2:17" x14ac:dyDescent="0.2">
      <c r="B47" s="101"/>
      <c r="C47" s="19" t="s">
        <v>288</v>
      </c>
      <c r="D47" s="97"/>
      <c r="E47" s="97"/>
      <c r="F47" s="231">
        <f>W!A529</f>
      </c>
      <c r="G47" s="231">
        <f>W!A549</f>
      </c>
      <c r="H47" s="231">
        <f>W!A569</f>
      </c>
      <c r="I47" s="231">
        <f>W!A589</f>
      </c>
      <c r="J47" s="231">
        <f>W!A609</f>
      </c>
      <c r="K47" s="231">
        <f>W!A629</f>
      </c>
      <c r="L47" s="231">
        <f>W!A649</f>
      </c>
      <c r="M47" s="231">
        <f>W!A669</f>
      </c>
      <c r="N47" s="179"/>
    </row>
    <row r="48" spans="2:17" x14ac:dyDescent="0.2">
      <c r="B48" s="101"/>
      <c r="C48" s="97" t="s">
        <v>28</v>
      </c>
      <c r="D48" s="28" t="s">
        <v>290</v>
      </c>
      <c r="E48" s="97"/>
      <c r="F48" s="231">
        <f>W!A530</f>
      </c>
      <c r="G48" s="231">
        <f>W!A550</f>
      </c>
      <c r="H48" s="231">
        <f>W!A570</f>
      </c>
      <c r="I48" s="231">
        <f>W!A590</f>
      </c>
      <c r="J48" s="231">
        <f>W!A610</f>
      </c>
      <c r="K48" s="231">
        <f>W!A630</f>
      </c>
      <c r="L48" s="231">
        <f>W!A650</f>
      </c>
      <c r="M48" s="231">
        <f>W!A670</f>
      </c>
      <c r="N48" s="179"/>
    </row>
    <row r="49" spans="2:14" x14ac:dyDescent="0.2">
      <c r="B49" s="101"/>
      <c r="C49" s="97"/>
      <c r="D49" s="19" t="s">
        <v>29</v>
      </c>
      <c r="E49" s="97"/>
      <c r="F49" s="231">
        <f>W!A531</f>
      </c>
      <c r="G49" s="231">
        <f>W!A551</f>
      </c>
      <c r="H49" s="231">
        <f>W!A571</f>
      </c>
      <c r="I49" s="231">
        <f>W!A591</f>
      </c>
      <c r="J49" s="231">
        <f>W!A611</f>
      </c>
      <c r="K49" s="231">
        <f>W!A631</f>
      </c>
      <c r="L49" s="231">
        <f>W!A651</f>
      </c>
      <c r="M49" s="231">
        <f>W!A671</f>
      </c>
      <c r="N49" s="179"/>
    </row>
    <row r="50" spans="2:14" x14ac:dyDescent="0.2">
      <c r="B50" s="101"/>
      <c r="C50" s="97"/>
      <c r="D50" s="19"/>
      <c r="E50" s="97"/>
      <c r="F50" s="231"/>
      <c r="G50" s="231"/>
      <c r="H50" s="231"/>
      <c r="I50" s="231"/>
      <c r="J50" s="231"/>
      <c r="K50" s="231"/>
      <c r="L50" s="231"/>
      <c r="M50" s="231"/>
      <c r="N50" s="179"/>
    </row>
    <row r="51" spans="2:14" x14ac:dyDescent="0.2">
      <c r="B51" s="101"/>
      <c r="C51" s="19" t="s">
        <v>289</v>
      </c>
      <c r="D51" s="97"/>
      <c r="E51" s="97"/>
      <c r="F51" s="231">
        <f>W!A532</f>
      </c>
      <c r="G51" s="231">
        <f>W!A552</f>
      </c>
      <c r="H51" s="231">
        <f>W!A572</f>
      </c>
      <c r="I51" s="231">
        <f>W!A592</f>
      </c>
      <c r="J51" s="231">
        <f>W!A612</f>
      </c>
      <c r="K51" s="231">
        <f>W!A632</f>
      </c>
      <c r="L51" s="231">
        <f>W!A652</f>
      </c>
      <c r="M51" s="231">
        <f>W!A672</f>
      </c>
      <c r="N51" s="179"/>
    </row>
    <row r="52" spans="2:14" x14ac:dyDescent="0.2">
      <c r="B52" s="101"/>
      <c r="C52" s="97" t="s">
        <v>28</v>
      </c>
      <c r="D52" s="28" t="s">
        <v>290</v>
      </c>
      <c r="E52" s="97"/>
      <c r="F52" s="231">
        <f>W!A533</f>
      </c>
      <c r="G52" s="231">
        <f>W!A553</f>
      </c>
      <c r="H52" s="231">
        <f>W!A573</f>
      </c>
      <c r="I52" s="231">
        <f>W!A593</f>
      </c>
      <c r="J52" s="231">
        <f>W!A613</f>
      </c>
      <c r="K52" s="231">
        <f>W!A633</f>
      </c>
      <c r="L52" s="231">
        <f>W!A653</f>
      </c>
      <c r="M52" s="231">
        <f>W!A673</f>
      </c>
      <c r="N52" s="179"/>
    </row>
    <row r="53" spans="2:14" x14ac:dyDescent="0.2">
      <c r="B53" s="101"/>
      <c r="C53" s="97"/>
      <c r="D53" s="19" t="s">
        <v>29</v>
      </c>
      <c r="E53" s="97"/>
      <c r="F53" s="231">
        <f>W!A534</f>
      </c>
      <c r="G53" s="231">
        <f>W!A554</f>
      </c>
      <c r="H53" s="231">
        <f>W!A574</f>
      </c>
      <c r="I53" s="231">
        <f>W!A594</f>
      </c>
      <c r="J53" s="231">
        <f>W!A614</f>
      </c>
      <c r="K53" s="231">
        <f>W!A634</f>
      </c>
      <c r="L53" s="231">
        <f>W!A654</f>
      </c>
      <c r="M53" s="231">
        <f>W!A674</f>
      </c>
      <c r="N53" s="179"/>
    </row>
    <row r="54" spans="2:14" x14ac:dyDescent="0.2">
      <c r="B54" s="101"/>
      <c r="C54" s="97"/>
      <c r="D54" s="97"/>
      <c r="E54" s="97"/>
      <c r="F54" s="231"/>
      <c r="G54" s="231"/>
      <c r="H54" s="231"/>
      <c r="I54" s="231"/>
      <c r="J54" s="231"/>
      <c r="K54" s="231"/>
      <c r="L54" s="231"/>
      <c r="M54" s="231"/>
      <c r="N54" s="179"/>
    </row>
    <row r="55" spans="2:14" x14ac:dyDescent="0.2">
      <c r="B55" s="101"/>
      <c r="C55" s="19" t="s">
        <v>248</v>
      </c>
      <c r="D55" s="97"/>
      <c r="E55" s="97"/>
      <c r="F55" s="231">
        <f>W!A535</f>
      </c>
      <c r="G55" s="231">
        <f>W!A555</f>
      </c>
      <c r="H55" s="231">
        <f>W!A575</f>
      </c>
      <c r="I55" s="231">
        <f>W!A595</f>
      </c>
      <c r="J55" s="231">
        <f>W!A615</f>
      </c>
      <c r="K55" s="231">
        <f>W!A635</f>
      </c>
      <c r="L55" s="231">
        <f>W!A655</f>
      </c>
      <c r="M55" s="231">
        <f>W!A675</f>
      </c>
      <c r="N55" s="179"/>
    </row>
    <row r="56" spans="2:14" ht="13.5" x14ac:dyDescent="0.25">
      <c r="B56" s="101"/>
      <c r="C56" s="122" t="s">
        <v>249</v>
      </c>
      <c r="D56" s="97"/>
      <c r="E56" s="97"/>
      <c r="F56" s="231">
        <f>W!A536</f>
      </c>
      <c r="G56" s="231">
        <f>W!A556</f>
      </c>
      <c r="H56" s="231">
        <f>W!A576</f>
      </c>
      <c r="I56" s="231">
        <f>W!A596</f>
      </c>
      <c r="J56" s="231">
        <f>W!A616</f>
      </c>
      <c r="K56" s="231">
        <f>W!A636</f>
      </c>
      <c r="L56" s="231">
        <f>W!A656</f>
      </c>
      <c r="M56" s="231">
        <f>W!A676</f>
      </c>
      <c r="N56" s="179"/>
    </row>
    <row r="57" spans="2:14" x14ac:dyDescent="0.2">
      <c r="B57" s="101"/>
      <c r="C57" s="19" t="s">
        <v>250</v>
      </c>
      <c r="D57" s="97"/>
      <c r="E57" s="97"/>
      <c r="F57" s="231">
        <f>W!A537</f>
      </c>
      <c r="G57" s="231">
        <f>W!A557</f>
      </c>
      <c r="H57" s="231">
        <f>W!A577</f>
      </c>
      <c r="I57" s="231">
        <f>W!A597</f>
      </c>
      <c r="J57" s="231">
        <f>W!A617</f>
      </c>
      <c r="K57" s="231">
        <f>W!A637</f>
      </c>
      <c r="L57" s="231">
        <f>W!A657</f>
      </c>
      <c r="M57" s="231">
        <f>W!A677</f>
      </c>
      <c r="N57" s="179"/>
    </row>
    <row r="58" spans="2:14" x14ac:dyDescent="0.2">
      <c r="B58" s="103"/>
      <c r="C58" s="96"/>
      <c r="D58" s="96"/>
      <c r="E58" s="96"/>
      <c r="F58" s="190"/>
      <c r="G58" s="190"/>
      <c r="H58" s="191"/>
      <c r="I58" s="192"/>
      <c r="J58" s="190"/>
      <c r="K58" s="190"/>
      <c r="L58" s="190"/>
      <c r="M58" s="191"/>
      <c r="N58" s="106"/>
    </row>
    <row r="59" spans="2:14" x14ac:dyDescent="0.2">
      <c r="C59" s="18"/>
    </row>
    <row r="60" spans="2:14" x14ac:dyDescent="0.2">
      <c r="C60" s="18"/>
    </row>
    <row r="61" spans="2:14" x14ac:dyDescent="0.2">
      <c r="H61" s="197" t="s">
        <v>291</v>
      </c>
    </row>
    <row r="62" spans="2:14" x14ac:dyDescent="0.2">
      <c r="B62" s="97"/>
      <c r="C62" s="97"/>
      <c r="D62" s="97"/>
      <c r="E62" s="97"/>
      <c r="F62" s="189"/>
      <c r="G62" s="189"/>
      <c r="H62" s="180"/>
      <c r="I62" s="193"/>
      <c r="J62" s="189"/>
      <c r="K62" s="189"/>
      <c r="L62" s="189"/>
      <c r="M62" s="180"/>
      <c r="N62" s="97"/>
    </row>
    <row r="63" spans="2:14" ht="15.75" x14ac:dyDescent="0.25">
      <c r="B63" s="167" t="s">
        <v>315</v>
      </c>
      <c r="C63" s="22"/>
      <c r="F63" s="168"/>
      <c r="G63" s="204" t="s">
        <v>317</v>
      </c>
      <c r="I63" s="14" t="s">
        <v>272</v>
      </c>
      <c r="J63" s="15">
        <f>W!$A59</f>
      </c>
      <c r="K63" s="14" t="s">
        <v>33</v>
      </c>
      <c r="L63" s="15">
        <f>W!$A62</f>
      </c>
      <c r="M63" s="14" t="s">
        <v>38</v>
      </c>
      <c r="N63" s="205">
        <f>W!$A63</f>
      </c>
    </row>
    <row r="64" spans="2:14" x14ac:dyDescent="0.2">
      <c r="C64" s="97"/>
      <c r="D64" s="97"/>
      <c r="E64" s="97"/>
      <c r="F64" s="189"/>
      <c r="G64" s="189"/>
      <c r="H64" s="180"/>
      <c r="I64" s="193"/>
      <c r="J64" s="189"/>
      <c r="K64" s="189"/>
      <c r="L64" s="189"/>
      <c r="M64" s="180"/>
      <c r="N64" s="97"/>
    </row>
    <row r="65" spans="2:14" x14ac:dyDescent="0.2">
      <c r="B65" s="98"/>
      <c r="C65" s="100"/>
      <c r="D65" s="100"/>
      <c r="E65" s="100"/>
      <c r="F65" s="194"/>
      <c r="G65" s="194"/>
      <c r="H65" s="194"/>
      <c r="I65" s="195"/>
      <c r="J65" s="194"/>
      <c r="K65" s="194"/>
      <c r="L65" s="194"/>
      <c r="M65" s="194"/>
      <c r="N65" s="99"/>
    </row>
    <row r="66" spans="2:14" x14ac:dyDescent="0.2">
      <c r="B66" s="101"/>
      <c r="C66" s="107" t="s">
        <v>251</v>
      </c>
      <c r="D66" s="107"/>
      <c r="E66" s="97"/>
      <c r="F66" s="180"/>
      <c r="G66" s="180"/>
      <c r="H66" s="180"/>
      <c r="I66" s="193"/>
      <c r="J66" s="180"/>
      <c r="K66" s="193"/>
      <c r="L66" s="193"/>
      <c r="M66" s="180"/>
      <c r="N66" s="102"/>
    </row>
    <row r="67" spans="2:14" ht="14.25" customHeight="1" x14ac:dyDescent="0.2">
      <c r="B67" s="101"/>
      <c r="C67" s="268" t="s">
        <v>269</v>
      </c>
      <c r="D67" s="268"/>
      <c r="E67" s="268"/>
      <c r="F67" s="266">
        <f>W!A701</f>
      </c>
      <c r="G67" s="266">
        <f>W!A721</f>
      </c>
      <c r="H67" s="266">
        <f>W!A741</f>
      </c>
      <c r="I67" s="266">
        <f>W!A761</f>
      </c>
      <c r="J67" s="266">
        <f>W!A781</f>
      </c>
      <c r="K67" s="266">
        <f>W!A801</f>
      </c>
      <c r="L67" s="266">
        <f>W!A821</f>
      </c>
      <c r="M67" s="266">
        <f>W!A841</f>
      </c>
      <c r="N67" s="102"/>
    </row>
    <row r="68" spans="2:14" x14ac:dyDescent="0.2">
      <c r="B68" s="101"/>
      <c r="C68" s="107" t="s">
        <v>252</v>
      </c>
      <c r="D68" s="97"/>
      <c r="E68" s="97"/>
      <c r="F68" s="180"/>
      <c r="G68" s="180"/>
      <c r="H68" s="180"/>
      <c r="I68" s="180"/>
      <c r="J68" s="180"/>
      <c r="K68" s="116"/>
      <c r="L68" s="180"/>
      <c r="M68" s="180"/>
      <c r="N68" s="102"/>
    </row>
    <row r="69" spans="2:14" x14ac:dyDescent="0.2">
      <c r="B69" s="101"/>
      <c r="C69" s="19" t="s">
        <v>253</v>
      </c>
      <c r="D69" s="97"/>
      <c r="E69" s="97"/>
      <c r="F69" s="231">
        <f>W!A702</f>
      </c>
      <c r="G69" s="231">
        <f>W!A722</f>
      </c>
      <c r="H69" s="231">
        <f>W!A742</f>
      </c>
      <c r="I69" s="231">
        <f>W!A762</f>
      </c>
      <c r="J69" s="231">
        <f>W!A782</f>
      </c>
      <c r="K69" s="231">
        <f>W!A802</f>
      </c>
      <c r="L69" s="231">
        <f>W!A822</f>
      </c>
      <c r="M69" s="231">
        <f>W!A842</f>
      </c>
      <c r="N69" s="102"/>
    </row>
    <row r="70" spans="2:14" x14ac:dyDescent="0.2">
      <c r="B70" s="101"/>
      <c r="C70" s="19" t="s">
        <v>79</v>
      </c>
      <c r="D70" s="97"/>
      <c r="E70" s="97"/>
      <c r="F70" s="231">
        <f>W!A703</f>
      </c>
      <c r="G70" s="231">
        <f>W!A723</f>
      </c>
      <c r="H70" s="231">
        <f>W!A743</f>
      </c>
      <c r="I70" s="231">
        <f>W!A763</f>
      </c>
      <c r="J70" s="231">
        <f>W!A783</f>
      </c>
      <c r="K70" s="231">
        <f>W!A803</f>
      </c>
      <c r="L70" s="231">
        <f>W!A823</f>
      </c>
      <c r="M70" s="231">
        <f>W!A843</f>
      </c>
      <c r="N70" s="102"/>
    </row>
    <row r="71" spans="2:14" x14ac:dyDescent="0.2">
      <c r="B71" s="101"/>
      <c r="C71" s="19" t="s">
        <v>254</v>
      </c>
      <c r="D71" s="97"/>
      <c r="E71" s="97"/>
      <c r="F71" s="231">
        <f>W!A704</f>
      </c>
      <c r="G71" s="231">
        <f>W!A724</f>
      </c>
      <c r="H71" s="231">
        <f>W!A744</f>
      </c>
      <c r="I71" s="231">
        <f>W!A764</f>
      </c>
      <c r="J71" s="231">
        <f>W!A784</f>
      </c>
      <c r="K71" s="231">
        <f>W!A804</f>
      </c>
      <c r="L71" s="231">
        <f>W!A824</f>
      </c>
      <c r="M71" s="231">
        <f>W!A844</f>
      </c>
      <c r="N71" s="102"/>
    </row>
    <row r="72" spans="2:14" x14ac:dyDescent="0.2">
      <c r="B72" s="101"/>
      <c r="C72" s="19" t="s">
        <v>215</v>
      </c>
      <c r="D72" s="97"/>
      <c r="E72" s="97"/>
      <c r="F72" s="231">
        <f>W!A705</f>
      </c>
      <c r="G72" s="231">
        <f>W!A725</f>
      </c>
      <c r="H72" s="231">
        <f>W!A745</f>
      </c>
      <c r="I72" s="231">
        <f>W!A765</f>
      </c>
      <c r="J72" s="231">
        <f>W!A785</f>
      </c>
      <c r="K72" s="231">
        <f>W!A805</f>
      </c>
      <c r="L72" s="231">
        <f>W!A825</f>
      </c>
      <c r="M72" s="231">
        <f>W!A845</f>
      </c>
      <c r="N72" s="102"/>
    </row>
    <row r="73" spans="2:14" x14ac:dyDescent="0.2">
      <c r="B73" s="101"/>
      <c r="C73" s="97"/>
      <c r="D73" s="97"/>
      <c r="E73" s="97"/>
      <c r="F73" s="260"/>
      <c r="G73" s="260"/>
      <c r="H73" s="260"/>
      <c r="I73" s="260"/>
      <c r="J73" s="260"/>
      <c r="K73" s="260"/>
      <c r="L73" s="260"/>
      <c r="M73" s="260"/>
      <c r="N73" s="102"/>
    </row>
    <row r="74" spans="2:14" x14ac:dyDescent="0.2">
      <c r="B74" s="101"/>
      <c r="C74" s="107" t="s">
        <v>255</v>
      </c>
      <c r="D74" s="97"/>
      <c r="E74" s="97"/>
      <c r="F74" s="231"/>
      <c r="G74" s="231"/>
      <c r="H74" s="231"/>
      <c r="I74" s="231"/>
      <c r="J74" s="231"/>
      <c r="K74" s="231"/>
      <c r="L74" s="231"/>
      <c r="M74" s="231"/>
      <c r="N74" s="102"/>
    </row>
    <row r="75" spans="2:14" x14ac:dyDescent="0.2">
      <c r="B75" s="101"/>
      <c r="C75" s="19" t="s">
        <v>262</v>
      </c>
      <c r="D75" s="97"/>
      <c r="E75" s="97"/>
      <c r="F75" s="231">
        <f>W!A708</f>
      </c>
      <c r="G75" s="231">
        <f>W!A728</f>
      </c>
      <c r="H75" s="231">
        <f>W!A748</f>
      </c>
      <c r="I75" s="231">
        <f>W!A768</f>
      </c>
      <c r="J75" s="231">
        <f>W!A788</f>
      </c>
      <c r="K75" s="231">
        <f>W!A808</f>
      </c>
      <c r="L75" s="231">
        <f>W!A828</f>
      </c>
      <c r="M75" s="231">
        <f>W!A848</f>
      </c>
      <c r="N75" s="102"/>
    </row>
    <row r="76" spans="2:14" x14ac:dyDescent="0.2">
      <c r="B76" s="101"/>
      <c r="C76" s="182" t="s">
        <v>256</v>
      </c>
      <c r="D76" s="97"/>
      <c r="E76" s="97"/>
      <c r="F76" s="231">
        <f>W!A709</f>
      </c>
      <c r="G76" s="231">
        <f>W!A729</f>
      </c>
      <c r="H76" s="231">
        <f>W!A749</f>
      </c>
      <c r="I76" s="231">
        <f>W!A769</f>
      </c>
      <c r="J76" s="231">
        <f>W!A789</f>
      </c>
      <c r="K76" s="231">
        <f>W!A809</f>
      </c>
      <c r="L76" s="231">
        <f>W!A829</f>
      </c>
      <c r="M76" s="231">
        <f>W!A849</f>
      </c>
      <c r="N76" s="102"/>
    </row>
    <row r="77" spans="2:14" x14ac:dyDescent="0.2">
      <c r="B77" s="101"/>
      <c r="C77" s="19" t="s">
        <v>208</v>
      </c>
      <c r="D77" s="97"/>
      <c r="E77" s="97"/>
      <c r="F77" s="231">
        <f>W!A710</f>
      </c>
      <c r="G77" s="231">
        <f>W!A730</f>
      </c>
      <c r="H77" s="231">
        <f>W!A750</f>
      </c>
      <c r="I77" s="231">
        <f>W!A770</f>
      </c>
      <c r="J77" s="231">
        <f>W!A790</f>
      </c>
      <c r="K77" s="231">
        <f>W!A810</f>
      </c>
      <c r="L77" s="231">
        <f>W!A830</f>
      </c>
      <c r="M77" s="231">
        <f>W!A850</f>
      </c>
      <c r="N77" s="179"/>
    </row>
    <row r="78" spans="2:14" x14ac:dyDescent="0.2">
      <c r="B78" s="101"/>
      <c r="C78" s="107"/>
      <c r="D78" s="97"/>
      <c r="E78" s="97"/>
      <c r="F78" s="231"/>
      <c r="G78" s="231"/>
      <c r="H78" s="231"/>
      <c r="I78" s="231"/>
      <c r="J78" s="231"/>
      <c r="K78" s="231"/>
      <c r="L78" s="231"/>
      <c r="M78" s="231"/>
      <c r="N78" s="102"/>
    </row>
    <row r="79" spans="2:14" x14ac:dyDescent="0.2">
      <c r="B79" s="101"/>
      <c r="C79" s="19" t="s">
        <v>257</v>
      </c>
      <c r="D79" s="97"/>
      <c r="E79" s="97"/>
      <c r="F79" s="231">
        <f>W!A712</f>
      </c>
      <c r="G79" s="231">
        <f>W!A732</f>
      </c>
      <c r="H79" s="231">
        <f>W!A752</f>
      </c>
      <c r="I79" s="231">
        <f>W!A772</f>
      </c>
      <c r="J79" s="231">
        <f>W!A792</f>
      </c>
      <c r="K79" s="231">
        <f>W!A812</f>
      </c>
      <c r="L79" s="231">
        <f>W!A832</f>
      </c>
      <c r="M79" s="231">
        <f>W!A852</f>
      </c>
      <c r="N79" s="102"/>
    </row>
    <row r="80" spans="2:14" x14ac:dyDescent="0.2">
      <c r="B80" s="101"/>
      <c r="C80" s="97"/>
      <c r="D80" s="97"/>
      <c r="E80" s="97"/>
      <c r="F80" s="231"/>
      <c r="G80" s="231"/>
      <c r="H80" s="231"/>
      <c r="I80" s="231"/>
      <c r="J80" s="231"/>
      <c r="K80" s="231"/>
      <c r="L80" s="231"/>
      <c r="M80" s="231"/>
      <c r="N80" s="102"/>
    </row>
    <row r="81" spans="2:14" x14ac:dyDescent="0.2">
      <c r="B81" s="101"/>
      <c r="C81" s="107" t="s">
        <v>258</v>
      </c>
      <c r="D81" s="97"/>
      <c r="E81" s="173"/>
      <c r="F81" s="260"/>
      <c r="G81" s="260"/>
      <c r="H81" s="260"/>
      <c r="I81" s="260"/>
      <c r="J81" s="260"/>
      <c r="K81" s="260"/>
      <c r="L81" s="260"/>
      <c r="M81" s="260"/>
      <c r="N81" s="102"/>
    </row>
    <row r="82" spans="2:14" x14ac:dyDescent="0.2">
      <c r="B82" s="101"/>
      <c r="C82" s="19" t="s">
        <v>213</v>
      </c>
      <c r="D82" s="97"/>
      <c r="E82" s="97"/>
      <c r="F82" s="231">
        <f>W!A714</f>
      </c>
      <c r="G82" s="231">
        <f>W!A734</f>
      </c>
      <c r="H82" s="231">
        <f>W!A754</f>
      </c>
      <c r="I82" s="231">
        <f>W!A774</f>
      </c>
      <c r="J82" s="231">
        <f>W!A794</f>
      </c>
      <c r="K82" s="231">
        <f>W!A814</f>
      </c>
      <c r="L82" s="231">
        <f>W!A834</f>
      </c>
      <c r="M82" s="231">
        <f>W!A854</f>
      </c>
      <c r="N82" s="102"/>
    </row>
    <row r="83" spans="2:14" x14ac:dyDescent="0.2">
      <c r="B83" s="101"/>
      <c r="C83" s="19" t="s">
        <v>214</v>
      </c>
      <c r="D83" s="97"/>
      <c r="E83" s="97"/>
      <c r="F83" s="231">
        <f>W!A715</f>
      </c>
      <c r="G83" s="231">
        <f>W!A735</f>
      </c>
      <c r="H83" s="231">
        <f>W!A755</f>
      </c>
      <c r="I83" s="231">
        <f>W!A775</f>
      </c>
      <c r="J83" s="231">
        <f>W!A795</f>
      </c>
      <c r="K83" s="231">
        <f>W!A815</f>
      </c>
      <c r="L83" s="231">
        <f>W!A835</f>
      </c>
      <c r="M83" s="231">
        <f>W!A855</f>
      </c>
      <c r="N83" s="102"/>
    </row>
    <row r="84" spans="2:14" x14ac:dyDescent="0.2">
      <c r="B84" s="101"/>
      <c r="C84" s="19" t="s">
        <v>259</v>
      </c>
      <c r="D84" s="97"/>
      <c r="E84" s="97"/>
      <c r="F84" s="231">
        <f>W!A716</f>
      </c>
      <c r="G84" s="231">
        <f>W!A736</f>
      </c>
      <c r="H84" s="231">
        <f>W!A756</f>
      </c>
      <c r="I84" s="231">
        <f>W!A776</f>
      </c>
      <c r="J84" s="231">
        <f>W!A796</f>
      </c>
      <c r="K84" s="231">
        <f>W!A816</f>
      </c>
      <c r="L84" s="231">
        <f>W!A836</f>
      </c>
      <c r="M84" s="231">
        <f>W!A856</f>
      </c>
      <c r="N84" s="102"/>
    </row>
    <row r="85" spans="2:14" x14ac:dyDescent="0.2">
      <c r="B85" s="101"/>
      <c r="C85" s="107" t="s">
        <v>260</v>
      </c>
      <c r="D85" s="97"/>
      <c r="E85" s="97"/>
      <c r="F85" s="231">
        <f t="shared" ref="F85:M85" si="0">SUM(F82:F84)</f>
      </c>
      <c r="G85" s="231">
        <f t="shared" si="0"/>
      </c>
      <c r="H85" s="231">
        <f t="shared" si="0"/>
      </c>
      <c r="I85" s="231">
        <f t="shared" si="0"/>
      </c>
      <c r="J85" s="231">
        <f t="shared" si="0"/>
      </c>
      <c r="K85" s="231">
        <f t="shared" si="0"/>
      </c>
      <c r="L85" s="231">
        <f t="shared" si="0"/>
      </c>
      <c r="M85" s="231">
        <f t="shared" si="0"/>
      </c>
      <c r="N85" s="102"/>
    </row>
    <row r="86" spans="2:14" x14ac:dyDescent="0.2">
      <c r="B86" s="103"/>
      <c r="C86" s="96"/>
      <c r="D86" s="96"/>
      <c r="E86" s="96"/>
      <c r="F86" s="96"/>
      <c r="G86" s="96"/>
      <c r="H86" s="96"/>
      <c r="I86" s="105"/>
      <c r="J86" s="96"/>
      <c r="K86" s="96"/>
      <c r="L86" s="96"/>
      <c r="M86" s="96"/>
      <c r="N86" s="106"/>
    </row>
    <row r="88" spans="2:14" x14ac:dyDescent="0.2">
      <c r="B88" s="18"/>
      <c r="C88" s="19"/>
      <c r="D88" s="19"/>
      <c r="E88" s="19"/>
      <c r="F88" s="19"/>
      <c r="G88" s="19"/>
      <c r="H88" s="19"/>
      <c r="I88" s="28"/>
      <c r="J88" s="19"/>
      <c r="K88" s="19"/>
      <c r="L88" s="19"/>
      <c r="M88" s="19"/>
      <c r="N88" s="19"/>
    </row>
    <row r="89" spans="2:14" x14ac:dyDescent="0.2">
      <c r="B89" s="183"/>
      <c r="C89" s="74"/>
      <c r="D89" s="74"/>
      <c r="E89" s="74"/>
      <c r="F89" s="74"/>
      <c r="G89" s="74"/>
      <c r="H89" s="74"/>
      <c r="I89" s="184"/>
      <c r="J89" s="74"/>
      <c r="K89" s="74"/>
      <c r="L89" s="74"/>
      <c r="M89" s="74"/>
      <c r="N89" s="84"/>
    </row>
    <row r="90" spans="2:14" x14ac:dyDescent="0.2">
      <c r="B90" s="185"/>
      <c r="C90" s="107" t="s">
        <v>263</v>
      </c>
      <c r="D90" s="18"/>
      <c r="E90" s="18"/>
      <c r="F90" s="18"/>
      <c r="G90" s="18"/>
      <c r="H90" s="18"/>
      <c r="I90" s="186"/>
      <c r="J90" s="18"/>
      <c r="K90" s="39" t="str">
        <f>IF(W!A97 = "true", "", "Non Commandé")</f>
      </c>
      <c r="L90" s="18"/>
      <c r="M90" s="18"/>
      <c r="N90" s="24"/>
    </row>
    <row r="91" spans="2:14" ht="13.5" customHeight="1" x14ac:dyDescent="0.2">
      <c r="B91" s="185"/>
      <c r="C91" s="268" t="s">
        <v>269</v>
      </c>
      <c r="D91" s="268"/>
      <c r="E91" s="268"/>
      <c r="F91" s="266">
        <f>W!A331</f>
      </c>
      <c r="G91" s="266">
        <f>W!A341</f>
      </c>
      <c r="H91" s="266">
        <f>W!A351</f>
      </c>
      <c r="I91" s="266">
        <f>W!A361</f>
      </c>
      <c r="J91" s="266">
        <f>W!A371</f>
      </c>
      <c r="K91" s="266">
        <f>W!A381</f>
      </c>
      <c r="L91" s="266">
        <f>W!A391</f>
      </c>
      <c r="M91" s="266">
        <f>W!A401</f>
      </c>
      <c r="N91" s="24"/>
    </row>
    <row r="92" spans="2:14" x14ac:dyDescent="0.2">
      <c r="B92" s="185"/>
      <c r="C92" s="265" t="s">
        <v>264</v>
      </c>
      <c r="D92" s="19"/>
      <c r="E92" s="19"/>
      <c r="F92" s="80"/>
      <c r="G92" s="80"/>
      <c r="H92" s="80"/>
      <c r="I92" s="39"/>
      <c r="J92" s="80"/>
      <c r="K92" s="18"/>
      <c r="L92" s="80"/>
      <c r="M92" s="80"/>
      <c r="N92" s="24"/>
    </row>
    <row r="93" spans="2:14" x14ac:dyDescent="0.2">
      <c r="B93" s="185"/>
      <c r="C93" s="19" t="s">
        <v>287</v>
      </c>
      <c r="D93" s="97"/>
      <c r="E93" s="19"/>
      <c r="F93" s="261">
        <f>W!A332</f>
      </c>
      <c r="G93" s="261">
        <f>W!A342</f>
      </c>
      <c r="H93" s="261">
        <f>W!A352</f>
      </c>
      <c r="I93" s="261">
        <f>W!A362</f>
      </c>
      <c r="J93" s="261">
        <f>W!A372</f>
      </c>
      <c r="K93" s="261">
        <f>W!A382</f>
      </c>
      <c r="L93" s="261">
        <f>W!A392</f>
      </c>
      <c r="M93" s="261">
        <f>W!A402</f>
      </c>
      <c r="N93" s="24"/>
    </row>
    <row r="94" spans="2:14" x14ac:dyDescent="0.2">
      <c r="B94" s="185"/>
      <c r="C94" s="97" t="s">
        <v>28</v>
      </c>
      <c r="D94" s="28" t="s">
        <v>290</v>
      </c>
      <c r="E94" s="19"/>
      <c r="F94" s="261">
        <f>W!A333</f>
      </c>
      <c r="G94" s="261">
        <f>W!A343</f>
      </c>
      <c r="H94" s="261">
        <f>W!A353</f>
      </c>
      <c r="I94" s="261">
        <f>W!A363</f>
      </c>
      <c r="J94" s="261">
        <f>W!A373</f>
      </c>
      <c r="K94" s="261">
        <f>W!A383</f>
      </c>
      <c r="L94" s="261">
        <f>W!A393</f>
      </c>
      <c r="M94" s="261">
        <f>W!A403</f>
      </c>
      <c r="N94" s="24"/>
    </row>
    <row r="95" spans="2:14" x14ac:dyDescent="0.2">
      <c r="B95" s="185"/>
      <c r="C95" s="97"/>
      <c r="D95" s="19" t="s">
        <v>29</v>
      </c>
      <c r="E95" s="19"/>
      <c r="F95" s="261">
        <f>W!A334</f>
      </c>
      <c r="G95" s="261">
        <f>W!A344</f>
      </c>
      <c r="H95" s="261">
        <f>W!A354</f>
      </c>
      <c r="I95" s="261">
        <f>W!A364</f>
      </c>
      <c r="J95" s="261">
        <f>W!A374</f>
      </c>
      <c r="K95" s="261">
        <f>W!A384</f>
      </c>
      <c r="L95" s="261">
        <f>W!A394</f>
      </c>
      <c r="M95" s="261">
        <f>W!A404</f>
      </c>
      <c r="N95" s="24"/>
    </row>
    <row r="96" spans="2:14" x14ac:dyDescent="0.2">
      <c r="B96" s="185"/>
      <c r="C96" s="97"/>
      <c r="D96" s="19"/>
      <c r="E96" s="19"/>
      <c r="F96" s="261"/>
      <c r="G96" s="261"/>
      <c r="H96" s="261"/>
      <c r="I96" s="261"/>
      <c r="J96" s="261"/>
      <c r="K96" s="261"/>
      <c r="L96" s="261"/>
      <c r="M96" s="261"/>
      <c r="N96" s="24"/>
    </row>
    <row r="97" spans="2:14" x14ac:dyDescent="0.2">
      <c r="B97" s="185"/>
      <c r="C97" s="19" t="s">
        <v>288</v>
      </c>
      <c r="D97" s="97"/>
      <c r="E97" s="19"/>
      <c r="F97" s="261">
        <f>W!A335</f>
      </c>
      <c r="G97" s="261">
        <f>W!A345</f>
      </c>
      <c r="H97" s="261">
        <f>W!A355</f>
      </c>
      <c r="I97" s="261">
        <f>W!A365</f>
      </c>
      <c r="J97" s="261">
        <f>W!A375</f>
      </c>
      <c r="K97" s="261">
        <f>W!A385</f>
      </c>
      <c r="L97" s="261">
        <f>W!A395</f>
      </c>
      <c r="M97" s="261">
        <f>W!A405</f>
      </c>
      <c r="N97" s="24"/>
    </row>
    <row r="98" spans="2:14" x14ac:dyDescent="0.2">
      <c r="B98" s="185"/>
      <c r="C98" s="97" t="s">
        <v>28</v>
      </c>
      <c r="D98" s="28" t="s">
        <v>290</v>
      </c>
      <c r="E98" s="19"/>
      <c r="F98" s="261">
        <f>W!A336</f>
      </c>
      <c r="G98" s="261">
        <f>W!A346</f>
      </c>
      <c r="H98" s="261">
        <f>W!A356</f>
      </c>
      <c r="I98" s="261">
        <f>W!A366</f>
      </c>
      <c r="J98" s="261">
        <f>W!A376</f>
      </c>
      <c r="K98" s="261">
        <f>W!A386</f>
      </c>
      <c r="L98" s="261">
        <f>W!A396</f>
      </c>
      <c r="M98" s="261">
        <f>W!A406</f>
      </c>
      <c r="N98" s="24"/>
    </row>
    <row r="99" spans="2:14" x14ac:dyDescent="0.2">
      <c r="B99" s="185"/>
      <c r="C99" s="97"/>
      <c r="D99" s="19" t="s">
        <v>29</v>
      </c>
      <c r="E99" s="19"/>
      <c r="F99" s="261">
        <f>W!A337</f>
      </c>
      <c r="G99" s="261">
        <f>W!A347</f>
      </c>
      <c r="H99" s="261">
        <f>W!A357</f>
      </c>
      <c r="I99" s="261">
        <f>W!A367</f>
      </c>
      <c r="J99" s="261">
        <f>W!A377</f>
      </c>
      <c r="K99" s="261">
        <f>W!A387</f>
      </c>
      <c r="L99" s="261">
        <f>W!A397</f>
      </c>
      <c r="M99" s="261">
        <f>W!A407</f>
      </c>
      <c r="N99" s="24"/>
    </row>
    <row r="100" spans="2:14" x14ac:dyDescent="0.2">
      <c r="B100" s="185"/>
      <c r="C100" s="97"/>
      <c r="D100" s="19"/>
      <c r="E100" s="19"/>
      <c r="F100" s="261"/>
      <c r="G100" s="261"/>
      <c r="H100" s="261"/>
      <c r="I100" s="261"/>
      <c r="J100" s="261"/>
      <c r="K100" s="261"/>
      <c r="L100" s="261"/>
      <c r="M100" s="261"/>
      <c r="N100" s="24"/>
    </row>
    <row r="101" spans="2:14" x14ac:dyDescent="0.2">
      <c r="B101" s="185"/>
      <c r="C101" s="19" t="s">
        <v>289</v>
      </c>
      <c r="D101" s="97"/>
      <c r="E101" s="19"/>
      <c r="F101" s="261">
        <f>W!A338</f>
      </c>
      <c r="G101" s="261">
        <f>W!A348</f>
      </c>
      <c r="H101" s="261">
        <f>W!A358</f>
      </c>
      <c r="I101" s="261">
        <f>W!A368</f>
      </c>
      <c r="J101" s="261">
        <f>W!A378</f>
      </c>
      <c r="K101" s="261">
        <f>W!A388</f>
      </c>
      <c r="L101" s="261">
        <f>W!A398</f>
      </c>
      <c r="M101" s="261">
        <f>W!A408</f>
      </c>
      <c r="N101" s="24"/>
    </row>
    <row r="102" spans="2:14" x14ac:dyDescent="0.2">
      <c r="B102" s="185"/>
      <c r="C102" s="97" t="s">
        <v>28</v>
      </c>
      <c r="D102" s="28" t="s">
        <v>290</v>
      </c>
      <c r="E102" s="19"/>
      <c r="F102" s="261">
        <f>W!A339</f>
      </c>
      <c r="G102" s="261">
        <f>W!A349</f>
      </c>
      <c r="H102" s="261">
        <f>W!A359</f>
      </c>
      <c r="I102" s="261">
        <f>W!A369</f>
      </c>
      <c r="J102" s="261">
        <f>W!A379</f>
      </c>
      <c r="K102" s="261">
        <f>W!A389</f>
      </c>
      <c r="L102" s="261">
        <f>W!A399</f>
      </c>
      <c r="M102" s="261">
        <f>W!A409</f>
      </c>
      <c r="N102" s="24"/>
    </row>
    <row r="103" spans="2:14" x14ac:dyDescent="0.2">
      <c r="B103" s="185"/>
      <c r="C103" s="97"/>
      <c r="D103" s="19" t="s">
        <v>29</v>
      </c>
      <c r="E103" s="19"/>
      <c r="F103" s="261">
        <f>W!A340</f>
      </c>
      <c r="G103" s="261">
        <f>W!A350</f>
      </c>
      <c r="H103" s="261">
        <f>W!A360</f>
      </c>
      <c r="I103" s="261">
        <f>W!A370</f>
      </c>
      <c r="J103" s="261">
        <f>W!A380</f>
      </c>
      <c r="K103" s="261">
        <f>W!A390</f>
      </c>
      <c r="L103" s="261">
        <f>W!A400</f>
      </c>
      <c r="M103" s="261">
        <f>W!A410</f>
      </c>
      <c r="N103" s="24"/>
    </row>
    <row r="104" spans="2:14" x14ac:dyDescent="0.2">
      <c r="B104" s="187"/>
      <c r="C104" s="62"/>
      <c r="D104" s="62"/>
      <c r="E104" s="62"/>
      <c r="F104" s="57"/>
      <c r="G104" s="57"/>
      <c r="H104" s="57"/>
      <c r="I104" s="57"/>
      <c r="J104" s="57"/>
      <c r="K104" s="57"/>
      <c r="L104" s="57"/>
      <c r="M104" s="57"/>
      <c r="N104" s="76"/>
    </row>
    <row r="105" spans="2:14" x14ac:dyDescent="0.2">
      <c r="B105" s="185"/>
      <c r="C105" s="74"/>
      <c r="D105" s="19"/>
      <c r="E105" s="19"/>
      <c r="F105" s="44"/>
      <c r="G105" s="44"/>
      <c r="H105" s="44"/>
      <c r="I105" s="44"/>
      <c r="J105" s="44"/>
      <c r="K105" s="44"/>
      <c r="L105" s="44"/>
      <c r="M105" s="44"/>
      <c r="N105" s="24"/>
    </row>
    <row r="106" spans="2:14" x14ac:dyDescent="0.2">
      <c r="B106" s="185"/>
      <c r="C106" s="107" t="s">
        <v>265</v>
      </c>
      <c r="D106" s="19"/>
      <c r="E106" s="19"/>
      <c r="F106" s="19"/>
      <c r="G106" s="19"/>
      <c r="H106" s="19"/>
      <c r="I106" s="44"/>
      <c r="J106" s="19"/>
      <c r="K106" s="39" t="str">
        <f>IF(W!A98 = "true", "", "Non Commandé")</f>
      </c>
      <c r="L106" s="19"/>
      <c r="M106" s="19"/>
      <c r="N106" s="24"/>
    </row>
    <row r="107" spans="2:14" ht="17.25" customHeight="1" x14ac:dyDescent="0.2">
      <c r="B107" s="185"/>
      <c r="C107" s="268" t="s">
        <v>237</v>
      </c>
      <c r="D107" s="268"/>
      <c r="E107" s="268" t="s">
        <v>237</v>
      </c>
      <c r="F107" s="263">
        <f>W!A421</f>
      </c>
      <c r="G107" s="263">
        <f>W!A428</f>
      </c>
      <c r="H107" s="263">
        <f>W!A435</f>
      </c>
      <c r="I107" s="263">
        <f>W!A442</f>
      </c>
      <c r="J107" s="263">
        <f>W!A449</f>
      </c>
      <c r="K107" s="263">
        <f>W!A456</f>
      </c>
      <c r="L107" s="263">
        <f>W!A463</f>
      </c>
      <c r="M107" s="263">
        <f>W!A470</f>
      </c>
      <c r="N107" s="24"/>
    </row>
    <row r="108" spans="2:14" x14ac:dyDescent="0.2">
      <c r="B108" s="185"/>
      <c r="C108" s="19" t="s">
        <v>292</v>
      </c>
      <c r="D108" s="264"/>
      <c r="E108" s="264"/>
      <c r="F108" s="262">
        <f>W!A422</f>
      </c>
      <c r="G108" s="262">
        <f>W!A429</f>
      </c>
      <c r="H108" s="262">
        <f>W!A436</f>
      </c>
      <c r="I108" s="262">
        <f>W!A443</f>
      </c>
      <c r="J108" s="262">
        <f>W!A450</f>
      </c>
      <c r="K108" s="262">
        <f>W!A457</f>
      </c>
      <c r="L108" s="262">
        <f>W!A464</f>
      </c>
      <c r="M108" s="262">
        <f>W!A471</f>
      </c>
      <c r="N108" s="24"/>
    </row>
    <row r="109" spans="2:14" x14ac:dyDescent="0.2">
      <c r="B109" s="185"/>
      <c r="C109" s="19" t="s">
        <v>293</v>
      </c>
      <c r="D109" s="19"/>
      <c r="E109" s="19"/>
      <c r="F109" s="262">
        <f>W!A423</f>
      </c>
      <c r="G109" s="262">
        <f>W!A430</f>
      </c>
      <c r="H109" s="262">
        <f>W!A437</f>
      </c>
      <c r="I109" s="262">
        <f>W!A444</f>
      </c>
      <c r="J109" s="262">
        <f>W!A451</f>
      </c>
      <c r="K109" s="262">
        <f>W!A458</f>
      </c>
      <c r="L109" s="262">
        <f>W!A465</f>
      </c>
      <c r="M109" s="262">
        <f>W!A472</f>
      </c>
      <c r="N109" s="24"/>
    </row>
    <row r="110" spans="2:14" x14ac:dyDescent="0.2">
      <c r="B110" s="185"/>
      <c r="C110" s="19" t="s">
        <v>266</v>
      </c>
      <c r="D110" s="19"/>
      <c r="E110" s="19"/>
      <c r="F110" s="39"/>
      <c r="G110" s="39"/>
      <c r="H110" s="39"/>
      <c r="I110" s="39"/>
      <c r="J110" s="39"/>
      <c r="K110" s="39"/>
      <c r="L110" s="39"/>
      <c r="M110" s="39"/>
      <c r="N110" s="24"/>
    </row>
    <row r="111" spans="2:14" x14ac:dyDescent="0.2">
      <c r="B111" s="185"/>
      <c r="C111" s="19" t="s">
        <v>245</v>
      </c>
      <c r="D111" s="19"/>
      <c r="E111" s="19"/>
      <c r="F111" s="181">
        <f>W!A424</f>
      </c>
      <c r="G111" s="181">
        <f>W!A431</f>
      </c>
      <c r="H111" s="181">
        <f>W!A438</f>
      </c>
      <c r="I111" s="181">
        <f>W!A445</f>
      </c>
      <c r="J111" s="181">
        <f>W!A452</f>
      </c>
      <c r="K111" s="181">
        <f>W!A459</f>
      </c>
      <c r="L111" s="181">
        <f>W!A466</f>
      </c>
      <c r="M111" s="181">
        <f>W!A473</f>
      </c>
      <c r="N111" s="24"/>
    </row>
    <row r="112" spans="2:14" x14ac:dyDescent="0.2">
      <c r="B112" s="185"/>
      <c r="C112" s="19" t="s">
        <v>246</v>
      </c>
      <c r="D112" s="19"/>
      <c r="E112" s="19"/>
      <c r="F112" s="181">
        <f>W!A425</f>
      </c>
      <c r="G112" s="181">
        <f>W!A432</f>
      </c>
      <c r="H112" s="181">
        <f>W!A439</f>
      </c>
      <c r="I112" s="181">
        <f>W!A446</f>
      </c>
      <c r="J112" s="181">
        <f>W!A453</f>
      </c>
      <c r="K112" s="181">
        <f>W!A460</f>
      </c>
      <c r="L112" s="181">
        <f>W!A467</f>
      </c>
      <c r="M112" s="181">
        <f>W!A474</f>
      </c>
      <c r="N112" s="24"/>
    </row>
    <row r="113" spans="2:14" x14ac:dyDescent="0.2">
      <c r="B113" s="185"/>
      <c r="C113" s="19" t="s">
        <v>247</v>
      </c>
      <c r="D113" s="19"/>
      <c r="E113" s="19"/>
      <c r="F113" s="181">
        <f>W!A426</f>
      </c>
      <c r="G113" s="181">
        <f>W!A433</f>
      </c>
      <c r="H113" s="181">
        <f>W!A440</f>
      </c>
      <c r="I113" s="181">
        <f>W!A447</f>
      </c>
      <c r="J113" s="181">
        <f>W!A454</f>
      </c>
      <c r="K113" s="181">
        <f>W!A461</f>
      </c>
      <c r="L113" s="181">
        <f>W!A468</f>
      </c>
      <c r="M113" s="181">
        <f>W!A475</f>
      </c>
      <c r="N113" s="24"/>
    </row>
    <row r="114" spans="2:14" x14ac:dyDescent="0.2">
      <c r="B114" s="185"/>
      <c r="C114" s="19" t="s">
        <v>267</v>
      </c>
      <c r="D114" s="19"/>
      <c r="E114" s="19"/>
      <c r="F114" s="181">
        <f>W!A427</f>
      </c>
      <c r="G114" s="181">
        <f>W!A434</f>
      </c>
      <c r="H114" s="181">
        <f>W!A441</f>
      </c>
      <c r="I114" s="181">
        <f>W!A448</f>
      </c>
      <c r="J114" s="181">
        <f>W!A455</f>
      </c>
      <c r="K114" s="181">
        <f>W!A462</f>
      </c>
      <c r="L114" s="181">
        <f>W!A469</f>
      </c>
      <c r="M114" s="181">
        <f>W!A476</f>
      </c>
      <c r="N114" s="24"/>
    </row>
    <row r="115" spans="2:14" x14ac:dyDescent="0.2">
      <c r="B115" s="187"/>
      <c r="C115" s="62"/>
      <c r="D115" s="62"/>
      <c r="E115" s="62"/>
      <c r="F115" s="62"/>
      <c r="G115" s="62"/>
      <c r="H115" s="62"/>
      <c r="I115" s="83"/>
      <c r="J115" s="62"/>
      <c r="K115" s="62"/>
      <c r="L115" s="62"/>
      <c r="M115" s="62"/>
      <c r="N115" s="76"/>
    </row>
    <row r="116" spans="2:14" ht="12.75" customHeight="1" x14ac:dyDescent="0.2">
      <c r="C116" s="18"/>
    </row>
    <row r="117" spans="2:14" ht="12.75" customHeight="1" x14ac:dyDescent="0.2">
      <c r="C117" s="18"/>
    </row>
    <row r="118" spans="2:14" x14ac:dyDescent="0.2">
      <c r="H118" s="197" t="s">
        <v>291</v>
      </c>
    </row>
  </sheetData>
  <mergeCells count="6">
    <mergeCell ref="C91:E91"/>
    <mergeCell ref="C107:E107"/>
    <mergeCell ref="C21:F21"/>
    <mergeCell ref="F23:K28"/>
    <mergeCell ref="C67:E67"/>
    <mergeCell ref="C33:E33"/>
  </mergeCells>
  <phoneticPr fontId="15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22"/>
  <sheetViews>
    <sheetView showGridLines="0" topLeftCell="A662" workbookViewId="0">
      <selection activeCell="A681" sqref="A681"/>
    </sheetView>
  </sheetViews>
  <sheetFormatPr baseColWidth="10" defaultColWidth="9.140625" defaultRowHeight="12.75" x14ac:dyDescent="0.2"/>
  <cols>
    <col min="1" max="1" width="60.5703125" bestFit="1" customWidth="1"/>
    <col min="2" max="2" width="1.7109375" style="188" bestFit="1" customWidth="1"/>
  </cols>
  <sheetData>
    <row r="1" spans="1:1" x14ac:dyDescent="0.2">
      <c r="A1" s="200" t="inlineStr">
        <is>
          <t>T</t>
        </is>
      </c>
    </row>
    <row r="2" spans="1:1" x14ac:dyDescent="0.2">
      <c r="A2" s="200">
        <v>1</v>
      </c>
    </row>
    <row r="3" spans="1:1" x14ac:dyDescent="0.2">
      <c r="A3" s="200"/>
      <c r="B3">
        <v>-1</v>
      </c>
    </row>
    <row r="4" spans="1:1" x14ac:dyDescent="0.2">
      <c r="A4" s="200">
        <v>0</v>
      </c>
    </row>
    <row r="5" spans="1:1" x14ac:dyDescent="0.2">
      <c r="A5" s="200">
        <v>0</v>
      </c>
    </row>
    <row r="6" spans="1:1" x14ac:dyDescent="0.2">
      <c r="A6" s="200">
        <v>0</v>
      </c>
    </row>
    <row r="7" spans="1:1" x14ac:dyDescent="0.2">
      <c r="A7" s="200">
        <v>50</v>
      </c>
    </row>
    <row r="8" spans="1:1" x14ac:dyDescent="0.2">
      <c r="A8" s="200">
        <v>50</v>
      </c>
    </row>
    <row r="9" spans="1:1" x14ac:dyDescent="0.2">
      <c r="A9" s="200">
        <v>50</v>
      </c>
    </row>
    <row r="10" spans="1:1" x14ac:dyDescent="0.2">
      <c r="A10" s="200"/>
    </row>
    <row r="11" spans="1:1" x14ac:dyDescent="0.2">
      <c r="A11" s="200">
        <v>35</v>
      </c>
      <c r="B11">
        <v>0</v>
      </c>
    </row>
    <row r="12" spans="1:1" x14ac:dyDescent="0.2">
      <c r="A12" s="200">
        <v>35</v>
      </c>
      <c r="B12">
        <v>0</v>
      </c>
    </row>
    <row r="13" spans="1:1" x14ac:dyDescent="0.2">
      <c r="A13" s="200">
        <v>35</v>
      </c>
      <c r="B13">
        <v>0</v>
      </c>
    </row>
    <row r="14" spans="1:1" x14ac:dyDescent="0.2">
      <c r="A14" s="200">
        <v>35</v>
      </c>
      <c r="B14">
        <v>0</v>
      </c>
    </row>
    <row r="15" spans="1:1" x14ac:dyDescent="0.2">
      <c r="A15" s="200">
        <v>35</v>
      </c>
      <c r="B15">
        <v>0</v>
      </c>
    </row>
    <row r="16" spans="1:1" x14ac:dyDescent="0.2">
      <c r="A16" s="200">
        <v>35</v>
      </c>
      <c r="B16">
        <v>0</v>
      </c>
    </row>
    <row r="17" spans="1:1" x14ac:dyDescent="0.2">
      <c r="A17" s="200">
        <v>35</v>
      </c>
      <c r="B17">
        <v>0</v>
      </c>
    </row>
    <row r="18" spans="1:1" x14ac:dyDescent="0.2">
      <c r="A18" s="200">
        <v>35</v>
      </c>
      <c r="B18">
        <v>0</v>
      </c>
    </row>
    <row r="19" spans="1:1" x14ac:dyDescent="0.2">
      <c r="A19" s="200">
        <v>35</v>
      </c>
      <c r="B19">
        <v>0</v>
      </c>
    </row>
    <row r="20" spans="1:1" x14ac:dyDescent="0.2">
      <c r="A20" s="200"/>
    </row>
    <row r="21" spans="1:1" x14ac:dyDescent="0.2">
      <c r="A21" s="200">
        <v>395</v>
      </c>
      <c r="B21">
        <v>0</v>
      </c>
    </row>
    <row r="22" spans="1:1" x14ac:dyDescent="0.2">
      <c r="A22" s="200">
        <v>395</v>
      </c>
      <c r="B22">
        <v>0</v>
      </c>
    </row>
    <row r="23" spans="1:1" x14ac:dyDescent="0.2">
      <c r="A23" s="200">
        <v>375</v>
      </c>
      <c r="B23">
        <v>0</v>
      </c>
    </row>
    <row r="24" spans="1:1" x14ac:dyDescent="0.2">
      <c r="A24" s="200">
        <v>675</v>
      </c>
      <c r="B24">
        <v>0</v>
      </c>
    </row>
    <row r="25" spans="1:1" x14ac:dyDescent="0.2">
      <c r="A25" s="200">
        <v>675</v>
      </c>
      <c r="B25">
        <v>0</v>
      </c>
    </row>
    <row r="26" spans="1:1" x14ac:dyDescent="0.2">
      <c r="A26" s="200">
        <v>600</v>
      </c>
      <c r="B26">
        <v>0</v>
      </c>
    </row>
    <row r="27" spans="1:1" x14ac:dyDescent="0.2">
      <c r="A27" s="200">
        <v>935</v>
      </c>
      <c r="B27">
        <v>0</v>
      </c>
    </row>
    <row r="28" spans="1:1" x14ac:dyDescent="0.2">
      <c r="A28" s="200">
        <v>935</v>
      </c>
      <c r="B28">
        <v>0</v>
      </c>
    </row>
    <row r="29" spans="1:1" x14ac:dyDescent="0.2">
      <c r="A29" s="200">
        <v>900</v>
      </c>
      <c r="B29">
        <v>0</v>
      </c>
    </row>
    <row r="30" spans="1:1" x14ac:dyDescent="0.2">
      <c r="A30" s="200"/>
    </row>
    <row r="31" spans="1:1" x14ac:dyDescent="0.2">
      <c r="A31" s="200">
        <v>1075</v>
      </c>
      <c r="B31">
        <v>0</v>
      </c>
    </row>
    <row r="32" spans="1:1" x14ac:dyDescent="0.2">
      <c r="A32" s="200">
        <v>1100</v>
      </c>
      <c r="B32">
        <v>0</v>
      </c>
    </row>
    <row r="33" spans="1:1" x14ac:dyDescent="0.2">
      <c r="A33" s="200">
        <v>1050</v>
      </c>
      <c r="B33">
        <v>0</v>
      </c>
    </row>
    <row r="34" spans="1:1" x14ac:dyDescent="0.2">
      <c r="A34" s="200">
        <v>425</v>
      </c>
      <c r="B34">
        <v>0</v>
      </c>
    </row>
    <row r="35" spans="1:1" x14ac:dyDescent="0.2">
      <c r="A35" s="200">
        <v>500</v>
      </c>
      <c r="B35">
        <v>0</v>
      </c>
    </row>
    <row r="36" spans="1:1" x14ac:dyDescent="0.2">
      <c r="A36" s="200">
        <v>575</v>
      </c>
      <c r="B36">
        <v>0</v>
      </c>
    </row>
    <row r="37" spans="1:1" x14ac:dyDescent="0.2">
      <c r="A37" s="200">
        <v>250</v>
      </c>
      <c r="B37">
        <v>0</v>
      </c>
    </row>
    <row r="38" spans="1:1" x14ac:dyDescent="0.2">
      <c r="A38" s="200">
        <v>275</v>
      </c>
      <c r="B38">
        <v>0</v>
      </c>
    </row>
    <row r="39" spans="1:1" x14ac:dyDescent="0.2">
      <c r="A39" s="200">
        <v>275</v>
      </c>
      <c r="B39">
        <v>0</v>
      </c>
    </row>
    <row r="40" spans="1:1" x14ac:dyDescent="0.2">
      <c r="A40" s="200"/>
    </row>
    <row r="41" spans="1:1" x14ac:dyDescent="0.2">
      <c r="A41" s="200" t="b">
        <v>1</v>
      </c>
      <c r="B41">
        <v>0</v>
      </c>
    </row>
    <row r="42" spans="1:1" x14ac:dyDescent="0.2">
      <c r="A42" s="200">
        <v>0</v>
      </c>
      <c r="B42">
        <v>0</v>
      </c>
    </row>
    <row r="43" spans="1:1" x14ac:dyDescent="0.2">
      <c r="A43" s="200">
        <v>0</v>
      </c>
      <c r="B43">
        <v>0</v>
      </c>
    </row>
    <row r="44" spans="1:1" x14ac:dyDescent="0.2">
      <c r="A44" s="200">
        <v>15</v>
      </c>
      <c r="B44">
        <v>0</v>
      </c>
    </row>
    <row r="45" spans="1:1" x14ac:dyDescent="0.2">
      <c r="A45" s="200">
        <v>15</v>
      </c>
      <c r="B45">
        <v>0</v>
      </c>
    </row>
    <row r="46" spans="1:1" x14ac:dyDescent="0.2">
      <c r="A46" s="200">
        <v>15</v>
      </c>
      <c r="B46">
        <v>0</v>
      </c>
    </row>
    <row r="47" spans="1:1" x14ac:dyDescent="0.2">
      <c r="A47" s="200">
        <v>125</v>
      </c>
      <c r="B47">
        <v>0</v>
      </c>
    </row>
    <row r="48" spans="1:1" x14ac:dyDescent="0.2">
      <c r="A48" s="200">
        <v>170</v>
      </c>
      <c r="B48">
        <v>0</v>
      </c>
    </row>
    <row r="49" spans="1:2" x14ac:dyDescent="0.2">
      <c r="A49" s="200">
        <v>350</v>
      </c>
      <c r="B49">
        <v>0</v>
      </c>
    </row>
    <row r="50" spans="1:2" x14ac:dyDescent="0.2">
      <c r="A50" s="200"/>
    </row>
    <row r="51" spans="1:2" x14ac:dyDescent="0.2">
      <c r="A51" s="200">
        <v>0</v>
      </c>
      <c r="B51">
        <v>0</v>
      </c>
    </row>
    <row r="52" spans="1:2" x14ac:dyDescent="0.2">
      <c r="A52" s="200">
        <v>0</v>
      </c>
      <c r="B52">
        <v>0</v>
      </c>
    </row>
    <row r="53" spans="1:2" x14ac:dyDescent="0.2">
      <c r="A53" s="200">
        <v>0</v>
      </c>
      <c r="B53">
        <v>0</v>
      </c>
    </row>
    <row r="54" spans="1:2" x14ac:dyDescent="0.2">
      <c r="A54" s="200">
        <v>0</v>
      </c>
      <c r="B54">
        <v>0</v>
      </c>
    </row>
    <row r="55" spans="1:2" x14ac:dyDescent="0.2">
      <c r="A55" s="200">
        <v>0</v>
      </c>
      <c r="B55">
        <v>0</v>
      </c>
    </row>
    <row r="56" spans="1:2" x14ac:dyDescent="0.2">
      <c r="A56" s="200">
        <v>0</v>
      </c>
      <c r="B56">
        <v>0</v>
      </c>
    </row>
    <row r="57" spans="1:2" x14ac:dyDescent="0.2">
      <c r="A57" s="200">
        <v>10</v>
      </c>
      <c r="B57">
        <v>0</v>
      </c>
    </row>
    <row r="58" spans="1:2" x14ac:dyDescent="0.2">
      <c r="A58" s="200">
        <v>0</v>
      </c>
      <c r="B58">
        <v>0</v>
      </c>
    </row>
    <row r="59" spans="1:2" x14ac:dyDescent="0.2">
      <c r="A59" s="200">
        <v>0</v>
      </c>
      <c r="B59">
        <v>0</v>
      </c>
    </row>
    <row r="60" spans="1:2" x14ac:dyDescent="0.2">
      <c r="A60" s="200"/>
    </row>
    <row r="61" spans="1:2" x14ac:dyDescent="0.2">
      <c r="A61" s="200">
        <v>3</v>
      </c>
      <c r="B61" s="188">
        <v>0</v>
      </c>
    </row>
    <row r="62" spans="1:2" x14ac:dyDescent="0.2">
      <c r="A62" s="200">
        <v>13</v>
      </c>
      <c r="B62">
        <v>0</v>
      </c>
    </row>
    <row r="63" spans="1:2" x14ac:dyDescent="0.2">
      <c r="A63" s="200">
        <v>13</v>
      </c>
      <c r="B63">
        <v>0</v>
      </c>
    </row>
    <row r="64" spans="1:2" x14ac:dyDescent="0.2">
      <c r="A64" s="200">
        <v>2</v>
      </c>
      <c r="B64" s="188">
        <v>0</v>
      </c>
    </row>
    <row r="65" spans="1:1" x14ac:dyDescent="0.2">
      <c r="A65" s="200">
        <v>13</v>
      </c>
      <c r="B65">
        <v>0</v>
      </c>
    </row>
    <row r="66" spans="1:1" x14ac:dyDescent="0.2">
      <c r="A66" s="200">
        <v>13</v>
      </c>
      <c r="B66">
        <v>0</v>
      </c>
    </row>
    <row r="67" spans="1:1" x14ac:dyDescent="0.2">
      <c r="A67" s="200"/>
    </row>
    <row r="68" spans="1:1" x14ac:dyDescent="0.2">
      <c r="A68" s="200">
        <v>11</v>
      </c>
      <c r="B68">
        <v>0</v>
      </c>
    </row>
    <row r="69" spans="1:1" x14ac:dyDescent="0.2">
      <c r="A69" s="200">
        <v>11</v>
      </c>
      <c r="B69">
        <v>0</v>
      </c>
    </row>
    <row r="70" spans="1:1" x14ac:dyDescent="0.2">
      <c r="A70" s="200"/>
    </row>
    <row r="71" spans="1:1" x14ac:dyDescent="0.2">
      <c r="A71" s="200"/>
    </row>
    <row r="72" spans="1:1" x14ac:dyDescent="0.2">
      <c r="A72" s="200">
        <v>0</v>
      </c>
      <c r="B72">
        <v>0</v>
      </c>
    </row>
    <row r="73" spans="1:1" x14ac:dyDescent="0.2">
      <c r="A73" s="200">
        <v>0</v>
      </c>
      <c r="B73">
        <v>0</v>
      </c>
    </row>
    <row r="74" spans="1:1" x14ac:dyDescent="0.2">
      <c r="A74" s="200">
        <v>0</v>
      </c>
      <c r="B74">
        <v>0</v>
      </c>
    </row>
    <row r="75" spans="1:1" x14ac:dyDescent="0.2">
      <c r="A75" s="200">
        <v>25</v>
      </c>
      <c r="B75">
        <v>0</v>
      </c>
    </row>
    <row r="76" spans="1:1" x14ac:dyDescent="0.2">
      <c r="A76" s="200">
        <v>2</v>
      </c>
      <c r="B76">
        <v>0</v>
      </c>
    </row>
    <row r="77" spans="1:1" x14ac:dyDescent="0.2">
      <c r="A77" s="200">
        <v>10</v>
      </c>
      <c r="B77">
        <v>0</v>
      </c>
    </row>
    <row r="78" spans="1:1" x14ac:dyDescent="0.2">
      <c r="A78" s="200">
        <v>15</v>
      </c>
      <c r="B78">
        <v>0</v>
      </c>
    </row>
    <row r="79" spans="1:1" x14ac:dyDescent="0.2">
      <c r="A79" s="200"/>
    </row>
    <row r="80" spans="1:1" x14ac:dyDescent="0.2">
      <c r="A80" s="200"/>
    </row>
    <row r="81" spans="1:2" x14ac:dyDescent="0.2">
      <c r="A81" s="200">
        <v>0</v>
      </c>
      <c r="B81" s="188">
        <v>0</v>
      </c>
    </row>
    <row r="82" spans="1:2" x14ac:dyDescent="0.2">
      <c r="A82" s="200">
        <v>0</v>
      </c>
      <c r="B82">
        <v>0</v>
      </c>
    </row>
    <row r="83" spans="1:2" x14ac:dyDescent="0.2">
      <c r="A83" s="200">
        <v>1500</v>
      </c>
      <c r="B83">
        <v>0</v>
      </c>
    </row>
    <row r="84" spans="1:2" x14ac:dyDescent="0.2">
      <c r="A84" s="200"/>
    </row>
    <row r="85" spans="1:2" x14ac:dyDescent="0.2">
      <c r="A85" s="200">
        <v>150</v>
      </c>
      <c r="B85">
        <v>0</v>
      </c>
    </row>
    <row r="86" spans="1:2" x14ac:dyDescent="0.2">
      <c r="A86" s="200">
        <v>0</v>
      </c>
      <c r="B86">
        <v>0</v>
      </c>
    </row>
    <row r="87" spans="1:2" x14ac:dyDescent="0.2">
      <c r="A87" s="200"/>
    </row>
    <row r="88" spans="1:2" x14ac:dyDescent="0.2">
      <c r="A88" s="200"/>
    </row>
    <row r="89" spans="1:2" x14ac:dyDescent="0.2">
      <c r="A89" s="200"/>
    </row>
    <row r="90" spans="1:2" x14ac:dyDescent="0.2">
      <c r="A90" s="200"/>
    </row>
    <row r="91" spans="1:2" x14ac:dyDescent="0.2">
      <c r="A91" s="200">
        <v>0</v>
      </c>
      <c r="B91">
        <v>0</v>
      </c>
    </row>
    <row r="92" spans="1:2" x14ac:dyDescent="0.2">
      <c r="A92" s="200">
        <v>0</v>
      </c>
      <c r="B92">
        <v>0</v>
      </c>
    </row>
    <row r="93" spans="1:2" x14ac:dyDescent="0.2">
      <c r="A93" s="200">
        <v>0</v>
      </c>
      <c r="B93">
        <v>0</v>
      </c>
    </row>
    <row r="94" spans="1:2" x14ac:dyDescent="0.2">
      <c r="A94" s="200">
        <v>0</v>
      </c>
      <c r="B94">
        <v>0</v>
      </c>
    </row>
    <row r="95" spans="1:2" x14ac:dyDescent="0.2">
      <c r="A95" s="200"/>
    </row>
    <row r="96" spans="1:2" x14ac:dyDescent="0.2">
      <c r="A96" s="200"/>
    </row>
    <row r="97" spans="1:1" x14ac:dyDescent="0.2">
      <c r="A97" s="200">
        <v>0</v>
      </c>
      <c r="B97">
        <v>0</v>
      </c>
    </row>
    <row r="98" spans="1:1" x14ac:dyDescent="0.2">
      <c r="A98" s="200" t="b">
        <v>1</v>
      </c>
      <c r="B98">
        <v>0</v>
      </c>
    </row>
    <row r="99" spans="1:1" x14ac:dyDescent="0.2">
      <c r="A99" s="200">
        <v>3</v>
      </c>
      <c r="B99">
        <v>0</v>
      </c>
    </row>
    <row r="100" spans="1:1" x14ac:dyDescent="0.2">
      <c r="A100" s="200"/>
    </row>
    <row r="101" spans="1:1" x14ac:dyDescent="0.2">
      <c r="A101" s="200"/>
    </row>
    <row r="102" spans="1:1" x14ac:dyDescent="0.2">
      <c r="A102" s="200">
        <v>125</v>
      </c>
    </row>
    <row r="103" spans="1:1" x14ac:dyDescent="0.2">
      <c r="A103" s="200">
        <v>116</v>
      </c>
    </row>
    <row r="104" spans="1:1" x14ac:dyDescent="0.2">
      <c r="A104" s="200">
        <v>90</v>
      </c>
    </row>
    <row r="105" spans="1:1" x14ac:dyDescent="0.2">
      <c r="A105" s="200">
        <v>3.33</v>
      </c>
    </row>
    <row r="106" spans="1:1" x14ac:dyDescent="0.2">
      <c r="A106" s="200">
        <v>2.84</v>
      </c>
    </row>
    <row r="107" spans="1:1" x14ac:dyDescent="0.2">
      <c r="A107" s="200">
        <v>1.55</v>
      </c>
    </row>
    <row r="108" spans="1:1" x14ac:dyDescent="0.2">
      <c r="A108" s="200">
        <v>3225</v>
      </c>
    </row>
    <row r="109" spans="1:1" x14ac:dyDescent="0.2">
      <c r="A109" s="200">
        <v>1500</v>
      </c>
    </row>
    <row r="110" spans="1:1" x14ac:dyDescent="0.2">
      <c r="A110" s="200">
        <v>800</v>
      </c>
    </row>
    <row r="111" spans="1:1" x14ac:dyDescent="0.2">
      <c r="A111" s="200">
        <v>3319</v>
      </c>
    </row>
    <row r="112" spans="1:1" x14ac:dyDescent="0.2">
      <c r="A112" s="200">
        <v>1555</v>
      </c>
    </row>
    <row r="113" spans="1:1" x14ac:dyDescent="0.2">
      <c r="A113" s="200">
        <v>827</v>
      </c>
    </row>
    <row r="114" spans="1:1" x14ac:dyDescent="0.2">
      <c r="A114" s="200">
        <v>94</v>
      </c>
    </row>
    <row r="115" spans="1:1" x14ac:dyDescent="0.2">
      <c r="A115" s="200">
        <v>55</v>
      </c>
    </row>
    <row r="116" spans="1:1" x14ac:dyDescent="0.2">
      <c r="A116" s="200">
        <v>27</v>
      </c>
    </row>
    <row r="117" spans="1:1" x14ac:dyDescent="0.2">
      <c r="A117" s="200">
        <v>0</v>
      </c>
    </row>
    <row r="118" spans="1:1" x14ac:dyDescent="0.2">
      <c r="A118" s="200">
        <v>0</v>
      </c>
    </row>
    <row r="119" spans="1:1" x14ac:dyDescent="0.2">
      <c r="A119" s="200">
        <v>0</v>
      </c>
    </row>
    <row r="120" spans="1:1" x14ac:dyDescent="0.2">
      <c r="A120" s="200"/>
    </row>
    <row r="121" spans="1:1" x14ac:dyDescent="0.2">
      <c r="A121" s="200">
        <v>1075</v>
      </c>
    </row>
    <row r="122" spans="1:1" x14ac:dyDescent="0.2">
      <c r="A122" s="200">
        <v>1100</v>
      </c>
    </row>
    <row r="123" spans="1:1" x14ac:dyDescent="0.2">
      <c r="A123" s="200">
        <v>1050</v>
      </c>
    </row>
    <row r="124" spans="1:1" x14ac:dyDescent="0.2">
      <c r="A124" s="200">
        <v>425</v>
      </c>
    </row>
    <row r="125" spans="1:1" x14ac:dyDescent="0.2">
      <c r="A125" s="200">
        <v>500</v>
      </c>
    </row>
    <row r="126" spans="1:1" x14ac:dyDescent="0.2">
      <c r="A126" s="200">
        <v>575</v>
      </c>
    </row>
    <row r="127" spans="1:1" x14ac:dyDescent="0.2">
      <c r="A127" s="200">
        <v>250</v>
      </c>
    </row>
    <row r="128" spans="1:1" x14ac:dyDescent="0.2">
      <c r="A128" s="200">
        <v>275</v>
      </c>
    </row>
    <row r="129" spans="1:1" x14ac:dyDescent="0.2">
      <c r="A129" s="200">
        <v>275</v>
      </c>
    </row>
    <row r="130" spans="1:1" x14ac:dyDescent="0.2">
      <c r="A130" s="200"/>
    </row>
    <row r="131" spans="1:1" x14ac:dyDescent="0.2">
      <c r="A131" s="200">
        <v>562</v>
      </c>
    </row>
    <row r="132" spans="1:1" x14ac:dyDescent="0.2">
      <c r="A132" s="200">
        <v>769</v>
      </c>
    </row>
    <row r="133" spans="1:1" x14ac:dyDescent="0.2">
      <c r="A133" s="200">
        <v>782</v>
      </c>
    </row>
    <row r="134" spans="1:1" x14ac:dyDescent="0.2">
      <c r="A134" s="200">
        <v>324</v>
      </c>
    </row>
    <row r="135" spans="1:1" x14ac:dyDescent="0.2">
      <c r="A135" s="200">
        <v>380</v>
      </c>
    </row>
    <row r="136" spans="1:1" x14ac:dyDescent="0.2">
      <c r="A136" s="200">
        <v>461</v>
      </c>
    </row>
    <row r="137" spans="1:1" x14ac:dyDescent="0.2">
      <c r="A137" s="200">
        <v>285</v>
      </c>
    </row>
    <row r="138" spans="1:1" x14ac:dyDescent="0.2">
      <c r="A138" s="200">
        <v>282</v>
      </c>
    </row>
    <row r="139" spans="1:1" x14ac:dyDescent="0.2">
      <c r="A139" s="200">
        <v>29</v>
      </c>
    </row>
    <row r="140" spans="1:1" x14ac:dyDescent="0.2">
      <c r="A140" s="200"/>
    </row>
    <row r="141" spans="1:1" x14ac:dyDescent="0.2">
      <c r="A141" s="200">
        <v>413</v>
      </c>
    </row>
    <row r="142" spans="1:1" x14ac:dyDescent="0.2">
      <c r="A142" s="200">
        <v>611</v>
      </c>
    </row>
    <row r="143" spans="1:1" x14ac:dyDescent="0.2">
      <c r="A143" s="200">
        <v>-462</v>
      </c>
    </row>
    <row r="144" spans="1:1" x14ac:dyDescent="0.2">
      <c r="A144" s="200">
        <v>324</v>
      </c>
    </row>
    <row r="145" spans="1:1" x14ac:dyDescent="0.2">
      <c r="A145" s="200">
        <v>380</v>
      </c>
    </row>
    <row r="146" spans="1:1" x14ac:dyDescent="0.2">
      <c r="A146" s="200">
        <v>461</v>
      </c>
    </row>
    <row r="147" spans="1:1" x14ac:dyDescent="0.2">
      <c r="A147" s="200">
        <v>285</v>
      </c>
    </row>
    <row r="148" spans="1:1" x14ac:dyDescent="0.2">
      <c r="A148" s="200">
        <v>282</v>
      </c>
    </row>
    <row r="149" spans="1:1" x14ac:dyDescent="0.2">
      <c r="A149" s="200">
        <v>29</v>
      </c>
    </row>
    <row r="150" spans="1:1" x14ac:dyDescent="0.2">
      <c r="A150" s="200"/>
    </row>
    <row r="151" spans="1:1" x14ac:dyDescent="0.2">
      <c r="A151" s="200">
        <v>0</v>
      </c>
    </row>
    <row r="152" spans="1:1" x14ac:dyDescent="0.2">
      <c r="A152" s="200">
        <v>0</v>
      </c>
    </row>
    <row r="153" spans="1:1" x14ac:dyDescent="0.2">
      <c r="A153" s="200"/>
    </row>
    <row r="154" spans="1:1" x14ac:dyDescent="0.2">
      <c r="A154" s="200">
        <v>0</v>
      </c>
    </row>
    <row r="155" spans="1:1" x14ac:dyDescent="0.2">
      <c r="A155" s="200">
        <v>0</v>
      </c>
    </row>
    <row r="156" spans="1:1" x14ac:dyDescent="0.2">
      <c r="A156" s="200"/>
    </row>
    <row r="157" spans="1:1" x14ac:dyDescent="0.2">
      <c r="A157" s="200">
        <v>0</v>
      </c>
    </row>
    <row r="158" spans="1:1" x14ac:dyDescent="0.2">
      <c r="A158" s="200">
        <v>0</v>
      </c>
    </row>
    <row r="159" spans="1:1" x14ac:dyDescent="0.2">
      <c r="A159" s="200"/>
    </row>
    <row r="160" spans="1:1" x14ac:dyDescent="0.2">
      <c r="A160" s="200"/>
    </row>
    <row r="161" spans="1:1" x14ac:dyDescent="0.2">
      <c r="A161" s="200">
        <v>513</v>
      </c>
    </row>
    <row r="162" spans="1:1" x14ac:dyDescent="0.2">
      <c r="A162" s="200">
        <v>331</v>
      </c>
    </row>
    <row r="163" spans="1:1" x14ac:dyDescent="0.2">
      <c r="A163" s="200">
        <v>268</v>
      </c>
    </row>
    <row r="164" spans="1:1" x14ac:dyDescent="0.2">
      <c r="A164" s="200">
        <v>369</v>
      </c>
    </row>
    <row r="165" spans="1:1" x14ac:dyDescent="0.2">
      <c r="A165" s="200">
        <v>395</v>
      </c>
    </row>
    <row r="166" spans="1:1" x14ac:dyDescent="0.2">
      <c r="A166" s="200">
        <v>980</v>
      </c>
    </row>
    <row r="167" spans="1:1" x14ac:dyDescent="0.2">
      <c r="A167" s="200">
        <v>171</v>
      </c>
    </row>
    <row r="168" spans="1:1" x14ac:dyDescent="0.2">
      <c r="A168" s="200">
        <v>241</v>
      </c>
    </row>
    <row r="169" spans="1:1" x14ac:dyDescent="0.2">
      <c r="A169" s="200">
        <v>842</v>
      </c>
    </row>
    <row r="170" spans="1:1" x14ac:dyDescent="0.2">
      <c r="A170" s="200"/>
    </row>
    <row r="171" spans="1:1" x14ac:dyDescent="0.2">
      <c r="A171" s="200">
        <v>81</v>
      </c>
    </row>
    <row r="172" spans="1:1" x14ac:dyDescent="0.2">
      <c r="A172" s="200">
        <v>45</v>
      </c>
    </row>
    <row r="173" spans="1:1" x14ac:dyDescent="0.2">
      <c r="A173" s="200">
        <v>36</v>
      </c>
    </row>
    <row r="174" spans="1:1" x14ac:dyDescent="0.2">
      <c r="A174" s="200"/>
    </row>
    <row r="175" spans="1:1" x14ac:dyDescent="0.2">
      <c r="A175" s="200"/>
    </row>
    <row r="176" spans="1:1" x14ac:dyDescent="0.2">
      <c r="A176" s="200"/>
    </row>
    <row r="177" spans="1:1" x14ac:dyDescent="0.2">
      <c r="A177" s="200" t="inlineStr">
        <is>
          <t>NONE</t>
        </is>
      </c>
    </row>
    <row r="178" spans="1:1" x14ac:dyDescent="0.2">
      <c r="A178" s="200" t="inlineStr">
        <is>
          <t>NONE</t>
        </is>
      </c>
    </row>
    <row r="179" spans="1:1" x14ac:dyDescent="0.2">
      <c r="A179" s="200" t="inlineStr">
        <is>
          <t>NONE</t>
        </is>
      </c>
    </row>
    <row r="180" spans="1:1" x14ac:dyDescent="0.2">
      <c r="A180" s="200"/>
    </row>
    <row r="181" spans="1:1" x14ac:dyDescent="0.2">
      <c r="A181" s="200">
        <v>0</v>
      </c>
    </row>
    <row r="182" spans="1:1" x14ac:dyDescent="0.2">
      <c r="A182" s="200">
        <v>0</v>
      </c>
    </row>
    <row r="183" spans="1:1" x14ac:dyDescent="0.2">
      <c r="A183" s="200">
        <v>0</v>
      </c>
    </row>
    <row r="184" spans="1:1" x14ac:dyDescent="0.2">
      <c r="A184" s="200">
        <v>0</v>
      </c>
    </row>
    <row r="185" spans="1:1" x14ac:dyDescent="0.2">
      <c r="A185" s="200">
        <v>0</v>
      </c>
    </row>
    <row r="186" spans="1:1" x14ac:dyDescent="0.2">
      <c r="A186" s="200">
        <v>0</v>
      </c>
    </row>
    <row r="187" spans="1:1" x14ac:dyDescent="0.2">
      <c r="A187" s="200">
        <v>0</v>
      </c>
    </row>
    <row r="188" spans="1:1" x14ac:dyDescent="0.2">
      <c r="A188" s="200">
        <v>0</v>
      </c>
    </row>
    <row r="189" spans="1:1" x14ac:dyDescent="0.2">
      <c r="A189" s="200">
        <v>0</v>
      </c>
    </row>
    <row r="190" spans="1:1" x14ac:dyDescent="0.2">
      <c r="A190" s="200"/>
    </row>
    <row r="191" spans="1:1" x14ac:dyDescent="0.2">
      <c r="A191" s="200">
        <v>36</v>
      </c>
    </row>
    <row r="192" spans="1:1" x14ac:dyDescent="0.2">
      <c r="A192" s="200">
        <v>80</v>
      </c>
    </row>
    <row r="193" spans="1:1" x14ac:dyDescent="0.2">
      <c r="A193" s="200">
        <v>0</v>
      </c>
    </row>
    <row r="194" spans="1:1" x14ac:dyDescent="0.2">
      <c r="A194" s="200">
        <v>0</v>
      </c>
    </row>
    <row r="195" spans="1:1" x14ac:dyDescent="0.2">
      <c r="A195" s="200">
        <v>0</v>
      </c>
    </row>
    <row r="196" spans="1:1" x14ac:dyDescent="0.2">
      <c r="A196" s="200">
        <v>0</v>
      </c>
    </row>
    <row r="197" spans="1:1" x14ac:dyDescent="0.2">
      <c r="A197" s="200">
        <v>36</v>
      </c>
    </row>
    <row r="198" spans="1:1" x14ac:dyDescent="0.2">
      <c r="A198" s="200">
        <v>80</v>
      </c>
    </row>
    <row r="199" spans="1:1" x14ac:dyDescent="0.2">
      <c r="A199" s="200"/>
    </row>
    <row r="200" spans="1:1" x14ac:dyDescent="0.2">
      <c r="A200" s="200"/>
    </row>
    <row r="201" spans="1:1" x14ac:dyDescent="0.2">
      <c r="A201" s="200">
        <v>465000</v>
      </c>
    </row>
    <row r="202" spans="1:1" x14ac:dyDescent="0.2">
      <c r="A202" s="200">
        <v>25240</v>
      </c>
    </row>
    <row r="203" spans="1:1" x14ac:dyDescent="0.2">
      <c r="A203" s="200">
        <v>11000</v>
      </c>
    </row>
    <row r="204" spans="1:1" x14ac:dyDescent="0.2">
      <c r="A204" s="200">
        <v>255929</v>
      </c>
    </row>
    <row r="205" spans="1:1" x14ac:dyDescent="0.2">
      <c r="A205" s="200">
        <v>21271</v>
      </c>
    </row>
    <row r="206" spans="1:1" x14ac:dyDescent="0.2">
      <c r="A206" s="200">
        <v>20610</v>
      </c>
    </row>
    <row r="207" spans="1:1" x14ac:dyDescent="0.2">
      <c r="A207" s="200">
        <v>45000</v>
      </c>
    </row>
    <row r="208" spans="1:1" x14ac:dyDescent="0.2">
      <c r="A208" s="200">
        <v>15000</v>
      </c>
    </row>
    <row r="209" spans="1:1" x14ac:dyDescent="0.2">
      <c r="A209" s="200">
        <v>0</v>
      </c>
    </row>
    <row r="210" spans="1:1" x14ac:dyDescent="0.2">
      <c r="A210" s="200">
        <v>21888</v>
      </c>
    </row>
    <row r="211" spans="1:1" x14ac:dyDescent="0.2">
      <c r="A211" s="200">
        <v>17676</v>
      </c>
    </row>
    <row r="212" spans="1:1" x14ac:dyDescent="0.2">
      <c r="A212" s="200">
        <v>7500</v>
      </c>
    </row>
    <row r="213" spans="1:1" x14ac:dyDescent="0.2">
      <c r="A213" s="200">
        <v>2323</v>
      </c>
    </row>
    <row r="214" spans="1:1" x14ac:dyDescent="0.2">
      <c r="A214" s="200">
        <v>7663</v>
      </c>
    </row>
    <row r="215" spans="1:1" x14ac:dyDescent="0.2">
      <c r="A215" s="200">
        <v>150000</v>
      </c>
    </row>
    <row r="216" spans="1:1" x14ac:dyDescent="0.2">
      <c r="A216" s="200">
        <v>29796</v>
      </c>
    </row>
    <row r="217" spans="1:1" x14ac:dyDescent="0.2">
      <c r="A217" s="200">
        <v>1095896</v>
      </c>
    </row>
    <row r="218" spans="1:1" x14ac:dyDescent="0.2">
      <c r="A218" s="200"/>
    </row>
    <row r="219" spans="1:1" x14ac:dyDescent="0.2">
      <c r="A219" s="200">
        <v>0</v>
      </c>
    </row>
    <row r="220" spans="1:1" x14ac:dyDescent="0.2">
      <c r="A220" s="200">
        <v>11495</v>
      </c>
    </row>
    <row r="221" spans="1:1" x14ac:dyDescent="0.2">
      <c r="A221" s="200">
        <v>1777321</v>
      </c>
    </row>
    <row r="222" spans="1:1" x14ac:dyDescent="0.2">
      <c r="A222" s="200">
        <v>0</v>
      </c>
    </row>
    <row r="223" spans="1:1" x14ac:dyDescent="0.2">
      <c r="A223" s="200">
        <v>2067974</v>
      </c>
    </row>
    <row r="224" spans="1:1" x14ac:dyDescent="0.2">
      <c r="A224" s="200">
        <v>0</v>
      </c>
    </row>
    <row r="225" spans="1:1" x14ac:dyDescent="0.2">
      <c r="A225" s="200">
        <v>0</v>
      </c>
    </row>
    <row r="226" spans="1:1" x14ac:dyDescent="0.2">
      <c r="A226" s="200">
        <v>0</v>
      </c>
    </row>
    <row r="227" spans="1:1" x14ac:dyDescent="0.2">
      <c r="A227" s="200">
        <v>0</v>
      </c>
    </row>
    <row r="228" spans="1:1" x14ac:dyDescent="0.2">
      <c r="A228" s="200">
        <v>0</v>
      </c>
    </row>
    <row r="229" spans="1:1" x14ac:dyDescent="0.2">
      <c r="A229" s="200">
        <v>0</v>
      </c>
    </row>
    <row r="230" spans="1:1" x14ac:dyDescent="0.2">
      <c r="A230" s="200">
        <v>0</v>
      </c>
    </row>
    <row r="231" spans="1:1" x14ac:dyDescent="0.2">
      <c r="A231" s="200">
        <v>0</v>
      </c>
    </row>
    <row r="232" spans="1:1" x14ac:dyDescent="0.2">
      <c r="A232" s="200">
        <v>0</v>
      </c>
    </row>
    <row r="233" spans="1:1" x14ac:dyDescent="0.2">
      <c r="A233" s="200">
        <v>-290653</v>
      </c>
    </row>
    <row r="234" spans="1:1" x14ac:dyDescent="0.2">
      <c r="A234" s="200">
        <v>-1264193</v>
      </c>
    </row>
    <row r="235" spans="1:1" x14ac:dyDescent="0.2">
      <c r="A235" s="200"/>
    </row>
    <row r="236" spans="1:1" x14ac:dyDescent="0.2">
      <c r="A236" s="200"/>
    </row>
    <row r="237" spans="1:1" x14ac:dyDescent="0.2">
      <c r="A237" s="200"/>
    </row>
    <row r="238" spans="1:1" x14ac:dyDescent="0.2">
      <c r="A238" s="200">
        <v>1031000</v>
      </c>
    </row>
    <row r="239" spans="1:1" x14ac:dyDescent="0.2">
      <c r="A239" s="200">
        <v>0</v>
      </c>
    </row>
    <row r="240" spans="1:1" x14ac:dyDescent="0.2">
      <c r="A240" s="200">
        <v>658139</v>
      </c>
    </row>
    <row r="241" spans="1:1" x14ac:dyDescent="0.2">
      <c r="A241" s="200">
        <v>1807070</v>
      </c>
    </row>
    <row r="242" spans="1:1" x14ac:dyDescent="0.2">
      <c r="A242" s="200">
        <v>707555</v>
      </c>
    </row>
    <row r="243" spans="1:1" x14ac:dyDescent="0.2">
      <c r="A243" s="200">
        <v>0</v>
      </c>
    </row>
    <row r="244" spans="1:1" x14ac:dyDescent="0.2">
      <c r="A244" s="200">
        <v>44700</v>
      </c>
    </row>
    <row r="245" spans="1:1" x14ac:dyDescent="0.2">
      <c r="A245" s="200">
        <v>127795</v>
      </c>
    </row>
    <row r="246" spans="1:1" x14ac:dyDescent="0.2">
      <c r="A246" s="200">
        <v>374400</v>
      </c>
    </row>
    <row r="247" spans="1:1" x14ac:dyDescent="0.2">
      <c r="A247" s="200">
        <v>249840</v>
      </c>
    </row>
    <row r="248" spans="1:1" x14ac:dyDescent="0.2">
      <c r="A248" s="200">
        <v>5701</v>
      </c>
    </row>
    <row r="249" spans="1:1" x14ac:dyDescent="0.2">
      <c r="A249" s="200">
        <v>168000</v>
      </c>
    </row>
    <row r="250" spans="1:1" x14ac:dyDescent="0.2">
      <c r="A250" s="200">
        <v>650798</v>
      </c>
    </row>
    <row r="251" spans="1:1" x14ac:dyDescent="0.2">
      <c r="A251" s="200">
        <v>1027193</v>
      </c>
    </row>
    <row r="252" spans="1:1" x14ac:dyDescent="0.2">
      <c r="A252" s="200">
        <v>779877</v>
      </c>
    </row>
    <row r="253" spans="1:1" x14ac:dyDescent="0.2">
      <c r="A253" s="200"/>
    </row>
    <row r="254" spans="1:1" x14ac:dyDescent="0.2">
      <c r="A254" s="200">
        <v>51227</v>
      </c>
    </row>
    <row r="255" spans="1:1" x14ac:dyDescent="0.2">
      <c r="A255" s="200">
        <v>0</v>
      </c>
    </row>
    <row r="256" spans="1:1" x14ac:dyDescent="0.2">
      <c r="A256" s="200">
        <v>-367246</v>
      </c>
    </row>
    <row r="257" spans="1:1" x14ac:dyDescent="0.2">
      <c r="A257" s="200">
        <v>290893</v>
      </c>
    </row>
    <row r="258" spans="1:1" x14ac:dyDescent="0.2">
      <c r="A258" s="200"/>
    </row>
    <row r="259" spans="1:1" x14ac:dyDescent="0.2">
      <c r="A259" s="200"/>
    </row>
    <row r="260" spans="1:1" x14ac:dyDescent="0.2">
      <c r="A260" s="200">
        <v>1426511</v>
      </c>
    </row>
    <row r="261" spans="1:1" x14ac:dyDescent="0.2">
      <c r="A261" s="200">
        <v>375000</v>
      </c>
    </row>
    <row r="262" spans="1:1" x14ac:dyDescent="0.2">
      <c r="A262" s="200">
        <v>700000</v>
      </c>
    </row>
    <row r="263" spans="1:1" x14ac:dyDescent="0.2">
      <c r="A263" s="200">
        <v>1997842</v>
      </c>
    </row>
    <row r="264" spans="1:1" x14ac:dyDescent="0.2">
      <c r="A264" s="200"/>
    </row>
    <row r="265" spans="1:1" x14ac:dyDescent="0.2">
      <c r="A265" s="200">
        <v>611480</v>
      </c>
    </row>
    <row r="266" spans="1:1" x14ac:dyDescent="0.2">
      <c r="A266" s="200">
        <v>0</v>
      </c>
    </row>
    <row r="267" spans="1:1" x14ac:dyDescent="0.2">
      <c r="A267" s="200">
        <v>38808</v>
      </c>
    </row>
    <row r="268" spans="1:1" x14ac:dyDescent="0.2">
      <c r="A268" s="200">
        <v>1310593</v>
      </c>
    </row>
    <row r="269" spans="1:1" x14ac:dyDescent="0.2">
      <c r="A269" s="200">
        <v>1219711</v>
      </c>
    </row>
    <row r="270" spans="1:1" x14ac:dyDescent="0.2">
      <c r="A270" s="200">
        <v>0</v>
      </c>
    </row>
    <row r="271" spans="1:1" x14ac:dyDescent="0.2">
      <c r="A271" s="200">
        <v>279360</v>
      </c>
    </row>
    <row r="272" spans="1:1" x14ac:dyDescent="0.2">
      <c r="A272" s="200">
        <v>732088</v>
      </c>
    </row>
    <row r="273" spans="1:1" x14ac:dyDescent="0.2">
      <c r="A273" s="200">
        <v>0</v>
      </c>
    </row>
    <row r="274" spans="1:1" x14ac:dyDescent="0.2">
      <c r="A274" s="200">
        <v>0</v>
      </c>
    </row>
    <row r="275" spans="1:1" x14ac:dyDescent="0.2">
      <c r="A275" s="200">
        <v>400000000</v>
      </c>
    </row>
    <row r="276" spans="1:1" x14ac:dyDescent="0.2">
      <c r="A276" s="200">
        <v>0</v>
      </c>
    </row>
    <row r="277" spans="1:1" x14ac:dyDescent="0.2">
      <c r="A277" s="200">
        <v>401059265</v>
      </c>
    </row>
    <row r="278" spans="1:1" x14ac:dyDescent="0.2">
      <c r="A278" s="200"/>
    </row>
    <row r="279" spans="1:1" x14ac:dyDescent="0.2">
      <c r="A279" s="200"/>
    </row>
    <row r="280" spans="1:1" x14ac:dyDescent="0.2">
      <c r="A280" s="200"/>
    </row>
    <row r="281" spans="1:1" x14ac:dyDescent="0.2">
      <c r="A281" s="200">
        <v>7500</v>
      </c>
    </row>
    <row r="282" spans="1:1" x14ac:dyDescent="0.2">
      <c r="A282" s="200"/>
    </row>
    <row r="283" spans="1:1" x14ac:dyDescent="0.2">
      <c r="A283" s="200"/>
    </row>
    <row r="284" spans="1:1" x14ac:dyDescent="0.2">
      <c r="A284" s="200">
        <v>1400</v>
      </c>
    </row>
    <row r="285" spans="1:1" x14ac:dyDescent="0.2">
      <c r="A285" s="200">
        <v>250</v>
      </c>
    </row>
    <row r="286" spans="1:1" x14ac:dyDescent="0.2">
      <c r="A286" s="200">
        <v>360</v>
      </c>
    </row>
    <row r="287" spans="1:1" x14ac:dyDescent="0.2">
      <c r="A287" s="200">
        <v>51</v>
      </c>
    </row>
    <row r="288" spans="1:1" x14ac:dyDescent="0.2">
      <c r="A288" s="200"/>
    </row>
    <row r="289" spans="1:1" x14ac:dyDescent="0.2">
      <c r="A289" s="200"/>
    </row>
    <row r="290" spans="1:1" x14ac:dyDescent="0.2">
      <c r="A290" s="200"/>
    </row>
    <row r="291" spans="1:1" x14ac:dyDescent="0.2">
      <c r="A291" s="200">
        <v>0</v>
      </c>
    </row>
    <row r="292" spans="1:1" x14ac:dyDescent="0.2">
      <c r="A292" s="200">
        <v>10</v>
      </c>
    </row>
    <row r="293" spans="1:1" x14ac:dyDescent="0.2">
      <c r="A293" s="200">
        <v>0</v>
      </c>
    </row>
    <row r="294" spans="1:1" x14ac:dyDescent="0.2">
      <c r="A294" s="200">
        <v>10</v>
      </c>
    </row>
    <row r="295" spans="1:1" x14ac:dyDescent="0.2">
      <c r="A295" s="200">
        <v>1434</v>
      </c>
    </row>
    <row r="296" spans="1:1" x14ac:dyDescent="0.2">
      <c r="A296" s="200">
        <v>6</v>
      </c>
    </row>
    <row r="297" spans="1:1" x14ac:dyDescent="0.2">
      <c r="A297" s="200">
        <v>500</v>
      </c>
    </row>
    <row r="298" spans="1:1" x14ac:dyDescent="0.2">
      <c r="A298" s="200">
        <v>7</v>
      </c>
    </row>
    <row r="299" spans="1:1" x14ac:dyDescent="0.2">
      <c r="A299" s="200">
        <v>300</v>
      </c>
    </row>
    <row r="300" spans="1:1" x14ac:dyDescent="0.2">
      <c r="A300" s="200">
        <v>7</v>
      </c>
    </row>
    <row r="301" spans="1:1" x14ac:dyDescent="0.2">
      <c r="A301" s="200">
        <v>10680</v>
      </c>
    </row>
    <row r="302" spans="1:1" x14ac:dyDescent="0.2">
      <c r="A302" s="200">
        <v>28</v>
      </c>
    </row>
    <row r="303" spans="1:1" x14ac:dyDescent="0.2">
      <c r="A303" s="200">
        <v>7429</v>
      </c>
    </row>
    <row r="304" spans="1:1" x14ac:dyDescent="0.2">
      <c r="A304" s="200">
        <v>93.10000000000001</v>
      </c>
    </row>
    <row r="305" spans="1:1" x14ac:dyDescent="0.2">
      <c r="A305" s="200">
        <v>20736</v>
      </c>
    </row>
    <row r="306" spans="1:1" x14ac:dyDescent="0.2">
      <c r="A306" s="200">
        <v>172</v>
      </c>
    </row>
    <row r="307" spans="1:1" x14ac:dyDescent="0.2">
      <c r="A307" s="200">
        <v>16144</v>
      </c>
    </row>
    <row r="308" spans="1:1" x14ac:dyDescent="0.2">
      <c r="A308" s="200">
        <v>0</v>
      </c>
    </row>
    <row r="309" spans="1:1" x14ac:dyDescent="0.2">
      <c r="A309" s="200"/>
    </row>
    <row r="310" spans="1:1" x14ac:dyDescent="0.2">
      <c r="A310" s="200"/>
    </row>
    <row r="311" spans="1:1" x14ac:dyDescent="0.2">
      <c r="A311" s="200">
        <v>9020</v>
      </c>
    </row>
    <row r="312" spans="1:1" x14ac:dyDescent="0.2">
      <c r="A312" s="200">
        <v>0</v>
      </c>
      <c r="B312">
        <v>0</v>
      </c>
    </row>
    <row r="313" spans="1:1" x14ac:dyDescent="0.2">
      <c r="A313" s="200">
        <v>0</v>
      </c>
    </row>
    <row r="314" spans="1:1" x14ac:dyDescent="0.2">
      <c r="A314" s="200">
        <v>0</v>
      </c>
    </row>
    <row r="315" spans="1:1" x14ac:dyDescent="0.2">
      <c r="A315" s="200">
        <v>8910</v>
      </c>
    </row>
    <row r="316" spans="1:1" x14ac:dyDescent="0.2">
      <c r="A316" s="200">
        <v>10110</v>
      </c>
    </row>
    <row r="317" spans="1:1" x14ac:dyDescent="0.2">
      <c r="A317" s="200">
        <v>0</v>
      </c>
    </row>
    <row r="318" spans="1:1" x14ac:dyDescent="0.2">
      <c r="A318" s="200">
        <v>11</v>
      </c>
    </row>
    <row r="319" spans="1:1" x14ac:dyDescent="0.2">
      <c r="A319" s="200">
        <v>110976</v>
      </c>
    </row>
    <row r="320" spans="1:1" x14ac:dyDescent="0.2">
      <c r="A320" s="200">
        <v>1000</v>
      </c>
    </row>
    <row r="321" spans="1:1" x14ac:dyDescent="0.2">
      <c r="A321" s="200">
        <v>3</v>
      </c>
    </row>
    <row r="322" spans="1:1" x14ac:dyDescent="0.2">
      <c r="A322" s="200">
        <v>2</v>
      </c>
    </row>
    <row r="323" spans="1:1" x14ac:dyDescent="0.2">
      <c r="A323" s="200">
        <v>0</v>
      </c>
    </row>
    <row r="324" spans="1:1" x14ac:dyDescent="0.2">
      <c r="A324" s="200">
        <v>0</v>
      </c>
    </row>
    <row r="325" spans="1:1" x14ac:dyDescent="0.2">
      <c r="A325" s="200">
        <v>3</v>
      </c>
    </row>
    <row r="326" spans="1:1" x14ac:dyDescent="0.2">
      <c r="A326" s="200">
        <v>2</v>
      </c>
    </row>
    <row r="327" spans="1:1" x14ac:dyDescent="0.2">
      <c r="A327" s="200">
        <v>11</v>
      </c>
    </row>
    <row r="328" spans="1:1" x14ac:dyDescent="0.2">
      <c r="A328" s="200">
        <v>10</v>
      </c>
    </row>
    <row r="329" spans="1:1" x14ac:dyDescent="0.2">
      <c r="A329" s="200">
        <v>2</v>
      </c>
    </row>
    <row r="330" spans="1:1" x14ac:dyDescent="0.2">
      <c r="A330" s="200">
        <v>0</v>
      </c>
    </row>
    <row r="331" spans="1:1" x14ac:dyDescent="0.2">
      <c r="A331" s="200">
        <v>1</v>
      </c>
    </row>
    <row r="332" spans="1:1" x14ac:dyDescent="0.2">
      <c r="A332" s="200">
        <v>0</v>
      </c>
    </row>
    <row r="333" spans="1:1" x14ac:dyDescent="0.2">
      <c r="A333" s="200">
        <v>0</v>
      </c>
    </row>
    <row r="334" spans="1:1" x14ac:dyDescent="0.2">
      <c r="A334" s="200">
        <v>0</v>
      </c>
    </row>
    <row r="335" spans="1:1" x14ac:dyDescent="0.2">
      <c r="A335" s="200">
        <v>0</v>
      </c>
    </row>
    <row r="336" spans="1:1" x14ac:dyDescent="0.2">
      <c r="A336" s="200">
        <v>0</v>
      </c>
    </row>
    <row r="337" spans="1:1" x14ac:dyDescent="0.2">
      <c r="A337" s="200">
        <v>0</v>
      </c>
    </row>
    <row r="338" spans="1:1" x14ac:dyDescent="0.2">
      <c r="A338" s="200">
        <v>0</v>
      </c>
    </row>
    <row r="339" spans="1:1" x14ac:dyDescent="0.2">
      <c r="A339" s="200">
        <v>0</v>
      </c>
    </row>
    <row r="340" spans="1:1" x14ac:dyDescent="0.2">
      <c r="A340" s="200">
        <v>0</v>
      </c>
    </row>
    <row r="341" spans="1:1" x14ac:dyDescent="0.2">
      <c r="A341" s="200">
        <v>2</v>
      </c>
    </row>
    <row r="342" spans="1:1" x14ac:dyDescent="0.2">
      <c r="A342" s="200">
        <v>0</v>
      </c>
    </row>
    <row r="343" spans="1:1" x14ac:dyDescent="0.2">
      <c r="A343" s="200">
        <v>0</v>
      </c>
    </row>
    <row r="344" spans="1:1" x14ac:dyDescent="0.2">
      <c r="A344" s="200">
        <v>0</v>
      </c>
    </row>
    <row r="345" spans="1:1" x14ac:dyDescent="0.2">
      <c r="A345" s="200">
        <v>0</v>
      </c>
    </row>
    <row r="346" spans="1:1" x14ac:dyDescent="0.2">
      <c r="A346" s="200">
        <v>0</v>
      </c>
    </row>
    <row r="347" spans="1:1" x14ac:dyDescent="0.2">
      <c r="A347" s="200">
        <v>0</v>
      </c>
    </row>
    <row r="348" spans="1:1" x14ac:dyDescent="0.2">
      <c r="A348" s="200">
        <v>0</v>
      </c>
    </row>
    <row r="349" spans="1:1" x14ac:dyDescent="0.2">
      <c r="A349" s="200">
        <v>0</v>
      </c>
    </row>
    <row r="350" spans="1:1" x14ac:dyDescent="0.2">
      <c r="A350" s="200">
        <v>0</v>
      </c>
    </row>
    <row r="351" spans="1:1" x14ac:dyDescent="0.2">
      <c r="A351" s="200">
        <v>3</v>
      </c>
    </row>
    <row r="352" spans="1:1" x14ac:dyDescent="0.2">
      <c r="A352" s="200">
        <v>0</v>
      </c>
    </row>
    <row r="353" spans="1:1" x14ac:dyDescent="0.2">
      <c r="A353" s="200">
        <v>0</v>
      </c>
    </row>
    <row r="354" spans="1:1" x14ac:dyDescent="0.2">
      <c r="A354" s="200">
        <v>0</v>
      </c>
    </row>
    <row r="355" spans="1:1" x14ac:dyDescent="0.2">
      <c r="A355" s="200">
        <v>0</v>
      </c>
    </row>
    <row r="356" spans="1:1" x14ac:dyDescent="0.2">
      <c r="A356" s="200">
        <v>0</v>
      </c>
    </row>
    <row r="357" spans="1:1" x14ac:dyDescent="0.2">
      <c r="A357" s="200">
        <v>0</v>
      </c>
    </row>
    <row r="358" spans="1:1" x14ac:dyDescent="0.2">
      <c r="A358" s="200">
        <v>0</v>
      </c>
    </row>
    <row r="359" spans="1:1" x14ac:dyDescent="0.2">
      <c r="A359" s="200">
        <v>0</v>
      </c>
    </row>
    <row r="360" spans="1:1" x14ac:dyDescent="0.2">
      <c r="A360" s="200">
        <v>0</v>
      </c>
    </row>
    <row r="361" spans="1:1" x14ac:dyDescent="0.2">
      <c r="A361" s="200">
        <v>4</v>
      </c>
    </row>
    <row r="362" spans="1:1" x14ac:dyDescent="0.2">
      <c r="A362" s="200">
        <v>0</v>
      </c>
    </row>
    <row r="363" spans="1:1" x14ac:dyDescent="0.2">
      <c r="A363" s="200">
        <v>0</v>
      </c>
    </row>
    <row r="364" spans="1:1" x14ac:dyDescent="0.2">
      <c r="A364" s="200">
        <v>0</v>
      </c>
    </row>
    <row r="365" spans="1:1" x14ac:dyDescent="0.2">
      <c r="A365" s="200">
        <v>0</v>
      </c>
    </row>
    <row r="366" spans="1:1" x14ac:dyDescent="0.2">
      <c r="A366" s="200">
        <v>0</v>
      </c>
    </row>
    <row r="367" spans="1:1" x14ac:dyDescent="0.2">
      <c r="A367" s="200">
        <v>0</v>
      </c>
    </row>
    <row r="368" spans="1:1" x14ac:dyDescent="0.2">
      <c r="A368" s="200">
        <v>0</v>
      </c>
    </row>
    <row r="369" spans="1:1" x14ac:dyDescent="0.2">
      <c r="A369" s="200">
        <v>0</v>
      </c>
    </row>
    <row r="370" spans="1:1" x14ac:dyDescent="0.2">
      <c r="A370" s="200">
        <v>0</v>
      </c>
    </row>
    <row r="371" spans="1:1" x14ac:dyDescent="0.2">
      <c r="A371" s="200">
        <v>5</v>
      </c>
    </row>
    <row r="372" spans="1:1" x14ac:dyDescent="0.2">
      <c r="A372" s="200">
        <v>0</v>
      </c>
    </row>
    <row r="373" spans="1:1" x14ac:dyDescent="0.2">
      <c r="A373" s="200">
        <v>0</v>
      </c>
    </row>
    <row r="374" spans="1:1" x14ac:dyDescent="0.2">
      <c r="A374" s="200">
        <v>0</v>
      </c>
    </row>
    <row r="375" spans="1:1" x14ac:dyDescent="0.2">
      <c r="A375" s="200">
        <v>0</v>
      </c>
    </row>
    <row r="376" spans="1:1" x14ac:dyDescent="0.2">
      <c r="A376" s="200">
        <v>0</v>
      </c>
    </row>
    <row r="377" spans="1:1" x14ac:dyDescent="0.2">
      <c r="A377" s="200">
        <v>0</v>
      </c>
    </row>
    <row r="378" spans="1:1" x14ac:dyDescent="0.2">
      <c r="A378" s="200">
        <v>0</v>
      </c>
    </row>
    <row r="379" spans="1:1" x14ac:dyDescent="0.2">
      <c r="A379" s="200">
        <v>0</v>
      </c>
    </row>
    <row r="380" spans="1:1" x14ac:dyDescent="0.2">
      <c r="A380" s="200">
        <v>0</v>
      </c>
    </row>
    <row r="381" spans="1:1" x14ac:dyDescent="0.2">
      <c r="A381" s="200">
        <v>6</v>
      </c>
    </row>
    <row r="382" spans="1:1" x14ac:dyDescent="0.2">
      <c r="A382" s="200">
        <v>0</v>
      </c>
    </row>
    <row r="383" spans="1:1" x14ac:dyDescent="0.2">
      <c r="A383" s="200">
        <v>0</v>
      </c>
    </row>
    <row r="384" spans="1:1" x14ac:dyDescent="0.2">
      <c r="A384" s="200">
        <v>0</v>
      </c>
    </row>
    <row r="385" spans="1:1" x14ac:dyDescent="0.2">
      <c r="A385" s="200">
        <v>0</v>
      </c>
    </row>
    <row r="386" spans="1:1" x14ac:dyDescent="0.2">
      <c r="A386" s="200">
        <v>0</v>
      </c>
    </row>
    <row r="387" spans="1:1" x14ac:dyDescent="0.2">
      <c r="A387" s="200">
        <v>0</v>
      </c>
    </row>
    <row r="388" spans="1:1" x14ac:dyDescent="0.2">
      <c r="A388" s="200">
        <v>0</v>
      </c>
    </row>
    <row r="389" spans="1:1" x14ac:dyDescent="0.2">
      <c r="A389" s="200">
        <v>0</v>
      </c>
    </row>
    <row r="390" spans="1:1" x14ac:dyDescent="0.2">
      <c r="A390" s="200">
        <v>0</v>
      </c>
    </row>
    <row r="391" spans="1:1" x14ac:dyDescent="0.2">
      <c r="A391" s="200">
        <v>7</v>
      </c>
    </row>
    <row r="392" spans="1:1" x14ac:dyDescent="0.2">
      <c r="A392" s="200">
        <v>0</v>
      </c>
    </row>
    <row r="393" spans="1:1" x14ac:dyDescent="0.2">
      <c r="A393" s="200">
        <v>0</v>
      </c>
    </row>
    <row r="394" spans="1:1" x14ac:dyDescent="0.2">
      <c r="A394" s="200">
        <v>0</v>
      </c>
    </row>
    <row r="395" spans="1:1" x14ac:dyDescent="0.2">
      <c r="A395" s="200">
        <v>0</v>
      </c>
    </row>
    <row r="396" spans="1:1" x14ac:dyDescent="0.2">
      <c r="A396" s="200">
        <v>0</v>
      </c>
    </row>
    <row r="397" spans="1:1" x14ac:dyDescent="0.2">
      <c r="A397" s="200">
        <v>0</v>
      </c>
    </row>
    <row r="398" spans="1:1" x14ac:dyDescent="0.2">
      <c r="A398" s="200">
        <v>0</v>
      </c>
    </row>
    <row r="399" spans="1:1" x14ac:dyDescent="0.2">
      <c r="A399" s="200">
        <v>0</v>
      </c>
    </row>
    <row r="400" spans="1:1" x14ac:dyDescent="0.2">
      <c r="A400" s="200">
        <v>0</v>
      </c>
    </row>
    <row r="401" spans="1:1" x14ac:dyDescent="0.2">
      <c r="A401" s="200">
        <v>8</v>
      </c>
    </row>
    <row r="402" spans="1:1" x14ac:dyDescent="0.2">
      <c r="A402" s="200">
        <v>0</v>
      </c>
    </row>
    <row r="403" spans="1:1" x14ac:dyDescent="0.2">
      <c r="A403" s="200">
        <v>0</v>
      </c>
    </row>
    <row r="404" spans="1:1" x14ac:dyDescent="0.2">
      <c r="A404" s="200">
        <v>0</v>
      </c>
    </row>
    <row r="405" spans="1:1" x14ac:dyDescent="0.2">
      <c r="A405" s="200">
        <v>0</v>
      </c>
    </row>
    <row r="406" spans="1:1" x14ac:dyDescent="0.2">
      <c r="A406" s="200">
        <v>0</v>
      </c>
    </row>
    <row r="407" spans="1:1" x14ac:dyDescent="0.2">
      <c r="A407" s="200">
        <v>0</v>
      </c>
    </row>
    <row r="408" spans="1:1" x14ac:dyDescent="0.2">
      <c r="A408" s="200">
        <v>0</v>
      </c>
    </row>
    <row r="409" spans="1:1" x14ac:dyDescent="0.2">
      <c r="A409" s="200">
        <v>0</v>
      </c>
    </row>
    <row r="410" spans="1:1" x14ac:dyDescent="0.2">
      <c r="A410" s="200">
        <v>0</v>
      </c>
    </row>
    <row r="411" spans="1:1" x14ac:dyDescent="0.2">
      <c r="A411" s="200"/>
    </row>
    <row r="412" spans="1:1" x14ac:dyDescent="0.2">
      <c r="A412" s="200"/>
    </row>
    <row r="413" spans="1:1" x14ac:dyDescent="0.2">
      <c r="A413" s="200"/>
    </row>
    <row r="414" spans="1:1" x14ac:dyDescent="0.2">
      <c r="A414" s="200"/>
    </row>
    <row r="415" spans="1:1" x14ac:dyDescent="0.2">
      <c r="A415" s="200"/>
    </row>
    <row r="416" spans="1:1" x14ac:dyDescent="0.2">
      <c r="A416" s="200"/>
    </row>
    <row r="417" spans="1:1" x14ac:dyDescent="0.2">
      <c r="A417" s="200"/>
    </row>
    <row r="418" spans="1:1" x14ac:dyDescent="0.2">
      <c r="A418" s="200"/>
    </row>
    <row r="419" spans="1:1" x14ac:dyDescent="0.2">
      <c r="A419" s="200"/>
    </row>
    <row r="420" spans="1:1" x14ac:dyDescent="0.2">
      <c r="A420" s="200">
        <v>0</v>
      </c>
    </row>
    <row r="421" spans="1:1" x14ac:dyDescent="0.2">
      <c r="A421" s="200">
        <v>1</v>
      </c>
    </row>
    <row r="422" spans="1:1" x14ac:dyDescent="0.2">
      <c r="A422" s="200">
        <v>465000</v>
      </c>
    </row>
    <row r="423" spans="1:1" x14ac:dyDescent="0.2">
      <c r="A423" s="200">
        <v>45000</v>
      </c>
    </row>
    <row r="424" spans="1:1" x14ac:dyDescent="0.2">
      <c r="A424" s="200" t="inlineStr">
        <is>
          <t>***</t>
        </is>
      </c>
    </row>
    <row r="425" spans="1:1" x14ac:dyDescent="0.2">
      <c r="A425" s="200" t="inlineStr">
        <is>
          <t>***</t>
        </is>
      </c>
    </row>
    <row r="426" spans="1:1" x14ac:dyDescent="0.2">
      <c r="A426" s="200" t="inlineStr">
        <is>
          <t>**</t>
        </is>
      </c>
    </row>
    <row r="427" spans="1:1" x14ac:dyDescent="0.2">
      <c r="A427" s="200">
        <v>0</v>
      </c>
    </row>
    <row r="428" spans="1:1" x14ac:dyDescent="0.2">
      <c r="A428" s="200">
        <v>2</v>
      </c>
    </row>
    <row r="429" spans="1:1" x14ac:dyDescent="0.2">
      <c r="A429" s="200">
        <v>465000</v>
      </c>
    </row>
    <row r="430" spans="1:1" x14ac:dyDescent="0.2">
      <c r="A430" s="200">
        <v>45000</v>
      </c>
    </row>
    <row r="431" spans="1:1" x14ac:dyDescent="0.2">
      <c r="A431" s="200" t="inlineStr">
        <is>
          <t>***</t>
        </is>
      </c>
    </row>
    <row r="432" spans="1:1" x14ac:dyDescent="0.2">
      <c r="A432" s="200" t="inlineStr">
        <is>
          <t>***</t>
        </is>
      </c>
    </row>
    <row r="433" spans="1:1" x14ac:dyDescent="0.2">
      <c r="A433" s="200" t="inlineStr">
        <is>
          <t>**</t>
        </is>
      </c>
    </row>
    <row r="434" spans="1:1" x14ac:dyDescent="0.2">
      <c r="A434" s="200">
        <v>0</v>
      </c>
    </row>
    <row r="435" spans="1:1" x14ac:dyDescent="0.2">
      <c r="A435" s="200">
        <v>3</v>
      </c>
    </row>
    <row r="436" spans="1:1" x14ac:dyDescent="0.2">
      <c r="A436" s="200">
        <v>465000</v>
      </c>
    </row>
    <row r="437" spans="1:1" x14ac:dyDescent="0.2">
      <c r="A437" s="200">
        <v>45000</v>
      </c>
    </row>
    <row r="438" spans="1:1" x14ac:dyDescent="0.2">
      <c r="A438" s="200" t="inlineStr">
        <is>
          <t>***</t>
        </is>
      </c>
    </row>
    <row r="439" spans="1:1" x14ac:dyDescent="0.2">
      <c r="A439" s="200" t="inlineStr">
        <is>
          <t>***</t>
        </is>
      </c>
    </row>
    <row r="440" spans="1:1" x14ac:dyDescent="0.2">
      <c r="A440" s="200" t="inlineStr">
        <is>
          <t>**</t>
        </is>
      </c>
    </row>
    <row r="441" spans="1:1" x14ac:dyDescent="0.2">
      <c r="A441" s="200">
        <v>0</v>
      </c>
    </row>
    <row r="442" spans="1:1" x14ac:dyDescent="0.2">
      <c r="A442" s="200">
        <v>4</v>
      </c>
    </row>
    <row r="443" spans="1:1" x14ac:dyDescent="0.2">
      <c r="A443" s="200">
        <v>465000</v>
      </c>
    </row>
    <row r="444" spans="1:1" x14ac:dyDescent="0.2">
      <c r="A444" s="200">
        <v>45000</v>
      </c>
    </row>
    <row r="445" spans="1:1" x14ac:dyDescent="0.2">
      <c r="A445" s="200" t="inlineStr">
        <is>
          <t>***</t>
        </is>
      </c>
    </row>
    <row r="446" spans="1:1" x14ac:dyDescent="0.2">
      <c r="A446" s="200" t="inlineStr">
        <is>
          <t>***</t>
        </is>
      </c>
    </row>
    <row r="447" spans="1:1" x14ac:dyDescent="0.2">
      <c r="A447" s="200" t="inlineStr">
        <is>
          <t>**</t>
        </is>
      </c>
    </row>
    <row r="448" spans="1:1" x14ac:dyDescent="0.2">
      <c r="A448" s="200">
        <v>0</v>
      </c>
    </row>
    <row r="449" spans="1:1" x14ac:dyDescent="0.2">
      <c r="A449" s="200">
        <v>5</v>
      </c>
    </row>
    <row r="450" spans="1:1" x14ac:dyDescent="0.2">
      <c r="A450" s="200">
        <v>465000</v>
      </c>
    </row>
    <row r="451" spans="1:1" x14ac:dyDescent="0.2">
      <c r="A451" s="200">
        <v>45000</v>
      </c>
    </row>
    <row r="452" spans="1:1" x14ac:dyDescent="0.2">
      <c r="A452" s="200" t="inlineStr">
        <is>
          <t>***</t>
        </is>
      </c>
    </row>
    <row r="453" spans="1:1" x14ac:dyDescent="0.2">
      <c r="A453" s="200" t="inlineStr">
        <is>
          <t>***</t>
        </is>
      </c>
    </row>
    <row r="454" spans="1:1" x14ac:dyDescent="0.2">
      <c r="A454" s="200" t="inlineStr">
        <is>
          <t>**</t>
        </is>
      </c>
    </row>
    <row r="455" spans="1:1" x14ac:dyDescent="0.2">
      <c r="A455" s="200">
        <v>0</v>
      </c>
    </row>
    <row r="456" spans="1:1" x14ac:dyDescent="0.2">
      <c r="A456" s="200">
        <v>6</v>
      </c>
    </row>
    <row r="457" spans="1:1" x14ac:dyDescent="0.2">
      <c r="A457" s="200">
        <v>465000</v>
      </c>
    </row>
    <row r="458" spans="1:1" x14ac:dyDescent="0.2">
      <c r="A458" s="200">
        <v>45000</v>
      </c>
    </row>
    <row r="459" spans="1:1" x14ac:dyDescent="0.2">
      <c r="A459" s="200" t="inlineStr">
        <is>
          <t>***</t>
        </is>
      </c>
    </row>
    <row r="460" spans="1:1" x14ac:dyDescent="0.2">
      <c r="A460" s="200" t="inlineStr">
        <is>
          <t>***</t>
        </is>
      </c>
    </row>
    <row r="461" spans="1:1" x14ac:dyDescent="0.2">
      <c r="A461" s="200" t="inlineStr">
        <is>
          <t>**</t>
        </is>
      </c>
    </row>
    <row r="462" spans="1:1" x14ac:dyDescent="0.2">
      <c r="A462" s="200">
        <v>0</v>
      </c>
    </row>
    <row r="463" spans="1:1" x14ac:dyDescent="0.2">
      <c r="A463" s="200">
        <v>7</v>
      </c>
    </row>
    <row r="464" spans="1:1" x14ac:dyDescent="0.2">
      <c r="A464" s="200">
        <v>465000</v>
      </c>
    </row>
    <row r="465" spans="1:1" x14ac:dyDescent="0.2">
      <c r="A465" s="200">
        <v>45000</v>
      </c>
    </row>
    <row r="466" spans="1:1" x14ac:dyDescent="0.2">
      <c r="A466" s="200" t="inlineStr">
        <is>
          <t>***</t>
        </is>
      </c>
    </row>
    <row r="467" spans="1:1" x14ac:dyDescent="0.2">
      <c r="A467" s="200" t="inlineStr">
        <is>
          <t>***</t>
        </is>
      </c>
    </row>
    <row r="468" spans="1:1" x14ac:dyDescent="0.2">
      <c r="A468" s="200" t="inlineStr">
        <is>
          <t>**</t>
        </is>
      </c>
    </row>
    <row r="469" spans="1:1" x14ac:dyDescent="0.2">
      <c r="A469" s="200">
        <v>0</v>
      </c>
    </row>
    <row r="470" spans="1:1" x14ac:dyDescent="0.2">
      <c r="A470" s="200">
        <v>8</v>
      </c>
    </row>
    <row r="471" spans="1:1" x14ac:dyDescent="0.2">
      <c r="A471" s="200">
        <v>465000</v>
      </c>
    </row>
    <row r="472" spans="1:1" x14ac:dyDescent="0.2">
      <c r="A472" s="200">
        <v>45000</v>
      </c>
    </row>
    <row r="473" spans="1:1" x14ac:dyDescent="0.2">
      <c r="A473" s="200" t="inlineStr">
        <is>
          <t>***</t>
        </is>
      </c>
    </row>
    <row r="474" spans="1:1" x14ac:dyDescent="0.2">
      <c r="A474" s="200" t="inlineStr">
        <is>
          <t>***</t>
        </is>
      </c>
    </row>
    <row r="475" spans="1:1" x14ac:dyDescent="0.2">
      <c r="A475" s="200" t="inlineStr">
        <is>
          <t>**</t>
        </is>
      </c>
    </row>
    <row r="476" spans="1:1" x14ac:dyDescent="0.2">
      <c r="A476" s="200">
        <v>0</v>
      </c>
    </row>
    <row r="477" spans="1:1" x14ac:dyDescent="0.2">
      <c r="A477" s="200"/>
    </row>
    <row r="478" spans="1:1" x14ac:dyDescent="0.2">
      <c r="A478" s="200"/>
    </row>
    <row r="479" spans="1:1" x14ac:dyDescent="0.2">
      <c r="A479" s="200"/>
    </row>
    <row r="480" spans="1:1" x14ac:dyDescent="0.2">
      <c r="A480" s="200"/>
    </row>
    <row r="481" spans="1:1" x14ac:dyDescent="0.2">
      <c r="A481" s="200"/>
    </row>
    <row r="482" spans="1:1" x14ac:dyDescent="0.2">
      <c r="A482" s="200"/>
    </row>
    <row r="483" spans="1:1" x14ac:dyDescent="0.2">
      <c r="A483" s="200"/>
    </row>
    <row r="484" spans="1:1" x14ac:dyDescent="0.2">
      <c r="A484" s="200"/>
    </row>
    <row r="485" spans="1:1" x14ac:dyDescent="0.2">
      <c r="A485" s="200"/>
    </row>
    <row r="486" spans="1:1" x14ac:dyDescent="0.2">
      <c r="A486" s="200"/>
    </row>
    <row r="487" spans="1:1" x14ac:dyDescent="0.2">
      <c r="A487" s="200"/>
    </row>
    <row r="488" spans="1:1" x14ac:dyDescent="0.2">
      <c r="A488" s="200"/>
    </row>
    <row r="489" spans="1:1" x14ac:dyDescent="0.2">
      <c r="A489" s="200"/>
    </row>
    <row r="490" spans="1:1" x14ac:dyDescent="0.2">
      <c r="A490" s="200"/>
    </row>
    <row r="491" spans="1:1" x14ac:dyDescent="0.2">
      <c r="A491" s="200"/>
    </row>
    <row r="492" spans="1:1" x14ac:dyDescent="0.2">
      <c r="A492" s="200"/>
    </row>
    <row r="493" spans="1:1" x14ac:dyDescent="0.2">
      <c r="A493" s="200"/>
    </row>
    <row r="494" spans="1:1" x14ac:dyDescent="0.2">
      <c r="A494" s="200"/>
    </row>
    <row r="495" spans="1:1" x14ac:dyDescent="0.2">
      <c r="A495" s="200"/>
    </row>
    <row r="496" spans="1:1" x14ac:dyDescent="0.2">
      <c r="A496" s="200"/>
    </row>
    <row r="497" spans="1:1" x14ac:dyDescent="0.2">
      <c r="A497" s="200"/>
    </row>
    <row r="498" spans="1:1" x14ac:dyDescent="0.2">
      <c r="A498" s="200"/>
    </row>
    <row r="499" spans="1:1" x14ac:dyDescent="0.2">
      <c r="A499" s="200"/>
    </row>
    <row r="500" spans="1:1" x14ac:dyDescent="0.2">
      <c r="A500" s="200"/>
    </row>
    <row r="501" spans="1:1" x14ac:dyDescent="0.2">
      <c r="A501" s="200">
        <v>32.5</v>
      </c>
    </row>
    <row r="502" spans="1:1" x14ac:dyDescent="0.2">
      <c r="A502" s="200">
        <v>10</v>
      </c>
    </row>
    <row r="503" spans="1:1" x14ac:dyDescent="0.2">
      <c r="A503" s="200"/>
    </row>
    <row r="504" spans="1:1" x14ac:dyDescent="0.2">
      <c r="A504" s="200">
        <v>45373.8</v>
      </c>
    </row>
    <row r="505" spans="1:1" x14ac:dyDescent="0.2">
      <c r="A505" s="200">
        <v>96</v>
      </c>
    </row>
    <row r="506" spans="1:1" x14ac:dyDescent="0.2">
      <c r="A506" s="200">
        <v>12929.64</v>
      </c>
    </row>
    <row r="507" spans="1:1" x14ac:dyDescent="0.2">
      <c r="A507" s="200">
        <v>0.086</v>
      </c>
    </row>
    <row r="508" spans="1:1" x14ac:dyDescent="0.2">
      <c r="A508" s="200">
        <v>0.10800000000000001</v>
      </c>
    </row>
    <row r="509" spans="1:1" x14ac:dyDescent="0.2">
      <c r="A509" s="200">
        <v>-16.66</v>
      </c>
    </row>
    <row r="510" spans="1:1" x14ac:dyDescent="0.2">
      <c r="A510" s="200">
        <v>167.9</v>
      </c>
    </row>
    <row r="511" spans="1:1" x14ac:dyDescent="0.2">
      <c r="A511" s="200">
        <v>8.9</v>
      </c>
    </row>
    <row r="512" spans="1:1" x14ac:dyDescent="0.2">
      <c r="A512" s="200">
        <v>0.01</v>
      </c>
    </row>
    <row r="513" spans="1:1" x14ac:dyDescent="0.2">
      <c r="A513" s="200">
        <v>0.0247</v>
      </c>
    </row>
    <row r="514" spans="1:1" x14ac:dyDescent="0.2">
      <c r="A514" s="200">
        <v>0.047</v>
      </c>
    </row>
    <row r="515" spans="1:1" x14ac:dyDescent="0.2">
      <c r="A515" s="200">
        <v>50352</v>
      </c>
    </row>
    <row r="516" spans="1:1" x14ac:dyDescent="0.2">
      <c r="A516" s="200">
        <v>49124</v>
      </c>
    </row>
    <row r="517" spans="1:1" x14ac:dyDescent="0.2">
      <c r="A517" s="200">
        <v>47925</v>
      </c>
    </row>
    <row r="518" spans="1:1" x14ac:dyDescent="0.2">
      <c r="A518" s="200">
        <v>515</v>
      </c>
    </row>
    <row r="519" spans="1:1" x14ac:dyDescent="0.2">
      <c r="A519" s="200"/>
    </row>
    <row r="520" spans="1:1" x14ac:dyDescent="0.2">
      <c r="A520" s="200"/>
    </row>
    <row r="521" spans="1:1" x14ac:dyDescent="0.2">
      <c r="A521" s="200">
        <v>1</v>
      </c>
    </row>
    <row r="522" spans="1:1" x14ac:dyDescent="0.2">
      <c r="A522" s="200">
        <v>0</v>
      </c>
    </row>
    <row r="523" spans="1:1" x14ac:dyDescent="0.2">
      <c r="A523" s="200">
        <v>0</v>
      </c>
    </row>
    <row r="524" spans="1:1" x14ac:dyDescent="0.2">
      <c r="A524" s="200">
        <v>0</v>
      </c>
    </row>
    <row r="525" spans="1:1" x14ac:dyDescent="0.2">
      <c r="A525" s="200">
        <v>0</v>
      </c>
    </row>
    <row r="526" spans="1:1" x14ac:dyDescent="0.2">
      <c r="A526" s="200">
        <v>395</v>
      </c>
    </row>
    <row r="527" spans="1:1" x14ac:dyDescent="0.2">
      <c r="A527" s="200">
        <v>395</v>
      </c>
    </row>
    <row r="528" spans="1:1" x14ac:dyDescent="0.2">
      <c r="A528" s="200">
        <v>375</v>
      </c>
    </row>
    <row r="529" spans="1:1" x14ac:dyDescent="0.2">
      <c r="A529" s="200">
        <v>675</v>
      </c>
    </row>
    <row r="530" spans="1:1" x14ac:dyDescent="0.2">
      <c r="A530" s="200">
        <v>675</v>
      </c>
    </row>
    <row r="531" spans="1:1" x14ac:dyDescent="0.2">
      <c r="A531" s="200">
        <v>600</v>
      </c>
    </row>
    <row r="532" spans="1:1" x14ac:dyDescent="0.2">
      <c r="A532" s="200">
        <v>935</v>
      </c>
    </row>
    <row r="533" spans="1:1" x14ac:dyDescent="0.2">
      <c r="A533" s="200">
        <v>935</v>
      </c>
    </row>
    <row r="534" spans="1:1" x14ac:dyDescent="0.2">
      <c r="A534" s="200">
        <v>900</v>
      </c>
    </row>
    <row r="535" spans="1:1" x14ac:dyDescent="0.2">
      <c r="A535" s="200">
        <v>116</v>
      </c>
    </row>
    <row r="536" spans="1:1" x14ac:dyDescent="0.2">
      <c r="A536" s="200">
        <v>15</v>
      </c>
    </row>
    <row r="537" spans="1:1" x14ac:dyDescent="0.2">
      <c r="A537" s="200">
        <v>6</v>
      </c>
    </row>
    <row r="538" spans="1:1" x14ac:dyDescent="0.2">
      <c r="A538" s="200"/>
    </row>
    <row r="539" spans="1:1" x14ac:dyDescent="0.2">
      <c r="A539" s="200"/>
    </row>
    <row r="540" spans="1:1" x14ac:dyDescent="0.2">
      <c r="A540" s="200"/>
    </row>
    <row r="541" spans="1:1" x14ac:dyDescent="0.2">
      <c r="A541" s="200">
        <v>2</v>
      </c>
    </row>
    <row r="542" spans="1:1" x14ac:dyDescent="0.2">
      <c r="A542" s="200">
        <v>0</v>
      </c>
    </row>
    <row r="543" spans="1:1" x14ac:dyDescent="0.2">
      <c r="A543" s="200">
        <v>0</v>
      </c>
    </row>
    <row r="544" spans="1:1" x14ac:dyDescent="0.2">
      <c r="A544" s="200">
        <v>0</v>
      </c>
    </row>
    <row r="545" spans="1:2" x14ac:dyDescent="0.2">
      <c r="A545" s="200">
        <v>0</v>
      </c>
    </row>
    <row r="546" spans="1:2" x14ac:dyDescent="0.2">
      <c r="A546" s="200">
        <v>395</v>
      </c>
    </row>
    <row r="547" spans="1:2" x14ac:dyDescent="0.2">
      <c r="A547" s="200">
        <v>395</v>
      </c>
    </row>
    <row r="548" spans="1:2" x14ac:dyDescent="0.2">
      <c r="A548" s="200">
        <v>375</v>
      </c>
    </row>
    <row r="549" spans="1:2" x14ac:dyDescent="0.2">
      <c r="A549" s="200">
        <v>675</v>
      </c>
    </row>
    <row r="550" spans="1:2" x14ac:dyDescent="0.2">
      <c r="A550" s="200">
        <v>675</v>
      </c>
    </row>
    <row r="551" spans="1:2" x14ac:dyDescent="0.2">
      <c r="A551" s="200">
        <v>600</v>
      </c>
    </row>
    <row r="552" spans="1:2" x14ac:dyDescent="0.2">
      <c r="A552" s="200">
        <v>935</v>
      </c>
    </row>
    <row r="553" spans="1:2" x14ac:dyDescent="0.2">
      <c r="A553" s="200">
        <v>935</v>
      </c>
      <c r="B553"/>
    </row>
    <row r="554" spans="1:2" x14ac:dyDescent="0.2">
      <c r="A554" s="200">
        <v>900</v>
      </c>
      <c r="B554"/>
    </row>
    <row r="555" spans="1:2" x14ac:dyDescent="0.2">
      <c r="A555" s="200">
        <v>116</v>
      </c>
      <c r="B555"/>
    </row>
    <row r="556" spans="1:2" x14ac:dyDescent="0.2">
      <c r="A556" s="200">
        <v>15</v>
      </c>
      <c r="B556"/>
    </row>
    <row r="557" spans="1:2" x14ac:dyDescent="0.2">
      <c r="A557" s="200">
        <v>6</v>
      </c>
      <c r="B557"/>
    </row>
    <row r="558" spans="1:2" x14ac:dyDescent="0.2">
      <c r="A558" s="200"/>
    </row>
    <row r="559" spans="1:2" x14ac:dyDescent="0.2">
      <c r="A559" s="200"/>
    </row>
    <row r="560" spans="1:2" x14ac:dyDescent="0.2">
      <c r="A560" s="200"/>
    </row>
    <row r="561" spans="1:1" x14ac:dyDescent="0.2">
      <c r="A561" s="200">
        <v>3</v>
      </c>
    </row>
    <row r="562" spans="1:1" x14ac:dyDescent="0.2">
      <c r="A562" s="200">
        <v>0</v>
      </c>
    </row>
    <row r="563" spans="1:1" x14ac:dyDescent="0.2">
      <c r="A563" s="200">
        <v>0</v>
      </c>
    </row>
    <row r="564" spans="1:1" x14ac:dyDescent="0.2">
      <c r="A564" s="200">
        <v>0</v>
      </c>
    </row>
    <row r="565" spans="1:1" x14ac:dyDescent="0.2">
      <c r="A565" s="200">
        <v>0</v>
      </c>
    </row>
    <row r="566" spans="1:1" x14ac:dyDescent="0.2">
      <c r="A566" s="200">
        <v>395</v>
      </c>
    </row>
    <row r="567" spans="1:1" x14ac:dyDescent="0.2">
      <c r="A567" s="200">
        <v>395</v>
      </c>
    </row>
    <row r="568" spans="1:1" x14ac:dyDescent="0.2">
      <c r="A568" s="200">
        <v>375</v>
      </c>
    </row>
    <row r="569" spans="1:1" x14ac:dyDescent="0.2">
      <c r="A569" s="200">
        <v>675</v>
      </c>
    </row>
    <row r="570" spans="1:1" x14ac:dyDescent="0.2">
      <c r="A570" s="200">
        <v>675</v>
      </c>
    </row>
    <row r="571" spans="1:1" x14ac:dyDescent="0.2">
      <c r="A571" s="200">
        <v>600</v>
      </c>
    </row>
    <row r="572" spans="1:1" x14ac:dyDescent="0.2">
      <c r="A572" s="200">
        <v>935</v>
      </c>
    </row>
    <row r="573" spans="1:1" x14ac:dyDescent="0.2">
      <c r="A573" s="200">
        <v>935</v>
      </c>
    </row>
    <row r="574" spans="1:1" x14ac:dyDescent="0.2">
      <c r="A574" s="200">
        <v>900</v>
      </c>
    </row>
    <row r="575" spans="1:1" x14ac:dyDescent="0.2">
      <c r="A575" s="200">
        <v>116</v>
      </c>
    </row>
    <row r="576" spans="1:1" x14ac:dyDescent="0.2">
      <c r="A576" s="200">
        <v>15</v>
      </c>
    </row>
    <row r="577" spans="1:1" x14ac:dyDescent="0.2">
      <c r="A577" s="200">
        <v>6</v>
      </c>
    </row>
    <row r="578" spans="1:1" x14ac:dyDescent="0.2">
      <c r="A578" s="200"/>
    </row>
    <row r="579" spans="1:1" x14ac:dyDescent="0.2">
      <c r="A579" s="200"/>
    </row>
    <row r="580" spans="1:1" x14ac:dyDescent="0.2">
      <c r="A580" s="200"/>
    </row>
    <row r="581" spans="1:1" x14ac:dyDescent="0.2">
      <c r="A581" s="200">
        <v>4</v>
      </c>
    </row>
    <row r="582" spans="1:1" x14ac:dyDescent="0.2">
      <c r="A582" s="200">
        <v>0</v>
      </c>
    </row>
    <row r="583" spans="1:1" x14ac:dyDescent="0.2">
      <c r="A583" s="200">
        <v>0</v>
      </c>
    </row>
    <row r="584" spans="1:1" x14ac:dyDescent="0.2">
      <c r="A584" s="200">
        <v>0</v>
      </c>
    </row>
    <row r="585" spans="1:1" x14ac:dyDescent="0.2">
      <c r="A585" s="200">
        <v>0</v>
      </c>
    </row>
    <row r="586" spans="1:1" x14ac:dyDescent="0.2">
      <c r="A586" s="200">
        <v>395</v>
      </c>
    </row>
    <row r="587" spans="1:1" x14ac:dyDescent="0.2">
      <c r="A587" s="200">
        <v>395</v>
      </c>
    </row>
    <row r="588" spans="1:1" x14ac:dyDescent="0.2">
      <c r="A588" s="200">
        <v>375</v>
      </c>
    </row>
    <row r="589" spans="1:1" x14ac:dyDescent="0.2">
      <c r="A589" s="200">
        <v>675</v>
      </c>
    </row>
    <row r="590" spans="1:1" x14ac:dyDescent="0.2">
      <c r="A590" s="200">
        <v>675</v>
      </c>
    </row>
    <row r="591" spans="1:1" x14ac:dyDescent="0.2">
      <c r="A591" s="200">
        <v>600</v>
      </c>
    </row>
    <row r="592" spans="1:1" x14ac:dyDescent="0.2">
      <c r="A592" s="200">
        <v>935</v>
      </c>
    </row>
    <row r="593" spans="1:1" x14ac:dyDescent="0.2">
      <c r="A593" s="200">
        <v>935</v>
      </c>
    </row>
    <row r="594" spans="1:1" x14ac:dyDescent="0.2">
      <c r="A594" s="200">
        <v>900</v>
      </c>
    </row>
    <row r="595" spans="1:1" x14ac:dyDescent="0.2">
      <c r="A595" s="200">
        <v>116</v>
      </c>
    </row>
    <row r="596" spans="1:1" x14ac:dyDescent="0.2">
      <c r="A596" s="200">
        <v>15</v>
      </c>
    </row>
    <row r="597" spans="1:1" x14ac:dyDescent="0.2">
      <c r="A597" s="200">
        <v>6</v>
      </c>
    </row>
    <row r="598" spans="1:1" x14ac:dyDescent="0.2">
      <c r="A598" s="200"/>
    </row>
    <row r="599" spans="1:1" x14ac:dyDescent="0.2">
      <c r="A599" s="200"/>
    </row>
    <row r="600" spans="1:1" x14ac:dyDescent="0.2">
      <c r="A600" s="200"/>
    </row>
    <row r="601" spans="1:1" x14ac:dyDescent="0.2">
      <c r="A601" s="200">
        <v>5</v>
      </c>
    </row>
    <row r="602" spans="1:1" x14ac:dyDescent="0.2">
      <c r="A602" s="200">
        <v>0</v>
      </c>
    </row>
    <row r="603" spans="1:1" x14ac:dyDescent="0.2">
      <c r="A603" s="200">
        <v>0</v>
      </c>
    </row>
    <row r="604" spans="1:1" x14ac:dyDescent="0.2">
      <c r="A604" s="200">
        <v>0</v>
      </c>
    </row>
    <row r="605" spans="1:1" x14ac:dyDescent="0.2">
      <c r="A605" s="200">
        <v>0</v>
      </c>
    </row>
    <row r="606" spans="1:1" x14ac:dyDescent="0.2">
      <c r="A606" s="200">
        <v>395</v>
      </c>
    </row>
    <row r="607" spans="1:1" x14ac:dyDescent="0.2">
      <c r="A607" s="200">
        <v>395</v>
      </c>
    </row>
    <row r="608" spans="1:1" x14ac:dyDescent="0.2">
      <c r="A608" s="200">
        <v>375</v>
      </c>
    </row>
    <row r="609" spans="1:1" x14ac:dyDescent="0.2">
      <c r="A609" s="200">
        <v>675</v>
      </c>
    </row>
    <row r="610" spans="1:1" x14ac:dyDescent="0.2">
      <c r="A610" s="200">
        <v>675</v>
      </c>
    </row>
    <row r="611" spans="1:1" x14ac:dyDescent="0.2">
      <c r="A611" s="200">
        <v>600</v>
      </c>
    </row>
    <row r="612" spans="1:1" x14ac:dyDescent="0.2">
      <c r="A612" s="200">
        <v>935</v>
      </c>
    </row>
    <row r="613" spans="1:1" x14ac:dyDescent="0.2">
      <c r="A613" s="200">
        <v>935</v>
      </c>
    </row>
    <row r="614" spans="1:1" x14ac:dyDescent="0.2">
      <c r="A614" s="200">
        <v>900</v>
      </c>
    </row>
    <row r="615" spans="1:1" x14ac:dyDescent="0.2">
      <c r="A615" s="200">
        <v>116</v>
      </c>
    </row>
    <row r="616" spans="1:1" x14ac:dyDescent="0.2">
      <c r="A616" s="200">
        <v>15</v>
      </c>
    </row>
    <row r="617" spans="1:1" x14ac:dyDescent="0.2">
      <c r="A617" s="200">
        <v>6</v>
      </c>
    </row>
    <row r="618" spans="1:1" x14ac:dyDescent="0.2">
      <c r="A618" s="200"/>
    </row>
    <row r="619" spans="1:1" x14ac:dyDescent="0.2">
      <c r="A619" s="200"/>
    </row>
    <row r="620" spans="1:1" x14ac:dyDescent="0.2">
      <c r="A620" s="200"/>
    </row>
    <row r="621" spans="1:1" x14ac:dyDescent="0.2">
      <c r="A621" s="200">
        <v>6</v>
      </c>
    </row>
    <row r="622" spans="1:1" x14ac:dyDescent="0.2">
      <c r="A622" s="200">
        <v>0</v>
      </c>
    </row>
    <row r="623" spans="1:1" x14ac:dyDescent="0.2">
      <c r="A623" s="200">
        <v>0</v>
      </c>
    </row>
    <row r="624" spans="1:1" x14ac:dyDescent="0.2">
      <c r="A624" s="200">
        <v>0</v>
      </c>
    </row>
    <row r="625" spans="1:1" x14ac:dyDescent="0.2">
      <c r="A625" s="200">
        <v>0</v>
      </c>
    </row>
    <row r="626" spans="1:1" x14ac:dyDescent="0.2">
      <c r="A626" s="200">
        <v>395</v>
      </c>
    </row>
    <row r="627" spans="1:1" x14ac:dyDescent="0.2">
      <c r="A627" s="200">
        <v>395</v>
      </c>
    </row>
    <row r="628" spans="1:1" x14ac:dyDescent="0.2">
      <c r="A628" s="200">
        <v>375</v>
      </c>
    </row>
    <row r="629" spans="1:1" x14ac:dyDescent="0.2">
      <c r="A629" s="200">
        <v>675</v>
      </c>
    </row>
    <row r="630" spans="1:1" x14ac:dyDescent="0.2">
      <c r="A630" s="200">
        <v>675</v>
      </c>
    </row>
    <row r="631" spans="1:1" x14ac:dyDescent="0.2">
      <c r="A631" s="200">
        <v>600</v>
      </c>
    </row>
    <row r="632" spans="1:1" x14ac:dyDescent="0.2">
      <c r="A632" s="200">
        <v>935</v>
      </c>
    </row>
    <row r="633" spans="1:1" x14ac:dyDescent="0.2">
      <c r="A633" s="200">
        <v>935</v>
      </c>
    </row>
    <row r="634" spans="1:1" x14ac:dyDescent="0.2">
      <c r="A634" s="200">
        <v>900</v>
      </c>
    </row>
    <row r="635" spans="1:1" x14ac:dyDescent="0.2">
      <c r="A635" s="200">
        <v>116</v>
      </c>
    </row>
    <row r="636" spans="1:1" x14ac:dyDescent="0.2">
      <c r="A636" s="200">
        <v>15</v>
      </c>
    </row>
    <row r="637" spans="1:1" x14ac:dyDescent="0.2">
      <c r="A637" s="200">
        <v>6</v>
      </c>
    </row>
    <row r="638" spans="1:1" x14ac:dyDescent="0.2">
      <c r="A638" s="200"/>
    </row>
    <row r="639" spans="1:1" x14ac:dyDescent="0.2">
      <c r="A639" s="200"/>
    </row>
    <row r="640" spans="1:1" x14ac:dyDescent="0.2">
      <c r="A640" s="200"/>
    </row>
    <row r="641" spans="1:1" x14ac:dyDescent="0.2">
      <c r="A641" s="200">
        <v>7</v>
      </c>
    </row>
    <row r="642" spans="1:1" x14ac:dyDescent="0.2">
      <c r="A642" s="200">
        <v>0</v>
      </c>
    </row>
    <row r="643" spans="1:1" x14ac:dyDescent="0.2">
      <c r="A643" s="200">
        <v>0</v>
      </c>
    </row>
    <row r="644" spans="1:1" x14ac:dyDescent="0.2">
      <c r="A644" s="200">
        <v>0</v>
      </c>
    </row>
    <row r="645" spans="1:1" x14ac:dyDescent="0.2">
      <c r="A645" s="200">
        <v>0</v>
      </c>
    </row>
    <row r="646" spans="1:1" x14ac:dyDescent="0.2">
      <c r="A646" s="200">
        <v>395</v>
      </c>
    </row>
    <row r="647" spans="1:1" x14ac:dyDescent="0.2">
      <c r="A647" s="200">
        <v>395</v>
      </c>
    </row>
    <row r="648" spans="1:1" x14ac:dyDescent="0.2">
      <c r="A648" s="200">
        <v>375</v>
      </c>
    </row>
    <row r="649" spans="1:1" x14ac:dyDescent="0.2">
      <c r="A649" s="200">
        <v>675</v>
      </c>
    </row>
    <row r="650" spans="1:1" x14ac:dyDescent="0.2">
      <c r="A650" s="200">
        <v>675</v>
      </c>
    </row>
    <row r="651" spans="1:1" x14ac:dyDescent="0.2">
      <c r="A651" s="200">
        <v>600</v>
      </c>
    </row>
    <row r="652" spans="1:1" x14ac:dyDescent="0.2">
      <c r="A652" s="200">
        <v>935</v>
      </c>
    </row>
    <row r="653" spans="1:1" x14ac:dyDescent="0.2">
      <c r="A653" s="200">
        <v>935</v>
      </c>
    </row>
    <row r="654" spans="1:1" x14ac:dyDescent="0.2">
      <c r="A654" s="200">
        <v>900</v>
      </c>
    </row>
    <row r="655" spans="1:1" x14ac:dyDescent="0.2">
      <c r="A655" s="200">
        <v>116</v>
      </c>
    </row>
    <row r="656" spans="1:1" x14ac:dyDescent="0.2">
      <c r="A656" s="200">
        <v>15</v>
      </c>
    </row>
    <row r="657" spans="1:1" x14ac:dyDescent="0.2">
      <c r="A657" s="200">
        <v>6</v>
      </c>
    </row>
    <row r="658" spans="1:1" x14ac:dyDescent="0.2">
      <c r="A658" s="200"/>
    </row>
    <row r="659" spans="1:1" x14ac:dyDescent="0.2">
      <c r="A659" s="200"/>
    </row>
    <row r="660" spans="1:1" x14ac:dyDescent="0.2">
      <c r="A660" s="200"/>
    </row>
    <row r="661" spans="1:1" x14ac:dyDescent="0.2">
      <c r="A661" s="200">
        <v>8</v>
      </c>
    </row>
    <row r="662" spans="1:1" x14ac:dyDescent="0.2">
      <c r="A662" s="200">
        <v>0</v>
      </c>
    </row>
    <row r="663" spans="1:1" x14ac:dyDescent="0.2">
      <c r="A663" s="200">
        <v>0</v>
      </c>
    </row>
    <row r="664" spans="1:1" x14ac:dyDescent="0.2">
      <c r="A664" s="200">
        <v>0</v>
      </c>
    </row>
    <row r="665" spans="1:1" x14ac:dyDescent="0.2">
      <c r="A665" s="200">
        <v>0</v>
      </c>
    </row>
    <row r="666" spans="1:1" x14ac:dyDescent="0.2">
      <c r="A666" s="200">
        <v>395</v>
      </c>
    </row>
    <row r="667" spans="1:1" x14ac:dyDescent="0.2">
      <c r="A667" s="200">
        <v>395</v>
      </c>
    </row>
    <row r="668" spans="1:1" x14ac:dyDescent="0.2">
      <c r="A668" s="200">
        <v>375</v>
      </c>
    </row>
    <row r="669" spans="1:1" x14ac:dyDescent="0.2">
      <c r="A669" s="200">
        <v>675</v>
      </c>
    </row>
    <row r="670" spans="1:1" x14ac:dyDescent="0.2">
      <c r="A670" s="200">
        <v>675</v>
      </c>
    </row>
    <row r="671" spans="1:1" x14ac:dyDescent="0.2">
      <c r="A671" s="200">
        <v>600</v>
      </c>
    </row>
    <row r="672" spans="1:1" x14ac:dyDescent="0.2">
      <c r="A672" s="200">
        <v>935</v>
      </c>
    </row>
    <row r="673" spans="1:1" x14ac:dyDescent="0.2">
      <c r="A673" s="200">
        <v>935</v>
      </c>
    </row>
    <row r="674" spans="1:1" x14ac:dyDescent="0.2">
      <c r="A674" s="200">
        <v>900</v>
      </c>
    </row>
    <row r="675" spans="1:1" x14ac:dyDescent="0.2">
      <c r="A675" s="200">
        <v>116</v>
      </c>
    </row>
    <row r="676" spans="1:1" x14ac:dyDescent="0.2">
      <c r="A676" s="200">
        <v>15</v>
      </c>
    </row>
    <row r="677" spans="1:1" x14ac:dyDescent="0.2">
      <c r="A677" s="200">
        <v>6</v>
      </c>
    </row>
    <row r="678" spans="1:1" x14ac:dyDescent="0.2">
      <c r="A678" s="200"/>
    </row>
    <row r="679" spans="1:1" x14ac:dyDescent="0.2">
      <c r="A679" s="200"/>
    </row>
    <row r="680" spans="1:1" x14ac:dyDescent="0.2">
      <c r="A680" s="200"/>
    </row>
    <row r="681" spans="1:1" x14ac:dyDescent="0.2">
      <c r="A681" s="200" t="inlineStr">
        <is>
          <t>Moving a brand upmarket without listening to customers can risk losing them. Increasing the quality of material can cause such a shift possibly leading to loss of sales.</t>
        </is>
      </c>
    </row>
    <row r="682" spans="1:1" x14ac:dyDescent="0.2">
      <c r="A682" s="200"/>
    </row>
    <row r="683" spans="1:1" x14ac:dyDescent="0.2">
      <c r="A683" s="200"/>
    </row>
    <row r="684" spans="1:1" x14ac:dyDescent="0.2">
      <c r="A684" s="200"/>
    </row>
    <row r="685" spans="1:1" x14ac:dyDescent="0.2">
      <c r="A685" s="200"/>
    </row>
    <row r="686" spans="1:1" x14ac:dyDescent="0.2">
      <c r="A686" s="200"/>
    </row>
    <row r="687" spans="1:1" x14ac:dyDescent="0.2">
      <c r="A687" s="200"/>
    </row>
    <row r="688" spans="1:1" x14ac:dyDescent="0.2">
      <c r="A688" s="200"/>
    </row>
    <row r="689" spans="1:1" x14ac:dyDescent="0.2">
      <c r="A689" s="200"/>
    </row>
    <row r="690" spans="1:1" x14ac:dyDescent="0.2">
      <c r="A690" s="200"/>
    </row>
    <row r="691" spans="1:1" x14ac:dyDescent="0.2">
      <c r="A691" s="200"/>
    </row>
    <row r="692" spans="1:1" x14ac:dyDescent="0.2">
      <c r="A692" s="200"/>
    </row>
    <row r="693" spans="1:1" x14ac:dyDescent="0.2">
      <c r="A693" s="200"/>
    </row>
    <row r="694" spans="1:1" x14ac:dyDescent="0.2">
      <c r="A694" s="200"/>
    </row>
    <row r="695" spans="1:1" x14ac:dyDescent="0.2">
      <c r="A695" s="200"/>
    </row>
    <row r="696" spans="1:1" x14ac:dyDescent="0.2">
      <c r="A696" s="200"/>
    </row>
    <row r="697" spans="1:1" x14ac:dyDescent="0.2">
      <c r="A697" s="200"/>
    </row>
    <row r="698" spans="1:1" x14ac:dyDescent="0.2">
      <c r="A698" s="200"/>
    </row>
    <row r="699" spans="1:1" x14ac:dyDescent="0.2">
      <c r="A699" s="200" t="inlineStr">
        <is>
          <t>2016-08-19</t>
        </is>
      </c>
    </row>
    <row r="700" spans="1:1" x14ac:dyDescent="0.2">
      <c r="A700" s="200"/>
    </row>
    <row r="701" spans="1:1" x14ac:dyDescent="0.2">
      <c r="A701" s="200">
        <v>1</v>
      </c>
    </row>
    <row r="702" spans="1:1" x14ac:dyDescent="0.2">
      <c r="A702" s="200">
        <v>3072842</v>
      </c>
    </row>
    <row r="703" spans="1:1" x14ac:dyDescent="0.2">
      <c r="A703" s="200">
        <v>0</v>
      </c>
    </row>
    <row r="704" spans="1:1" x14ac:dyDescent="0.2">
      <c r="A704" s="200">
        <v>1310593</v>
      </c>
    </row>
    <row r="705" spans="1:1" x14ac:dyDescent="0.2">
      <c r="A705" s="200">
        <v>1219711</v>
      </c>
    </row>
    <row r="706" spans="1:1" x14ac:dyDescent="0.2">
      <c r="A706" s="200"/>
    </row>
    <row r="707" spans="1:1" x14ac:dyDescent="0.2">
      <c r="A707" s="200"/>
    </row>
    <row r="708" spans="1:1" x14ac:dyDescent="0.2">
      <c r="A708" s="200">
        <v>279360</v>
      </c>
    </row>
    <row r="709" spans="1:1" x14ac:dyDescent="0.2">
      <c r="A709" s="200">
        <v>732088</v>
      </c>
    </row>
    <row r="710" spans="1:1" x14ac:dyDescent="0.2">
      <c r="A710" s="200">
        <v>0</v>
      </c>
    </row>
    <row r="711" spans="1:1" x14ac:dyDescent="0.2">
      <c r="A711" s="200"/>
    </row>
    <row r="712" spans="1:1" x14ac:dyDescent="0.2">
      <c r="A712" s="200">
        <v>0</v>
      </c>
    </row>
    <row r="713" spans="1:1" x14ac:dyDescent="0.2">
      <c r="A713" s="200"/>
    </row>
    <row r="714" spans="1:1" x14ac:dyDescent="0.2">
      <c r="A714" s="200">
        <v>0</v>
      </c>
    </row>
    <row r="715" spans="1:1" x14ac:dyDescent="0.2">
      <c r="A715" s="200">
        <v>0</v>
      </c>
    </row>
    <row r="716" spans="1:1" x14ac:dyDescent="0.2">
      <c r="A716" s="200">
        <v>1059265</v>
      </c>
    </row>
    <row r="717" spans="1:1" x14ac:dyDescent="0.2">
      <c r="A717" s="200"/>
    </row>
    <row r="718" spans="1:1" x14ac:dyDescent="0.2">
      <c r="A718" s="200"/>
    </row>
    <row r="719" spans="1:1" x14ac:dyDescent="0.2">
      <c r="A719" s="200"/>
    </row>
    <row r="720" spans="1:1" x14ac:dyDescent="0.2">
      <c r="A720" s="200"/>
    </row>
    <row r="721" spans="1:1" x14ac:dyDescent="0.2">
      <c r="A721" s="200">
        <v>2</v>
      </c>
    </row>
    <row r="722" spans="1:1" x14ac:dyDescent="0.2">
      <c r="A722" s="200">
        <v>3072842</v>
      </c>
    </row>
    <row r="723" spans="1:1" x14ac:dyDescent="0.2">
      <c r="A723" s="200">
        <v>0</v>
      </c>
    </row>
    <row r="724" spans="1:1" x14ac:dyDescent="0.2">
      <c r="A724" s="200">
        <v>1310593</v>
      </c>
    </row>
    <row r="725" spans="1:1" x14ac:dyDescent="0.2">
      <c r="A725" s="200">
        <v>1219710</v>
      </c>
    </row>
    <row r="726" spans="1:1" x14ac:dyDescent="0.2">
      <c r="A726" s="200"/>
    </row>
    <row r="727" spans="1:1" x14ac:dyDescent="0.2">
      <c r="A727" s="200"/>
    </row>
    <row r="728" spans="1:1" x14ac:dyDescent="0.2">
      <c r="A728" s="200">
        <v>279360</v>
      </c>
    </row>
    <row r="729" spans="1:1" x14ac:dyDescent="0.2">
      <c r="A729" s="200">
        <v>732092</v>
      </c>
    </row>
    <row r="730" spans="1:1" x14ac:dyDescent="0.2">
      <c r="A730" s="200">
        <v>0</v>
      </c>
    </row>
    <row r="731" spans="1:1" x14ac:dyDescent="0.2">
      <c r="A731" s="200"/>
    </row>
    <row r="732" spans="1:1" x14ac:dyDescent="0.2">
      <c r="A732" s="200">
        <v>0</v>
      </c>
    </row>
    <row r="733" spans="1:1" x14ac:dyDescent="0.2">
      <c r="A733" s="200"/>
    </row>
    <row r="734" spans="1:1" x14ac:dyDescent="0.2">
      <c r="A734" s="200">
        <v>0</v>
      </c>
    </row>
    <row r="735" spans="1:1" x14ac:dyDescent="0.2">
      <c r="A735" s="200">
        <v>0</v>
      </c>
    </row>
    <row r="736" spans="1:1" x14ac:dyDescent="0.2">
      <c r="A736" s="200">
        <v>1059132</v>
      </c>
    </row>
    <row r="737" spans="1:1" x14ac:dyDescent="0.2">
      <c r="A737" s="200"/>
    </row>
    <row r="738" spans="1:1" x14ac:dyDescent="0.2">
      <c r="A738" s="200"/>
    </row>
    <row r="739" spans="1:1" x14ac:dyDescent="0.2">
      <c r="A739" s="200"/>
    </row>
    <row r="740" spans="1:1" x14ac:dyDescent="0.2">
      <c r="A740" s="200"/>
    </row>
    <row r="741" spans="1:1" x14ac:dyDescent="0.2">
      <c r="A741" s="200">
        <v>3</v>
      </c>
    </row>
    <row r="742" spans="1:1" x14ac:dyDescent="0.2">
      <c r="A742" s="200">
        <v>3072842</v>
      </c>
    </row>
    <row r="743" spans="1:1" x14ac:dyDescent="0.2">
      <c r="A743" s="200">
        <v>0</v>
      </c>
    </row>
    <row r="744" spans="1:1" x14ac:dyDescent="0.2">
      <c r="A744" s="200">
        <v>1310593</v>
      </c>
    </row>
    <row r="745" spans="1:1" x14ac:dyDescent="0.2">
      <c r="A745" s="200">
        <v>1219710</v>
      </c>
    </row>
    <row r="746" spans="1:1" x14ac:dyDescent="0.2">
      <c r="A746" s="200"/>
    </row>
    <row r="747" spans="1:1" x14ac:dyDescent="0.2">
      <c r="A747" s="200"/>
    </row>
    <row r="748" spans="1:1" x14ac:dyDescent="0.2">
      <c r="A748" s="200">
        <v>279360</v>
      </c>
    </row>
    <row r="749" spans="1:1" x14ac:dyDescent="0.2">
      <c r="A749" s="200">
        <v>732092</v>
      </c>
    </row>
    <row r="750" spans="1:1" x14ac:dyDescent="0.2">
      <c r="A750" s="200">
        <v>0</v>
      </c>
    </row>
    <row r="751" spans="1:1" x14ac:dyDescent="0.2">
      <c r="A751" s="200"/>
    </row>
    <row r="752" spans="1:1" x14ac:dyDescent="0.2">
      <c r="A752" s="200">
        <v>0</v>
      </c>
    </row>
    <row r="753" spans="1:1" x14ac:dyDescent="0.2">
      <c r="A753" s="200"/>
    </row>
    <row r="754" spans="1:1" x14ac:dyDescent="0.2">
      <c r="A754" s="200">
        <v>0</v>
      </c>
    </row>
    <row r="755" spans="1:1" x14ac:dyDescent="0.2">
      <c r="A755" s="200">
        <v>0</v>
      </c>
    </row>
    <row r="756" spans="1:1" x14ac:dyDescent="0.2">
      <c r="A756" s="200">
        <v>1059260</v>
      </c>
    </row>
    <row r="757" spans="1:1" x14ac:dyDescent="0.2">
      <c r="A757" s="200"/>
    </row>
    <row r="758" spans="1:1" x14ac:dyDescent="0.2">
      <c r="A758" s="200"/>
    </row>
    <row r="759" spans="1:1" x14ac:dyDescent="0.2">
      <c r="A759" s="200"/>
    </row>
    <row r="760" spans="1:1" x14ac:dyDescent="0.2">
      <c r="A760" s="200"/>
    </row>
    <row r="761" spans="1:1" x14ac:dyDescent="0.2">
      <c r="A761" s="200">
        <v>4</v>
      </c>
    </row>
    <row r="762" spans="1:1" x14ac:dyDescent="0.2">
      <c r="A762" s="200">
        <v>3072842</v>
      </c>
    </row>
    <row r="763" spans="1:1" x14ac:dyDescent="0.2">
      <c r="A763" s="200">
        <v>0</v>
      </c>
    </row>
    <row r="764" spans="1:1" x14ac:dyDescent="0.2">
      <c r="A764" s="200">
        <v>1310593</v>
      </c>
    </row>
    <row r="765" spans="1:1" x14ac:dyDescent="0.2">
      <c r="A765" s="200">
        <v>1219710</v>
      </c>
    </row>
    <row r="766" spans="1:1" x14ac:dyDescent="0.2">
      <c r="A766" s="200"/>
    </row>
    <row r="767" spans="1:1" x14ac:dyDescent="0.2">
      <c r="A767" s="200"/>
    </row>
    <row r="768" spans="1:1" x14ac:dyDescent="0.2">
      <c r="A768" s="200">
        <v>279360</v>
      </c>
    </row>
    <row r="769" spans="1:1" x14ac:dyDescent="0.2">
      <c r="A769" s="200">
        <v>732088</v>
      </c>
    </row>
    <row r="770" spans="1:1" x14ac:dyDescent="0.2">
      <c r="A770" s="200">
        <v>0</v>
      </c>
    </row>
    <row r="771" spans="1:1" x14ac:dyDescent="0.2">
      <c r="A771" s="200"/>
    </row>
    <row r="772" spans="1:1" x14ac:dyDescent="0.2">
      <c r="A772" s="200">
        <v>0</v>
      </c>
    </row>
    <row r="773" spans="1:1" x14ac:dyDescent="0.2">
      <c r="A773" s="200"/>
    </row>
    <row r="774" spans="1:1" x14ac:dyDescent="0.2">
      <c r="A774" s="200">
        <v>0</v>
      </c>
    </row>
    <row r="775" spans="1:1" x14ac:dyDescent="0.2">
      <c r="A775" s="200">
        <v>0</v>
      </c>
    </row>
    <row r="776" spans="1:1" x14ac:dyDescent="0.2">
      <c r="A776" s="200">
        <v>1059008</v>
      </c>
    </row>
    <row r="777" spans="1:1" x14ac:dyDescent="0.2">
      <c r="A777" s="200"/>
    </row>
    <row r="778" spans="1:1" x14ac:dyDescent="0.2">
      <c r="A778" s="200"/>
    </row>
    <row r="779" spans="1:1" x14ac:dyDescent="0.2">
      <c r="A779" s="200"/>
    </row>
    <row r="780" spans="1:1" x14ac:dyDescent="0.2">
      <c r="A780" s="200"/>
    </row>
    <row r="781" spans="1:1" x14ac:dyDescent="0.2">
      <c r="A781" s="200">
        <v>5</v>
      </c>
    </row>
    <row r="782" spans="1:1" x14ac:dyDescent="0.2">
      <c r="A782" s="200">
        <v>3072842</v>
      </c>
    </row>
    <row r="783" spans="1:1" x14ac:dyDescent="0.2">
      <c r="A783" s="200">
        <v>0</v>
      </c>
    </row>
    <row r="784" spans="1:1" x14ac:dyDescent="0.2">
      <c r="A784" s="200">
        <v>1310593</v>
      </c>
    </row>
    <row r="785" spans="1:1" x14ac:dyDescent="0.2">
      <c r="A785" s="200">
        <v>1219711</v>
      </c>
    </row>
    <row r="786" spans="1:1" x14ac:dyDescent="0.2">
      <c r="A786" s="200"/>
    </row>
    <row r="787" spans="1:1" x14ac:dyDescent="0.2">
      <c r="A787" s="200"/>
    </row>
    <row r="788" spans="1:1" x14ac:dyDescent="0.2">
      <c r="A788" s="200">
        <v>279360</v>
      </c>
    </row>
    <row r="789" spans="1:1" x14ac:dyDescent="0.2">
      <c r="A789" s="200">
        <v>732088</v>
      </c>
    </row>
    <row r="790" spans="1:1" x14ac:dyDescent="0.2">
      <c r="A790" s="200">
        <v>0</v>
      </c>
    </row>
    <row r="791" spans="1:1" x14ac:dyDescent="0.2">
      <c r="A791" s="200"/>
    </row>
    <row r="792" spans="1:1" x14ac:dyDescent="0.2">
      <c r="A792" s="200">
        <v>0</v>
      </c>
    </row>
    <row r="793" spans="1:1" x14ac:dyDescent="0.2">
      <c r="A793" s="200"/>
    </row>
    <row r="794" spans="1:1" x14ac:dyDescent="0.2">
      <c r="A794" s="200">
        <v>0</v>
      </c>
    </row>
    <row r="795" spans="1:1" x14ac:dyDescent="0.2">
      <c r="A795" s="200">
        <v>0</v>
      </c>
    </row>
    <row r="796" spans="1:1" x14ac:dyDescent="0.2">
      <c r="A796" s="200">
        <v>1059265</v>
      </c>
    </row>
    <row r="797" spans="1:1" x14ac:dyDescent="0.2">
      <c r="A797" s="200"/>
    </row>
    <row r="798" spans="1:1" x14ac:dyDescent="0.2">
      <c r="A798" s="200"/>
    </row>
    <row r="799" spans="1:1" x14ac:dyDescent="0.2">
      <c r="A799" s="200"/>
    </row>
    <row r="800" spans="1:1" x14ac:dyDescent="0.2">
      <c r="A800" s="200"/>
    </row>
    <row r="801" spans="1:1" x14ac:dyDescent="0.2">
      <c r="A801" s="200">
        <v>6</v>
      </c>
    </row>
    <row r="802" spans="1:1" x14ac:dyDescent="0.2">
      <c r="A802" s="200">
        <v>3072842</v>
      </c>
    </row>
    <row r="803" spans="1:1" x14ac:dyDescent="0.2">
      <c r="A803" s="200">
        <v>0</v>
      </c>
    </row>
    <row r="804" spans="1:1" x14ac:dyDescent="0.2">
      <c r="A804" s="200">
        <v>1310593</v>
      </c>
    </row>
    <row r="805" spans="1:1" x14ac:dyDescent="0.2">
      <c r="A805" s="200">
        <v>1219710</v>
      </c>
    </row>
    <row r="806" spans="1:1" x14ac:dyDescent="0.2">
      <c r="A806" s="200"/>
    </row>
    <row r="807" spans="1:1" x14ac:dyDescent="0.2">
      <c r="A807" s="200"/>
    </row>
    <row r="808" spans="1:1" x14ac:dyDescent="0.2">
      <c r="A808" s="200">
        <v>279360</v>
      </c>
    </row>
    <row r="809" spans="1:1" x14ac:dyDescent="0.2">
      <c r="A809" s="200">
        <v>732092</v>
      </c>
    </row>
    <row r="810" spans="1:1" x14ac:dyDescent="0.2">
      <c r="A810" s="200">
        <v>0</v>
      </c>
    </row>
    <row r="811" spans="1:1" x14ac:dyDescent="0.2">
      <c r="A811" s="200"/>
    </row>
    <row r="812" spans="1:1" x14ac:dyDescent="0.2">
      <c r="A812" s="200">
        <v>0</v>
      </c>
    </row>
    <row r="813" spans="1:1" x14ac:dyDescent="0.2">
      <c r="A813" s="200"/>
    </row>
    <row r="814" spans="1:1" x14ac:dyDescent="0.2">
      <c r="A814" s="200">
        <v>0</v>
      </c>
    </row>
    <row r="815" spans="1:1" x14ac:dyDescent="0.2">
      <c r="A815" s="200">
        <v>0</v>
      </c>
    </row>
    <row r="816" spans="1:1" x14ac:dyDescent="0.2">
      <c r="A816" s="200">
        <v>1059132</v>
      </c>
    </row>
    <row r="817" spans="1:1" x14ac:dyDescent="0.2">
      <c r="A817" s="200"/>
    </row>
    <row r="818" spans="1:1" x14ac:dyDescent="0.2">
      <c r="A818" s="200"/>
    </row>
    <row r="819" spans="1:1" x14ac:dyDescent="0.2">
      <c r="A819" s="200"/>
    </row>
    <row r="820" spans="1:1" x14ac:dyDescent="0.2">
      <c r="A820" s="200"/>
    </row>
    <row r="821" spans="1:1" x14ac:dyDescent="0.2">
      <c r="A821" s="200">
        <v>7</v>
      </c>
    </row>
    <row r="822" spans="1:1" x14ac:dyDescent="0.2">
      <c r="A822" s="200">
        <v>3072842</v>
      </c>
    </row>
    <row r="823" spans="1:1" x14ac:dyDescent="0.2">
      <c r="A823" s="200">
        <v>0</v>
      </c>
    </row>
    <row r="824" spans="1:1" x14ac:dyDescent="0.2">
      <c r="A824" s="200">
        <v>1310593</v>
      </c>
    </row>
    <row r="825" spans="1:1" x14ac:dyDescent="0.2">
      <c r="A825" s="200">
        <v>1219711</v>
      </c>
    </row>
    <row r="826" spans="1:1" x14ac:dyDescent="0.2">
      <c r="A826" s="200"/>
    </row>
    <row r="827" spans="1:1" x14ac:dyDescent="0.2">
      <c r="A827" s="200"/>
    </row>
    <row r="828" spans="1:1" x14ac:dyDescent="0.2">
      <c r="A828" s="200">
        <v>279360</v>
      </c>
    </row>
    <row r="829" spans="1:1" x14ac:dyDescent="0.2">
      <c r="A829" s="200">
        <v>732088</v>
      </c>
    </row>
    <row r="830" spans="1:1" x14ac:dyDescent="0.2">
      <c r="A830" s="200">
        <v>0</v>
      </c>
    </row>
    <row r="831" spans="1:1" x14ac:dyDescent="0.2">
      <c r="A831" s="200"/>
    </row>
    <row r="832" spans="1:1" x14ac:dyDescent="0.2">
      <c r="A832" s="200">
        <v>0</v>
      </c>
    </row>
    <row r="833" spans="1:1" x14ac:dyDescent="0.2">
      <c r="A833" s="200"/>
    </row>
    <row r="834" spans="1:1" x14ac:dyDescent="0.2">
      <c r="A834" s="200">
        <v>0</v>
      </c>
    </row>
    <row r="835" spans="1:1" x14ac:dyDescent="0.2">
      <c r="A835" s="200">
        <v>0</v>
      </c>
    </row>
    <row r="836" spans="1:1" x14ac:dyDescent="0.2">
      <c r="A836" s="200">
        <v>1059137</v>
      </c>
    </row>
    <row r="837" spans="1:1" x14ac:dyDescent="0.2">
      <c r="A837" s="200"/>
    </row>
    <row r="838" spans="1:1" x14ac:dyDescent="0.2">
      <c r="A838" s="200"/>
    </row>
    <row r="839" spans="1:1" x14ac:dyDescent="0.2">
      <c r="A839" s="200"/>
    </row>
    <row r="840" spans="1:1" x14ac:dyDescent="0.2">
      <c r="A840" s="200"/>
    </row>
    <row r="841" spans="1:1" x14ac:dyDescent="0.2">
      <c r="A841" s="200">
        <v>8</v>
      </c>
    </row>
    <row r="842" spans="1:1" x14ac:dyDescent="0.2">
      <c r="A842" s="200">
        <v>3072842</v>
      </c>
    </row>
    <row r="843" spans="1:1" x14ac:dyDescent="0.2">
      <c r="A843" s="200">
        <v>0</v>
      </c>
    </row>
    <row r="844" spans="1:1" x14ac:dyDescent="0.2">
      <c r="A844" s="200">
        <v>1310593</v>
      </c>
    </row>
    <row r="845" spans="1:1" x14ac:dyDescent="0.2">
      <c r="A845" s="200">
        <v>1219710</v>
      </c>
    </row>
    <row r="846" spans="1:1" x14ac:dyDescent="0.2">
      <c r="A846" s="200"/>
    </row>
    <row r="847" spans="1:1" x14ac:dyDescent="0.2">
      <c r="A847" s="200"/>
    </row>
    <row r="848" spans="1:1" x14ac:dyDescent="0.2">
      <c r="A848" s="200">
        <v>279360</v>
      </c>
    </row>
    <row r="849" spans="1:1" x14ac:dyDescent="0.2">
      <c r="A849" s="200">
        <v>732092</v>
      </c>
    </row>
    <row r="850" spans="1:1" x14ac:dyDescent="0.2">
      <c r="A850" s="200">
        <v>0</v>
      </c>
    </row>
    <row r="851" spans="1:1" x14ac:dyDescent="0.2">
      <c r="A851" s="200"/>
    </row>
    <row r="852" spans="1:1" x14ac:dyDescent="0.2">
      <c r="A852" s="200">
        <v>0</v>
      </c>
    </row>
    <row r="853" spans="1:1" x14ac:dyDescent="0.2">
      <c r="A853" s="200"/>
    </row>
    <row r="854" spans="1:1" x14ac:dyDescent="0.2">
      <c r="A854" s="200">
        <v>0</v>
      </c>
    </row>
    <row r="855" spans="1:1" x14ac:dyDescent="0.2">
      <c r="A855" s="200">
        <v>0</v>
      </c>
    </row>
    <row r="856" spans="1:1" x14ac:dyDescent="0.2">
      <c r="A856" s="200">
        <v>1059132</v>
      </c>
    </row>
    <row r="857" spans="1:1" x14ac:dyDescent="0.2">
      <c r="A857" s="200"/>
    </row>
    <row r="858" spans="1:1" x14ac:dyDescent="0.2">
      <c r="A858" s="200"/>
    </row>
    <row r="859" spans="1:1" x14ac:dyDescent="0.2">
      <c r="A859" s="200"/>
    </row>
    <row r="860" spans="1:1" x14ac:dyDescent="0.2">
      <c r="A860" s="200"/>
    </row>
    <row r="861" spans="1:1" x14ac:dyDescent="0.2">
      <c r="A861" s="200"/>
    </row>
    <row r="862" spans="1:1" x14ac:dyDescent="0.2">
      <c r="A862" s="200" t="inlineStr">
        <is>
          <t>Player 1</t>
        </is>
      </c>
    </row>
    <row r="863" spans="1:1" x14ac:dyDescent="0.2">
      <c r="A863" s="200"/>
    </row>
    <row r="864" spans="1:1" x14ac:dyDescent="0.2">
      <c r="A864" s="200"/>
    </row>
    <row r="865" spans="1:1" x14ac:dyDescent="0.2">
      <c r="A865" s="200"/>
    </row>
    <row r="866" spans="1:1" x14ac:dyDescent="0.2">
      <c r="A866" s="200"/>
    </row>
    <row r="867" spans="1:1" x14ac:dyDescent="0.2">
      <c r="A867" s="200"/>
    </row>
    <row r="868" spans="1:1" x14ac:dyDescent="0.2">
      <c r="A868" s="200"/>
    </row>
    <row r="869" spans="1:1" x14ac:dyDescent="0.2">
      <c r="A869" s="200"/>
    </row>
    <row r="870" spans="1:1" x14ac:dyDescent="0.2">
      <c r="A870" s="200">
        <v>103</v>
      </c>
    </row>
    <row r="871" spans="1:1" x14ac:dyDescent="0.2">
      <c r="A871" s="200">
        <v>112</v>
      </c>
    </row>
    <row r="872" spans="1:1" x14ac:dyDescent="0.2">
      <c r="A872" s="200">
        <v>112</v>
      </c>
    </row>
    <row r="873" spans="1:1" x14ac:dyDescent="0.2">
      <c r="A873" s="200"/>
    </row>
    <row r="874" spans="1:1" x14ac:dyDescent="0.2">
      <c r="A874" s="200"/>
    </row>
    <row r="875" spans="1:1" x14ac:dyDescent="0.2">
      <c r="A875" s="200"/>
    </row>
    <row r="876" spans="1:1" x14ac:dyDescent="0.2">
      <c r="A876" s="200"/>
    </row>
    <row r="877" spans="1:1" x14ac:dyDescent="0.2">
      <c r="A877" s="200"/>
    </row>
    <row r="878" spans="1:1" x14ac:dyDescent="0.2">
      <c r="A878" s="200"/>
    </row>
    <row r="879" spans="1:1" x14ac:dyDescent="0.2">
      <c r="A879" s="200"/>
    </row>
    <row r="880" spans="1:1" x14ac:dyDescent="0.2">
      <c r="A880" s="200"/>
    </row>
    <row r="881" spans="1:1" x14ac:dyDescent="0.2">
      <c r="A881" s="200"/>
    </row>
    <row r="882" spans="1:1" x14ac:dyDescent="0.2">
      <c r="A882" s="200"/>
    </row>
    <row r="883" spans="1:1" x14ac:dyDescent="0.2">
      <c r="A883" s="200"/>
    </row>
    <row r="884" spans="1:1" x14ac:dyDescent="0.2">
      <c r="A884" s="200"/>
    </row>
    <row r="885" spans="1:1" x14ac:dyDescent="0.2">
      <c r="A885" s="200"/>
    </row>
    <row r="886" spans="1:1" x14ac:dyDescent="0.2">
      <c r="A886" s="200"/>
    </row>
    <row r="887" spans="1:1" x14ac:dyDescent="0.2">
      <c r="A887" s="200"/>
    </row>
    <row r="888" spans="1:1" x14ac:dyDescent="0.2">
      <c r="A888" s="200"/>
    </row>
    <row r="889" spans="1:1" x14ac:dyDescent="0.2">
      <c r="A889" s="200"/>
    </row>
    <row r="890" spans="1:1" x14ac:dyDescent="0.2">
      <c r="A890" s="200"/>
    </row>
    <row r="891" spans="1:1" x14ac:dyDescent="0.2">
      <c r="A891" s="200"/>
    </row>
    <row r="892" spans="1:1" x14ac:dyDescent="0.2">
      <c r="A892" s="200"/>
    </row>
    <row r="893" spans="1:1" x14ac:dyDescent="0.2">
      <c r="A893" s="200"/>
    </row>
    <row r="894" spans="1:1" x14ac:dyDescent="0.2">
      <c r="A894" s="200"/>
    </row>
    <row r="895" spans="1:1" x14ac:dyDescent="0.2">
      <c r="A895" s="200"/>
    </row>
    <row r="896" spans="1:1" x14ac:dyDescent="0.2">
      <c r="A896" s="200"/>
    </row>
    <row r="897" spans="1:1" x14ac:dyDescent="0.2">
      <c r="A897" s="200"/>
    </row>
    <row r="898" spans="1:1" x14ac:dyDescent="0.2">
      <c r="A898" s="200"/>
    </row>
    <row r="899" spans="1:1" x14ac:dyDescent="0.2">
      <c r="A899" s="200"/>
    </row>
    <row r="900" spans="1:1" x14ac:dyDescent="0.2">
      <c r="A900" s="200"/>
    </row>
    <row r="901" spans="1:1" x14ac:dyDescent="0.2">
      <c r="A901" s="200"/>
    </row>
    <row r="902" spans="1:1" x14ac:dyDescent="0.2">
      <c r="A902" s="200"/>
    </row>
    <row r="903" spans="1:1" x14ac:dyDescent="0.2">
      <c r="A903" s="200"/>
    </row>
    <row r="904" spans="1:1" x14ac:dyDescent="0.2">
      <c r="A904" s="200"/>
    </row>
    <row r="905" spans="1:1" x14ac:dyDescent="0.2">
      <c r="A905" s="200"/>
    </row>
    <row r="906" spans="1:1" x14ac:dyDescent="0.2">
      <c r="A906" s="200"/>
    </row>
    <row r="907" spans="1:1" x14ac:dyDescent="0.2">
      <c r="A907" s="200"/>
    </row>
    <row r="908" spans="1:1" x14ac:dyDescent="0.2">
      <c r="A908" s="200"/>
    </row>
    <row r="909" spans="1:1" x14ac:dyDescent="0.2">
      <c r="A909" s="200"/>
    </row>
    <row r="910" spans="1:1" x14ac:dyDescent="0.2">
      <c r="A910" s="200"/>
    </row>
    <row r="911" spans="1:1" x14ac:dyDescent="0.2">
      <c r="A911" s="200"/>
    </row>
    <row r="912" spans="1:1" x14ac:dyDescent="0.2">
      <c r="A912" s="200"/>
    </row>
    <row r="913" spans="1:1" x14ac:dyDescent="0.2">
      <c r="A913" s="200"/>
    </row>
    <row r="914" spans="1:1" x14ac:dyDescent="0.2">
      <c r="A914" s="200"/>
    </row>
    <row r="915" spans="1:1" x14ac:dyDescent="0.2">
      <c r="A915" s="200"/>
    </row>
    <row r="916" spans="1:1" x14ac:dyDescent="0.2">
      <c r="A916" s="200"/>
    </row>
    <row r="917" spans="1:1" x14ac:dyDescent="0.2">
      <c r="A917" s="200"/>
    </row>
    <row r="918" spans="1:1" x14ac:dyDescent="0.2">
      <c r="A918" s="200"/>
    </row>
    <row r="919" spans="1:1" x14ac:dyDescent="0.2">
      <c r="A919" s="200"/>
    </row>
    <row r="920" spans="1:1" x14ac:dyDescent="0.2">
      <c r="A920" s="200"/>
    </row>
    <row r="921" spans="1:1" x14ac:dyDescent="0.2">
      <c r="A921" s="200"/>
    </row>
    <row r="922" spans="1:1" x14ac:dyDescent="0.2">
      <c r="A922" s="200"/>
    </row>
    <row r="923" spans="1:1" x14ac:dyDescent="0.2">
      <c r="A923" s="200"/>
    </row>
    <row r="924" spans="1:1" x14ac:dyDescent="0.2">
      <c r="A924" s="200"/>
    </row>
    <row r="925" spans="1:1" x14ac:dyDescent="0.2">
      <c r="A925" s="200"/>
    </row>
    <row r="926" spans="1:1" x14ac:dyDescent="0.2">
      <c r="A926" s="200"/>
    </row>
    <row r="927" spans="1:1" x14ac:dyDescent="0.2">
      <c r="A927" s="200"/>
    </row>
    <row r="928" spans="1:1" x14ac:dyDescent="0.2">
      <c r="A928" s="200"/>
    </row>
    <row r="929" spans="1:1" x14ac:dyDescent="0.2">
      <c r="A929" s="200"/>
    </row>
    <row r="930" spans="1:1" x14ac:dyDescent="0.2">
      <c r="A930" s="200"/>
    </row>
    <row r="931" spans="1:1" x14ac:dyDescent="0.2">
      <c r="A931" s="200"/>
    </row>
    <row r="932" spans="1:1" x14ac:dyDescent="0.2">
      <c r="A932" s="200"/>
    </row>
    <row r="933" spans="1:1" x14ac:dyDescent="0.2">
      <c r="A933" s="200"/>
    </row>
    <row r="934" spans="1:1" x14ac:dyDescent="0.2">
      <c r="A934" s="200"/>
    </row>
    <row r="935" spans="1:1" x14ac:dyDescent="0.2">
      <c r="A935" s="200"/>
    </row>
    <row r="936" spans="1:1" x14ac:dyDescent="0.2">
      <c r="A936" s="200"/>
    </row>
    <row r="937" spans="1:1" x14ac:dyDescent="0.2">
      <c r="A937" s="200"/>
    </row>
    <row r="938" spans="1:1" x14ac:dyDescent="0.2">
      <c r="A938" s="200"/>
    </row>
    <row r="939" spans="1:1" x14ac:dyDescent="0.2">
      <c r="A939" s="200"/>
    </row>
    <row r="940" spans="1:1" x14ac:dyDescent="0.2">
      <c r="A940" s="200"/>
    </row>
    <row r="941" spans="1:1" x14ac:dyDescent="0.2">
      <c r="A941" s="200"/>
    </row>
    <row r="942" spans="1:1" x14ac:dyDescent="0.2">
      <c r="A942" s="200"/>
    </row>
    <row r="943" spans="1:1" x14ac:dyDescent="0.2">
      <c r="A943" s="200"/>
    </row>
    <row r="944" spans="1:1" x14ac:dyDescent="0.2">
      <c r="A944" s="200"/>
    </row>
    <row r="945" spans="1:1" x14ac:dyDescent="0.2">
      <c r="A945" s="200"/>
    </row>
    <row r="946" spans="1:1" x14ac:dyDescent="0.2">
      <c r="A946" s="200"/>
    </row>
    <row r="947" spans="1:1" x14ac:dyDescent="0.2">
      <c r="A947" s="200"/>
    </row>
    <row r="948" spans="1:1" x14ac:dyDescent="0.2">
      <c r="A948" s="200"/>
    </row>
    <row r="949" spans="1:1" x14ac:dyDescent="0.2">
      <c r="A949" s="200"/>
    </row>
    <row r="950" spans="1:1" x14ac:dyDescent="0.2">
      <c r="A950" s="200"/>
    </row>
    <row r="951" spans="1:1" x14ac:dyDescent="0.2">
      <c r="A951" s="200"/>
    </row>
    <row r="952" spans="1:1" x14ac:dyDescent="0.2">
      <c r="A952" s="200"/>
    </row>
    <row r="953" spans="1:1" x14ac:dyDescent="0.2">
      <c r="A953" s="200"/>
    </row>
    <row r="954" spans="1:1" x14ac:dyDescent="0.2">
      <c r="A954" s="200"/>
    </row>
    <row r="955" spans="1:1" x14ac:dyDescent="0.2">
      <c r="A955" s="200"/>
    </row>
    <row r="956" spans="1:1" x14ac:dyDescent="0.2">
      <c r="A956" s="200"/>
    </row>
    <row r="957" spans="1:1" x14ac:dyDescent="0.2">
      <c r="A957" s="200"/>
    </row>
    <row r="958" spans="1:1" x14ac:dyDescent="0.2">
      <c r="A958" s="200"/>
    </row>
    <row r="959" spans="1:1" x14ac:dyDescent="0.2">
      <c r="A959" s="200"/>
    </row>
    <row r="960" spans="1:1" x14ac:dyDescent="0.2">
      <c r="A960" s="200"/>
    </row>
    <row r="961" spans="1:1" x14ac:dyDescent="0.2">
      <c r="A961" s="200"/>
    </row>
    <row r="962" spans="1:1" x14ac:dyDescent="0.2">
      <c r="A962" s="200"/>
    </row>
    <row r="963" spans="1:1" x14ac:dyDescent="0.2">
      <c r="A963" s="200"/>
    </row>
    <row r="964" spans="1:1" x14ac:dyDescent="0.2">
      <c r="A964" s="200"/>
    </row>
    <row r="965" spans="1:1" x14ac:dyDescent="0.2">
      <c r="A965" s="200"/>
    </row>
    <row r="966" spans="1:1" x14ac:dyDescent="0.2">
      <c r="A966" s="200"/>
    </row>
    <row r="967" spans="1:1" x14ac:dyDescent="0.2">
      <c r="A967" s="200"/>
    </row>
    <row r="968" spans="1:1" x14ac:dyDescent="0.2">
      <c r="A968" s="200"/>
    </row>
    <row r="969" spans="1:1" x14ac:dyDescent="0.2">
      <c r="A969" s="200"/>
    </row>
    <row r="970" spans="1:1" x14ac:dyDescent="0.2">
      <c r="A970" s="200"/>
    </row>
    <row r="971" spans="1:1" x14ac:dyDescent="0.2">
      <c r="A971" s="200"/>
    </row>
    <row r="972" spans="1:1" x14ac:dyDescent="0.2">
      <c r="A972" s="200"/>
    </row>
    <row r="973" spans="1:1" x14ac:dyDescent="0.2">
      <c r="A973" s="200"/>
    </row>
    <row r="974" spans="1:1" x14ac:dyDescent="0.2">
      <c r="A974" s="200"/>
    </row>
    <row r="975" spans="1:1" x14ac:dyDescent="0.2">
      <c r="A975" s="200"/>
    </row>
    <row r="976" spans="1:1" x14ac:dyDescent="0.2">
      <c r="A976" s="200"/>
    </row>
    <row r="977" spans="1:1" x14ac:dyDescent="0.2">
      <c r="A977" s="200"/>
    </row>
    <row r="978" spans="1:1" x14ac:dyDescent="0.2">
      <c r="A978" s="200"/>
    </row>
    <row r="979" spans="1:1" x14ac:dyDescent="0.2">
      <c r="A979" s="200"/>
    </row>
    <row r="980" spans="1:1" x14ac:dyDescent="0.2">
      <c r="A980" s="200"/>
    </row>
    <row r="981" spans="1:1" x14ac:dyDescent="0.2">
      <c r="A981" s="200"/>
    </row>
    <row r="982" spans="1:1" x14ac:dyDescent="0.2">
      <c r="A982" s="200"/>
    </row>
    <row r="983" spans="1:1" x14ac:dyDescent="0.2">
      <c r="A983" s="200"/>
    </row>
    <row r="984" spans="1:1" x14ac:dyDescent="0.2">
      <c r="A984" s="200"/>
    </row>
    <row r="985" spans="1:1" x14ac:dyDescent="0.2">
      <c r="A985" s="200"/>
    </row>
    <row r="986" spans="1:1" x14ac:dyDescent="0.2">
      <c r="A986" s="200"/>
    </row>
    <row r="987" spans="1:1" x14ac:dyDescent="0.2">
      <c r="A987" s="200"/>
    </row>
    <row r="988" spans="1:1" x14ac:dyDescent="0.2">
      <c r="A988" s="200"/>
    </row>
    <row r="989" spans="1:1" x14ac:dyDescent="0.2">
      <c r="A989" s="200"/>
    </row>
    <row r="990" spans="1:1" x14ac:dyDescent="0.2">
      <c r="A990" s="200"/>
    </row>
    <row r="991" spans="1:1" x14ac:dyDescent="0.2">
      <c r="A991" s="200"/>
    </row>
    <row r="992" spans="1:1" x14ac:dyDescent="0.2">
      <c r="A992" s="200"/>
    </row>
    <row r="993" spans="1:1" x14ac:dyDescent="0.2">
      <c r="A993" s="200"/>
    </row>
    <row r="994" spans="1:1" x14ac:dyDescent="0.2">
      <c r="A994" s="200"/>
    </row>
    <row r="995" spans="1:1" x14ac:dyDescent="0.2">
      <c r="A995" s="200"/>
    </row>
    <row r="996" spans="1:1" x14ac:dyDescent="0.2">
      <c r="A996" s="200"/>
    </row>
    <row r="997" spans="1:1" x14ac:dyDescent="0.2">
      <c r="A997" s="200"/>
    </row>
    <row r="998" spans="1:1" x14ac:dyDescent="0.2">
      <c r="A998" s="200"/>
    </row>
    <row r="999" spans="1:1" x14ac:dyDescent="0.2">
      <c r="A999" s="200"/>
    </row>
    <row r="1000" spans="1:1" x14ac:dyDescent="0.2">
      <c r="A1000" s="200"/>
    </row>
    <row r="1001" spans="1:1" x14ac:dyDescent="0.2">
      <c r="A1001" s="200"/>
    </row>
    <row r="1002" spans="1:1" x14ac:dyDescent="0.2">
      <c r="A1002" s="200"/>
    </row>
    <row r="1003" spans="1:1" x14ac:dyDescent="0.2">
      <c r="A1003" s="200"/>
    </row>
    <row r="1004" spans="1:1" x14ac:dyDescent="0.2">
      <c r="A1004" s="200"/>
    </row>
    <row r="1005" spans="1:1" x14ac:dyDescent="0.2">
      <c r="A1005" s="200"/>
    </row>
    <row r="1006" spans="1:1" x14ac:dyDescent="0.2">
      <c r="A1006" s="200"/>
    </row>
    <row r="1007" spans="1:1" x14ac:dyDescent="0.2">
      <c r="A1007" s="200"/>
    </row>
    <row r="1008" spans="1:1" x14ac:dyDescent="0.2">
      <c r="A1008" s="200"/>
    </row>
    <row r="1009" spans="1:1" x14ac:dyDescent="0.2">
      <c r="A1009" s="200"/>
    </row>
    <row r="1010" spans="1:1" x14ac:dyDescent="0.2">
      <c r="A1010" s="200"/>
    </row>
    <row r="1011" spans="1:1" x14ac:dyDescent="0.2">
      <c r="A1011" s="200"/>
    </row>
    <row r="1012" spans="1:1" x14ac:dyDescent="0.2">
      <c r="A1012" s="200"/>
    </row>
    <row r="1013" spans="1:1" x14ac:dyDescent="0.2">
      <c r="A1013" s="200"/>
    </row>
    <row r="1014" spans="1:1" x14ac:dyDescent="0.2">
      <c r="A1014" s="200"/>
    </row>
    <row r="1015" spans="1:1" x14ac:dyDescent="0.2">
      <c r="A1015" s="200"/>
    </row>
    <row r="1016" spans="1:1" x14ac:dyDescent="0.2">
      <c r="A1016" s="200"/>
    </row>
    <row r="1017" spans="1:1" x14ac:dyDescent="0.2">
      <c r="A1017" s="200"/>
    </row>
    <row r="1018" spans="1:1" x14ac:dyDescent="0.2">
      <c r="A1018" s="200"/>
    </row>
    <row r="1019" spans="1:1" x14ac:dyDescent="0.2">
      <c r="A1019" s="200"/>
    </row>
    <row r="1020" spans="1:1" x14ac:dyDescent="0.2">
      <c r="A1020" s="200"/>
    </row>
    <row r="1021" spans="1:1" x14ac:dyDescent="0.2">
      <c r="A1021" s="200"/>
    </row>
    <row r="1022" spans="1:1" x14ac:dyDescent="0.2">
      <c r="A1022" s="200"/>
    </row>
    <row r="1023" spans="1:1" x14ac:dyDescent="0.2">
      <c r="A1023" s="200"/>
    </row>
    <row r="1024" spans="1:1" x14ac:dyDescent="0.2">
      <c r="A1024" s="200"/>
    </row>
    <row r="1025" spans="1:1" x14ac:dyDescent="0.2">
      <c r="A1025" s="200"/>
    </row>
    <row r="1026" spans="1:1" x14ac:dyDescent="0.2">
      <c r="A1026" s="200"/>
    </row>
    <row r="1027" spans="1:1" x14ac:dyDescent="0.2">
      <c r="A1027" s="200"/>
    </row>
    <row r="1028" spans="1:1" x14ac:dyDescent="0.2">
      <c r="A1028" s="200"/>
    </row>
    <row r="1029" spans="1:1" x14ac:dyDescent="0.2">
      <c r="A1029" s="200"/>
    </row>
    <row r="1030" spans="1:1" x14ac:dyDescent="0.2">
      <c r="A1030" s="200"/>
    </row>
    <row r="1031" spans="1:1" x14ac:dyDescent="0.2">
      <c r="A1031" s="200"/>
    </row>
    <row r="1032" spans="1:1" x14ac:dyDescent="0.2">
      <c r="A1032" s="200"/>
    </row>
    <row r="1033" spans="1:1" x14ac:dyDescent="0.2">
      <c r="A1033" s="200"/>
    </row>
    <row r="1034" spans="1:1" x14ac:dyDescent="0.2">
      <c r="A1034" s="200"/>
    </row>
    <row r="1035" spans="1:1" x14ac:dyDescent="0.2">
      <c r="A1035" s="200"/>
    </row>
    <row r="1036" spans="1:1" x14ac:dyDescent="0.2">
      <c r="A1036" s="200"/>
    </row>
    <row r="1037" spans="1:1" x14ac:dyDescent="0.2">
      <c r="A1037" s="200"/>
    </row>
    <row r="1038" spans="1:1" x14ac:dyDescent="0.2">
      <c r="A1038" s="200"/>
    </row>
    <row r="1039" spans="1:1" x14ac:dyDescent="0.2">
      <c r="A1039" s="200"/>
    </row>
    <row r="1040" spans="1:1" x14ac:dyDescent="0.2">
      <c r="A1040" s="200"/>
    </row>
    <row r="1041" spans="1:1" x14ac:dyDescent="0.2">
      <c r="A1041" s="200"/>
    </row>
    <row r="1042" spans="1:1" x14ac:dyDescent="0.2">
      <c r="A1042" s="200"/>
    </row>
    <row r="1043" spans="1:1" x14ac:dyDescent="0.2">
      <c r="A1043" s="200"/>
    </row>
    <row r="1044" spans="1:1" x14ac:dyDescent="0.2">
      <c r="A1044" s="200"/>
    </row>
    <row r="1045" spans="1:1" x14ac:dyDescent="0.2">
      <c r="A1045" s="200"/>
    </row>
    <row r="1046" spans="1:1" x14ac:dyDescent="0.2">
      <c r="A1046" s="200"/>
    </row>
    <row r="1047" spans="1:1" x14ac:dyDescent="0.2">
      <c r="A1047" s="200"/>
    </row>
    <row r="1048" spans="1:1" x14ac:dyDescent="0.2">
      <c r="A1048" s="200"/>
    </row>
    <row r="1049" spans="1:1" x14ac:dyDescent="0.2">
      <c r="A1049" s="200"/>
    </row>
    <row r="1050" spans="1:1" x14ac:dyDescent="0.2">
      <c r="A1050" s="200"/>
    </row>
    <row r="1051" spans="1:1" x14ac:dyDescent="0.2">
      <c r="A1051" s="200"/>
    </row>
    <row r="1052" spans="1:1" x14ac:dyDescent="0.2">
      <c r="A1052" s="200"/>
    </row>
    <row r="1053" spans="1:1" x14ac:dyDescent="0.2">
      <c r="A1053" s="200"/>
    </row>
    <row r="1054" spans="1:1" x14ac:dyDescent="0.2">
      <c r="A1054" s="200"/>
    </row>
    <row r="1055" spans="1:1" x14ac:dyDescent="0.2">
      <c r="A1055" s="200"/>
    </row>
    <row r="1056" spans="1:1" x14ac:dyDescent="0.2">
      <c r="A1056" s="200"/>
    </row>
    <row r="1057" spans="1:1" x14ac:dyDescent="0.2">
      <c r="A1057" s="200"/>
    </row>
    <row r="1058" spans="1:1" x14ac:dyDescent="0.2">
      <c r="A1058" s="200"/>
    </row>
    <row r="1059" spans="1:1" x14ac:dyDescent="0.2">
      <c r="A1059" s="200"/>
    </row>
    <row r="1060" spans="1:1" x14ac:dyDescent="0.2">
      <c r="A1060" s="200"/>
    </row>
    <row r="1061" spans="1:1" x14ac:dyDescent="0.2">
      <c r="A1061" s="200"/>
    </row>
    <row r="1062" spans="1:1" x14ac:dyDescent="0.2">
      <c r="A1062" s="200"/>
    </row>
    <row r="1063" spans="1:1" x14ac:dyDescent="0.2">
      <c r="A1063" s="200"/>
    </row>
    <row r="1064" spans="1:1" x14ac:dyDescent="0.2">
      <c r="A1064" s="200"/>
    </row>
    <row r="1065" spans="1:1" x14ac:dyDescent="0.2">
      <c r="A1065" s="200"/>
    </row>
    <row r="1066" spans="1:1" x14ac:dyDescent="0.2">
      <c r="A1066" s="200"/>
    </row>
    <row r="1067" spans="1:1" x14ac:dyDescent="0.2">
      <c r="A1067" s="200"/>
    </row>
    <row r="1068" spans="1:1" x14ac:dyDescent="0.2">
      <c r="A1068" s="200"/>
    </row>
    <row r="1069" spans="1:1" x14ac:dyDescent="0.2">
      <c r="A1069" s="200"/>
    </row>
    <row r="1070" spans="1:1" x14ac:dyDescent="0.2">
      <c r="A1070" s="200"/>
    </row>
    <row r="1071" spans="1:1" x14ac:dyDescent="0.2">
      <c r="A1071" s="200"/>
    </row>
    <row r="1072" spans="1:1" x14ac:dyDescent="0.2">
      <c r="A1072" s="200"/>
    </row>
    <row r="1073" spans="1:1" x14ac:dyDescent="0.2">
      <c r="A1073" s="200"/>
    </row>
    <row r="1074" spans="1:1" x14ac:dyDescent="0.2">
      <c r="A1074" s="200"/>
    </row>
    <row r="1075" spans="1:1" x14ac:dyDescent="0.2">
      <c r="A1075" s="200"/>
    </row>
    <row r="1076" spans="1:1" x14ac:dyDescent="0.2">
      <c r="A1076" s="200"/>
    </row>
    <row r="1077" spans="1:1" x14ac:dyDescent="0.2">
      <c r="A1077" s="200"/>
    </row>
    <row r="1078" spans="1:1" x14ac:dyDescent="0.2">
      <c r="A1078" s="200"/>
    </row>
    <row r="1079" spans="1:1" x14ac:dyDescent="0.2">
      <c r="A1079" s="200"/>
    </row>
    <row r="1080" spans="1:1" x14ac:dyDescent="0.2">
      <c r="A1080" s="200"/>
    </row>
    <row r="1081" spans="1:1" x14ac:dyDescent="0.2">
      <c r="A1081" s="200"/>
    </row>
    <row r="1082" spans="1:1" x14ac:dyDescent="0.2">
      <c r="A1082" s="200"/>
    </row>
    <row r="1083" spans="1:1" x14ac:dyDescent="0.2">
      <c r="A1083" s="200"/>
    </row>
    <row r="1084" spans="1:1" x14ac:dyDescent="0.2">
      <c r="A1084" s="200"/>
    </row>
    <row r="1085" spans="1:1" x14ac:dyDescent="0.2">
      <c r="A1085" s="200"/>
    </row>
    <row r="1086" spans="1:1" x14ac:dyDescent="0.2">
      <c r="A1086" s="200"/>
    </row>
    <row r="1087" spans="1:1" x14ac:dyDescent="0.2">
      <c r="A1087" s="200"/>
    </row>
    <row r="1088" spans="1:1" x14ac:dyDescent="0.2">
      <c r="A1088" s="200"/>
    </row>
    <row r="1089" spans="1:1" x14ac:dyDescent="0.2">
      <c r="A1089" s="200"/>
    </row>
    <row r="1090" spans="1:1" x14ac:dyDescent="0.2">
      <c r="A1090" s="200"/>
    </row>
    <row r="1091" spans="1:1" x14ac:dyDescent="0.2">
      <c r="A1091" s="200"/>
    </row>
    <row r="1092" spans="1:1" x14ac:dyDescent="0.2">
      <c r="A1092" s="200"/>
    </row>
    <row r="1093" spans="1:1" x14ac:dyDescent="0.2">
      <c r="A1093" s="200"/>
    </row>
    <row r="1094" spans="1:1" x14ac:dyDescent="0.2">
      <c r="A1094" s="200"/>
    </row>
    <row r="1095" spans="1:1" x14ac:dyDescent="0.2">
      <c r="A1095" s="200"/>
    </row>
    <row r="1096" spans="1:1" x14ac:dyDescent="0.2">
      <c r="A1096" s="200"/>
    </row>
    <row r="1097" spans="1:1" x14ac:dyDescent="0.2">
      <c r="A1097" s="200"/>
    </row>
    <row r="1098" spans="1:1" x14ac:dyDescent="0.2">
      <c r="A1098" s="200"/>
    </row>
    <row r="1099" spans="1:1" x14ac:dyDescent="0.2">
      <c r="A1099" s="200"/>
    </row>
    <row r="1100" spans="1:1" x14ac:dyDescent="0.2">
      <c r="A1100" s="200"/>
    </row>
    <row r="1101" spans="1:1" x14ac:dyDescent="0.2">
      <c r="A1101" s="200"/>
    </row>
    <row r="1102" spans="1:1" x14ac:dyDescent="0.2">
      <c r="A1102" s="200"/>
    </row>
    <row r="1103" spans="1:1" x14ac:dyDescent="0.2">
      <c r="A1103" s="200"/>
    </row>
    <row r="1104" spans="1:1" x14ac:dyDescent="0.2">
      <c r="A1104" s="200"/>
    </row>
    <row r="1105" spans="1:1" x14ac:dyDescent="0.2">
      <c r="A1105" s="200"/>
    </row>
    <row r="1106" spans="1:1" x14ac:dyDescent="0.2">
      <c r="A1106" s="200"/>
    </row>
    <row r="1107" spans="1:1" x14ac:dyDescent="0.2">
      <c r="A1107" s="200"/>
    </row>
    <row r="1108" spans="1:1" x14ac:dyDescent="0.2">
      <c r="A1108" s="200"/>
    </row>
    <row r="1109" spans="1:1" x14ac:dyDescent="0.2">
      <c r="A1109" s="200"/>
    </row>
    <row r="1110" spans="1:1" x14ac:dyDescent="0.2">
      <c r="A1110" s="200"/>
    </row>
    <row r="1111" spans="1:1" x14ac:dyDescent="0.2">
      <c r="A1111" s="200"/>
    </row>
    <row r="1112" spans="1:1" x14ac:dyDescent="0.2">
      <c r="A1112" s="200"/>
    </row>
    <row r="1113" spans="1:1" x14ac:dyDescent="0.2">
      <c r="A1113" s="200"/>
    </row>
    <row r="1114" spans="1:1" x14ac:dyDescent="0.2">
      <c r="A1114" s="200"/>
    </row>
    <row r="1115" spans="1:1" x14ac:dyDescent="0.2">
      <c r="A1115" s="200"/>
    </row>
    <row r="1116" spans="1:1" x14ac:dyDescent="0.2">
      <c r="A1116" s="200"/>
    </row>
    <row r="1117" spans="1:1" x14ac:dyDescent="0.2">
      <c r="A1117" s="200"/>
    </row>
    <row r="1118" spans="1:1" x14ac:dyDescent="0.2">
      <c r="A1118" s="200"/>
    </row>
    <row r="1119" spans="1:1" x14ac:dyDescent="0.2">
      <c r="A1119" s="200"/>
    </row>
    <row r="1120" spans="1:1" x14ac:dyDescent="0.2">
      <c r="A1120" s="200"/>
    </row>
    <row r="1121" spans="1:1" x14ac:dyDescent="0.2">
      <c r="A1121" s="200"/>
    </row>
    <row r="1122" spans="1:1" x14ac:dyDescent="0.2">
      <c r="A1122" s="200"/>
    </row>
    <row r="1123" spans="1:1" x14ac:dyDescent="0.2">
      <c r="A1123" s="200"/>
    </row>
    <row r="1124" spans="1:1" x14ac:dyDescent="0.2">
      <c r="A1124" s="200"/>
    </row>
    <row r="1125" spans="1:1" x14ac:dyDescent="0.2">
      <c r="A1125" s="200"/>
    </row>
    <row r="1126" spans="1:1" x14ac:dyDescent="0.2">
      <c r="A1126" s="200"/>
    </row>
    <row r="1127" spans="1:1" x14ac:dyDescent="0.2">
      <c r="A1127" s="200"/>
    </row>
    <row r="1128" spans="1:1" x14ac:dyDescent="0.2">
      <c r="A1128" s="200"/>
    </row>
    <row r="1129" spans="1:1" x14ac:dyDescent="0.2">
      <c r="A1129" s="200"/>
    </row>
    <row r="1130" spans="1:1" x14ac:dyDescent="0.2">
      <c r="A1130" s="200"/>
    </row>
    <row r="1131" spans="1:1" x14ac:dyDescent="0.2">
      <c r="A1131" s="200"/>
    </row>
    <row r="1132" spans="1:1" x14ac:dyDescent="0.2">
      <c r="A1132" s="200"/>
    </row>
    <row r="1133" spans="1:1" x14ac:dyDescent="0.2">
      <c r="A1133" s="200"/>
    </row>
    <row r="1134" spans="1:1" x14ac:dyDescent="0.2">
      <c r="A1134" s="200"/>
    </row>
    <row r="1135" spans="1:1" x14ac:dyDescent="0.2">
      <c r="A1135" s="200"/>
    </row>
    <row r="1136" spans="1:1" x14ac:dyDescent="0.2">
      <c r="A1136" s="200"/>
    </row>
    <row r="1137" spans="1:1" x14ac:dyDescent="0.2">
      <c r="A1137" s="200"/>
    </row>
    <row r="1138" spans="1:1" x14ac:dyDescent="0.2">
      <c r="A1138" s="200"/>
    </row>
    <row r="1139" spans="1:1" x14ac:dyDescent="0.2">
      <c r="A1139" s="200"/>
    </row>
    <row r="1140" spans="1:1" x14ac:dyDescent="0.2">
      <c r="A1140" s="200"/>
    </row>
    <row r="1141" spans="1:1" x14ac:dyDescent="0.2">
      <c r="A1141" s="200"/>
    </row>
    <row r="1142" spans="1:1" x14ac:dyDescent="0.2">
      <c r="A1142" s="200"/>
    </row>
    <row r="1143" spans="1:1" x14ac:dyDescent="0.2">
      <c r="A1143" s="200"/>
    </row>
    <row r="1144" spans="1:1" x14ac:dyDescent="0.2">
      <c r="A1144" s="200"/>
    </row>
    <row r="1145" spans="1:1" x14ac:dyDescent="0.2">
      <c r="A1145" s="200"/>
    </row>
    <row r="1146" spans="1:1" x14ac:dyDescent="0.2">
      <c r="A1146" s="200"/>
    </row>
    <row r="1147" spans="1:1" x14ac:dyDescent="0.2">
      <c r="A1147" s="200"/>
    </row>
    <row r="1148" spans="1:1" x14ac:dyDescent="0.2">
      <c r="A1148" s="200"/>
    </row>
    <row r="1149" spans="1:1" x14ac:dyDescent="0.2">
      <c r="A1149" s="200"/>
    </row>
    <row r="1150" spans="1:1" x14ac:dyDescent="0.2">
      <c r="A1150" s="200"/>
    </row>
    <row r="1151" spans="1:1" x14ac:dyDescent="0.2">
      <c r="A1151" s="200"/>
    </row>
    <row r="1152" spans="1:1" x14ac:dyDescent="0.2">
      <c r="A1152" s="200"/>
    </row>
    <row r="1153" spans="1:1" x14ac:dyDescent="0.2">
      <c r="A1153" s="200"/>
    </row>
    <row r="1154" spans="1:1" x14ac:dyDescent="0.2">
      <c r="A1154" s="200"/>
    </row>
    <row r="1155" spans="1:1" x14ac:dyDescent="0.2">
      <c r="A1155" s="200"/>
    </row>
    <row r="1156" spans="1:1" x14ac:dyDescent="0.2">
      <c r="A1156" s="200"/>
    </row>
    <row r="1157" spans="1:1" x14ac:dyDescent="0.2">
      <c r="A1157" s="200"/>
    </row>
    <row r="1158" spans="1:1" x14ac:dyDescent="0.2">
      <c r="A1158" s="200"/>
    </row>
    <row r="1159" spans="1:1" x14ac:dyDescent="0.2">
      <c r="A1159" s="200"/>
    </row>
    <row r="1160" spans="1:1" x14ac:dyDescent="0.2">
      <c r="A1160" s="200"/>
    </row>
    <row r="1161" spans="1:1" x14ac:dyDescent="0.2">
      <c r="A1161" s="200"/>
    </row>
    <row r="1162" spans="1:1" x14ac:dyDescent="0.2">
      <c r="A1162" s="200"/>
    </row>
    <row r="1163" spans="1:1" x14ac:dyDescent="0.2">
      <c r="A1163" s="200"/>
    </row>
    <row r="1164" spans="1:1" x14ac:dyDescent="0.2">
      <c r="A1164" s="200"/>
    </row>
    <row r="1165" spans="1:1" x14ac:dyDescent="0.2">
      <c r="A1165" s="200"/>
    </row>
    <row r="1166" spans="1:1" x14ac:dyDescent="0.2">
      <c r="A1166" s="200"/>
    </row>
    <row r="1167" spans="1:1" x14ac:dyDescent="0.2">
      <c r="A1167" s="200"/>
    </row>
    <row r="1168" spans="1:1" x14ac:dyDescent="0.2">
      <c r="A1168" s="200"/>
    </row>
    <row r="1169" spans="1:1" x14ac:dyDescent="0.2">
      <c r="A1169" s="200"/>
    </row>
    <row r="1170" spans="1:1" x14ac:dyDescent="0.2">
      <c r="A1170" s="200"/>
    </row>
    <row r="1171" spans="1:1" x14ac:dyDescent="0.2">
      <c r="A1171" s="200"/>
    </row>
    <row r="1172" spans="1:1" x14ac:dyDescent="0.2">
      <c r="A1172" s="200"/>
    </row>
    <row r="1173" spans="1:1" x14ac:dyDescent="0.2">
      <c r="A1173" s="200"/>
    </row>
    <row r="1174" spans="1:1" x14ac:dyDescent="0.2">
      <c r="A1174" s="200"/>
    </row>
    <row r="1175" spans="1:1" x14ac:dyDescent="0.2">
      <c r="A1175" s="200"/>
    </row>
    <row r="1176" spans="1:1" x14ac:dyDescent="0.2">
      <c r="A1176" s="200"/>
    </row>
    <row r="1177" spans="1:1" x14ac:dyDescent="0.2">
      <c r="A1177" s="200"/>
    </row>
    <row r="1178" spans="1:1" x14ac:dyDescent="0.2">
      <c r="A1178" s="200"/>
    </row>
    <row r="1179" spans="1:1" x14ac:dyDescent="0.2">
      <c r="A1179" s="200"/>
    </row>
    <row r="1180" spans="1:1" x14ac:dyDescent="0.2">
      <c r="A1180" s="200"/>
    </row>
    <row r="1181" spans="1:1" x14ac:dyDescent="0.2">
      <c r="A1181" s="200"/>
    </row>
    <row r="1182" spans="1:1" x14ac:dyDescent="0.2">
      <c r="A1182" s="200"/>
    </row>
    <row r="1183" spans="1:1" x14ac:dyDescent="0.2">
      <c r="A1183" s="200"/>
    </row>
    <row r="1184" spans="1:1" x14ac:dyDescent="0.2">
      <c r="A1184" s="200"/>
    </row>
    <row r="1185" spans="1:1" x14ac:dyDescent="0.2">
      <c r="A1185" s="200"/>
    </row>
    <row r="1186" spans="1:1" x14ac:dyDescent="0.2">
      <c r="A1186" s="200"/>
    </row>
    <row r="1187" spans="1:1" x14ac:dyDescent="0.2">
      <c r="A1187" s="200"/>
    </row>
    <row r="1188" spans="1:1" x14ac:dyDescent="0.2">
      <c r="A1188" s="200"/>
    </row>
    <row r="1189" spans="1:1" x14ac:dyDescent="0.2">
      <c r="A1189" s="200"/>
    </row>
    <row r="1190" spans="1:1" x14ac:dyDescent="0.2">
      <c r="A1190" s="200"/>
    </row>
    <row r="1191" spans="1:1" x14ac:dyDescent="0.2">
      <c r="A1191" s="200"/>
    </row>
    <row r="1192" spans="1:1" x14ac:dyDescent="0.2">
      <c r="A1192" s="200"/>
    </row>
    <row r="1193" spans="1:1" x14ac:dyDescent="0.2">
      <c r="A1193" s="200"/>
    </row>
    <row r="1194" spans="1:1" x14ac:dyDescent="0.2">
      <c r="A1194" s="200"/>
    </row>
    <row r="1195" spans="1:1" x14ac:dyDescent="0.2">
      <c r="A1195" s="200"/>
    </row>
    <row r="1196" spans="1:1" x14ac:dyDescent="0.2">
      <c r="A1196" s="200"/>
    </row>
    <row r="1197" spans="1:1" x14ac:dyDescent="0.2">
      <c r="A1197" s="200"/>
    </row>
    <row r="1198" spans="1:1" x14ac:dyDescent="0.2">
      <c r="A1198" s="200"/>
    </row>
    <row r="1199" spans="1:1" x14ac:dyDescent="0.2">
      <c r="A1199" s="200"/>
    </row>
    <row r="1200" spans="1:1" x14ac:dyDescent="0.2">
      <c r="A1200" s="200"/>
    </row>
    <row r="1201" spans="1:1" x14ac:dyDescent="0.2">
      <c r="A1201" s="200"/>
    </row>
    <row r="1202" spans="1:1" x14ac:dyDescent="0.2">
      <c r="A1202" s="200"/>
    </row>
    <row r="1203" spans="1:1" x14ac:dyDescent="0.2">
      <c r="A1203" s="200"/>
    </row>
    <row r="1204" spans="1:1" x14ac:dyDescent="0.2">
      <c r="A1204" s="200"/>
    </row>
    <row r="1205" spans="1:1" x14ac:dyDescent="0.2">
      <c r="A1205" s="200"/>
    </row>
    <row r="1206" spans="1:1" x14ac:dyDescent="0.2">
      <c r="A1206" s="200"/>
    </row>
    <row r="1207" spans="1:1" x14ac:dyDescent="0.2">
      <c r="A1207" s="200"/>
    </row>
    <row r="1208" spans="1:1" x14ac:dyDescent="0.2">
      <c r="A1208" s="200"/>
    </row>
    <row r="1209" spans="1:1" x14ac:dyDescent="0.2">
      <c r="A1209" s="200"/>
    </row>
    <row r="1210" spans="1:1" x14ac:dyDescent="0.2">
      <c r="A1210" s="200"/>
    </row>
    <row r="1211" spans="1:1" x14ac:dyDescent="0.2">
      <c r="A1211" s="200"/>
    </row>
    <row r="1212" spans="1:1" x14ac:dyDescent="0.2">
      <c r="A1212" s="200"/>
    </row>
    <row r="1213" spans="1:1" x14ac:dyDescent="0.2">
      <c r="A1213" s="200"/>
    </row>
    <row r="1214" spans="1:1" x14ac:dyDescent="0.2">
      <c r="A1214" s="200"/>
    </row>
    <row r="1215" spans="1:1" x14ac:dyDescent="0.2">
      <c r="A1215" s="200"/>
    </row>
    <row r="1216" spans="1:1" x14ac:dyDescent="0.2">
      <c r="A1216" s="200"/>
    </row>
    <row r="1217" spans="1:1" x14ac:dyDescent="0.2">
      <c r="A1217" s="200"/>
    </row>
    <row r="1218" spans="1:1" x14ac:dyDescent="0.2">
      <c r="A1218" s="200"/>
    </row>
    <row r="1219" spans="1:1" x14ac:dyDescent="0.2">
      <c r="A1219" s="200"/>
    </row>
    <row r="1220" spans="1:1" x14ac:dyDescent="0.2">
      <c r="A1220" s="200"/>
    </row>
    <row r="1221" spans="1:1" x14ac:dyDescent="0.2">
      <c r="A1221" s="200"/>
    </row>
    <row r="1222" spans="1:1" x14ac:dyDescent="0.2">
      <c r="A1222" s="200"/>
    </row>
    <row r="1223" spans="1:1" x14ac:dyDescent="0.2">
      <c r="A1223" s="200"/>
    </row>
    <row r="1224" spans="1:1" x14ac:dyDescent="0.2">
      <c r="A1224" s="200"/>
    </row>
    <row r="1225" spans="1:1" x14ac:dyDescent="0.2">
      <c r="A1225" s="200"/>
    </row>
    <row r="1226" spans="1:1" x14ac:dyDescent="0.2">
      <c r="A1226" s="200"/>
    </row>
    <row r="1227" spans="1:1" x14ac:dyDescent="0.2">
      <c r="A1227" s="200"/>
    </row>
    <row r="1228" spans="1:1" x14ac:dyDescent="0.2">
      <c r="A1228" s="200"/>
    </row>
    <row r="1229" spans="1:1" x14ac:dyDescent="0.2">
      <c r="A1229" s="200"/>
    </row>
    <row r="1230" spans="1:1" x14ac:dyDescent="0.2">
      <c r="A1230" s="200"/>
    </row>
    <row r="1231" spans="1:1" x14ac:dyDescent="0.2">
      <c r="A1231" s="200"/>
    </row>
    <row r="1232" spans="1:1" x14ac:dyDescent="0.2">
      <c r="A1232" s="200"/>
    </row>
    <row r="1233" spans="1:1" x14ac:dyDescent="0.2">
      <c r="A1233" s="200"/>
    </row>
    <row r="1234" spans="1:1" x14ac:dyDescent="0.2">
      <c r="A1234" s="200"/>
    </row>
    <row r="1235" spans="1:1" x14ac:dyDescent="0.2">
      <c r="A1235" s="200"/>
    </row>
    <row r="1236" spans="1:1" x14ac:dyDescent="0.2">
      <c r="A1236" s="200"/>
    </row>
    <row r="1237" spans="1:1" x14ac:dyDescent="0.2">
      <c r="A1237" s="200"/>
    </row>
    <row r="1238" spans="1:1" x14ac:dyDescent="0.2">
      <c r="A1238" s="200"/>
    </row>
    <row r="1239" spans="1:1" x14ac:dyDescent="0.2">
      <c r="A1239" s="200"/>
    </row>
    <row r="1240" spans="1:1" x14ac:dyDescent="0.2">
      <c r="A1240" s="200"/>
    </row>
    <row r="1241" spans="1:1" x14ac:dyDescent="0.2">
      <c r="A1241" s="200"/>
    </row>
    <row r="1242" spans="1:1" x14ac:dyDescent="0.2">
      <c r="A1242" s="200"/>
    </row>
    <row r="1243" spans="1:1" x14ac:dyDescent="0.2">
      <c r="A1243" s="200"/>
    </row>
    <row r="1244" spans="1:1" x14ac:dyDescent="0.2">
      <c r="A1244" s="200"/>
    </row>
    <row r="1245" spans="1:1" x14ac:dyDescent="0.2">
      <c r="A1245" s="200"/>
    </row>
    <row r="1246" spans="1:1" x14ac:dyDescent="0.2">
      <c r="A1246" s="200"/>
    </row>
    <row r="1247" spans="1:1" x14ac:dyDescent="0.2">
      <c r="A1247" s="200"/>
    </row>
    <row r="1248" spans="1:1" x14ac:dyDescent="0.2">
      <c r="A1248" s="200"/>
    </row>
    <row r="1249" spans="1:1" x14ac:dyDescent="0.2">
      <c r="A1249" s="200"/>
    </row>
    <row r="1250" spans="1:1" x14ac:dyDescent="0.2">
      <c r="A1250" s="200"/>
    </row>
    <row r="1251" spans="1:1" x14ac:dyDescent="0.2">
      <c r="A1251" s="200"/>
    </row>
    <row r="1252" spans="1:1" x14ac:dyDescent="0.2">
      <c r="A1252" s="200"/>
    </row>
    <row r="1253" spans="1:1" x14ac:dyDescent="0.2">
      <c r="A1253" s="200"/>
    </row>
    <row r="1254" spans="1:1" x14ac:dyDescent="0.2">
      <c r="A1254" s="200"/>
    </row>
    <row r="1255" spans="1:1" x14ac:dyDescent="0.2">
      <c r="A1255" s="200"/>
    </row>
    <row r="1256" spans="1:1" x14ac:dyDescent="0.2">
      <c r="A1256" s="200"/>
    </row>
    <row r="1257" spans="1:1" x14ac:dyDescent="0.2">
      <c r="A1257" s="200"/>
    </row>
    <row r="1258" spans="1:1" x14ac:dyDescent="0.2">
      <c r="A1258" s="200"/>
    </row>
    <row r="1259" spans="1:1" x14ac:dyDescent="0.2">
      <c r="A1259" s="200"/>
    </row>
    <row r="1260" spans="1:1" x14ac:dyDescent="0.2">
      <c r="A1260" s="200"/>
    </row>
    <row r="1261" spans="1:1" x14ac:dyDescent="0.2">
      <c r="A1261" s="200"/>
    </row>
    <row r="1262" spans="1:1" x14ac:dyDescent="0.2">
      <c r="A1262" s="200"/>
    </row>
    <row r="1263" spans="1:1" x14ac:dyDescent="0.2">
      <c r="A1263" s="200"/>
    </row>
    <row r="1264" spans="1:1" x14ac:dyDescent="0.2">
      <c r="A1264" s="200"/>
    </row>
    <row r="1265" spans="1:1" x14ac:dyDescent="0.2">
      <c r="A1265" s="200"/>
    </row>
    <row r="1266" spans="1:1" x14ac:dyDescent="0.2">
      <c r="A1266" s="200"/>
    </row>
    <row r="1267" spans="1:1" x14ac:dyDescent="0.2">
      <c r="A1267" s="200"/>
    </row>
    <row r="1268" spans="1:1" x14ac:dyDescent="0.2">
      <c r="A1268" s="200"/>
    </row>
    <row r="1269" spans="1:1" x14ac:dyDescent="0.2">
      <c r="A1269" s="200"/>
    </row>
    <row r="1270" spans="1:1" x14ac:dyDescent="0.2">
      <c r="A1270" s="200"/>
    </row>
    <row r="1271" spans="1:1" x14ac:dyDescent="0.2">
      <c r="A1271" s="200"/>
    </row>
    <row r="1272" spans="1:1" x14ac:dyDescent="0.2">
      <c r="A1272" s="200"/>
    </row>
    <row r="1273" spans="1:1" x14ac:dyDescent="0.2">
      <c r="A1273" s="200"/>
    </row>
    <row r="1274" spans="1:1" x14ac:dyDescent="0.2">
      <c r="A1274" s="200"/>
    </row>
    <row r="1275" spans="1:1" x14ac:dyDescent="0.2">
      <c r="A1275" s="200"/>
    </row>
    <row r="1276" spans="1:1" x14ac:dyDescent="0.2">
      <c r="A1276" s="200"/>
    </row>
    <row r="1277" spans="1:1" x14ac:dyDescent="0.2">
      <c r="A1277" s="200"/>
    </row>
    <row r="1278" spans="1:1" x14ac:dyDescent="0.2">
      <c r="A1278" s="200"/>
    </row>
    <row r="1279" spans="1:1" x14ac:dyDescent="0.2">
      <c r="A1279" s="200"/>
    </row>
    <row r="1280" spans="1:1" x14ac:dyDescent="0.2">
      <c r="A1280" s="200"/>
    </row>
    <row r="1281" spans="1:1" x14ac:dyDescent="0.2">
      <c r="A1281" s="200"/>
    </row>
    <row r="1282" spans="1:1" x14ac:dyDescent="0.2">
      <c r="A1282" s="200"/>
    </row>
    <row r="1283" spans="1:1" x14ac:dyDescent="0.2">
      <c r="A1283" s="200"/>
    </row>
    <row r="1284" spans="1:1" x14ac:dyDescent="0.2">
      <c r="A1284" s="200"/>
    </row>
    <row r="1285" spans="1:1" x14ac:dyDescent="0.2">
      <c r="A1285" s="200"/>
    </row>
    <row r="1286" spans="1:1" x14ac:dyDescent="0.2">
      <c r="A1286" s="200"/>
    </row>
    <row r="1287" spans="1:1" x14ac:dyDescent="0.2">
      <c r="A1287" s="200"/>
    </row>
    <row r="1288" spans="1:1" x14ac:dyDescent="0.2">
      <c r="A1288" s="200"/>
    </row>
    <row r="1289" spans="1:1" x14ac:dyDescent="0.2">
      <c r="A1289" s="200"/>
    </row>
    <row r="1290" spans="1:1" x14ac:dyDescent="0.2">
      <c r="A1290" s="200"/>
    </row>
    <row r="1291" spans="1:1" x14ac:dyDescent="0.2">
      <c r="A1291" s="200"/>
    </row>
    <row r="1292" spans="1:1" x14ac:dyDescent="0.2">
      <c r="A1292" s="200"/>
    </row>
    <row r="1293" spans="1:1" x14ac:dyDescent="0.2">
      <c r="A1293" s="200"/>
    </row>
    <row r="1294" spans="1:1" x14ac:dyDescent="0.2">
      <c r="A1294" s="200"/>
    </row>
    <row r="1295" spans="1:1" x14ac:dyDescent="0.2">
      <c r="A1295" s="200"/>
    </row>
    <row r="1296" spans="1:1" x14ac:dyDescent="0.2">
      <c r="A1296" s="200"/>
    </row>
    <row r="1297" spans="1:1" x14ac:dyDescent="0.2">
      <c r="A1297" s="200"/>
    </row>
    <row r="1298" spans="1:1" x14ac:dyDescent="0.2">
      <c r="A1298" s="200"/>
    </row>
    <row r="1299" spans="1:1" x14ac:dyDescent="0.2">
      <c r="A1299" s="200"/>
    </row>
    <row r="1300" spans="1:1" x14ac:dyDescent="0.2">
      <c r="A1300" s="200"/>
    </row>
    <row r="1301" spans="1:1" x14ac:dyDescent="0.2">
      <c r="A1301" s="200"/>
    </row>
    <row r="1302" spans="1:1" x14ac:dyDescent="0.2">
      <c r="A1302" s="200"/>
    </row>
    <row r="1303" spans="1:1" x14ac:dyDescent="0.2">
      <c r="A1303" s="200"/>
    </row>
    <row r="1304" spans="1:1" x14ac:dyDescent="0.2">
      <c r="A1304" s="200"/>
    </row>
    <row r="1305" spans="1:1" x14ac:dyDescent="0.2">
      <c r="A1305" s="200"/>
    </row>
    <row r="1306" spans="1:1" x14ac:dyDescent="0.2">
      <c r="A1306" s="200"/>
    </row>
    <row r="1307" spans="1:1" x14ac:dyDescent="0.2">
      <c r="A1307" s="200"/>
    </row>
    <row r="1308" spans="1:1" x14ac:dyDescent="0.2">
      <c r="A1308" s="200"/>
    </row>
    <row r="1309" spans="1:1" x14ac:dyDescent="0.2">
      <c r="A1309" s="200"/>
    </row>
    <row r="1310" spans="1:1" x14ac:dyDescent="0.2">
      <c r="A1310" s="200"/>
    </row>
    <row r="1311" spans="1:1" x14ac:dyDescent="0.2">
      <c r="A1311" s="200"/>
    </row>
    <row r="1312" spans="1:1" x14ac:dyDescent="0.2">
      <c r="A1312" s="200"/>
    </row>
    <row r="1313" spans="1:1" x14ac:dyDescent="0.2">
      <c r="A1313" s="200"/>
    </row>
    <row r="1314" spans="1:1" x14ac:dyDescent="0.2">
      <c r="A1314" s="200"/>
    </row>
    <row r="1315" spans="1:1" x14ac:dyDescent="0.2">
      <c r="A1315" s="200"/>
    </row>
    <row r="1316" spans="1:1" x14ac:dyDescent="0.2">
      <c r="A1316" s="200"/>
    </row>
    <row r="1317" spans="1:1" x14ac:dyDescent="0.2">
      <c r="A1317" s="200"/>
    </row>
    <row r="1318" spans="1:1" x14ac:dyDescent="0.2">
      <c r="A1318" s="200"/>
    </row>
    <row r="1319" spans="1:1" x14ac:dyDescent="0.2">
      <c r="A1319" s="200"/>
    </row>
    <row r="1320" spans="1:1" x14ac:dyDescent="0.2">
      <c r="A1320" s="200"/>
    </row>
    <row r="1321" spans="1:1" x14ac:dyDescent="0.2">
      <c r="A1321" s="200"/>
    </row>
    <row r="1322" spans="1:1" x14ac:dyDescent="0.2">
      <c r="A1322" s="200"/>
    </row>
    <row r="1323" spans="1:1" x14ac:dyDescent="0.2">
      <c r="A1323" s="200"/>
    </row>
    <row r="1324" spans="1:1" x14ac:dyDescent="0.2">
      <c r="A1324" s="200"/>
    </row>
    <row r="1325" spans="1:1" x14ac:dyDescent="0.2">
      <c r="A1325" s="200"/>
    </row>
    <row r="1326" spans="1:1" x14ac:dyDescent="0.2">
      <c r="A1326" s="200"/>
    </row>
    <row r="1327" spans="1:1" x14ac:dyDescent="0.2">
      <c r="A1327" s="200"/>
    </row>
    <row r="1328" spans="1:1" x14ac:dyDescent="0.2">
      <c r="A1328" s="200"/>
    </row>
    <row r="1329" spans="1:1" x14ac:dyDescent="0.2">
      <c r="A1329" s="200"/>
    </row>
    <row r="1330" spans="1:1" x14ac:dyDescent="0.2">
      <c r="A1330" s="200"/>
    </row>
    <row r="1331" spans="1:1" x14ac:dyDescent="0.2">
      <c r="A1331" s="200"/>
    </row>
    <row r="1332" spans="1:1" x14ac:dyDescent="0.2">
      <c r="A1332" s="200"/>
    </row>
    <row r="1333" spans="1:1" x14ac:dyDescent="0.2">
      <c r="A1333" s="200"/>
    </row>
    <row r="1334" spans="1:1" x14ac:dyDescent="0.2">
      <c r="A1334" s="200"/>
    </row>
    <row r="1335" spans="1:1" x14ac:dyDescent="0.2">
      <c r="A1335" s="200"/>
    </row>
    <row r="1336" spans="1:1" x14ac:dyDescent="0.2">
      <c r="A1336" s="200"/>
    </row>
    <row r="1337" spans="1:1" x14ac:dyDescent="0.2">
      <c r="A1337" s="200"/>
    </row>
    <row r="1338" spans="1:1" x14ac:dyDescent="0.2">
      <c r="A1338" s="200"/>
    </row>
    <row r="1339" spans="1:1" x14ac:dyDescent="0.2">
      <c r="A1339" s="200"/>
    </row>
    <row r="1340" spans="1:1" x14ac:dyDescent="0.2">
      <c r="A1340" s="200"/>
    </row>
    <row r="1341" spans="1:1" x14ac:dyDescent="0.2">
      <c r="A1341" s="200"/>
    </row>
    <row r="1342" spans="1:1" x14ac:dyDescent="0.2">
      <c r="A1342" s="200"/>
    </row>
    <row r="1343" spans="1:1" x14ac:dyDescent="0.2">
      <c r="A1343" s="200"/>
    </row>
    <row r="1344" spans="1:1" x14ac:dyDescent="0.2">
      <c r="A1344" s="200"/>
    </row>
    <row r="1345" spans="1:1" x14ac:dyDescent="0.2">
      <c r="A1345" s="200"/>
    </row>
    <row r="1346" spans="1:1" x14ac:dyDescent="0.2">
      <c r="A1346" s="200"/>
    </row>
    <row r="1347" spans="1:1" x14ac:dyDescent="0.2">
      <c r="A1347" s="200"/>
    </row>
    <row r="1348" spans="1:1" x14ac:dyDescent="0.2">
      <c r="A1348" s="200"/>
    </row>
    <row r="1349" spans="1:1" x14ac:dyDescent="0.2">
      <c r="A1349" s="200"/>
    </row>
    <row r="1350" spans="1:1" x14ac:dyDescent="0.2">
      <c r="A1350" s="200"/>
    </row>
    <row r="1351" spans="1:1" x14ac:dyDescent="0.2">
      <c r="A1351" s="200"/>
    </row>
    <row r="1352" spans="1:1" x14ac:dyDescent="0.2">
      <c r="A1352" s="200"/>
    </row>
    <row r="1353" spans="1:1" x14ac:dyDescent="0.2">
      <c r="A1353" s="200"/>
    </row>
    <row r="1354" spans="1:1" x14ac:dyDescent="0.2">
      <c r="A1354" s="200"/>
    </row>
    <row r="1355" spans="1:1" x14ac:dyDescent="0.2">
      <c r="A1355" s="200"/>
    </row>
    <row r="1356" spans="1:1" x14ac:dyDescent="0.2">
      <c r="A1356" s="200"/>
    </row>
    <row r="1357" spans="1:1" x14ac:dyDescent="0.2">
      <c r="A1357" s="200"/>
    </row>
    <row r="1358" spans="1:1" x14ac:dyDescent="0.2">
      <c r="A1358" s="200"/>
    </row>
    <row r="1359" spans="1:1" x14ac:dyDescent="0.2">
      <c r="A1359" s="200"/>
    </row>
    <row r="1360" spans="1:1" x14ac:dyDescent="0.2">
      <c r="A1360" s="200"/>
    </row>
    <row r="1361" spans="1:1" x14ac:dyDescent="0.2">
      <c r="A1361" s="200"/>
    </row>
    <row r="1362" spans="1:1" x14ac:dyDescent="0.2">
      <c r="A1362" s="200"/>
    </row>
    <row r="1363" spans="1:1" x14ac:dyDescent="0.2">
      <c r="A1363" s="200"/>
    </row>
    <row r="1364" spans="1:1" x14ac:dyDescent="0.2">
      <c r="A1364" s="200"/>
    </row>
    <row r="1365" spans="1:1" x14ac:dyDescent="0.2">
      <c r="A1365" s="200"/>
    </row>
    <row r="1366" spans="1:1" x14ac:dyDescent="0.2">
      <c r="A1366" s="200"/>
    </row>
    <row r="1367" spans="1:1" x14ac:dyDescent="0.2">
      <c r="A1367" s="200"/>
    </row>
    <row r="1368" spans="1:1" x14ac:dyDescent="0.2">
      <c r="A1368" s="200"/>
    </row>
    <row r="1369" spans="1:1" x14ac:dyDescent="0.2">
      <c r="A1369" s="200"/>
    </row>
    <row r="1370" spans="1:1" x14ac:dyDescent="0.2">
      <c r="A1370" s="200"/>
    </row>
    <row r="1371" spans="1:1" x14ac:dyDescent="0.2">
      <c r="A1371" s="200"/>
    </row>
    <row r="1372" spans="1:1" x14ac:dyDescent="0.2">
      <c r="A1372" s="200"/>
    </row>
    <row r="1373" spans="1:1" x14ac:dyDescent="0.2">
      <c r="A1373" s="200"/>
    </row>
    <row r="1374" spans="1:1" x14ac:dyDescent="0.2">
      <c r="A1374" s="200"/>
    </row>
    <row r="1375" spans="1:1" x14ac:dyDescent="0.2">
      <c r="A1375" s="200"/>
    </row>
    <row r="1376" spans="1:1" x14ac:dyDescent="0.2">
      <c r="A1376" s="200"/>
    </row>
    <row r="1377" spans="1:1" x14ac:dyDescent="0.2">
      <c r="A1377" s="200"/>
    </row>
    <row r="1378" spans="1:1" x14ac:dyDescent="0.2">
      <c r="A1378" s="200"/>
    </row>
    <row r="1379" spans="1:1" x14ac:dyDescent="0.2">
      <c r="A1379" s="200"/>
    </row>
    <row r="1380" spans="1:1" x14ac:dyDescent="0.2">
      <c r="A1380" s="200"/>
    </row>
    <row r="1381" spans="1:1" x14ac:dyDescent="0.2">
      <c r="A1381" s="200"/>
    </row>
    <row r="1382" spans="1:1" x14ac:dyDescent="0.2">
      <c r="A1382" s="200"/>
    </row>
    <row r="1383" spans="1:1" x14ac:dyDescent="0.2">
      <c r="A1383" s="200"/>
    </row>
    <row r="1384" spans="1:1" x14ac:dyDescent="0.2">
      <c r="A1384" s="200"/>
    </row>
    <row r="1385" spans="1:1" x14ac:dyDescent="0.2">
      <c r="A1385" s="200"/>
    </row>
    <row r="1386" spans="1:1" x14ac:dyDescent="0.2">
      <c r="A1386" s="200"/>
    </row>
    <row r="1387" spans="1:1" x14ac:dyDescent="0.2">
      <c r="A1387" s="200"/>
    </row>
    <row r="1388" spans="1:1" x14ac:dyDescent="0.2">
      <c r="A1388" s="200"/>
    </row>
    <row r="1389" spans="1:1" x14ac:dyDescent="0.2">
      <c r="A1389" s="200"/>
    </row>
    <row r="1390" spans="1:1" x14ac:dyDescent="0.2">
      <c r="A1390" s="200"/>
    </row>
    <row r="1391" spans="1:1" x14ac:dyDescent="0.2">
      <c r="A1391" s="200"/>
    </row>
    <row r="1392" spans="1:1" x14ac:dyDescent="0.2">
      <c r="A1392" s="200"/>
    </row>
    <row r="1393" spans="1:1" x14ac:dyDescent="0.2">
      <c r="A1393" s="200"/>
    </row>
    <row r="1394" spans="1:1" x14ac:dyDescent="0.2">
      <c r="A1394" s="200"/>
    </row>
    <row r="1395" spans="1:1" x14ac:dyDescent="0.2">
      <c r="A1395" s="200"/>
    </row>
    <row r="1396" spans="1:1" x14ac:dyDescent="0.2">
      <c r="A1396" s="200"/>
    </row>
    <row r="1397" spans="1:1" x14ac:dyDescent="0.2">
      <c r="A1397" s="200"/>
    </row>
    <row r="1398" spans="1:1" x14ac:dyDescent="0.2">
      <c r="A1398" s="200"/>
    </row>
    <row r="1399" spans="1:1" x14ac:dyDescent="0.2">
      <c r="A1399" s="200"/>
    </row>
    <row r="1400" spans="1:1" x14ac:dyDescent="0.2">
      <c r="A1400" s="200"/>
    </row>
    <row r="1401" spans="1:1" x14ac:dyDescent="0.2">
      <c r="A1401" s="200"/>
    </row>
    <row r="1402" spans="1:1" x14ac:dyDescent="0.2">
      <c r="A1402" s="200"/>
    </row>
    <row r="1403" spans="1:1" x14ac:dyDescent="0.2">
      <c r="A1403" s="200"/>
    </row>
    <row r="1404" spans="1:1" x14ac:dyDescent="0.2">
      <c r="A1404" s="200"/>
    </row>
    <row r="1405" spans="1:1" x14ac:dyDescent="0.2">
      <c r="A1405" s="200"/>
    </row>
    <row r="1406" spans="1:1" x14ac:dyDescent="0.2">
      <c r="A1406" s="200"/>
    </row>
    <row r="1407" spans="1:1" x14ac:dyDescent="0.2">
      <c r="A1407" s="200"/>
    </row>
    <row r="1408" spans="1:1" x14ac:dyDescent="0.2">
      <c r="A1408" s="200"/>
    </row>
    <row r="1409" spans="1:1" x14ac:dyDescent="0.2">
      <c r="A1409" s="200"/>
    </row>
    <row r="1410" spans="1:1" x14ac:dyDescent="0.2">
      <c r="A1410" s="200"/>
    </row>
    <row r="1411" spans="1:1" x14ac:dyDescent="0.2">
      <c r="A1411" s="200"/>
    </row>
    <row r="1412" spans="1:1" x14ac:dyDescent="0.2">
      <c r="A1412" s="200"/>
    </row>
    <row r="1413" spans="1:1" x14ac:dyDescent="0.2">
      <c r="A1413" s="200"/>
    </row>
    <row r="1414" spans="1:1" x14ac:dyDescent="0.2">
      <c r="A1414" s="200"/>
    </row>
    <row r="1415" spans="1:1" x14ac:dyDescent="0.2">
      <c r="A1415" s="200"/>
    </row>
    <row r="1416" spans="1:1" x14ac:dyDescent="0.2">
      <c r="A1416" s="200"/>
    </row>
    <row r="1417" spans="1:1" x14ac:dyDescent="0.2">
      <c r="A1417" s="200"/>
    </row>
    <row r="1418" spans="1:1" x14ac:dyDescent="0.2">
      <c r="A1418" s="200"/>
    </row>
    <row r="1419" spans="1:1" x14ac:dyDescent="0.2">
      <c r="A1419" s="200"/>
    </row>
    <row r="1420" spans="1:1" x14ac:dyDescent="0.2">
      <c r="A1420" s="200"/>
    </row>
    <row r="1421" spans="1:1" x14ac:dyDescent="0.2">
      <c r="A1421" s="200"/>
    </row>
    <row r="1422" spans="1:1" x14ac:dyDescent="0.2">
      <c r="A1422" s="200"/>
    </row>
    <row r="1423" spans="1:1" x14ac:dyDescent="0.2">
      <c r="A1423" s="200"/>
    </row>
    <row r="1424" spans="1:1" x14ac:dyDescent="0.2">
      <c r="A1424" s="200"/>
    </row>
    <row r="1425" spans="1:1" x14ac:dyDescent="0.2">
      <c r="A1425" s="200"/>
    </row>
    <row r="1426" spans="1:1" x14ac:dyDescent="0.2">
      <c r="A1426" s="200"/>
    </row>
    <row r="1427" spans="1:1" x14ac:dyDescent="0.2">
      <c r="A1427" s="200"/>
    </row>
    <row r="1428" spans="1:1" x14ac:dyDescent="0.2">
      <c r="A1428" s="200"/>
    </row>
    <row r="1429" spans="1:1" x14ac:dyDescent="0.2">
      <c r="A1429" s="200"/>
    </row>
    <row r="1430" spans="1:1" x14ac:dyDescent="0.2">
      <c r="A1430" s="200"/>
    </row>
    <row r="1431" spans="1:1" x14ac:dyDescent="0.2">
      <c r="A1431" s="200"/>
    </row>
    <row r="1432" spans="1:1" x14ac:dyDescent="0.2">
      <c r="A1432" s="200"/>
    </row>
    <row r="1433" spans="1:1" x14ac:dyDescent="0.2">
      <c r="A1433" s="200"/>
    </row>
    <row r="1434" spans="1:1" x14ac:dyDescent="0.2">
      <c r="A1434" s="200"/>
    </row>
    <row r="1435" spans="1:1" x14ac:dyDescent="0.2">
      <c r="A1435" s="200"/>
    </row>
    <row r="1436" spans="1:1" x14ac:dyDescent="0.2">
      <c r="A1436" s="200"/>
    </row>
    <row r="1437" spans="1:1" x14ac:dyDescent="0.2">
      <c r="A1437" s="200"/>
    </row>
    <row r="1438" spans="1:1" x14ac:dyDescent="0.2">
      <c r="A1438" s="200"/>
    </row>
    <row r="1439" spans="1:1" x14ac:dyDescent="0.2">
      <c r="A1439" s="200"/>
    </row>
    <row r="1440" spans="1:1" x14ac:dyDescent="0.2">
      <c r="A1440" s="200"/>
    </row>
    <row r="1441" spans="1:1" x14ac:dyDescent="0.2">
      <c r="A1441" s="200"/>
    </row>
    <row r="1442" spans="1:1" x14ac:dyDescent="0.2">
      <c r="A1442" s="200"/>
    </row>
    <row r="1443" spans="1:1" x14ac:dyDescent="0.2">
      <c r="A1443" s="200"/>
    </row>
    <row r="1444" spans="1:1" x14ac:dyDescent="0.2">
      <c r="A1444" s="200"/>
    </row>
    <row r="1445" spans="1:1" x14ac:dyDescent="0.2">
      <c r="A1445" s="200"/>
    </row>
    <row r="1446" spans="1:1" x14ac:dyDescent="0.2">
      <c r="A1446" s="200"/>
    </row>
    <row r="1447" spans="1:1" x14ac:dyDescent="0.2">
      <c r="A1447" s="200"/>
    </row>
    <row r="1448" spans="1:1" x14ac:dyDescent="0.2">
      <c r="A1448" s="200"/>
    </row>
    <row r="1449" spans="1:1" x14ac:dyDescent="0.2">
      <c r="A1449" s="200"/>
    </row>
    <row r="1450" spans="1:1" x14ac:dyDescent="0.2">
      <c r="A1450" s="200"/>
    </row>
    <row r="1451" spans="1:1" x14ac:dyDescent="0.2">
      <c r="A1451" s="200"/>
    </row>
    <row r="1452" spans="1:1" x14ac:dyDescent="0.2">
      <c r="A1452" s="200"/>
    </row>
    <row r="1453" spans="1:1" x14ac:dyDescent="0.2">
      <c r="A1453" s="200"/>
    </row>
    <row r="1454" spans="1:1" x14ac:dyDescent="0.2">
      <c r="A1454" s="200"/>
    </row>
    <row r="1455" spans="1:1" x14ac:dyDescent="0.2">
      <c r="A1455" s="200"/>
    </row>
    <row r="1456" spans="1:1" x14ac:dyDescent="0.2">
      <c r="A1456" s="200"/>
    </row>
    <row r="1457" spans="1:1" x14ac:dyDescent="0.2">
      <c r="A1457" s="200"/>
    </row>
    <row r="1458" spans="1:1" x14ac:dyDescent="0.2">
      <c r="A1458" s="200"/>
    </row>
    <row r="1459" spans="1:1" x14ac:dyDescent="0.2">
      <c r="A1459" s="200"/>
    </row>
    <row r="1460" spans="1:1" x14ac:dyDescent="0.2">
      <c r="A1460" s="200"/>
    </row>
    <row r="1461" spans="1:1" x14ac:dyDescent="0.2">
      <c r="A1461" s="200"/>
    </row>
    <row r="1462" spans="1:1" x14ac:dyDescent="0.2">
      <c r="A1462" s="200"/>
    </row>
    <row r="1463" spans="1:1" x14ac:dyDescent="0.2">
      <c r="A1463" s="200"/>
    </row>
    <row r="1464" spans="1:1" x14ac:dyDescent="0.2">
      <c r="A1464" s="200"/>
    </row>
    <row r="1465" spans="1:1" x14ac:dyDescent="0.2">
      <c r="A1465" s="200"/>
    </row>
    <row r="1466" spans="1:1" x14ac:dyDescent="0.2">
      <c r="A1466" s="200"/>
    </row>
    <row r="1467" spans="1:1" x14ac:dyDescent="0.2">
      <c r="A1467" s="200"/>
    </row>
    <row r="1468" spans="1:1" x14ac:dyDescent="0.2">
      <c r="A1468" s="200"/>
    </row>
    <row r="1469" spans="1:1" x14ac:dyDescent="0.2">
      <c r="A1469" s="200"/>
    </row>
    <row r="1470" spans="1:1" x14ac:dyDescent="0.2">
      <c r="A1470" s="200"/>
    </row>
    <row r="1471" spans="1:1" x14ac:dyDescent="0.2">
      <c r="A1471" s="200"/>
    </row>
    <row r="1472" spans="1:1" x14ac:dyDescent="0.2">
      <c r="A1472" s="200"/>
    </row>
    <row r="1473" spans="1:1" x14ac:dyDescent="0.2">
      <c r="A1473" s="200"/>
    </row>
    <row r="1474" spans="1:1" x14ac:dyDescent="0.2">
      <c r="A1474" s="200"/>
    </row>
    <row r="1475" spans="1:1" x14ac:dyDescent="0.2">
      <c r="A1475" s="200"/>
    </row>
    <row r="1476" spans="1:1" x14ac:dyDescent="0.2">
      <c r="A1476" s="200"/>
    </row>
    <row r="1477" spans="1:1" x14ac:dyDescent="0.2">
      <c r="A1477" s="200"/>
    </row>
    <row r="1478" spans="1:1" x14ac:dyDescent="0.2">
      <c r="A1478" s="200"/>
    </row>
    <row r="1479" spans="1:1" x14ac:dyDescent="0.2">
      <c r="A1479" s="200"/>
    </row>
    <row r="1480" spans="1:1" x14ac:dyDescent="0.2">
      <c r="A1480" s="200"/>
    </row>
    <row r="1481" spans="1:1" x14ac:dyDescent="0.2">
      <c r="A1481" s="200"/>
    </row>
    <row r="1482" spans="1:1" x14ac:dyDescent="0.2">
      <c r="A1482" s="200"/>
    </row>
    <row r="1483" spans="1:1" x14ac:dyDescent="0.2">
      <c r="A1483" s="200"/>
    </row>
    <row r="1484" spans="1:1" x14ac:dyDescent="0.2">
      <c r="A1484" s="200"/>
    </row>
    <row r="1485" spans="1:1" x14ac:dyDescent="0.2">
      <c r="A1485" s="200"/>
    </row>
    <row r="1486" spans="1:1" x14ac:dyDescent="0.2">
      <c r="A1486" s="200"/>
    </row>
    <row r="1487" spans="1:1" x14ac:dyDescent="0.2">
      <c r="A1487" s="200"/>
    </row>
    <row r="1488" spans="1:1" x14ac:dyDescent="0.2">
      <c r="A1488" s="200"/>
    </row>
    <row r="1489" spans="1:1" x14ac:dyDescent="0.2">
      <c r="A1489" s="200"/>
    </row>
    <row r="1490" spans="1:1" x14ac:dyDescent="0.2">
      <c r="A1490" s="200"/>
    </row>
    <row r="1491" spans="1:1" x14ac:dyDescent="0.2">
      <c r="A1491" s="200"/>
    </row>
    <row r="1492" spans="1:1" x14ac:dyDescent="0.2">
      <c r="A1492" s="200"/>
    </row>
    <row r="1493" spans="1:1" x14ac:dyDescent="0.2">
      <c r="A1493" s="200"/>
    </row>
    <row r="1494" spans="1:1" x14ac:dyDescent="0.2">
      <c r="A1494" s="200"/>
    </row>
    <row r="1495" spans="1:1" x14ac:dyDescent="0.2">
      <c r="A1495" s="200"/>
    </row>
    <row r="1496" spans="1:1" x14ac:dyDescent="0.2">
      <c r="A1496" s="200"/>
    </row>
    <row r="1497" spans="1:1" x14ac:dyDescent="0.2">
      <c r="A1497" s="200"/>
    </row>
    <row r="1498" spans="1:1" x14ac:dyDescent="0.2">
      <c r="A1498" s="200"/>
    </row>
    <row r="1499" spans="1:1" x14ac:dyDescent="0.2">
      <c r="A1499" s="200"/>
    </row>
    <row r="1500" spans="1:1" x14ac:dyDescent="0.2">
      <c r="A1500" s="200"/>
    </row>
    <row r="1501" spans="1:1" x14ac:dyDescent="0.2">
      <c r="A1501" s="200"/>
    </row>
    <row r="1502" spans="1:1" x14ac:dyDescent="0.2">
      <c r="A1502" s="200"/>
    </row>
    <row r="1503" spans="1:1" x14ac:dyDescent="0.2">
      <c r="A1503" s="200"/>
    </row>
    <row r="1504" spans="1:1" x14ac:dyDescent="0.2">
      <c r="A1504" s="200"/>
    </row>
    <row r="1505" spans="1:1" x14ac:dyDescent="0.2">
      <c r="A1505" s="200"/>
    </row>
    <row r="1506" spans="1:1" x14ac:dyDescent="0.2">
      <c r="A1506" s="200"/>
    </row>
    <row r="1507" spans="1:1" x14ac:dyDescent="0.2">
      <c r="A1507" s="200"/>
    </row>
    <row r="1508" spans="1:1" x14ac:dyDescent="0.2">
      <c r="A1508" s="200"/>
    </row>
    <row r="1509" spans="1:1" x14ac:dyDescent="0.2">
      <c r="A1509" s="200"/>
    </row>
    <row r="1510" spans="1:1" x14ac:dyDescent="0.2">
      <c r="A1510" s="200"/>
    </row>
    <row r="1511" spans="1:1" x14ac:dyDescent="0.2">
      <c r="A1511" s="200"/>
    </row>
    <row r="1512" spans="1:1" x14ac:dyDescent="0.2">
      <c r="A1512" s="200"/>
    </row>
    <row r="1513" spans="1:1" x14ac:dyDescent="0.2">
      <c r="A1513" s="200"/>
    </row>
    <row r="1514" spans="1:1" x14ac:dyDescent="0.2">
      <c r="A1514" s="200"/>
    </row>
    <row r="1515" spans="1:1" x14ac:dyDescent="0.2">
      <c r="A1515" s="200"/>
    </row>
    <row r="1516" spans="1:1" x14ac:dyDescent="0.2">
      <c r="A1516" s="200"/>
    </row>
    <row r="1517" spans="1:1" x14ac:dyDescent="0.2">
      <c r="A1517" s="200"/>
    </row>
    <row r="1518" spans="1:1" x14ac:dyDescent="0.2">
      <c r="A1518" s="200"/>
    </row>
    <row r="1519" spans="1:1" x14ac:dyDescent="0.2">
      <c r="A1519" s="200"/>
    </row>
    <row r="1520" spans="1:1" x14ac:dyDescent="0.2">
      <c r="A1520" s="200"/>
    </row>
    <row r="1521" spans="1:1" x14ac:dyDescent="0.2">
      <c r="A1521" s="200"/>
    </row>
    <row r="1522" spans="1:1" x14ac:dyDescent="0.2">
      <c r="A1522" s="200"/>
    </row>
  </sheetData>
  <phoneticPr fontId="15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5</vt:i4>
      </vt:variant>
    </vt:vector>
  </HeadingPairs>
  <TitlesOfParts>
    <vt:vector size="10" baseType="lpstr">
      <vt:lpstr>Vos Décisions</vt:lpstr>
      <vt:lpstr>TDB Production</vt:lpstr>
      <vt:lpstr>Etats Financiers</vt:lpstr>
      <vt:lpstr>Intelligence Economique</vt:lpstr>
      <vt:lpstr>W</vt:lpstr>
      <vt:lpstr>W!_W011134</vt:lpstr>
      <vt:lpstr>'Etats Financiers'!Zone_d_impression</vt:lpstr>
      <vt:lpstr>'Intelligence Economique'!Zone_d_impression</vt:lpstr>
      <vt:lpstr>'TDB Production'!Zone_d_impression</vt:lpstr>
      <vt:lpstr>'Vos Décisions'!Zone_d_impression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simo</cp:lastModifiedBy>
  <cp:revision>1</cp:revision>
  <cp:lastPrinted>2013-04-15T11:39:43Z</cp:lastPrinted>
  <dcterms:created xsi:type="dcterms:W3CDTF">2009-10-13T08:17:42Z</dcterms:created>
  <dcterms:modified xsi:type="dcterms:W3CDTF">2016-08-15T00:34:59Z</dcterms:modified>
</cp:coreProperties>
</file>