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2805" activeTab="5"/>
  </bookViews>
  <sheets>
    <sheet name="RnDData" sheetId="1" r:id="rId1"/>
    <sheet name="RnD" sheetId="4" r:id="rId2"/>
    <sheet name="MarketingData" sheetId="5" r:id="rId3"/>
    <sheet name="Marketing" sheetId="2" r:id="rId4"/>
    <sheet name="ProductionData" sheetId="8" r:id="rId5"/>
    <sheet name="Production" sheetId="3" r:id="rId6"/>
    <sheet name="Sheet1" sheetId="7" r:id="rId7"/>
    <sheet name="Sheet2" sheetId="9" r:id="rId8"/>
  </sheets>
  <definedNames>
    <definedName name="hrtqm" localSheetId="5">Production!$W$7</definedName>
    <definedName name="hrtqm" localSheetId="7">Sheet2!$U$7</definedName>
  </definedNames>
  <calcPr calcId="125725"/>
</workbook>
</file>

<file path=xl/calcChain.xml><?xml version="1.0" encoding="utf-8"?>
<calcChain xmlns="http://schemas.openxmlformats.org/spreadsheetml/2006/main">
  <c r="L4" i="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3"/>
  <c r="O4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3"/>
  <c r="F8"/>
  <c r="F9"/>
  <c r="M27" i="3"/>
  <c r="M26"/>
  <c r="M25"/>
  <c r="M24"/>
  <c r="M23"/>
  <c r="K23"/>
  <c r="K24"/>
  <c r="K25"/>
  <c r="K26"/>
  <c r="K27"/>
  <c r="J24"/>
  <c r="J25"/>
  <c r="J26"/>
  <c r="J27"/>
  <c r="J23"/>
  <c r="M18"/>
  <c r="M19"/>
  <c r="M20"/>
  <c r="M21"/>
  <c r="M22"/>
  <c r="K18"/>
  <c r="K19"/>
  <c r="K20"/>
  <c r="K21"/>
  <c r="K22"/>
  <c r="J19"/>
  <c r="J20"/>
  <c r="J21"/>
  <c r="J22"/>
  <c r="J18"/>
  <c r="M13"/>
  <c r="M14"/>
  <c r="M15"/>
  <c r="M16"/>
  <c r="M17"/>
  <c r="K13"/>
  <c r="K14"/>
  <c r="K15"/>
  <c r="K16"/>
  <c r="K17"/>
  <c r="J14"/>
  <c r="J15"/>
  <c r="J16"/>
  <c r="J17"/>
  <c r="J13"/>
  <c r="M8"/>
  <c r="M9"/>
  <c r="M10"/>
  <c r="M11"/>
  <c r="M12"/>
  <c r="K8"/>
  <c r="K9"/>
  <c r="K10"/>
  <c r="K11"/>
  <c r="K12"/>
  <c r="J12"/>
  <c r="J9"/>
  <c r="J10"/>
  <c r="J11"/>
  <c r="J8"/>
  <c r="U29"/>
  <c r="U30"/>
  <c r="U31"/>
  <c r="U32"/>
  <c r="U28"/>
  <c r="U24"/>
  <c r="U25"/>
  <c r="U26"/>
  <c r="U27"/>
  <c r="U23"/>
  <c r="V32"/>
  <c r="V27"/>
  <c r="U19"/>
  <c r="U20"/>
  <c r="U21"/>
  <c r="U22"/>
  <c r="U18"/>
  <c r="V22"/>
  <c r="U14"/>
  <c r="U15"/>
  <c r="U16"/>
  <c r="U17"/>
  <c r="U13"/>
  <c r="J3"/>
  <c r="J4"/>
  <c r="J5"/>
  <c r="J6"/>
  <c r="J7"/>
  <c r="R217" l="1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16"/>
  <c r="R184"/>
  <c r="R185"/>
  <c r="Q218" s="1"/>
  <c r="R186"/>
  <c r="R187"/>
  <c r="Q220" s="1"/>
  <c r="R188"/>
  <c r="R189"/>
  <c r="Q222" s="1"/>
  <c r="R190"/>
  <c r="R191"/>
  <c r="Q224" s="1"/>
  <c r="R192"/>
  <c r="R193"/>
  <c r="Q226" s="1"/>
  <c r="R194"/>
  <c r="R195"/>
  <c r="Q228" s="1"/>
  <c r="R196"/>
  <c r="R197"/>
  <c r="Q230" s="1"/>
  <c r="R198"/>
  <c r="R199"/>
  <c r="Q232" s="1"/>
  <c r="R200"/>
  <c r="R201"/>
  <c r="Q234" s="1"/>
  <c r="R202"/>
  <c r="R203"/>
  <c r="Q236" s="1"/>
  <c r="R204"/>
  <c r="R205"/>
  <c r="Q238" s="1"/>
  <c r="R206"/>
  <c r="R207"/>
  <c r="Q240" s="1"/>
  <c r="R208"/>
  <c r="R209"/>
  <c r="Q242" s="1"/>
  <c r="R210"/>
  <c r="R211"/>
  <c r="Q244" s="1"/>
  <c r="R212"/>
  <c r="R213"/>
  <c r="Q246" s="1"/>
  <c r="R214"/>
  <c r="R215"/>
  <c r="Q248" s="1"/>
  <c r="R183"/>
  <c r="R151"/>
  <c r="R152"/>
  <c r="Q185" s="1"/>
  <c r="R153"/>
  <c r="R154"/>
  <c r="Q187" s="1"/>
  <c r="R155"/>
  <c r="R156"/>
  <c r="Q189" s="1"/>
  <c r="R157"/>
  <c r="R158"/>
  <c r="Q191" s="1"/>
  <c r="R159"/>
  <c r="R160"/>
  <c r="Q193" s="1"/>
  <c r="R161"/>
  <c r="R162"/>
  <c r="Q195" s="1"/>
  <c r="R163"/>
  <c r="R164"/>
  <c r="Q197" s="1"/>
  <c r="R165"/>
  <c r="R166"/>
  <c r="Q199" s="1"/>
  <c r="R167"/>
  <c r="R168"/>
  <c r="Q201" s="1"/>
  <c r="R169"/>
  <c r="R170"/>
  <c r="Q203" s="1"/>
  <c r="R171"/>
  <c r="R172"/>
  <c r="Q205" s="1"/>
  <c r="R173"/>
  <c r="R174"/>
  <c r="Q207" s="1"/>
  <c r="R175"/>
  <c r="R176"/>
  <c r="Q209" s="1"/>
  <c r="R177"/>
  <c r="R178"/>
  <c r="Q211" s="1"/>
  <c r="R179"/>
  <c r="R180"/>
  <c r="Q213" s="1"/>
  <c r="R181"/>
  <c r="R182"/>
  <c r="Q215" s="1"/>
  <c r="R150"/>
  <c r="R118"/>
  <c r="R119"/>
  <c r="Q152" s="1"/>
  <c r="R120"/>
  <c r="R121"/>
  <c r="Q154" s="1"/>
  <c r="R122"/>
  <c r="R123"/>
  <c r="Q156" s="1"/>
  <c r="R124"/>
  <c r="R125"/>
  <c r="Q158" s="1"/>
  <c r="R126"/>
  <c r="R127"/>
  <c r="Q160" s="1"/>
  <c r="R128"/>
  <c r="R129"/>
  <c r="Q162" s="1"/>
  <c r="R130"/>
  <c r="R131"/>
  <c r="Q164" s="1"/>
  <c r="R132"/>
  <c r="R133"/>
  <c r="Q166" s="1"/>
  <c r="R134"/>
  <c r="R135"/>
  <c r="Q168" s="1"/>
  <c r="R136"/>
  <c r="S136" s="1"/>
  <c r="R137"/>
  <c r="Q170" s="1"/>
  <c r="R138"/>
  <c r="R139"/>
  <c r="Q172" s="1"/>
  <c r="R140"/>
  <c r="R141"/>
  <c r="Q174" s="1"/>
  <c r="R142"/>
  <c r="R143"/>
  <c r="Q176" s="1"/>
  <c r="R144"/>
  <c r="R145"/>
  <c r="Q178" s="1"/>
  <c r="R146"/>
  <c r="R147"/>
  <c r="Q180" s="1"/>
  <c r="R148"/>
  <c r="R149"/>
  <c r="S149" s="1"/>
  <c r="R117"/>
  <c r="R87"/>
  <c r="R88"/>
  <c r="Q119" s="1"/>
  <c r="R89"/>
  <c r="R90"/>
  <c r="Q121" s="1"/>
  <c r="R91"/>
  <c r="R92"/>
  <c r="Q123" s="1"/>
  <c r="R93"/>
  <c r="R94"/>
  <c r="Q125" s="1"/>
  <c r="R95"/>
  <c r="R96"/>
  <c r="Q127" s="1"/>
  <c r="R97"/>
  <c r="R98"/>
  <c r="Q129" s="1"/>
  <c r="R99"/>
  <c r="R100"/>
  <c r="Q131" s="1"/>
  <c r="R101"/>
  <c r="R102"/>
  <c r="Q133" s="1"/>
  <c r="R103"/>
  <c r="R104"/>
  <c r="Q135" s="1"/>
  <c r="R105"/>
  <c r="R106"/>
  <c r="Q138" s="1"/>
  <c r="R107"/>
  <c r="R108"/>
  <c r="Q140" s="1"/>
  <c r="R109"/>
  <c r="R110"/>
  <c r="Q142" s="1"/>
  <c r="R111"/>
  <c r="R112"/>
  <c r="Q144" s="1"/>
  <c r="R113"/>
  <c r="R114"/>
  <c r="Q146" s="1"/>
  <c r="R115"/>
  <c r="R116"/>
  <c r="S116" s="1"/>
  <c r="R86"/>
  <c r="R57"/>
  <c r="R58"/>
  <c r="R59"/>
  <c r="R60"/>
  <c r="Q90" s="1"/>
  <c r="R61"/>
  <c r="R62"/>
  <c r="R63"/>
  <c r="R64"/>
  <c r="Q94" s="1"/>
  <c r="R65"/>
  <c r="R66"/>
  <c r="R67"/>
  <c r="R68"/>
  <c r="Q98" s="1"/>
  <c r="R69"/>
  <c r="R70"/>
  <c r="R71"/>
  <c r="R72"/>
  <c r="Q102" s="1"/>
  <c r="R73"/>
  <c r="S73" s="1"/>
  <c r="R74"/>
  <c r="R75"/>
  <c r="R76"/>
  <c r="Q106" s="1"/>
  <c r="R77"/>
  <c r="R78"/>
  <c r="R79"/>
  <c r="R80"/>
  <c r="Q110" s="1"/>
  <c r="R81"/>
  <c r="R82"/>
  <c r="R83"/>
  <c r="R84"/>
  <c r="Q114" s="1"/>
  <c r="R85"/>
  <c r="S85" s="1"/>
  <c r="R56"/>
  <c r="R29"/>
  <c r="R30"/>
  <c r="R31"/>
  <c r="R32"/>
  <c r="R33"/>
  <c r="S33" s="1"/>
  <c r="R34"/>
  <c r="Q62" s="1"/>
  <c r="R35"/>
  <c r="R36"/>
  <c r="R37"/>
  <c r="R38"/>
  <c r="Q66" s="1"/>
  <c r="R39"/>
  <c r="R40"/>
  <c r="R41"/>
  <c r="R42"/>
  <c r="Q70" s="1"/>
  <c r="R43"/>
  <c r="R44"/>
  <c r="S44" s="1"/>
  <c r="R45"/>
  <c r="R46"/>
  <c r="Q75" s="1"/>
  <c r="R47"/>
  <c r="R48"/>
  <c r="R49"/>
  <c r="R50"/>
  <c r="Q79" s="1"/>
  <c r="R51"/>
  <c r="R52"/>
  <c r="R53"/>
  <c r="R54"/>
  <c r="Q83" s="1"/>
  <c r="R55"/>
  <c r="S55" s="1"/>
  <c r="R28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16"/>
  <c r="O184"/>
  <c r="O185"/>
  <c r="N218" s="1"/>
  <c r="O186"/>
  <c r="O187"/>
  <c r="N220" s="1"/>
  <c r="O188"/>
  <c r="O189"/>
  <c r="N222" s="1"/>
  <c r="O190"/>
  <c r="O191"/>
  <c r="N224" s="1"/>
  <c r="O192"/>
  <c r="O193"/>
  <c r="N226" s="1"/>
  <c r="O194"/>
  <c r="O195"/>
  <c r="N228" s="1"/>
  <c r="O196"/>
  <c r="O197"/>
  <c r="N230" s="1"/>
  <c r="O198"/>
  <c r="O199"/>
  <c r="N232" s="1"/>
  <c r="O200"/>
  <c r="O201"/>
  <c r="N234" s="1"/>
  <c r="O202"/>
  <c r="O203"/>
  <c r="N236" s="1"/>
  <c r="O204"/>
  <c r="O205"/>
  <c r="N238" s="1"/>
  <c r="O206"/>
  <c r="O207"/>
  <c r="N240" s="1"/>
  <c r="O208"/>
  <c r="O209"/>
  <c r="N242" s="1"/>
  <c r="O210"/>
  <c r="O211"/>
  <c r="N244" s="1"/>
  <c r="O212"/>
  <c r="O213"/>
  <c r="N246" s="1"/>
  <c r="O214"/>
  <c r="O215"/>
  <c r="N248" s="1"/>
  <c r="O183"/>
  <c r="O151"/>
  <c r="O152"/>
  <c r="N185" s="1"/>
  <c r="O153"/>
  <c r="O154"/>
  <c r="N187" s="1"/>
  <c r="O155"/>
  <c r="O156"/>
  <c r="N189" s="1"/>
  <c r="O157"/>
  <c r="O158"/>
  <c r="N191" s="1"/>
  <c r="O159"/>
  <c r="O160"/>
  <c r="N193" s="1"/>
  <c r="O161"/>
  <c r="O162"/>
  <c r="N195" s="1"/>
  <c r="O163"/>
  <c r="O164"/>
  <c r="N197" s="1"/>
  <c r="O165"/>
  <c r="O166"/>
  <c r="N199" s="1"/>
  <c r="O167"/>
  <c r="O168"/>
  <c r="N201" s="1"/>
  <c r="O169"/>
  <c r="O170"/>
  <c r="N203" s="1"/>
  <c r="O171"/>
  <c r="O172"/>
  <c r="N205" s="1"/>
  <c r="O173"/>
  <c r="O174"/>
  <c r="N207" s="1"/>
  <c r="O175"/>
  <c r="O176"/>
  <c r="N209" s="1"/>
  <c r="O177"/>
  <c r="O178"/>
  <c r="N211" s="1"/>
  <c r="O179"/>
  <c r="O180"/>
  <c r="N213" s="1"/>
  <c r="O181"/>
  <c r="O182"/>
  <c r="N215" s="1"/>
  <c r="O150"/>
  <c r="O118"/>
  <c r="O119"/>
  <c r="N152" s="1"/>
  <c r="O120"/>
  <c r="O121"/>
  <c r="N154" s="1"/>
  <c r="O122"/>
  <c r="O123"/>
  <c r="N156" s="1"/>
  <c r="O124"/>
  <c r="O125"/>
  <c r="N158" s="1"/>
  <c r="O126"/>
  <c r="O127"/>
  <c r="N160" s="1"/>
  <c r="O128"/>
  <c r="O129"/>
  <c r="N162" s="1"/>
  <c r="O130"/>
  <c r="O131"/>
  <c r="N164" s="1"/>
  <c r="O132"/>
  <c r="O133"/>
  <c r="N166" s="1"/>
  <c r="O134"/>
  <c r="O135"/>
  <c r="N168" s="1"/>
  <c r="O136"/>
  <c r="O137"/>
  <c r="N170" s="1"/>
  <c r="O138"/>
  <c r="O139"/>
  <c r="N172" s="1"/>
  <c r="O140"/>
  <c r="O141"/>
  <c r="N174" s="1"/>
  <c r="O142"/>
  <c r="O143"/>
  <c r="N176" s="1"/>
  <c r="O144"/>
  <c r="O145"/>
  <c r="N178" s="1"/>
  <c r="O146"/>
  <c r="O147"/>
  <c r="N180" s="1"/>
  <c r="O148"/>
  <c r="O149"/>
  <c r="P149" s="1"/>
  <c r="O117"/>
  <c r="O87"/>
  <c r="O88"/>
  <c r="N119" s="1"/>
  <c r="O89"/>
  <c r="O90"/>
  <c r="N121" s="1"/>
  <c r="O91"/>
  <c r="O92"/>
  <c r="P92" s="1"/>
  <c r="O93"/>
  <c r="O94"/>
  <c r="N125" s="1"/>
  <c r="O95"/>
  <c r="O96"/>
  <c r="N127" s="1"/>
  <c r="O97"/>
  <c r="O98"/>
  <c r="N129" s="1"/>
  <c r="O99"/>
  <c r="O100"/>
  <c r="N131" s="1"/>
  <c r="O101"/>
  <c r="O102"/>
  <c r="N133" s="1"/>
  <c r="O103"/>
  <c r="O104"/>
  <c r="N135" s="1"/>
  <c r="O105"/>
  <c r="O106"/>
  <c r="N138" s="1"/>
  <c r="O107"/>
  <c r="O108"/>
  <c r="N140" s="1"/>
  <c r="O109"/>
  <c r="O110"/>
  <c r="N142" s="1"/>
  <c r="O111"/>
  <c r="O112"/>
  <c r="N144" s="1"/>
  <c r="O113"/>
  <c r="O114"/>
  <c r="N146" s="1"/>
  <c r="O115"/>
  <c r="O116"/>
  <c r="N148" s="1"/>
  <c r="O86"/>
  <c r="O57"/>
  <c r="O58"/>
  <c r="O59"/>
  <c r="O60"/>
  <c r="N90" s="1"/>
  <c r="O61"/>
  <c r="O62"/>
  <c r="O63"/>
  <c r="O64"/>
  <c r="N95" s="1"/>
  <c r="O65"/>
  <c r="O66"/>
  <c r="O67"/>
  <c r="O68"/>
  <c r="N99" s="1"/>
  <c r="O69"/>
  <c r="O70"/>
  <c r="O71"/>
  <c r="O72"/>
  <c r="N103" s="1"/>
  <c r="O73"/>
  <c r="P73" s="1"/>
  <c r="O74"/>
  <c r="O75"/>
  <c r="O76"/>
  <c r="N107" s="1"/>
  <c r="O77"/>
  <c r="O78"/>
  <c r="O79"/>
  <c r="O80"/>
  <c r="N111" s="1"/>
  <c r="O81"/>
  <c r="O82"/>
  <c r="O83"/>
  <c r="O84"/>
  <c r="N115" s="1"/>
  <c r="O85"/>
  <c r="P85" s="1"/>
  <c r="O56"/>
  <c r="O29"/>
  <c r="O30"/>
  <c r="N58" s="1"/>
  <c r="O31"/>
  <c r="O32"/>
  <c r="O33"/>
  <c r="P33" s="1"/>
  <c r="O34"/>
  <c r="N62" s="1"/>
  <c r="O35"/>
  <c r="O36"/>
  <c r="O37"/>
  <c r="O38"/>
  <c r="N66" s="1"/>
  <c r="O39"/>
  <c r="O40"/>
  <c r="O41"/>
  <c r="O42"/>
  <c r="N70" s="1"/>
  <c r="O43"/>
  <c r="O44"/>
  <c r="P44" s="1"/>
  <c r="O45"/>
  <c r="O46"/>
  <c r="N75" s="1"/>
  <c r="O47"/>
  <c r="O48"/>
  <c r="O49"/>
  <c r="O50"/>
  <c r="N79" s="1"/>
  <c r="O51"/>
  <c r="O52"/>
  <c r="O53"/>
  <c r="O54"/>
  <c r="N83" s="1"/>
  <c r="O55"/>
  <c r="P55" s="1"/>
  <c r="O28"/>
  <c r="R4"/>
  <c r="R5"/>
  <c r="Q30" s="1"/>
  <c r="R6"/>
  <c r="R7"/>
  <c r="Q32" s="1"/>
  <c r="R8"/>
  <c r="R9"/>
  <c r="Q35" s="1"/>
  <c r="R10"/>
  <c r="R11"/>
  <c r="Q37" s="1"/>
  <c r="R12"/>
  <c r="R13"/>
  <c r="Q39" s="1"/>
  <c r="R14"/>
  <c r="R15"/>
  <c r="Q41" s="1"/>
  <c r="R16"/>
  <c r="R17"/>
  <c r="Q43" s="1"/>
  <c r="R18"/>
  <c r="R19"/>
  <c r="Q46" s="1"/>
  <c r="R20"/>
  <c r="R21"/>
  <c r="Q48" s="1"/>
  <c r="R22"/>
  <c r="R23"/>
  <c r="Q50" s="1"/>
  <c r="R24"/>
  <c r="R25"/>
  <c r="Q52" s="1"/>
  <c r="R26"/>
  <c r="R27"/>
  <c r="Q54" s="1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Q3"/>
  <c r="N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4"/>
  <c r="I5"/>
  <c r="I6"/>
  <c r="I3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G184"/>
  <c r="E217" s="1"/>
  <c r="G185"/>
  <c r="E218" s="1"/>
  <c r="G186"/>
  <c r="E219" s="1"/>
  <c r="G187"/>
  <c r="E220" s="1"/>
  <c r="G188"/>
  <c r="E221" s="1"/>
  <c r="G189"/>
  <c r="E222" s="1"/>
  <c r="G190"/>
  <c r="E223" s="1"/>
  <c r="G191"/>
  <c r="E224" s="1"/>
  <c r="G192"/>
  <c r="E225" s="1"/>
  <c r="G193"/>
  <c r="E226" s="1"/>
  <c r="G194"/>
  <c r="E227" s="1"/>
  <c r="G195"/>
  <c r="E228" s="1"/>
  <c r="G196"/>
  <c r="E229" s="1"/>
  <c r="G197"/>
  <c r="E230" s="1"/>
  <c r="G198"/>
  <c r="E231" s="1"/>
  <c r="G199"/>
  <c r="E232" s="1"/>
  <c r="G200"/>
  <c r="E233" s="1"/>
  <c r="G201"/>
  <c r="E234" s="1"/>
  <c r="G202"/>
  <c r="E235" s="1"/>
  <c r="G203"/>
  <c r="E236" s="1"/>
  <c r="G204"/>
  <c r="E237" s="1"/>
  <c r="G205"/>
  <c r="E238" s="1"/>
  <c r="G206"/>
  <c r="E239" s="1"/>
  <c r="G207"/>
  <c r="E240" s="1"/>
  <c r="G208"/>
  <c r="E241" s="1"/>
  <c r="G209"/>
  <c r="E242" s="1"/>
  <c r="G210"/>
  <c r="E243" s="1"/>
  <c r="G211"/>
  <c r="E244" s="1"/>
  <c r="G212"/>
  <c r="E245" s="1"/>
  <c r="G213"/>
  <c r="E246" s="1"/>
  <c r="G214"/>
  <c r="E247" s="1"/>
  <c r="G215"/>
  <c r="E248" s="1"/>
  <c r="G183"/>
  <c r="E216" s="1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183"/>
  <c r="G151"/>
  <c r="E184" s="1"/>
  <c r="G152"/>
  <c r="E185" s="1"/>
  <c r="G153"/>
  <c r="E186" s="1"/>
  <c r="G154"/>
  <c r="E187" s="1"/>
  <c r="G155"/>
  <c r="E188" s="1"/>
  <c r="G156"/>
  <c r="E189" s="1"/>
  <c r="G157"/>
  <c r="E190" s="1"/>
  <c r="G158"/>
  <c r="E191" s="1"/>
  <c r="G159"/>
  <c r="E192" s="1"/>
  <c r="G160"/>
  <c r="E193" s="1"/>
  <c r="G161"/>
  <c r="E194" s="1"/>
  <c r="G162"/>
  <c r="E195" s="1"/>
  <c r="G163"/>
  <c r="E196" s="1"/>
  <c r="G164"/>
  <c r="E197" s="1"/>
  <c r="G165"/>
  <c r="E198" s="1"/>
  <c r="G166"/>
  <c r="E199" s="1"/>
  <c r="G167"/>
  <c r="E200" s="1"/>
  <c r="G168"/>
  <c r="E201" s="1"/>
  <c r="G169"/>
  <c r="E202" s="1"/>
  <c r="G170"/>
  <c r="E203" s="1"/>
  <c r="G171"/>
  <c r="E204" s="1"/>
  <c r="G172"/>
  <c r="E205" s="1"/>
  <c r="G173"/>
  <c r="E206" s="1"/>
  <c r="G174"/>
  <c r="E207" s="1"/>
  <c r="G175"/>
  <c r="E208" s="1"/>
  <c r="G176"/>
  <c r="E209" s="1"/>
  <c r="G177"/>
  <c r="E210" s="1"/>
  <c r="G178"/>
  <c r="E211" s="1"/>
  <c r="G179"/>
  <c r="E212" s="1"/>
  <c r="G180"/>
  <c r="E213" s="1"/>
  <c r="G181"/>
  <c r="E214" s="1"/>
  <c r="G182"/>
  <c r="E215" s="1"/>
  <c r="G150"/>
  <c r="E183" s="1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50"/>
  <c r="G118"/>
  <c r="E151" s="1"/>
  <c r="G119"/>
  <c r="E152" s="1"/>
  <c r="G120"/>
  <c r="E153" s="1"/>
  <c r="G121"/>
  <c r="E154" s="1"/>
  <c r="G122"/>
  <c r="E155" s="1"/>
  <c r="G123"/>
  <c r="E156" s="1"/>
  <c r="G124"/>
  <c r="E157" s="1"/>
  <c r="G125"/>
  <c r="E158" s="1"/>
  <c r="G126"/>
  <c r="E159" s="1"/>
  <c r="G127"/>
  <c r="E160" s="1"/>
  <c r="G128"/>
  <c r="E161" s="1"/>
  <c r="G129"/>
  <c r="E162" s="1"/>
  <c r="G130"/>
  <c r="E163" s="1"/>
  <c r="G131"/>
  <c r="E164" s="1"/>
  <c r="G132"/>
  <c r="E165" s="1"/>
  <c r="G133"/>
  <c r="E166" s="1"/>
  <c r="G134"/>
  <c r="E167" s="1"/>
  <c r="G135"/>
  <c r="E168" s="1"/>
  <c r="G136"/>
  <c r="E169" s="1"/>
  <c r="G137"/>
  <c r="E170" s="1"/>
  <c r="G138"/>
  <c r="E171" s="1"/>
  <c r="G139"/>
  <c r="E172" s="1"/>
  <c r="G140"/>
  <c r="E173" s="1"/>
  <c r="G141"/>
  <c r="E174" s="1"/>
  <c r="G142"/>
  <c r="E175" s="1"/>
  <c r="G143"/>
  <c r="E176" s="1"/>
  <c r="G144"/>
  <c r="E177" s="1"/>
  <c r="G145"/>
  <c r="E178" s="1"/>
  <c r="G146"/>
  <c r="E179" s="1"/>
  <c r="G147"/>
  <c r="E180" s="1"/>
  <c r="G148"/>
  <c r="E181" s="1"/>
  <c r="G149"/>
  <c r="E182" s="1"/>
  <c r="G117"/>
  <c r="E150" s="1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17"/>
  <c r="G87"/>
  <c r="E118" s="1"/>
  <c r="G88"/>
  <c r="E119" s="1"/>
  <c r="G89"/>
  <c r="E120" s="1"/>
  <c r="G90"/>
  <c r="E121" s="1"/>
  <c r="G91"/>
  <c r="E122" s="1"/>
  <c r="G92"/>
  <c r="E123" s="1"/>
  <c r="G93"/>
  <c r="E124" s="1"/>
  <c r="G94"/>
  <c r="E125" s="1"/>
  <c r="G95"/>
  <c r="E126" s="1"/>
  <c r="G96"/>
  <c r="E127" s="1"/>
  <c r="G97"/>
  <c r="E128" s="1"/>
  <c r="G98"/>
  <c r="E129" s="1"/>
  <c r="G99"/>
  <c r="E130" s="1"/>
  <c r="G100"/>
  <c r="E131" s="1"/>
  <c r="G101"/>
  <c r="E132" s="1"/>
  <c r="G102"/>
  <c r="E133" s="1"/>
  <c r="G103"/>
  <c r="E134" s="1"/>
  <c r="G104"/>
  <c r="E135" s="1"/>
  <c r="G105"/>
  <c r="E137" s="1"/>
  <c r="G106"/>
  <c r="E138" s="1"/>
  <c r="G107"/>
  <c r="E139" s="1"/>
  <c r="G108"/>
  <c r="E140" s="1"/>
  <c r="G109"/>
  <c r="E141" s="1"/>
  <c r="G110"/>
  <c r="E142" s="1"/>
  <c r="G111"/>
  <c r="E143" s="1"/>
  <c r="G112"/>
  <c r="E144" s="1"/>
  <c r="G113"/>
  <c r="E145" s="1"/>
  <c r="G114"/>
  <c r="E146" s="1"/>
  <c r="G115"/>
  <c r="E147" s="1"/>
  <c r="G116"/>
  <c r="E148" s="1"/>
  <c r="G86"/>
  <c r="E117" s="1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86"/>
  <c r="G57"/>
  <c r="E87" s="1"/>
  <c r="G58"/>
  <c r="E88" s="1"/>
  <c r="G59"/>
  <c r="E89" s="1"/>
  <c r="G60"/>
  <c r="E90" s="1"/>
  <c r="G61"/>
  <c r="E91" s="1"/>
  <c r="G62"/>
  <c r="E93" s="1"/>
  <c r="G63"/>
  <c r="E94" s="1"/>
  <c r="G64"/>
  <c r="E95" s="1"/>
  <c r="G65"/>
  <c r="E96" s="1"/>
  <c r="G66"/>
  <c r="E97" s="1"/>
  <c r="G67"/>
  <c r="E98" s="1"/>
  <c r="G68"/>
  <c r="E99" s="1"/>
  <c r="G69"/>
  <c r="E100" s="1"/>
  <c r="G70"/>
  <c r="E101" s="1"/>
  <c r="G71"/>
  <c r="E102" s="1"/>
  <c r="G72"/>
  <c r="E103" s="1"/>
  <c r="G73"/>
  <c r="E104" s="1"/>
  <c r="G74"/>
  <c r="E105" s="1"/>
  <c r="G75"/>
  <c r="E106" s="1"/>
  <c r="G76"/>
  <c r="E107" s="1"/>
  <c r="G77"/>
  <c r="E108" s="1"/>
  <c r="G78"/>
  <c r="E109" s="1"/>
  <c r="G79"/>
  <c r="E110" s="1"/>
  <c r="G80"/>
  <c r="E111" s="1"/>
  <c r="G81"/>
  <c r="E112" s="1"/>
  <c r="G82"/>
  <c r="E113" s="1"/>
  <c r="G83"/>
  <c r="E114" s="1"/>
  <c r="G84"/>
  <c r="E115" s="1"/>
  <c r="G85"/>
  <c r="G56"/>
  <c r="E86" s="1"/>
  <c r="F57"/>
  <c r="F58"/>
  <c r="F59"/>
  <c r="F60"/>
  <c r="F61"/>
  <c r="F62"/>
  <c r="F63"/>
  <c r="F64"/>
  <c r="F65"/>
  <c r="F66"/>
  <c r="F67"/>
  <c r="F68"/>
  <c r="F69"/>
  <c r="F70"/>
  <c r="F71"/>
  <c r="F72"/>
  <c r="F73"/>
  <c r="H73" s="1"/>
  <c r="T73" s="1"/>
  <c r="F74"/>
  <c r="F75"/>
  <c r="F76"/>
  <c r="F77"/>
  <c r="F78"/>
  <c r="F79"/>
  <c r="F80"/>
  <c r="F81"/>
  <c r="F82"/>
  <c r="F83"/>
  <c r="F84"/>
  <c r="F85"/>
  <c r="H85" s="1"/>
  <c r="T85" s="1"/>
  <c r="F56"/>
  <c r="G55"/>
  <c r="E84" s="1"/>
  <c r="F55"/>
  <c r="G29"/>
  <c r="E57" s="1"/>
  <c r="G30"/>
  <c r="E58" s="1"/>
  <c r="G31"/>
  <c r="E59" s="1"/>
  <c r="G32"/>
  <c r="E60" s="1"/>
  <c r="G33"/>
  <c r="E61" s="1"/>
  <c r="G34"/>
  <c r="E62" s="1"/>
  <c r="G35"/>
  <c r="E63" s="1"/>
  <c r="G36"/>
  <c r="E64" s="1"/>
  <c r="G37"/>
  <c r="E65" s="1"/>
  <c r="G38"/>
  <c r="E66" s="1"/>
  <c r="G39"/>
  <c r="E67" s="1"/>
  <c r="G40"/>
  <c r="E68" s="1"/>
  <c r="G41"/>
  <c r="E69" s="1"/>
  <c r="G42"/>
  <c r="E70" s="1"/>
  <c r="G43"/>
  <c r="E71" s="1"/>
  <c r="G44"/>
  <c r="E72" s="1"/>
  <c r="G45"/>
  <c r="E74" s="1"/>
  <c r="G46"/>
  <c r="E75" s="1"/>
  <c r="G47"/>
  <c r="E76" s="1"/>
  <c r="G48"/>
  <c r="E77" s="1"/>
  <c r="G49"/>
  <c r="E78" s="1"/>
  <c r="G50"/>
  <c r="E79" s="1"/>
  <c r="G51"/>
  <c r="E80" s="1"/>
  <c r="G52"/>
  <c r="E81" s="1"/>
  <c r="G53"/>
  <c r="E82" s="1"/>
  <c r="G54"/>
  <c r="E83" s="1"/>
  <c r="G28"/>
  <c r="E56" s="1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28"/>
  <c r="G4"/>
  <c r="E29" s="1"/>
  <c r="G5"/>
  <c r="E30" s="1"/>
  <c r="G6"/>
  <c r="E31" s="1"/>
  <c r="G7"/>
  <c r="E32" s="1"/>
  <c r="G8"/>
  <c r="E34" s="1"/>
  <c r="G9"/>
  <c r="E35" s="1"/>
  <c r="G10"/>
  <c r="E36" s="1"/>
  <c r="G11"/>
  <c r="E37" s="1"/>
  <c r="G12"/>
  <c r="E38" s="1"/>
  <c r="G13"/>
  <c r="E39" s="1"/>
  <c r="G14"/>
  <c r="E40" s="1"/>
  <c r="G15"/>
  <c r="E41" s="1"/>
  <c r="G16"/>
  <c r="E42" s="1"/>
  <c r="G17"/>
  <c r="E43" s="1"/>
  <c r="G18"/>
  <c r="E45" s="1"/>
  <c r="G19"/>
  <c r="E46" s="1"/>
  <c r="G20"/>
  <c r="E47" s="1"/>
  <c r="G21"/>
  <c r="E48" s="1"/>
  <c r="G22"/>
  <c r="E49" s="1"/>
  <c r="G23"/>
  <c r="E50" s="1"/>
  <c r="G24"/>
  <c r="E51" s="1"/>
  <c r="G25"/>
  <c r="E52" s="1"/>
  <c r="G26"/>
  <c r="E53" s="1"/>
  <c r="G27"/>
  <c r="E54" s="1"/>
  <c r="G3"/>
  <c r="E28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L217" i="2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16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183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50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7"/>
  <c r="K138"/>
  <c r="K139"/>
  <c r="K140"/>
  <c r="K141"/>
  <c r="K142"/>
  <c r="K143"/>
  <c r="K144"/>
  <c r="K145"/>
  <c r="K146"/>
  <c r="K147"/>
  <c r="K148"/>
  <c r="K117"/>
  <c r="L11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86"/>
  <c r="K87"/>
  <c r="K88"/>
  <c r="K89"/>
  <c r="K90"/>
  <c r="K91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8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56"/>
  <c r="L55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28"/>
  <c r="K29"/>
  <c r="K30"/>
  <c r="K31"/>
  <c r="K32"/>
  <c r="K34"/>
  <c r="K35"/>
  <c r="K36"/>
  <c r="K37"/>
  <c r="K38"/>
  <c r="K39"/>
  <c r="K40"/>
  <c r="K41"/>
  <c r="K42"/>
  <c r="K43"/>
  <c r="K45"/>
  <c r="K46"/>
  <c r="K47"/>
  <c r="K48"/>
  <c r="K49"/>
  <c r="K50"/>
  <c r="K51"/>
  <c r="K52"/>
  <c r="K53"/>
  <c r="K54"/>
  <c r="K2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3"/>
  <c r="F217" i="2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16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F183"/>
  <c r="E216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F150"/>
  <c r="E183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E169" s="1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E182" s="1"/>
  <c r="F117"/>
  <c r="E150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F57"/>
  <c r="E87" s="1"/>
  <c r="F58"/>
  <c r="E88" s="1"/>
  <c r="F59"/>
  <c r="E89" s="1"/>
  <c r="F60"/>
  <c r="E90" s="1"/>
  <c r="F61"/>
  <c r="E91" s="1"/>
  <c r="F62"/>
  <c r="E92" s="1"/>
  <c r="F63"/>
  <c r="E93" s="1"/>
  <c r="F64"/>
  <c r="E94" s="1"/>
  <c r="F65"/>
  <c r="E95" s="1"/>
  <c r="F66"/>
  <c r="E96" s="1"/>
  <c r="F67"/>
  <c r="E97" s="1"/>
  <c r="F68"/>
  <c r="E98" s="1"/>
  <c r="F69"/>
  <c r="E99" s="1"/>
  <c r="F70"/>
  <c r="E100" s="1"/>
  <c r="F71"/>
  <c r="E101" s="1"/>
  <c r="F72"/>
  <c r="E102" s="1"/>
  <c r="F73"/>
  <c r="E103" s="1"/>
  <c r="F74"/>
  <c r="E104" s="1"/>
  <c r="F75"/>
  <c r="E105" s="1"/>
  <c r="F76"/>
  <c r="E106" s="1"/>
  <c r="F77"/>
  <c r="E107" s="1"/>
  <c r="F78"/>
  <c r="E108" s="1"/>
  <c r="F79"/>
  <c r="E109" s="1"/>
  <c r="F80"/>
  <c r="E110" s="1"/>
  <c r="F81"/>
  <c r="E111" s="1"/>
  <c r="F82"/>
  <c r="E112" s="1"/>
  <c r="F83"/>
  <c r="E113" s="1"/>
  <c r="F84"/>
  <c r="E114" s="1"/>
  <c r="F85"/>
  <c r="E115" s="1"/>
  <c r="F56"/>
  <c r="E86" s="1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F4"/>
  <c r="E29" s="1"/>
  <c r="F5"/>
  <c r="E30" s="1"/>
  <c r="F6"/>
  <c r="E31" s="1"/>
  <c r="F7"/>
  <c r="E32" s="1"/>
  <c r="F8"/>
  <c r="E34" s="1"/>
  <c r="F9"/>
  <c r="E35" s="1"/>
  <c r="F10"/>
  <c r="E36" s="1"/>
  <c r="F11"/>
  <c r="E37" s="1"/>
  <c r="F12"/>
  <c r="E38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F3"/>
  <c r="E28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J216"/>
  <c r="H216"/>
  <c r="J184"/>
  <c r="I217" s="1"/>
  <c r="J185"/>
  <c r="I218" s="1"/>
  <c r="J186"/>
  <c r="I219" s="1"/>
  <c r="J187"/>
  <c r="I220" s="1"/>
  <c r="J188"/>
  <c r="I221" s="1"/>
  <c r="J189"/>
  <c r="I222" s="1"/>
  <c r="J190"/>
  <c r="I223" s="1"/>
  <c r="J191"/>
  <c r="I224" s="1"/>
  <c r="J192"/>
  <c r="I225" s="1"/>
  <c r="J193"/>
  <c r="I226" s="1"/>
  <c r="J194"/>
  <c r="I227" s="1"/>
  <c r="J195"/>
  <c r="I228" s="1"/>
  <c r="J196"/>
  <c r="I229" s="1"/>
  <c r="J197"/>
  <c r="I230" s="1"/>
  <c r="J198"/>
  <c r="I231" s="1"/>
  <c r="J199"/>
  <c r="I232" s="1"/>
  <c r="J200"/>
  <c r="I233" s="1"/>
  <c r="J201"/>
  <c r="I234" s="1"/>
  <c r="J202"/>
  <c r="I235" s="1"/>
  <c r="J203"/>
  <c r="I236" s="1"/>
  <c r="J204"/>
  <c r="I237" s="1"/>
  <c r="J205"/>
  <c r="I238" s="1"/>
  <c r="J206"/>
  <c r="I239" s="1"/>
  <c r="J207"/>
  <c r="I240" s="1"/>
  <c r="J208"/>
  <c r="I241" s="1"/>
  <c r="J209"/>
  <c r="I242" s="1"/>
  <c r="J210"/>
  <c r="I243" s="1"/>
  <c r="J211"/>
  <c r="I244" s="1"/>
  <c r="J212"/>
  <c r="I245" s="1"/>
  <c r="J213"/>
  <c r="I246" s="1"/>
  <c r="J214"/>
  <c r="I247" s="1"/>
  <c r="J215"/>
  <c r="I248" s="1"/>
  <c r="J183"/>
  <c r="I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H183"/>
  <c r="G216" s="1"/>
  <c r="J151"/>
  <c r="I184" s="1"/>
  <c r="J152"/>
  <c r="I185" s="1"/>
  <c r="J153"/>
  <c r="I186" s="1"/>
  <c r="J154"/>
  <c r="I187" s="1"/>
  <c r="J155"/>
  <c r="I188" s="1"/>
  <c r="J156"/>
  <c r="I189" s="1"/>
  <c r="J157"/>
  <c r="I190" s="1"/>
  <c r="J158"/>
  <c r="I191" s="1"/>
  <c r="J159"/>
  <c r="I192" s="1"/>
  <c r="J160"/>
  <c r="I193" s="1"/>
  <c r="J161"/>
  <c r="I194" s="1"/>
  <c r="J162"/>
  <c r="I195" s="1"/>
  <c r="J163"/>
  <c r="I196" s="1"/>
  <c r="J164"/>
  <c r="I197" s="1"/>
  <c r="J165"/>
  <c r="I198" s="1"/>
  <c r="J166"/>
  <c r="I199" s="1"/>
  <c r="J167"/>
  <c r="I200" s="1"/>
  <c r="J168"/>
  <c r="I201" s="1"/>
  <c r="J169"/>
  <c r="I202" s="1"/>
  <c r="J170"/>
  <c r="I203" s="1"/>
  <c r="J171"/>
  <c r="I204" s="1"/>
  <c r="J172"/>
  <c r="I205" s="1"/>
  <c r="J173"/>
  <c r="I206" s="1"/>
  <c r="J174"/>
  <c r="I207" s="1"/>
  <c r="J175"/>
  <c r="I208" s="1"/>
  <c r="J176"/>
  <c r="I209" s="1"/>
  <c r="J177"/>
  <c r="I210" s="1"/>
  <c r="J178"/>
  <c r="I211" s="1"/>
  <c r="J179"/>
  <c r="I212" s="1"/>
  <c r="J180"/>
  <c r="I213" s="1"/>
  <c r="J181"/>
  <c r="I214" s="1"/>
  <c r="J182"/>
  <c r="I215" s="1"/>
  <c r="J150"/>
  <c r="I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H150"/>
  <c r="G183" s="1"/>
  <c r="J118"/>
  <c r="I151" s="1"/>
  <c r="J119"/>
  <c r="I152" s="1"/>
  <c r="J120"/>
  <c r="I153" s="1"/>
  <c r="J121"/>
  <c r="I154" s="1"/>
  <c r="J122"/>
  <c r="I155" s="1"/>
  <c r="J123"/>
  <c r="I156" s="1"/>
  <c r="J124"/>
  <c r="I157" s="1"/>
  <c r="J125"/>
  <c r="I158" s="1"/>
  <c r="J126"/>
  <c r="I159" s="1"/>
  <c r="J127"/>
  <c r="I160" s="1"/>
  <c r="J128"/>
  <c r="I161" s="1"/>
  <c r="J129"/>
  <c r="I162" s="1"/>
  <c r="J130"/>
  <c r="I163" s="1"/>
  <c r="J131"/>
  <c r="I164" s="1"/>
  <c r="J132"/>
  <c r="I165" s="1"/>
  <c r="J133"/>
  <c r="I166" s="1"/>
  <c r="J134"/>
  <c r="I167" s="1"/>
  <c r="J135"/>
  <c r="I168" s="1"/>
  <c r="J136"/>
  <c r="I169" s="1"/>
  <c r="J137"/>
  <c r="I170" s="1"/>
  <c r="J138"/>
  <c r="I171" s="1"/>
  <c r="J139"/>
  <c r="I172" s="1"/>
  <c r="J140"/>
  <c r="I173" s="1"/>
  <c r="J141"/>
  <c r="I174" s="1"/>
  <c r="J142"/>
  <c r="I175" s="1"/>
  <c r="J143"/>
  <c r="I176" s="1"/>
  <c r="J144"/>
  <c r="I177" s="1"/>
  <c r="J145"/>
  <c r="I178" s="1"/>
  <c r="J146"/>
  <c r="I179" s="1"/>
  <c r="J147"/>
  <c r="I180" s="1"/>
  <c r="J148"/>
  <c r="I181" s="1"/>
  <c r="J149"/>
  <c r="I182" s="1"/>
  <c r="J117"/>
  <c r="I150" s="1"/>
  <c r="H130"/>
  <c r="G163" s="1"/>
  <c r="H131"/>
  <c r="G164" s="1"/>
  <c r="H132"/>
  <c r="G165" s="1"/>
  <c r="H133"/>
  <c r="G166" s="1"/>
  <c r="H134"/>
  <c r="G167" s="1"/>
  <c r="H135"/>
  <c r="G168" s="1"/>
  <c r="H136"/>
  <c r="G169" s="1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G18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18"/>
  <c r="G151" s="1"/>
  <c r="H119"/>
  <c r="G152" s="1"/>
  <c r="H117"/>
  <c r="G150" s="1"/>
  <c r="J87"/>
  <c r="I118" s="1"/>
  <c r="J88"/>
  <c r="I119" s="1"/>
  <c r="J89"/>
  <c r="I120" s="1"/>
  <c r="J90"/>
  <c r="I121" s="1"/>
  <c r="J91"/>
  <c r="I122" s="1"/>
  <c r="J92"/>
  <c r="I123" s="1"/>
  <c r="J93"/>
  <c r="I124" s="1"/>
  <c r="J94"/>
  <c r="I125" s="1"/>
  <c r="J95"/>
  <c r="I126" s="1"/>
  <c r="J96"/>
  <c r="I127" s="1"/>
  <c r="J97"/>
  <c r="I128" s="1"/>
  <c r="J98"/>
  <c r="I129" s="1"/>
  <c r="J99"/>
  <c r="I130" s="1"/>
  <c r="J100"/>
  <c r="I131" s="1"/>
  <c r="J101"/>
  <c r="I132" s="1"/>
  <c r="J102"/>
  <c r="I133" s="1"/>
  <c r="J103"/>
  <c r="I134" s="1"/>
  <c r="J104"/>
  <c r="I135" s="1"/>
  <c r="J105"/>
  <c r="I137" s="1"/>
  <c r="J106"/>
  <c r="I138" s="1"/>
  <c r="J107"/>
  <c r="I139" s="1"/>
  <c r="J108"/>
  <c r="I140" s="1"/>
  <c r="J109"/>
  <c r="I141" s="1"/>
  <c r="J110"/>
  <c r="I142" s="1"/>
  <c r="J111"/>
  <c r="I143" s="1"/>
  <c r="J112"/>
  <c r="I144" s="1"/>
  <c r="J113"/>
  <c r="I145" s="1"/>
  <c r="J114"/>
  <c r="I146" s="1"/>
  <c r="J115"/>
  <c r="I147" s="1"/>
  <c r="J116"/>
  <c r="I148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J86"/>
  <c r="I117" s="1"/>
  <c r="H86"/>
  <c r="G116" s="1"/>
  <c r="I116"/>
  <c r="J57"/>
  <c r="I87" s="1"/>
  <c r="J58"/>
  <c r="I88" s="1"/>
  <c r="J59"/>
  <c r="I89" s="1"/>
  <c r="J60"/>
  <c r="I90" s="1"/>
  <c r="J61"/>
  <c r="I91" s="1"/>
  <c r="J62"/>
  <c r="I92" s="1"/>
  <c r="J63"/>
  <c r="I93" s="1"/>
  <c r="J64"/>
  <c r="I94" s="1"/>
  <c r="J65"/>
  <c r="I95" s="1"/>
  <c r="J66"/>
  <c r="I96" s="1"/>
  <c r="J67"/>
  <c r="I97" s="1"/>
  <c r="J68"/>
  <c r="I98" s="1"/>
  <c r="J69"/>
  <c r="I99" s="1"/>
  <c r="J70"/>
  <c r="I100" s="1"/>
  <c r="J71"/>
  <c r="I101" s="1"/>
  <c r="J72"/>
  <c r="I102" s="1"/>
  <c r="J73"/>
  <c r="I103" s="1"/>
  <c r="J74"/>
  <c r="I104" s="1"/>
  <c r="J75"/>
  <c r="I105" s="1"/>
  <c r="J76"/>
  <c r="I106" s="1"/>
  <c r="J77"/>
  <c r="I107" s="1"/>
  <c r="J78"/>
  <c r="I108" s="1"/>
  <c r="J79"/>
  <c r="I109" s="1"/>
  <c r="J80"/>
  <c r="I110" s="1"/>
  <c r="J81"/>
  <c r="I111" s="1"/>
  <c r="J82"/>
  <c r="I112" s="1"/>
  <c r="J83"/>
  <c r="I113" s="1"/>
  <c r="J84"/>
  <c r="I114" s="1"/>
  <c r="J85"/>
  <c r="I115" s="1"/>
  <c r="J56"/>
  <c r="I86" s="1"/>
  <c r="H57"/>
  <c r="G87" s="1"/>
  <c r="H58"/>
  <c r="G88" s="1"/>
  <c r="H59"/>
  <c r="G89" s="1"/>
  <c r="H60"/>
  <c r="G90" s="1"/>
  <c r="H61"/>
  <c r="G91" s="1"/>
  <c r="H62"/>
  <c r="G92" s="1"/>
  <c r="H63"/>
  <c r="G93" s="1"/>
  <c r="H64"/>
  <c r="G94" s="1"/>
  <c r="H65"/>
  <c r="G95" s="1"/>
  <c r="H66"/>
  <c r="G96" s="1"/>
  <c r="H67"/>
  <c r="G97" s="1"/>
  <c r="H68"/>
  <c r="G98" s="1"/>
  <c r="H69"/>
  <c r="G99" s="1"/>
  <c r="H70"/>
  <c r="G100" s="1"/>
  <c r="H71"/>
  <c r="G101" s="1"/>
  <c r="H72"/>
  <c r="G102" s="1"/>
  <c r="H73"/>
  <c r="G103" s="1"/>
  <c r="H74"/>
  <c r="G104" s="1"/>
  <c r="H75"/>
  <c r="G105" s="1"/>
  <c r="H76"/>
  <c r="G106" s="1"/>
  <c r="H77"/>
  <c r="G107" s="1"/>
  <c r="H78"/>
  <c r="G108" s="1"/>
  <c r="H79"/>
  <c r="G109" s="1"/>
  <c r="H80"/>
  <c r="G110" s="1"/>
  <c r="H81"/>
  <c r="G111" s="1"/>
  <c r="H82"/>
  <c r="G112" s="1"/>
  <c r="H83"/>
  <c r="G113" s="1"/>
  <c r="H84"/>
  <c r="G114" s="1"/>
  <c r="H85"/>
  <c r="G115" s="1"/>
  <c r="H56"/>
  <c r="G86" s="1"/>
  <c r="G85"/>
  <c r="J29"/>
  <c r="I57" s="1"/>
  <c r="J30"/>
  <c r="I58" s="1"/>
  <c r="J31"/>
  <c r="I59" s="1"/>
  <c r="J32"/>
  <c r="I60" s="1"/>
  <c r="J33"/>
  <c r="I61" s="1"/>
  <c r="J34"/>
  <c r="I62" s="1"/>
  <c r="J35"/>
  <c r="I63" s="1"/>
  <c r="J36"/>
  <c r="I64" s="1"/>
  <c r="J37"/>
  <c r="I65" s="1"/>
  <c r="J38"/>
  <c r="I66" s="1"/>
  <c r="J39"/>
  <c r="I67" s="1"/>
  <c r="J40"/>
  <c r="I68" s="1"/>
  <c r="J41"/>
  <c r="I69" s="1"/>
  <c r="J42"/>
  <c r="I70" s="1"/>
  <c r="J43"/>
  <c r="I71" s="1"/>
  <c r="J44"/>
  <c r="I72" s="1"/>
  <c r="J45"/>
  <c r="I74" s="1"/>
  <c r="J46"/>
  <c r="I75" s="1"/>
  <c r="J47"/>
  <c r="I76" s="1"/>
  <c r="J48"/>
  <c r="I77" s="1"/>
  <c r="J49"/>
  <c r="I78" s="1"/>
  <c r="J50"/>
  <c r="I79" s="1"/>
  <c r="J51"/>
  <c r="I80" s="1"/>
  <c r="J52"/>
  <c r="I81" s="1"/>
  <c r="J53"/>
  <c r="I82" s="1"/>
  <c r="J54"/>
  <c r="I83" s="1"/>
  <c r="J55"/>
  <c r="I84" s="1"/>
  <c r="J28"/>
  <c r="I56" s="1"/>
  <c r="H29"/>
  <c r="G57" s="1"/>
  <c r="H30"/>
  <c r="G55" s="1"/>
  <c r="H31"/>
  <c r="G59" s="1"/>
  <c r="H32"/>
  <c r="G60" s="1"/>
  <c r="H33"/>
  <c r="G61" s="1"/>
  <c r="H34"/>
  <c r="G62" s="1"/>
  <c r="H35"/>
  <c r="G63" s="1"/>
  <c r="H36"/>
  <c r="G64" s="1"/>
  <c r="H37"/>
  <c r="G65" s="1"/>
  <c r="H38"/>
  <c r="G66" s="1"/>
  <c r="H39"/>
  <c r="G67" s="1"/>
  <c r="H40"/>
  <c r="G68" s="1"/>
  <c r="H41"/>
  <c r="G69" s="1"/>
  <c r="H42"/>
  <c r="G70" s="1"/>
  <c r="H43"/>
  <c r="G71" s="1"/>
  <c r="H44"/>
  <c r="G72" s="1"/>
  <c r="H45"/>
  <c r="G74" s="1"/>
  <c r="H46"/>
  <c r="G75" s="1"/>
  <c r="H47"/>
  <c r="G76" s="1"/>
  <c r="H48"/>
  <c r="G77" s="1"/>
  <c r="H49"/>
  <c r="G78" s="1"/>
  <c r="H50"/>
  <c r="G79" s="1"/>
  <c r="H51"/>
  <c r="G80" s="1"/>
  <c r="H52"/>
  <c r="G81" s="1"/>
  <c r="H53"/>
  <c r="G82" s="1"/>
  <c r="H54"/>
  <c r="G83" s="1"/>
  <c r="H55"/>
  <c r="G84" s="1"/>
  <c r="H28"/>
  <c r="G56" s="1"/>
  <c r="I35"/>
  <c r="I37"/>
  <c r="I39"/>
  <c r="I41"/>
  <c r="I43"/>
  <c r="J4"/>
  <c r="I29" s="1"/>
  <c r="J5"/>
  <c r="I30" s="1"/>
  <c r="J6"/>
  <c r="I31" s="1"/>
  <c r="J7"/>
  <c r="I32" s="1"/>
  <c r="J8"/>
  <c r="I34" s="1"/>
  <c r="J9"/>
  <c r="J10"/>
  <c r="I36" s="1"/>
  <c r="J11"/>
  <c r="J12"/>
  <c r="I38" s="1"/>
  <c r="J13"/>
  <c r="J14"/>
  <c r="I40" s="1"/>
  <c r="J15"/>
  <c r="J16"/>
  <c r="I42" s="1"/>
  <c r="J17"/>
  <c r="J18"/>
  <c r="I45" s="1"/>
  <c r="J19"/>
  <c r="I46" s="1"/>
  <c r="J20"/>
  <c r="I47" s="1"/>
  <c r="J21"/>
  <c r="I48" s="1"/>
  <c r="J22"/>
  <c r="I49" s="1"/>
  <c r="J23"/>
  <c r="I50" s="1"/>
  <c r="J24"/>
  <c r="I51" s="1"/>
  <c r="J25"/>
  <c r="I52" s="1"/>
  <c r="J26"/>
  <c r="I53" s="1"/>
  <c r="J27"/>
  <c r="I54" s="1"/>
  <c r="J3"/>
  <c r="I28" s="1"/>
  <c r="H4"/>
  <c r="G29" s="1"/>
  <c r="H5"/>
  <c r="G30" s="1"/>
  <c r="H6"/>
  <c r="G31" s="1"/>
  <c r="H7"/>
  <c r="G32" s="1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H3"/>
  <c r="G28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G58" l="1"/>
  <c r="G117"/>
  <c r="H44" i="3"/>
  <c r="T44" s="1"/>
  <c r="H116"/>
  <c r="H92"/>
  <c r="T92" s="1"/>
  <c r="H54"/>
  <c r="H52"/>
  <c r="H50"/>
  <c r="H48"/>
  <c r="H46"/>
  <c r="H32"/>
  <c r="H30"/>
  <c r="H83"/>
  <c r="T83" s="1"/>
  <c r="H81"/>
  <c r="H79"/>
  <c r="T79" s="1"/>
  <c r="H77"/>
  <c r="H75"/>
  <c r="T75" s="1"/>
  <c r="H90"/>
  <c r="T90" s="1"/>
  <c r="H88"/>
  <c r="H149"/>
  <c r="T149" s="1"/>
  <c r="H135"/>
  <c r="T135" s="1"/>
  <c r="H133"/>
  <c r="T133" s="1"/>
  <c r="H131"/>
  <c r="T131" s="1"/>
  <c r="H129"/>
  <c r="T129" s="1"/>
  <c r="H127"/>
  <c r="T127" s="1"/>
  <c r="H125"/>
  <c r="T125" s="1"/>
  <c r="H123"/>
  <c r="H121"/>
  <c r="T121" s="1"/>
  <c r="H119"/>
  <c r="T119" s="1"/>
  <c r="S52"/>
  <c r="S48"/>
  <c r="S30"/>
  <c r="H182"/>
  <c r="H180"/>
  <c r="T180" s="1"/>
  <c r="H178"/>
  <c r="T178" s="1"/>
  <c r="H176"/>
  <c r="T176" s="1"/>
  <c r="H174"/>
  <c r="T174" s="1"/>
  <c r="H172"/>
  <c r="T172" s="1"/>
  <c r="H170"/>
  <c r="T170" s="1"/>
  <c r="H168"/>
  <c r="T168" s="1"/>
  <c r="H166"/>
  <c r="T166" s="1"/>
  <c r="H164"/>
  <c r="T164" s="1"/>
  <c r="H162"/>
  <c r="T162" s="1"/>
  <c r="H160"/>
  <c r="T160" s="1"/>
  <c r="H158"/>
  <c r="T158" s="1"/>
  <c r="H156"/>
  <c r="T156" s="1"/>
  <c r="H154"/>
  <c r="T154" s="1"/>
  <c r="H152"/>
  <c r="T152" s="1"/>
  <c r="P27"/>
  <c r="P25"/>
  <c r="P23"/>
  <c r="P21"/>
  <c r="P19"/>
  <c r="P17"/>
  <c r="P15"/>
  <c r="P13"/>
  <c r="P11"/>
  <c r="P9"/>
  <c r="P7"/>
  <c r="P5"/>
  <c r="N123"/>
  <c r="N182"/>
  <c r="Q148"/>
  <c r="Q182"/>
  <c r="N183"/>
  <c r="N214"/>
  <c r="N212"/>
  <c r="N210"/>
  <c r="N208"/>
  <c r="N206"/>
  <c r="N204"/>
  <c r="N202"/>
  <c r="N200"/>
  <c r="N198"/>
  <c r="N196"/>
  <c r="N194"/>
  <c r="N192"/>
  <c r="N190"/>
  <c r="N188"/>
  <c r="N186"/>
  <c r="N184"/>
  <c r="Q117"/>
  <c r="Q147"/>
  <c r="Q145"/>
  <c r="Q143"/>
  <c r="Q141"/>
  <c r="Q139"/>
  <c r="Q137"/>
  <c r="Q134"/>
  <c r="Q132"/>
  <c r="Q130"/>
  <c r="Q128"/>
  <c r="Q126"/>
  <c r="Q124"/>
  <c r="Q122"/>
  <c r="Q120"/>
  <c r="Q118"/>
  <c r="S117"/>
  <c r="Q150"/>
  <c r="S148"/>
  <c r="Q181"/>
  <c r="S146"/>
  <c r="Q179"/>
  <c r="S144"/>
  <c r="Q177"/>
  <c r="N54"/>
  <c r="P54" s="1"/>
  <c r="N50"/>
  <c r="P50" s="1"/>
  <c r="N46"/>
  <c r="P46" s="1"/>
  <c r="N41"/>
  <c r="N37"/>
  <c r="P37" s="1"/>
  <c r="N32"/>
  <c r="P32" s="1"/>
  <c r="N56"/>
  <c r="P56" s="1"/>
  <c r="N81"/>
  <c r="N77"/>
  <c r="N72"/>
  <c r="P72" s="1"/>
  <c r="N68"/>
  <c r="P68" s="1"/>
  <c r="N64"/>
  <c r="P64" s="1"/>
  <c r="N60"/>
  <c r="P70"/>
  <c r="P66"/>
  <c r="P62"/>
  <c r="P60"/>
  <c r="P58"/>
  <c r="N86"/>
  <c r="N113"/>
  <c r="P113" s="1"/>
  <c r="N109"/>
  <c r="N105"/>
  <c r="P105" s="1"/>
  <c r="N101"/>
  <c r="N97"/>
  <c r="P97" s="1"/>
  <c r="N93"/>
  <c r="N88"/>
  <c r="Q58"/>
  <c r="S58" s="1"/>
  <c r="S3"/>
  <c r="Q28"/>
  <c r="S26"/>
  <c r="Q53"/>
  <c r="S24"/>
  <c r="Q51"/>
  <c r="S51" s="1"/>
  <c r="S22"/>
  <c r="Q49"/>
  <c r="S20"/>
  <c r="Q47"/>
  <c r="S47" s="1"/>
  <c r="S18"/>
  <c r="Q45"/>
  <c r="S16"/>
  <c r="Q42"/>
  <c r="S14"/>
  <c r="Q40"/>
  <c r="S40" s="1"/>
  <c r="S12"/>
  <c r="Q38"/>
  <c r="S10"/>
  <c r="Q36"/>
  <c r="S36" s="1"/>
  <c r="S8"/>
  <c r="Q34"/>
  <c r="S6"/>
  <c r="Q31"/>
  <c r="S4"/>
  <c r="Q29"/>
  <c r="S29" s="1"/>
  <c r="P86"/>
  <c r="N117"/>
  <c r="P117" s="1"/>
  <c r="P115"/>
  <c r="N147"/>
  <c r="P147" s="1"/>
  <c r="N145"/>
  <c r="P111"/>
  <c r="N143"/>
  <c r="P143" s="1"/>
  <c r="P109"/>
  <c r="N141"/>
  <c r="P107"/>
  <c r="N139"/>
  <c r="P139" s="1"/>
  <c r="N137"/>
  <c r="P103"/>
  <c r="N134"/>
  <c r="P134" s="1"/>
  <c r="P101"/>
  <c r="N132"/>
  <c r="P132" s="1"/>
  <c r="P99"/>
  <c r="N130"/>
  <c r="P130" s="1"/>
  <c r="N128"/>
  <c r="P128" s="1"/>
  <c r="P95"/>
  <c r="N126"/>
  <c r="P126" s="1"/>
  <c r="P93"/>
  <c r="N124"/>
  <c r="P124" s="1"/>
  <c r="N122"/>
  <c r="P122" s="1"/>
  <c r="N120"/>
  <c r="P120" s="1"/>
  <c r="N118"/>
  <c r="P118" s="1"/>
  <c r="N150"/>
  <c r="P150" s="1"/>
  <c r="P148"/>
  <c r="N181"/>
  <c r="P181" s="1"/>
  <c r="P146"/>
  <c r="N179"/>
  <c r="P179" s="1"/>
  <c r="P144"/>
  <c r="N177"/>
  <c r="P177" s="1"/>
  <c r="P142"/>
  <c r="N175"/>
  <c r="P175" s="1"/>
  <c r="P140"/>
  <c r="N173"/>
  <c r="P173" s="1"/>
  <c r="P138"/>
  <c r="N171"/>
  <c r="P171" s="1"/>
  <c r="P136"/>
  <c r="N169"/>
  <c r="P169" s="1"/>
  <c r="N167"/>
  <c r="P167" s="1"/>
  <c r="N165"/>
  <c r="P165" s="1"/>
  <c r="N163"/>
  <c r="P163" s="1"/>
  <c r="N161"/>
  <c r="P161" s="1"/>
  <c r="N159"/>
  <c r="P159" s="1"/>
  <c r="N157"/>
  <c r="P157" s="1"/>
  <c r="N155"/>
  <c r="P155" s="1"/>
  <c r="N153"/>
  <c r="P153" s="1"/>
  <c r="N151"/>
  <c r="P151" s="1"/>
  <c r="P183"/>
  <c r="N216"/>
  <c r="P216" s="1"/>
  <c r="P214"/>
  <c r="N247"/>
  <c r="P247" s="1"/>
  <c r="P212"/>
  <c r="N245"/>
  <c r="P245" s="1"/>
  <c r="P210"/>
  <c r="N243"/>
  <c r="P243" s="1"/>
  <c r="P208"/>
  <c r="N241"/>
  <c r="P241" s="1"/>
  <c r="P206"/>
  <c r="N239"/>
  <c r="P239" s="1"/>
  <c r="P204"/>
  <c r="N237"/>
  <c r="P237" s="1"/>
  <c r="P202"/>
  <c r="N235"/>
  <c r="P235" s="1"/>
  <c r="P200"/>
  <c r="N233"/>
  <c r="P233" s="1"/>
  <c r="P198"/>
  <c r="N231"/>
  <c r="P231" s="1"/>
  <c r="P196"/>
  <c r="N229"/>
  <c r="P229" s="1"/>
  <c r="P194"/>
  <c r="N227"/>
  <c r="P227" s="1"/>
  <c r="P192"/>
  <c r="N225"/>
  <c r="P225" s="1"/>
  <c r="P190"/>
  <c r="N223"/>
  <c r="P223" s="1"/>
  <c r="P188"/>
  <c r="N221"/>
  <c r="P221" s="1"/>
  <c r="P186"/>
  <c r="N219"/>
  <c r="P219" s="1"/>
  <c r="P184"/>
  <c r="N217"/>
  <c r="P217" s="1"/>
  <c r="N52"/>
  <c r="P52" s="1"/>
  <c r="N48"/>
  <c r="P48" s="1"/>
  <c r="N43"/>
  <c r="N39"/>
  <c r="N35"/>
  <c r="N30"/>
  <c r="P30" s="1"/>
  <c r="S28"/>
  <c r="S54"/>
  <c r="S50"/>
  <c r="S46"/>
  <c r="S42"/>
  <c r="S38"/>
  <c r="S34"/>
  <c r="S32"/>
  <c r="Q56"/>
  <c r="S56" s="1"/>
  <c r="Q81"/>
  <c r="Q77"/>
  <c r="S77" s="1"/>
  <c r="Q72"/>
  <c r="Q68"/>
  <c r="S68" s="1"/>
  <c r="Q64"/>
  <c r="Q60"/>
  <c r="S60" s="1"/>
  <c r="S72"/>
  <c r="S70"/>
  <c r="S66"/>
  <c r="S64"/>
  <c r="S62"/>
  <c r="Q86"/>
  <c r="S86" s="1"/>
  <c r="Q112"/>
  <c r="Q108"/>
  <c r="S108" s="1"/>
  <c r="Q104"/>
  <c r="Q100"/>
  <c r="S100" s="1"/>
  <c r="Q96"/>
  <c r="Q92"/>
  <c r="S92" s="1"/>
  <c r="Q88"/>
  <c r="S142"/>
  <c r="S140"/>
  <c r="S138"/>
  <c r="S134"/>
  <c r="S132"/>
  <c r="S130"/>
  <c r="S128"/>
  <c r="S126"/>
  <c r="S124"/>
  <c r="S122"/>
  <c r="S120"/>
  <c r="S118"/>
  <c r="S150"/>
  <c r="S181"/>
  <c r="S179"/>
  <c r="S177"/>
  <c r="P3"/>
  <c r="P26"/>
  <c r="P24"/>
  <c r="P22"/>
  <c r="P20"/>
  <c r="P18"/>
  <c r="P16"/>
  <c r="P14"/>
  <c r="P12"/>
  <c r="P10"/>
  <c r="P8"/>
  <c r="P6"/>
  <c r="P4"/>
  <c r="S27"/>
  <c r="S25"/>
  <c r="S23"/>
  <c r="S21"/>
  <c r="S19"/>
  <c r="S17"/>
  <c r="S15"/>
  <c r="S13"/>
  <c r="S11"/>
  <c r="S9"/>
  <c r="S7"/>
  <c r="S5"/>
  <c r="N28"/>
  <c r="P28" s="1"/>
  <c r="N53"/>
  <c r="N51"/>
  <c r="N49"/>
  <c r="N47"/>
  <c r="N45"/>
  <c r="N42"/>
  <c r="P42" s="1"/>
  <c r="N40"/>
  <c r="P40" s="1"/>
  <c r="N38"/>
  <c r="P38" s="1"/>
  <c r="N36"/>
  <c r="P36" s="1"/>
  <c r="N34"/>
  <c r="P34" s="1"/>
  <c r="N31"/>
  <c r="P31" s="1"/>
  <c r="N29"/>
  <c r="P53"/>
  <c r="P51"/>
  <c r="P49"/>
  <c r="P47"/>
  <c r="P45"/>
  <c r="P43"/>
  <c r="P41"/>
  <c r="P39"/>
  <c r="P35"/>
  <c r="P29"/>
  <c r="N84"/>
  <c r="P84" s="1"/>
  <c r="N82"/>
  <c r="P82" s="1"/>
  <c r="N80"/>
  <c r="P80" s="1"/>
  <c r="N78"/>
  <c r="P78" s="1"/>
  <c r="N76"/>
  <c r="P76" s="1"/>
  <c r="N74"/>
  <c r="P74" s="1"/>
  <c r="N71"/>
  <c r="N69"/>
  <c r="P69" s="1"/>
  <c r="N67"/>
  <c r="N65"/>
  <c r="P65" s="1"/>
  <c r="N63"/>
  <c r="N61"/>
  <c r="P61" s="1"/>
  <c r="N59"/>
  <c r="N57"/>
  <c r="P57" s="1"/>
  <c r="P83"/>
  <c r="P81"/>
  <c r="P79"/>
  <c r="P77"/>
  <c r="P75"/>
  <c r="P71"/>
  <c r="P67"/>
  <c r="P63"/>
  <c r="P59"/>
  <c r="N116"/>
  <c r="P116" s="1"/>
  <c r="N114"/>
  <c r="N112"/>
  <c r="P112" s="1"/>
  <c r="N110"/>
  <c r="N108"/>
  <c r="P108" s="1"/>
  <c r="N106"/>
  <c r="N104"/>
  <c r="P104" s="1"/>
  <c r="N102"/>
  <c r="N100"/>
  <c r="P100" s="1"/>
  <c r="N98"/>
  <c r="N96"/>
  <c r="P96" s="1"/>
  <c r="N94"/>
  <c r="N91"/>
  <c r="P91" s="1"/>
  <c r="N89"/>
  <c r="P89" s="1"/>
  <c r="N87"/>
  <c r="P87" s="1"/>
  <c r="P114"/>
  <c r="P110"/>
  <c r="P106"/>
  <c r="P102"/>
  <c r="P98"/>
  <c r="P94"/>
  <c r="P90"/>
  <c r="P88"/>
  <c r="P145"/>
  <c r="P141"/>
  <c r="P137"/>
  <c r="P135"/>
  <c r="P133"/>
  <c r="P131"/>
  <c r="P129"/>
  <c r="P127"/>
  <c r="P125"/>
  <c r="P123"/>
  <c r="P121"/>
  <c r="P119"/>
  <c r="P182"/>
  <c r="P180"/>
  <c r="P178"/>
  <c r="P176"/>
  <c r="P174"/>
  <c r="P172"/>
  <c r="P170"/>
  <c r="P168"/>
  <c r="P166"/>
  <c r="P164"/>
  <c r="P162"/>
  <c r="P160"/>
  <c r="P158"/>
  <c r="P156"/>
  <c r="P154"/>
  <c r="P152"/>
  <c r="P215"/>
  <c r="P213"/>
  <c r="P211"/>
  <c r="P209"/>
  <c r="P207"/>
  <c r="P205"/>
  <c r="P203"/>
  <c r="P201"/>
  <c r="P199"/>
  <c r="P197"/>
  <c r="P195"/>
  <c r="P193"/>
  <c r="P191"/>
  <c r="P189"/>
  <c r="P187"/>
  <c r="P185"/>
  <c r="P248"/>
  <c r="P246"/>
  <c r="P244"/>
  <c r="P242"/>
  <c r="P240"/>
  <c r="P238"/>
  <c r="P236"/>
  <c r="P234"/>
  <c r="P232"/>
  <c r="P230"/>
  <c r="P228"/>
  <c r="P226"/>
  <c r="P224"/>
  <c r="P222"/>
  <c r="P220"/>
  <c r="P218"/>
  <c r="S53"/>
  <c r="S49"/>
  <c r="S45"/>
  <c r="S43"/>
  <c r="S41"/>
  <c r="S39"/>
  <c r="S37"/>
  <c r="S35"/>
  <c r="S31"/>
  <c r="Q84"/>
  <c r="S84" s="1"/>
  <c r="Q82"/>
  <c r="S82" s="1"/>
  <c r="Q80"/>
  <c r="S80" s="1"/>
  <c r="Q78"/>
  <c r="S78" s="1"/>
  <c r="Q76"/>
  <c r="S76" s="1"/>
  <c r="Q74"/>
  <c r="S74" s="1"/>
  <c r="Q71"/>
  <c r="S71" s="1"/>
  <c r="Q69"/>
  <c r="Q67"/>
  <c r="S67" s="1"/>
  <c r="Q65"/>
  <c r="Q63"/>
  <c r="S63" s="1"/>
  <c r="Q61"/>
  <c r="Q59"/>
  <c r="S59" s="1"/>
  <c r="Q57"/>
  <c r="S83"/>
  <c r="S81"/>
  <c r="S79"/>
  <c r="S75"/>
  <c r="S69"/>
  <c r="S65"/>
  <c r="S61"/>
  <c r="S57"/>
  <c r="Q115"/>
  <c r="S115" s="1"/>
  <c r="Q113"/>
  <c r="S113" s="1"/>
  <c r="Q111"/>
  <c r="S111" s="1"/>
  <c r="Q109"/>
  <c r="S109" s="1"/>
  <c r="Q107"/>
  <c r="S107" s="1"/>
  <c r="Q105"/>
  <c r="S105" s="1"/>
  <c r="Q103"/>
  <c r="S103" s="1"/>
  <c r="Q101"/>
  <c r="S101" s="1"/>
  <c r="Q99"/>
  <c r="S99" s="1"/>
  <c r="Q97"/>
  <c r="S97" s="1"/>
  <c r="Q95"/>
  <c r="S95" s="1"/>
  <c r="Q93"/>
  <c r="S93" s="1"/>
  <c r="Q91"/>
  <c r="S91" s="1"/>
  <c r="Q89"/>
  <c r="S89" s="1"/>
  <c r="Q87"/>
  <c r="S87" s="1"/>
  <c r="S114"/>
  <c r="S112"/>
  <c r="S110"/>
  <c r="S106"/>
  <c r="S104"/>
  <c r="S102"/>
  <c r="S98"/>
  <c r="S96"/>
  <c r="S94"/>
  <c r="S90"/>
  <c r="S88"/>
  <c r="S147"/>
  <c r="S145"/>
  <c r="S143"/>
  <c r="S141"/>
  <c r="S139"/>
  <c r="S137"/>
  <c r="S135"/>
  <c r="S133"/>
  <c r="S131"/>
  <c r="S129"/>
  <c r="S127"/>
  <c r="S125"/>
  <c r="S123"/>
  <c r="S121"/>
  <c r="S119"/>
  <c r="Q175"/>
  <c r="S175" s="1"/>
  <c r="Q173"/>
  <c r="S173" s="1"/>
  <c r="Q171"/>
  <c r="S171" s="1"/>
  <c r="Q169"/>
  <c r="S169" s="1"/>
  <c r="Q167"/>
  <c r="S167" s="1"/>
  <c r="Q165"/>
  <c r="S165" s="1"/>
  <c r="Q163"/>
  <c r="S163" s="1"/>
  <c r="Q161"/>
  <c r="S161" s="1"/>
  <c r="Q159"/>
  <c r="S159" s="1"/>
  <c r="Q157"/>
  <c r="S157" s="1"/>
  <c r="Q155"/>
  <c r="S155" s="1"/>
  <c r="Q153"/>
  <c r="S153" s="1"/>
  <c r="Q151"/>
  <c r="S151" s="1"/>
  <c r="S182"/>
  <c r="S180"/>
  <c r="S178"/>
  <c r="S176"/>
  <c r="S174"/>
  <c r="S172"/>
  <c r="S170"/>
  <c r="S168"/>
  <c r="S166"/>
  <c r="S164"/>
  <c r="S162"/>
  <c r="S160"/>
  <c r="S158"/>
  <c r="S156"/>
  <c r="S154"/>
  <c r="S152"/>
  <c r="Q183"/>
  <c r="S183" s="1"/>
  <c r="Q214"/>
  <c r="S214" s="1"/>
  <c r="Q212"/>
  <c r="S212" s="1"/>
  <c r="Q210"/>
  <c r="S210" s="1"/>
  <c r="Q208"/>
  <c r="S208" s="1"/>
  <c r="Q206"/>
  <c r="S206" s="1"/>
  <c r="Q204"/>
  <c r="S204" s="1"/>
  <c r="Q202"/>
  <c r="S202" s="1"/>
  <c r="Q200"/>
  <c r="S200" s="1"/>
  <c r="Q198"/>
  <c r="S198" s="1"/>
  <c r="Q196"/>
  <c r="S196" s="1"/>
  <c r="Q194"/>
  <c r="S194" s="1"/>
  <c r="Q192"/>
  <c r="S192" s="1"/>
  <c r="Q190"/>
  <c r="S190" s="1"/>
  <c r="Q188"/>
  <c r="S188" s="1"/>
  <c r="Q186"/>
  <c r="S186" s="1"/>
  <c r="Q184"/>
  <c r="S184" s="1"/>
  <c r="S215"/>
  <c r="S213"/>
  <c r="S211"/>
  <c r="S209"/>
  <c r="S207"/>
  <c r="S205"/>
  <c r="S203"/>
  <c r="S201"/>
  <c r="S199"/>
  <c r="S197"/>
  <c r="S195"/>
  <c r="S193"/>
  <c r="S191"/>
  <c r="S189"/>
  <c r="S187"/>
  <c r="S185"/>
  <c r="Q216"/>
  <c r="S216" s="1"/>
  <c r="Q247"/>
  <c r="S247" s="1"/>
  <c r="Q245"/>
  <c r="S245" s="1"/>
  <c r="Q243"/>
  <c r="S243" s="1"/>
  <c r="Q241"/>
  <c r="S241" s="1"/>
  <c r="Q239"/>
  <c r="S239" s="1"/>
  <c r="Q237"/>
  <c r="S237" s="1"/>
  <c r="Q235"/>
  <c r="S235" s="1"/>
  <c r="Q233"/>
  <c r="S233" s="1"/>
  <c r="Q231"/>
  <c r="S231" s="1"/>
  <c r="Q229"/>
  <c r="S229" s="1"/>
  <c r="Q227"/>
  <c r="S227" s="1"/>
  <c r="Q225"/>
  <c r="S225" s="1"/>
  <c r="Q223"/>
  <c r="S223" s="1"/>
  <c r="Q221"/>
  <c r="S221" s="1"/>
  <c r="Q219"/>
  <c r="S219" s="1"/>
  <c r="Q217"/>
  <c r="S217" s="1"/>
  <c r="S248"/>
  <c r="S246"/>
  <c r="S244"/>
  <c r="S242"/>
  <c r="S240"/>
  <c r="S238"/>
  <c r="S236"/>
  <c r="S234"/>
  <c r="S232"/>
  <c r="S230"/>
  <c r="S228"/>
  <c r="S226"/>
  <c r="S224"/>
  <c r="S222"/>
  <c r="S220"/>
  <c r="S218"/>
  <c r="H215"/>
  <c r="T215" s="1"/>
  <c r="H213"/>
  <c r="T213" s="1"/>
  <c r="H211"/>
  <c r="T211" s="1"/>
  <c r="H209"/>
  <c r="T209" s="1"/>
  <c r="H207"/>
  <c r="T207" s="1"/>
  <c r="H205"/>
  <c r="T205" s="1"/>
  <c r="H203"/>
  <c r="T203" s="1"/>
  <c r="H201"/>
  <c r="T201" s="1"/>
  <c r="H199"/>
  <c r="T199" s="1"/>
  <c r="H197"/>
  <c r="T197" s="1"/>
  <c r="H195"/>
  <c r="T195" s="1"/>
  <c r="H193"/>
  <c r="T193" s="1"/>
  <c r="H191"/>
  <c r="T191" s="1"/>
  <c r="H189"/>
  <c r="T189" s="1"/>
  <c r="H187"/>
  <c r="T187" s="1"/>
  <c r="H185"/>
  <c r="T185" s="1"/>
  <c r="H248"/>
  <c r="T248" s="1"/>
  <c r="H246"/>
  <c r="T246" s="1"/>
  <c r="H244"/>
  <c r="T244" s="1"/>
  <c r="H242"/>
  <c r="T242" s="1"/>
  <c r="H240"/>
  <c r="T240" s="1"/>
  <c r="H238"/>
  <c r="T238" s="1"/>
  <c r="H236"/>
  <c r="T236" s="1"/>
  <c r="H234"/>
  <c r="T234" s="1"/>
  <c r="H232"/>
  <c r="T232" s="1"/>
  <c r="H230"/>
  <c r="T230" s="1"/>
  <c r="H228"/>
  <c r="T228" s="1"/>
  <c r="H226"/>
  <c r="T226" s="1"/>
  <c r="H224"/>
  <c r="T224" s="1"/>
  <c r="H222"/>
  <c r="T222" s="1"/>
  <c r="H220"/>
  <c r="T220" s="1"/>
  <c r="H218"/>
  <c r="T218" s="1"/>
  <c r="H28"/>
  <c r="T28" s="1"/>
  <c r="H33"/>
  <c r="T33" s="1"/>
  <c r="H55"/>
  <c r="T55" s="1"/>
  <c r="H136"/>
  <c r="T136" s="1"/>
  <c r="H42"/>
  <c r="T42" s="1"/>
  <c r="H40"/>
  <c r="T40" s="1"/>
  <c r="H38"/>
  <c r="T38" s="1"/>
  <c r="H36"/>
  <c r="T36" s="1"/>
  <c r="H34"/>
  <c r="T34" s="1"/>
  <c r="H71"/>
  <c r="T71" s="1"/>
  <c r="H69"/>
  <c r="T69" s="1"/>
  <c r="H67"/>
  <c r="T67" s="1"/>
  <c r="H65"/>
  <c r="T65" s="1"/>
  <c r="H63"/>
  <c r="T63" s="1"/>
  <c r="H61"/>
  <c r="T61" s="1"/>
  <c r="H59"/>
  <c r="T59" s="1"/>
  <c r="H57"/>
  <c r="T57" s="1"/>
  <c r="H114"/>
  <c r="T114" s="1"/>
  <c r="H112"/>
  <c r="T112" s="1"/>
  <c r="H110"/>
  <c r="T110" s="1"/>
  <c r="H108"/>
  <c r="T108" s="1"/>
  <c r="H106"/>
  <c r="T106" s="1"/>
  <c r="H104"/>
  <c r="T104" s="1"/>
  <c r="H102"/>
  <c r="T102" s="1"/>
  <c r="H100"/>
  <c r="T100" s="1"/>
  <c r="H98"/>
  <c r="T98" s="1"/>
  <c r="H96"/>
  <c r="T96" s="1"/>
  <c r="H94"/>
  <c r="T94" s="1"/>
  <c r="H147"/>
  <c r="T147" s="1"/>
  <c r="H145"/>
  <c r="T145" s="1"/>
  <c r="H143"/>
  <c r="T143" s="1"/>
  <c r="H141"/>
  <c r="T141" s="1"/>
  <c r="H139"/>
  <c r="T139" s="1"/>
  <c r="H137"/>
  <c r="T137" s="1"/>
  <c r="H53"/>
  <c r="T53" s="1"/>
  <c r="H51"/>
  <c r="T51" s="1"/>
  <c r="H49"/>
  <c r="T49" s="1"/>
  <c r="H47"/>
  <c r="T47" s="1"/>
  <c r="H45"/>
  <c r="T45" s="1"/>
  <c r="H43"/>
  <c r="T43" s="1"/>
  <c r="H41"/>
  <c r="T41" s="1"/>
  <c r="H39"/>
  <c r="T39" s="1"/>
  <c r="H37"/>
  <c r="T37" s="1"/>
  <c r="H35"/>
  <c r="T35" s="1"/>
  <c r="H31"/>
  <c r="T31" s="1"/>
  <c r="H29"/>
  <c r="T29" s="1"/>
  <c r="H56"/>
  <c r="T56" s="1"/>
  <c r="H84"/>
  <c r="T84" s="1"/>
  <c r="H82"/>
  <c r="T82" s="1"/>
  <c r="H80"/>
  <c r="T80" s="1"/>
  <c r="H78"/>
  <c r="T78" s="1"/>
  <c r="H76"/>
  <c r="T76" s="1"/>
  <c r="H74"/>
  <c r="T74" s="1"/>
  <c r="H72"/>
  <c r="T72" s="1"/>
  <c r="H70"/>
  <c r="T70" s="1"/>
  <c r="H68"/>
  <c r="T68" s="1"/>
  <c r="H66"/>
  <c r="T66" s="1"/>
  <c r="H64"/>
  <c r="T64" s="1"/>
  <c r="H62"/>
  <c r="T62" s="1"/>
  <c r="H60"/>
  <c r="T60" s="1"/>
  <c r="H58"/>
  <c r="T58" s="1"/>
  <c r="H86"/>
  <c r="T86" s="1"/>
  <c r="H115"/>
  <c r="T115" s="1"/>
  <c r="H113"/>
  <c r="T113" s="1"/>
  <c r="H111"/>
  <c r="T111" s="1"/>
  <c r="H109"/>
  <c r="T109" s="1"/>
  <c r="H107"/>
  <c r="T107" s="1"/>
  <c r="H105"/>
  <c r="T105" s="1"/>
  <c r="H103"/>
  <c r="T103" s="1"/>
  <c r="H101"/>
  <c r="T101" s="1"/>
  <c r="H99"/>
  <c r="T99" s="1"/>
  <c r="H97"/>
  <c r="T97" s="1"/>
  <c r="H95"/>
  <c r="T95" s="1"/>
  <c r="H93"/>
  <c r="T93" s="1"/>
  <c r="H91"/>
  <c r="T91" s="1"/>
  <c r="H89"/>
  <c r="T89" s="1"/>
  <c r="H87"/>
  <c r="T87" s="1"/>
  <c r="H117"/>
  <c r="T117" s="1"/>
  <c r="H148"/>
  <c r="T148" s="1"/>
  <c r="H146"/>
  <c r="T146" s="1"/>
  <c r="H144"/>
  <c r="T144" s="1"/>
  <c r="H142"/>
  <c r="T142" s="1"/>
  <c r="H140"/>
  <c r="T140" s="1"/>
  <c r="H138"/>
  <c r="T138" s="1"/>
  <c r="H134"/>
  <c r="T134" s="1"/>
  <c r="H132"/>
  <c r="T132" s="1"/>
  <c r="H130"/>
  <c r="T130" s="1"/>
  <c r="H128"/>
  <c r="T128" s="1"/>
  <c r="H126"/>
  <c r="T126" s="1"/>
  <c r="H124"/>
  <c r="T124" s="1"/>
  <c r="H122"/>
  <c r="T122" s="1"/>
  <c r="H120"/>
  <c r="T120" s="1"/>
  <c r="H118"/>
  <c r="T118" s="1"/>
  <c r="H150"/>
  <c r="T150" s="1"/>
  <c r="H181"/>
  <c r="T181" s="1"/>
  <c r="H179"/>
  <c r="T179" s="1"/>
  <c r="H177"/>
  <c r="T177" s="1"/>
  <c r="H175"/>
  <c r="T175" s="1"/>
  <c r="H173"/>
  <c r="T173" s="1"/>
  <c r="H171"/>
  <c r="T171" s="1"/>
  <c r="H169"/>
  <c r="T169" s="1"/>
  <c r="H167"/>
  <c r="T167" s="1"/>
  <c r="H165"/>
  <c r="T165" s="1"/>
  <c r="H163"/>
  <c r="T163" s="1"/>
  <c r="H161"/>
  <c r="T161" s="1"/>
  <c r="H159"/>
  <c r="T159" s="1"/>
  <c r="H157"/>
  <c r="T157" s="1"/>
  <c r="H155"/>
  <c r="T155" s="1"/>
  <c r="H153"/>
  <c r="T153" s="1"/>
  <c r="H151"/>
  <c r="T151" s="1"/>
  <c r="H183"/>
  <c r="T183" s="1"/>
  <c r="H214"/>
  <c r="T214" s="1"/>
  <c r="H212"/>
  <c r="T212" s="1"/>
  <c r="H210"/>
  <c r="T210" s="1"/>
  <c r="H208"/>
  <c r="T208" s="1"/>
  <c r="H206"/>
  <c r="T206" s="1"/>
  <c r="H204"/>
  <c r="T204" s="1"/>
  <c r="H202"/>
  <c r="T202" s="1"/>
  <c r="H200"/>
  <c r="T200" s="1"/>
  <c r="H198"/>
  <c r="T198" s="1"/>
  <c r="H196"/>
  <c r="T196" s="1"/>
  <c r="H194"/>
  <c r="T194" s="1"/>
  <c r="H192"/>
  <c r="T192" s="1"/>
  <c r="H190"/>
  <c r="T190" s="1"/>
  <c r="H188"/>
  <c r="T188" s="1"/>
  <c r="H186"/>
  <c r="T186" s="1"/>
  <c r="H184"/>
  <c r="T184" s="1"/>
  <c r="H216"/>
  <c r="T216" s="1"/>
  <c r="H247"/>
  <c r="T247" s="1"/>
  <c r="H245"/>
  <c r="T245" s="1"/>
  <c r="H243"/>
  <c r="T243" s="1"/>
  <c r="H241"/>
  <c r="T241" s="1"/>
  <c r="H239"/>
  <c r="T239" s="1"/>
  <c r="H237"/>
  <c r="T237" s="1"/>
  <c r="H235"/>
  <c r="T235" s="1"/>
  <c r="H233"/>
  <c r="T233" s="1"/>
  <c r="H231"/>
  <c r="T231" s="1"/>
  <c r="H229"/>
  <c r="T229" s="1"/>
  <c r="H227"/>
  <c r="T227" s="1"/>
  <c r="H225"/>
  <c r="T225" s="1"/>
  <c r="H223"/>
  <c r="T223" s="1"/>
  <c r="H221"/>
  <c r="T221" s="1"/>
  <c r="H219"/>
  <c r="T219" s="1"/>
  <c r="H217"/>
  <c r="T217" s="1"/>
  <c r="H27"/>
  <c r="T27" s="1"/>
  <c r="H25"/>
  <c r="T25" s="1"/>
  <c r="H23"/>
  <c r="T23" s="1"/>
  <c r="H21"/>
  <c r="T21" s="1"/>
  <c r="H19"/>
  <c r="T19" s="1"/>
  <c r="H17"/>
  <c r="T17" s="1"/>
  <c r="H15"/>
  <c r="T15" s="1"/>
  <c r="H13"/>
  <c r="T13" s="1"/>
  <c r="H11"/>
  <c r="T11" s="1"/>
  <c r="H9"/>
  <c r="T9" s="1"/>
  <c r="H7"/>
  <c r="T7" s="1"/>
  <c r="H5"/>
  <c r="T5" s="1"/>
  <c r="H3"/>
  <c r="T3" s="1"/>
  <c r="H26"/>
  <c r="T26" s="1"/>
  <c r="H24"/>
  <c r="T24" s="1"/>
  <c r="H22"/>
  <c r="T22" s="1"/>
  <c r="H20"/>
  <c r="T20" s="1"/>
  <c r="H18"/>
  <c r="T18" s="1"/>
  <c r="H16"/>
  <c r="T16" s="1"/>
  <c r="H14"/>
  <c r="T14" s="1"/>
  <c r="H12"/>
  <c r="T12" s="1"/>
  <c r="H10"/>
  <c r="T10" s="1"/>
  <c r="H8"/>
  <c r="T8" s="1"/>
  <c r="H6"/>
  <c r="T6" s="1"/>
  <c r="H4"/>
  <c r="T4" s="1"/>
  <c r="N216" i="4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N183"/>
  <c r="M216" s="1"/>
  <c r="N184"/>
  <c r="M217" s="1"/>
  <c r="N185"/>
  <c r="M218" s="1"/>
  <c r="N186"/>
  <c r="M219" s="1"/>
  <c r="N187"/>
  <c r="M220" s="1"/>
  <c r="N188"/>
  <c r="M221" s="1"/>
  <c r="N189"/>
  <c r="M222" s="1"/>
  <c r="N190"/>
  <c r="M223" s="1"/>
  <c r="N191"/>
  <c r="M224" s="1"/>
  <c r="N192"/>
  <c r="M225" s="1"/>
  <c r="N193"/>
  <c r="M226" s="1"/>
  <c r="N194"/>
  <c r="M227" s="1"/>
  <c r="N195"/>
  <c r="M228" s="1"/>
  <c r="N196"/>
  <c r="M229" s="1"/>
  <c r="N197"/>
  <c r="M230" s="1"/>
  <c r="N198"/>
  <c r="M231" s="1"/>
  <c r="N199"/>
  <c r="M232" s="1"/>
  <c r="N200"/>
  <c r="M233" s="1"/>
  <c r="N201"/>
  <c r="M234" s="1"/>
  <c r="N202"/>
  <c r="M235" s="1"/>
  <c r="N203"/>
  <c r="M236" s="1"/>
  <c r="N204"/>
  <c r="M237" s="1"/>
  <c r="N205"/>
  <c r="M238" s="1"/>
  <c r="N206"/>
  <c r="M239" s="1"/>
  <c r="N207"/>
  <c r="M240" s="1"/>
  <c r="N208"/>
  <c r="M241" s="1"/>
  <c r="N209"/>
  <c r="M242" s="1"/>
  <c r="N210"/>
  <c r="M243" s="1"/>
  <c r="N211"/>
  <c r="M244" s="1"/>
  <c r="N212"/>
  <c r="M245" s="1"/>
  <c r="N213"/>
  <c r="M246" s="1"/>
  <c r="N214"/>
  <c r="M247" s="1"/>
  <c r="N215"/>
  <c r="M248" s="1"/>
  <c r="L183"/>
  <c r="K216" s="1"/>
  <c r="L184"/>
  <c r="K217" s="1"/>
  <c r="L185"/>
  <c r="K218" s="1"/>
  <c r="L186"/>
  <c r="K219" s="1"/>
  <c r="L187"/>
  <c r="K220" s="1"/>
  <c r="L188"/>
  <c r="K221" s="1"/>
  <c r="L189"/>
  <c r="K222" s="1"/>
  <c r="L190"/>
  <c r="K223" s="1"/>
  <c r="L191"/>
  <c r="K224" s="1"/>
  <c r="L192"/>
  <c r="K225" s="1"/>
  <c r="L193"/>
  <c r="K226" s="1"/>
  <c r="L194"/>
  <c r="K227" s="1"/>
  <c r="L195"/>
  <c r="K228" s="1"/>
  <c r="L196"/>
  <c r="K229" s="1"/>
  <c r="L197"/>
  <c r="K230" s="1"/>
  <c r="L198"/>
  <c r="K231" s="1"/>
  <c r="L199"/>
  <c r="K232" s="1"/>
  <c r="L200"/>
  <c r="K233" s="1"/>
  <c r="L201"/>
  <c r="K234" s="1"/>
  <c r="L202"/>
  <c r="K235" s="1"/>
  <c r="L203"/>
  <c r="K236" s="1"/>
  <c r="L204"/>
  <c r="K237" s="1"/>
  <c r="L205"/>
  <c r="K238" s="1"/>
  <c r="L206"/>
  <c r="K239" s="1"/>
  <c r="L207"/>
  <c r="K240" s="1"/>
  <c r="L208"/>
  <c r="K241" s="1"/>
  <c r="L209"/>
  <c r="K242" s="1"/>
  <c r="L210"/>
  <c r="K243" s="1"/>
  <c r="L211"/>
  <c r="K244" s="1"/>
  <c r="L212"/>
  <c r="K245" s="1"/>
  <c r="L213"/>
  <c r="K246" s="1"/>
  <c r="L214"/>
  <c r="K247" s="1"/>
  <c r="L215"/>
  <c r="K248" s="1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H183"/>
  <c r="G216" s="1"/>
  <c r="H184"/>
  <c r="G217" s="1"/>
  <c r="H185"/>
  <c r="G218" s="1"/>
  <c r="H186"/>
  <c r="G219" s="1"/>
  <c r="H187"/>
  <c r="G220" s="1"/>
  <c r="H188"/>
  <c r="G221" s="1"/>
  <c r="H189"/>
  <c r="G222" s="1"/>
  <c r="H190"/>
  <c r="G223" s="1"/>
  <c r="H191"/>
  <c r="G224" s="1"/>
  <c r="H192"/>
  <c r="G225" s="1"/>
  <c r="H193"/>
  <c r="G226" s="1"/>
  <c r="H194"/>
  <c r="G227" s="1"/>
  <c r="H195"/>
  <c r="G228" s="1"/>
  <c r="H196"/>
  <c r="G229" s="1"/>
  <c r="H197"/>
  <c r="G230" s="1"/>
  <c r="H198"/>
  <c r="G231" s="1"/>
  <c r="H199"/>
  <c r="G232" s="1"/>
  <c r="H200"/>
  <c r="G233" s="1"/>
  <c r="H201"/>
  <c r="G234" s="1"/>
  <c r="H202"/>
  <c r="G235" s="1"/>
  <c r="H203"/>
  <c r="G236" s="1"/>
  <c r="H204"/>
  <c r="G237" s="1"/>
  <c r="H205"/>
  <c r="G238" s="1"/>
  <c r="H206"/>
  <c r="G239" s="1"/>
  <c r="H207"/>
  <c r="G240" s="1"/>
  <c r="H208"/>
  <c r="G241" s="1"/>
  <c r="H209"/>
  <c r="G242" s="1"/>
  <c r="H210"/>
  <c r="G243" s="1"/>
  <c r="H211"/>
  <c r="G244" s="1"/>
  <c r="H212"/>
  <c r="G245" s="1"/>
  <c r="H213"/>
  <c r="G246" s="1"/>
  <c r="H214"/>
  <c r="G247" s="1"/>
  <c r="H215"/>
  <c r="G248" s="1"/>
  <c r="F183"/>
  <c r="E216" s="1"/>
  <c r="F184"/>
  <c r="E217" s="1"/>
  <c r="F185"/>
  <c r="E218" s="1"/>
  <c r="F186"/>
  <c r="E219" s="1"/>
  <c r="F187"/>
  <c r="E220" s="1"/>
  <c r="F188"/>
  <c r="E221" s="1"/>
  <c r="F189"/>
  <c r="E222" s="1"/>
  <c r="F190"/>
  <c r="E223" s="1"/>
  <c r="F191"/>
  <c r="E224" s="1"/>
  <c r="F192"/>
  <c r="E225" s="1"/>
  <c r="F193"/>
  <c r="E226" s="1"/>
  <c r="F194"/>
  <c r="E227" s="1"/>
  <c r="F195"/>
  <c r="E228" s="1"/>
  <c r="F196"/>
  <c r="E229" s="1"/>
  <c r="F197"/>
  <c r="E230" s="1"/>
  <c r="F198"/>
  <c r="E231" s="1"/>
  <c r="F199"/>
  <c r="E232" s="1"/>
  <c r="F200"/>
  <c r="E233" s="1"/>
  <c r="F201"/>
  <c r="E234" s="1"/>
  <c r="F202"/>
  <c r="E235" s="1"/>
  <c r="F203"/>
  <c r="E236" s="1"/>
  <c r="F204"/>
  <c r="E237" s="1"/>
  <c r="F205"/>
  <c r="E238" s="1"/>
  <c r="F206"/>
  <c r="E239" s="1"/>
  <c r="F207"/>
  <c r="E240" s="1"/>
  <c r="F208"/>
  <c r="E241" s="1"/>
  <c r="F209"/>
  <c r="E242" s="1"/>
  <c r="F210"/>
  <c r="E243" s="1"/>
  <c r="F211"/>
  <c r="E244" s="1"/>
  <c r="F212"/>
  <c r="E245" s="1"/>
  <c r="F213"/>
  <c r="E246" s="1"/>
  <c r="F214"/>
  <c r="E247" s="1"/>
  <c r="F215"/>
  <c r="E248" s="1"/>
  <c r="N150"/>
  <c r="M183" s="1"/>
  <c r="N151"/>
  <c r="M184" s="1"/>
  <c r="N152"/>
  <c r="M185" s="1"/>
  <c r="N153"/>
  <c r="M186" s="1"/>
  <c r="N154"/>
  <c r="M187" s="1"/>
  <c r="N155"/>
  <c r="M188" s="1"/>
  <c r="N156"/>
  <c r="M189" s="1"/>
  <c r="N157"/>
  <c r="M190" s="1"/>
  <c r="N158"/>
  <c r="M191" s="1"/>
  <c r="N159"/>
  <c r="M192" s="1"/>
  <c r="N160"/>
  <c r="M193" s="1"/>
  <c r="N161"/>
  <c r="M194" s="1"/>
  <c r="N162"/>
  <c r="M195" s="1"/>
  <c r="N163"/>
  <c r="M196" s="1"/>
  <c r="N164"/>
  <c r="M197" s="1"/>
  <c r="N165"/>
  <c r="M198" s="1"/>
  <c r="N166"/>
  <c r="M199" s="1"/>
  <c r="N167"/>
  <c r="M200" s="1"/>
  <c r="N168"/>
  <c r="M201" s="1"/>
  <c r="N169"/>
  <c r="M202" s="1"/>
  <c r="N170"/>
  <c r="M203" s="1"/>
  <c r="N171"/>
  <c r="M204" s="1"/>
  <c r="N172"/>
  <c r="M205" s="1"/>
  <c r="N173"/>
  <c r="M206" s="1"/>
  <c r="N174"/>
  <c r="M207" s="1"/>
  <c r="N175"/>
  <c r="M208" s="1"/>
  <c r="N176"/>
  <c r="M209" s="1"/>
  <c r="N177"/>
  <c r="M210" s="1"/>
  <c r="N178"/>
  <c r="M211" s="1"/>
  <c r="N179"/>
  <c r="M212" s="1"/>
  <c r="N180"/>
  <c r="M213" s="1"/>
  <c r="N181"/>
  <c r="M214" s="1"/>
  <c r="N182"/>
  <c r="M215" s="1"/>
  <c r="L150"/>
  <c r="K183" s="1"/>
  <c r="L151"/>
  <c r="K184" s="1"/>
  <c r="L152"/>
  <c r="K185" s="1"/>
  <c r="L153"/>
  <c r="K186" s="1"/>
  <c r="L154"/>
  <c r="K187" s="1"/>
  <c r="L155"/>
  <c r="K188" s="1"/>
  <c r="L156"/>
  <c r="K189" s="1"/>
  <c r="L157"/>
  <c r="K190" s="1"/>
  <c r="L158"/>
  <c r="K191" s="1"/>
  <c r="L159"/>
  <c r="K192" s="1"/>
  <c r="L160"/>
  <c r="K193" s="1"/>
  <c r="L161"/>
  <c r="K194" s="1"/>
  <c r="L162"/>
  <c r="K195" s="1"/>
  <c r="L163"/>
  <c r="K196" s="1"/>
  <c r="L164"/>
  <c r="K197" s="1"/>
  <c r="L165"/>
  <c r="K198" s="1"/>
  <c r="L166"/>
  <c r="K199" s="1"/>
  <c r="L167"/>
  <c r="K200" s="1"/>
  <c r="L168"/>
  <c r="K201" s="1"/>
  <c r="L169"/>
  <c r="K202" s="1"/>
  <c r="L170"/>
  <c r="K203" s="1"/>
  <c r="L171"/>
  <c r="K204" s="1"/>
  <c r="L172"/>
  <c r="K205" s="1"/>
  <c r="L173"/>
  <c r="K206" s="1"/>
  <c r="L174"/>
  <c r="K207" s="1"/>
  <c r="L175"/>
  <c r="K208" s="1"/>
  <c r="L176"/>
  <c r="K209" s="1"/>
  <c r="L177"/>
  <c r="K210" s="1"/>
  <c r="L178"/>
  <c r="K211" s="1"/>
  <c r="L179"/>
  <c r="K212" s="1"/>
  <c r="L180"/>
  <c r="K213" s="1"/>
  <c r="L181"/>
  <c r="K214" s="1"/>
  <c r="L182"/>
  <c r="K215" s="1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H150"/>
  <c r="G183" s="1"/>
  <c r="H151"/>
  <c r="G184" s="1"/>
  <c r="H152"/>
  <c r="G185" s="1"/>
  <c r="H153"/>
  <c r="G186" s="1"/>
  <c r="H154"/>
  <c r="G187" s="1"/>
  <c r="H155"/>
  <c r="G188" s="1"/>
  <c r="H156"/>
  <c r="G189" s="1"/>
  <c r="H157"/>
  <c r="G190" s="1"/>
  <c r="H158"/>
  <c r="G191" s="1"/>
  <c r="H159"/>
  <c r="G192" s="1"/>
  <c r="H160"/>
  <c r="G193" s="1"/>
  <c r="H161"/>
  <c r="G194" s="1"/>
  <c r="H162"/>
  <c r="G195" s="1"/>
  <c r="H163"/>
  <c r="G196" s="1"/>
  <c r="H164"/>
  <c r="G197" s="1"/>
  <c r="H165"/>
  <c r="G198" s="1"/>
  <c r="H166"/>
  <c r="G199" s="1"/>
  <c r="H167"/>
  <c r="G200" s="1"/>
  <c r="H168"/>
  <c r="G201" s="1"/>
  <c r="H169"/>
  <c r="G202" s="1"/>
  <c r="H170"/>
  <c r="G203" s="1"/>
  <c r="H171"/>
  <c r="G204" s="1"/>
  <c r="H172"/>
  <c r="G205" s="1"/>
  <c r="H173"/>
  <c r="G206" s="1"/>
  <c r="H174"/>
  <c r="G207" s="1"/>
  <c r="H175"/>
  <c r="G208" s="1"/>
  <c r="H176"/>
  <c r="G209" s="1"/>
  <c r="H177"/>
  <c r="G210" s="1"/>
  <c r="H178"/>
  <c r="G211" s="1"/>
  <c r="H179"/>
  <c r="G212" s="1"/>
  <c r="H180"/>
  <c r="G213" s="1"/>
  <c r="H181"/>
  <c r="G214" s="1"/>
  <c r="H182"/>
  <c r="G215" s="1"/>
  <c r="F150"/>
  <c r="E183" s="1"/>
  <c r="F151"/>
  <c r="E184" s="1"/>
  <c r="F152"/>
  <c r="E185" s="1"/>
  <c r="F153"/>
  <c r="E186" s="1"/>
  <c r="F154"/>
  <c r="E187" s="1"/>
  <c r="F155"/>
  <c r="E188" s="1"/>
  <c r="F156"/>
  <c r="E189" s="1"/>
  <c r="F157"/>
  <c r="E190" s="1"/>
  <c r="F158"/>
  <c r="E191" s="1"/>
  <c r="F159"/>
  <c r="E192" s="1"/>
  <c r="F160"/>
  <c r="E193" s="1"/>
  <c r="F161"/>
  <c r="E194" s="1"/>
  <c r="F162"/>
  <c r="E195" s="1"/>
  <c r="F163"/>
  <c r="E196" s="1"/>
  <c r="F164"/>
  <c r="E197" s="1"/>
  <c r="F165"/>
  <c r="E198" s="1"/>
  <c r="F166"/>
  <c r="E199" s="1"/>
  <c r="F167"/>
  <c r="E200" s="1"/>
  <c r="F168"/>
  <c r="E201" s="1"/>
  <c r="F169"/>
  <c r="E202" s="1"/>
  <c r="F170"/>
  <c r="E203" s="1"/>
  <c r="F171"/>
  <c r="E204" s="1"/>
  <c r="F172"/>
  <c r="E205" s="1"/>
  <c r="F173"/>
  <c r="E206" s="1"/>
  <c r="F174"/>
  <c r="E207" s="1"/>
  <c r="F175"/>
  <c r="E208" s="1"/>
  <c r="F176"/>
  <c r="E209" s="1"/>
  <c r="F177"/>
  <c r="E210" s="1"/>
  <c r="F178"/>
  <c r="E211" s="1"/>
  <c r="F179"/>
  <c r="E212" s="1"/>
  <c r="F180"/>
  <c r="E213" s="1"/>
  <c r="F181"/>
  <c r="E214" s="1"/>
  <c r="F182"/>
  <c r="E215" s="1"/>
  <c r="N117"/>
  <c r="M150" s="1"/>
  <c r="N118"/>
  <c r="M151" s="1"/>
  <c r="N119"/>
  <c r="M152" s="1"/>
  <c r="N120"/>
  <c r="M153" s="1"/>
  <c r="N121"/>
  <c r="M154" s="1"/>
  <c r="N122"/>
  <c r="M155" s="1"/>
  <c r="N123"/>
  <c r="M156" s="1"/>
  <c r="N124"/>
  <c r="M157" s="1"/>
  <c r="N125"/>
  <c r="M158" s="1"/>
  <c r="N126"/>
  <c r="M159" s="1"/>
  <c r="N127"/>
  <c r="M160" s="1"/>
  <c r="N128"/>
  <c r="M161" s="1"/>
  <c r="N129"/>
  <c r="M162" s="1"/>
  <c r="N130"/>
  <c r="M163" s="1"/>
  <c r="N131"/>
  <c r="M164" s="1"/>
  <c r="N132"/>
  <c r="M165" s="1"/>
  <c r="N133"/>
  <c r="M166" s="1"/>
  <c r="N134"/>
  <c r="M167" s="1"/>
  <c r="N135"/>
  <c r="M168" s="1"/>
  <c r="N136"/>
  <c r="N137"/>
  <c r="M170" s="1"/>
  <c r="N138"/>
  <c r="M171" s="1"/>
  <c r="N139"/>
  <c r="M172" s="1"/>
  <c r="N140"/>
  <c r="M173" s="1"/>
  <c r="N141"/>
  <c r="M174" s="1"/>
  <c r="N142"/>
  <c r="M175" s="1"/>
  <c r="N143"/>
  <c r="M176" s="1"/>
  <c r="N144"/>
  <c r="M177" s="1"/>
  <c r="N145"/>
  <c r="M178" s="1"/>
  <c r="N146"/>
  <c r="M179" s="1"/>
  <c r="N147"/>
  <c r="M180" s="1"/>
  <c r="N148"/>
  <c r="M181" s="1"/>
  <c r="N149"/>
  <c r="L117"/>
  <c r="K150" s="1"/>
  <c r="L118"/>
  <c r="K151" s="1"/>
  <c r="L119"/>
  <c r="K152" s="1"/>
  <c r="L120"/>
  <c r="K153" s="1"/>
  <c r="L121"/>
  <c r="K154" s="1"/>
  <c r="L122"/>
  <c r="K155" s="1"/>
  <c r="L123"/>
  <c r="K156" s="1"/>
  <c r="L124"/>
  <c r="K157" s="1"/>
  <c r="L125"/>
  <c r="K158" s="1"/>
  <c r="L126"/>
  <c r="K159" s="1"/>
  <c r="L127"/>
  <c r="K160" s="1"/>
  <c r="L128"/>
  <c r="K161" s="1"/>
  <c r="L129"/>
  <c r="K162" s="1"/>
  <c r="L130"/>
  <c r="K163" s="1"/>
  <c r="L131"/>
  <c r="K164" s="1"/>
  <c r="L132"/>
  <c r="K165" s="1"/>
  <c r="L133"/>
  <c r="K166" s="1"/>
  <c r="L134"/>
  <c r="K167" s="1"/>
  <c r="L135"/>
  <c r="K168" s="1"/>
  <c r="L136"/>
  <c r="L137"/>
  <c r="K170" s="1"/>
  <c r="L138"/>
  <c r="K171" s="1"/>
  <c r="L139"/>
  <c r="K172" s="1"/>
  <c r="L140"/>
  <c r="K173" s="1"/>
  <c r="L141"/>
  <c r="K174" s="1"/>
  <c r="L142"/>
  <c r="K175" s="1"/>
  <c r="L143"/>
  <c r="K176" s="1"/>
  <c r="L144"/>
  <c r="K177" s="1"/>
  <c r="L145"/>
  <c r="K178" s="1"/>
  <c r="L146"/>
  <c r="K179" s="1"/>
  <c r="L147"/>
  <c r="K180" s="1"/>
  <c r="L148"/>
  <c r="K181" s="1"/>
  <c r="L149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H117"/>
  <c r="G150" s="1"/>
  <c r="H118"/>
  <c r="G151" s="1"/>
  <c r="H119"/>
  <c r="G152" s="1"/>
  <c r="H120"/>
  <c r="G153" s="1"/>
  <c r="H121"/>
  <c r="G154" s="1"/>
  <c r="H122"/>
  <c r="G155" s="1"/>
  <c r="H123"/>
  <c r="G156" s="1"/>
  <c r="H124"/>
  <c r="G157" s="1"/>
  <c r="H125"/>
  <c r="G158" s="1"/>
  <c r="H126"/>
  <c r="G159" s="1"/>
  <c r="H127"/>
  <c r="G160" s="1"/>
  <c r="H128"/>
  <c r="G161" s="1"/>
  <c r="H129"/>
  <c r="G162" s="1"/>
  <c r="H130"/>
  <c r="G163" s="1"/>
  <c r="H131"/>
  <c r="G164" s="1"/>
  <c r="H132"/>
  <c r="G165" s="1"/>
  <c r="H133"/>
  <c r="G166" s="1"/>
  <c r="H134"/>
  <c r="G167" s="1"/>
  <c r="H135"/>
  <c r="G168" s="1"/>
  <c r="H136"/>
  <c r="H137"/>
  <c r="G170" s="1"/>
  <c r="H138"/>
  <c r="G171" s="1"/>
  <c r="H139"/>
  <c r="G172" s="1"/>
  <c r="H140"/>
  <c r="G173" s="1"/>
  <c r="H141"/>
  <c r="G174" s="1"/>
  <c r="H142"/>
  <c r="G175" s="1"/>
  <c r="H143"/>
  <c r="G176" s="1"/>
  <c r="H144"/>
  <c r="G177" s="1"/>
  <c r="H145"/>
  <c r="G178" s="1"/>
  <c r="H146"/>
  <c r="G179" s="1"/>
  <c r="H147"/>
  <c r="G180" s="1"/>
  <c r="H148"/>
  <c r="G181" s="1"/>
  <c r="H149"/>
  <c r="F117"/>
  <c r="E150" s="1"/>
  <c r="F118"/>
  <c r="E151" s="1"/>
  <c r="F119"/>
  <c r="E152" s="1"/>
  <c r="F120"/>
  <c r="E153" s="1"/>
  <c r="F121"/>
  <c r="E154" s="1"/>
  <c r="F122"/>
  <c r="E155" s="1"/>
  <c r="F123"/>
  <c r="E156" s="1"/>
  <c r="F124"/>
  <c r="E157" s="1"/>
  <c r="F125"/>
  <c r="E158" s="1"/>
  <c r="F126"/>
  <c r="E159" s="1"/>
  <c r="F127"/>
  <c r="E160" s="1"/>
  <c r="F128"/>
  <c r="E161" s="1"/>
  <c r="F129"/>
  <c r="E162" s="1"/>
  <c r="F130"/>
  <c r="E163" s="1"/>
  <c r="F131"/>
  <c r="E164" s="1"/>
  <c r="F132"/>
  <c r="E165" s="1"/>
  <c r="F133"/>
  <c r="E166" s="1"/>
  <c r="F134"/>
  <c r="E167" s="1"/>
  <c r="F135"/>
  <c r="E168" s="1"/>
  <c r="F136"/>
  <c r="F137"/>
  <c r="E170" s="1"/>
  <c r="F138"/>
  <c r="E171" s="1"/>
  <c r="F139"/>
  <c r="E172" s="1"/>
  <c r="F140"/>
  <c r="E173" s="1"/>
  <c r="F141"/>
  <c r="E174" s="1"/>
  <c r="F142"/>
  <c r="E175" s="1"/>
  <c r="F143"/>
  <c r="E176" s="1"/>
  <c r="F144"/>
  <c r="E177" s="1"/>
  <c r="F145"/>
  <c r="E178" s="1"/>
  <c r="F146"/>
  <c r="E179" s="1"/>
  <c r="F147"/>
  <c r="E180" s="1"/>
  <c r="F148"/>
  <c r="E181" s="1"/>
  <c r="F149"/>
  <c r="N86"/>
  <c r="M117" s="1"/>
  <c r="N87"/>
  <c r="M118" s="1"/>
  <c r="N88"/>
  <c r="M119" s="1"/>
  <c r="N89"/>
  <c r="M120" s="1"/>
  <c r="N90"/>
  <c r="M121" s="1"/>
  <c r="N91"/>
  <c r="M122" s="1"/>
  <c r="N92"/>
  <c r="M123" s="1"/>
  <c r="N93"/>
  <c r="M124" s="1"/>
  <c r="N94"/>
  <c r="M125" s="1"/>
  <c r="N95"/>
  <c r="M126" s="1"/>
  <c r="N96"/>
  <c r="M127" s="1"/>
  <c r="N97"/>
  <c r="M128" s="1"/>
  <c r="N98"/>
  <c r="M129" s="1"/>
  <c r="N99"/>
  <c r="M130" s="1"/>
  <c r="N100"/>
  <c r="M131" s="1"/>
  <c r="N101"/>
  <c r="M132" s="1"/>
  <c r="N102"/>
  <c r="M133" s="1"/>
  <c r="N103"/>
  <c r="M134" s="1"/>
  <c r="N104"/>
  <c r="M135" s="1"/>
  <c r="N105"/>
  <c r="M137" s="1"/>
  <c r="N106"/>
  <c r="M138" s="1"/>
  <c r="N107"/>
  <c r="M139" s="1"/>
  <c r="N108"/>
  <c r="M140" s="1"/>
  <c r="N109"/>
  <c r="M141" s="1"/>
  <c r="N110"/>
  <c r="M142" s="1"/>
  <c r="N111"/>
  <c r="M143" s="1"/>
  <c r="N112"/>
  <c r="M144" s="1"/>
  <c r="N113"/>
  <c r="M145" s="1"/>
  <c r="N114"/>
  <c r="M146" s="1"/>
  <c r="N115"/>
  <c r="M147" s="1"/>
  <c r="N116"/>
  <c r="M148" s="1"/>
  <c r="L86"/>
  <c r="K117" s="1"/>
  <c r="L87"/>
  <c r="K118" s="1"/>
  <c r="L88"/>
  <c r="K119" s="1"/>
  <c r="L89"/>
  <c r="K120" s="1"/>
  <c r="L90"/>
  <c r="K121" s="1"/>
  <c r="L91"/>
  <c r="K122" s="1"/>
  <c r="L92"/>
  <c r="K123" s="1"/>
  <c r="L93"/>
  <c r="K124" s="1"/>
  <c r="L94"/>
  <c r="K125" s="1"/>
  <c r="L95"/>
  <c r="K126" s="1"/>
  <c r="L96"/>
  <c r="K127" s="1"/>
  <c r="L97"/>
  <c r="K128" s="1"/>
  <c r="L98"/>
  <c r="K129" s="1"/>
  <c r="L99"/>
  <c r="K130" s="1"/>
  <c r="L100"/>
  <c r="K131" s="1"/>
  <c r="L101"/>
  <c r="K132" s="1"/>
  <c r="L102"/>
  <c r="K133" s="1"/>
  <c r="L103"/>
  <c r="K134" s="1"/>
  <c r="L104"/>
  <c r="K135" s="1"/>
  <c r="L105"/>
  <c r="K137" s="1"/>
  <c r="L106"/>
  <c r="K138" s="1"/>
  <c r="L107"/>
  <c r="K139" s="1"/>
  <c r="L108"/>
  <c r="K140" s="1"/>
  <c r="L109"/>
  <c r="K141" s="1"/>
  <c r="L110"/>
  <c r="K142" s="1"/>
  <c r="L111"/>
  <c r="K143" s="1"/>
  <c r="L112"/>
  <c r="K144" s="1"/>
  <c r="L113"/>
  <c r="K145" s="1"/>
  <c r="L114"/>
  <c r="K146" s="1"/>
  <c r="L115"/>
  <c r="K147" s="1"/>
  <c r="L116"/>
  <c r="K148" s="1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H86"/>
  <c r="G117" s="1"/>
  <c r="H87"/>
  <c r="G118" s="1"/>
  <c r="H88"/>
  <c r="G119" s="1"/>
  <c r="H89"/>
  <c r="G120" s="1"/>
  <c r="H90"/>
  <c r="G121" s="1"/>
  <c r="H91"/>
  <c r="G122" s="1"/>
  <c r="H92"/>
  <c r="G123" s="1"/>
  <c r="H93"/>
  <c r="G124" s="1"/>
  <c r="H94"/>
  <c r="G125" s="1"/>
  <c r="H95"/>
  <c r="G126" s="1"/>
  <c r="H96"/>
  <c r="G127" s="1"/>
  <c r="H97"/>
  <c r="G128" s="1"/>
  <c r="H98"/>
  <c r="G129" s="1"/>
  <c r="H99"/>
  <c r="G130" s="1"/>
  <c r="H100"/>
  <c r="G131" s="1"/>
  <c r="H101"/>
  <c r="G132" s="1"/>
  <c r="H102"/>
  <c r="G133" s="1"/>
  <c r="H103"/>
  <c r="G134" s="1"/>
  <c r="H104"/>
  <c r="G135" s="1"/>
  <c r="H105"/>
  <c r="G137" s="1"/>
  <c r="H106"/>
  <c r="G138" s="1"/>
  <c r="H107"/>
  <c r="G139" s="1"/>
  <c r="H108"/>
  <c r="G140" s="1"/>
  <c r="H109"/>
  <c r="G141" s="1"/>
  <c r="H110"/>
  <c r="G142" s="1"/>
  <c r="H111"/>
  <c r="G143" s="1"/>
  <c r="H112"/>
  <c r="G144" s="1"/>
  <c r="H113"/>
  <c r="G145" s="1"/>
  <c r="H114"/>
  <c r="G146" s="1"/>
  <c r="H115"/>
  <c r="G147" s="1"/>
  <c r="H116"/>
  <c r="G148" s="1"/>
  <c r="F87"/>
  <c r="E118" s="1"/>
  <c r="F88"/>
  <c r="E119" s="1"/>
  <c r="F89"/>
  <c r="E120" s="1"/>
  <c r="F90"/>
  <c r="E121" s="1"/>
  <c r="F91"/>
  <c r="E122" s="1"/>
  <c r="F92"/>
  <c r="E123" s="1"/>
  <c r="F93"/>
  <c r="E124" s="1"/>
  <c r="F94"/>
  <c r="E125" s="1"/>
  <c r="F95"/>
  <c r="E126" s="1"/>
  <c r="F96"/>
  <c r="E127" s="1"/>
  <c r="F97"/>
  <c r="E128" s="1"/>
  <c r="F98"/>
  <c r="E129" s="1"/>
  <c r="F99"/>
  <c r="E130" s="1"/>
  <c r="F100"/>
  <c r="E131" s="1"/>
  <c r="F101"/>
  <c r="E132" s="1"/>
  <c r="F102"/>
  <c r="E133" s="1"/>
  <c r="F103"/>
  <c r="E134" s="1"/>
  <c r="F104"/>
  <c r="E135" s="1"/>
  <c r="F105"/>
  <c r="E137" s="1"/>
  <c r="F106"/>
  <c r="E138" s="1"/>
  <c r="F107"/>
  <c r="E139" s="1"/>
  <c r="F108"/>
  <c r="E140" s="1"/>
  <c r="F109"/>
  <c r="E141" s="1"/>
  <c r="F110"/>
  <c r="E142" s="1"/>
  <c r="F111"/>
  <c r="E143" s="1"/>
  <c r="F112"/>
  <c r="E144" s="1"/>
  <c r="F113"/>
  <c r="E145" s="1"/>
  <c r="F114"/>
  <c r="E146" s="1"/>
  <c r="F115"/>
  <c r="E147" s="1"/>
  <c r="F116"/>
  <c r="E148" s="1"/>
  <c r="F86"/>
  <c r="E117" s="1"/>
  <c r="N85"/>
  <c r="M116" s="1"/>
  <c r="N57"/>
  <c r="M87" s="1"/>
  <c r="N58"/>
  <c r="M88" s="1"/>
  <c r="N59"/>
  <c r="M89" s="1"/>
  <c r="N60"/>
  <c r="M90" s="1"/>
  <c r="N61"/>
  <c r="M91" s="1"/>
  <c r="N62"/>
  <c r="M93" s="1"/>
  <c r="N63"/>
  <c r="M94" s="1"/>
  <c r="N64"/>
  <c r="M95" s="1"/>
  <c r="N65"/>
  <c r="M96" s="1"/>
  <c r="N66"/>
  <c r="M97" s="1"/>
  <c r="N67"/>
  <c r="M98" s="1"/>
  <c r="N68"/>
  <c r="M99" s="1"/>
  <c r="N69"/>
  <c r="M100" s="1"/>
  <c r="N70"/>
  <c r="M101" s="1"/>
  <c r="N71"/>
  <c r="M102" s="1"/>
  <c r="N72"/>
  <c r="M103" s="1"/>
  <c r="N73"/>
  <c r="M104" s="1"/>
  <c r="N74"/>
  <c r="M105" s="1"/>
  <c r="N75"/>
  <c r="M106" s="1"/>
  <c r="N76"/>
  <c r="M107" s="1"/>
  <c r="N77"/>
  <c r="M108" s="1"/>
  <c r="N78"/>
  <c r="M109" s="1"/>
  <c r="N79"/>
  <c r="M110" s="1"/>
  <c r="N80"/>
  <c r="M111" s="1"/>
  <c r="N81"/>
  <c r="M112" s="1"/>
  <c r="N82"/>
  <c r="M113" s="1"/>
  <c r="N83"/>
  <c r="M114" s="1"/>
  <c r="N84"/>
  <c r="M115" s="1"/>
  <c r="N56"/>
  <c r="M86" s="1"/>
  <c r="L57"/>
  <c r="K87" s="1"/>
  <c r="L58"/>
  <c r="K88" s="1"/>
  <c r="L59"/>
  <c r="K89" s="1"/>
  <c r="L60"/>
  <c r="K90" s="1"/>
  <c r="L61"/>
  <c r="K91" s="1"/>
  <c r="L62"/>
  <c r="K93" s="1"/>
  <c r="L63"/>
  <c r="K94" s="1"/>
  <c r="L64"/>
  <c r="K95" s="1"/>
  <c r="L65"/>
  <c r="K96" s="1"/>
  <c r="L66"/>
  <c r="K97" s="1"/>
  <c r="L67"/>
  <c r="K98" s="1"/>
  <c r="L68"/>
  <c r="K99" s="1"/>
  <c r="L69"/>
  <c r="K100" s="1"/>
  <c r="L70"/>
  <c r="K101" s="1"/>
  <c r="L71"/>
  <c r="K102" s="1"/>
  <c r="L72"/>
  <c r="K103" s="1"/>
  <c r="L73"/>
  <c r="K104" s="1"/>
  <c r="L74"/>
  <c r="K105" s="1"/>
  <c r="L75"/>
  <c r="K106" s="1"/>
  <c r="L76"/>
  <c r="K107" s="1"/>
  <c r="L77"/>
  <c r="K108" s="1"/>
  <c r="L78"/>
  <c r="K109" s="1"/>
  <c r="L79"/>
  <c r="K110" s="1"/>
  <c r="L80"/>
  <c r="K111" s="1"/>
  <c r="L81"/>
  <c r="K112" s="1"/>
  <c r="L82"/>
  <c r="K113" s="1"/>
  <c r="L83"/>
  <c r="K114" s="1"/>
  <c r="L84"/>
  <c r="K115" s="1"/>
  <c r="L85"/>
  <c r="K116" s="1"/>
  <c r="L56"/>
  <c r="K86" s="1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7"/>
  <c r="G87" s="1"/>
  <c r="H58"/>
  <c r="G88" s="1"/>
  <c r="H59"/>
  <c r="G89" s="1"/>
  <c r="H60"/>
  <c r="G90" s="1"/>
  <c r="H61"/>
  <c r="G91" s="1"/>
  <c r="H62"/>
  <c r="G93" s="1"/>
  <c r="H63"/>
  <c r="G94" s="1"/>
  <c r="H64"/>
  <c r="G95" s="1"/>
  <c r="H65"/>
  <c r="G96" s="1"/>
  <c r="H66"/>
  <c r="G97" s="1"/>
  <c r="H67"/>
  <c r="G98" s="1"/>
  <c r="H68"/>
  <c r="G99" s="1"/>
  <c r="H69"/>
  <c r="G100" s="1"/>
  <c r="H70"/>
  <c r="G101" s="1"/>
  <c r="H71"/>
  <c r="G102" s="1"/>
  <c r="H72"/>
  <c r="G103" s="1"/>
  <c r="H73"/>
  <c r="G104" s="1"/>
  <c r="H74"/>
  <c r="G105" s="1"/>
  <c r="H75"/>
  <c r="G106" s="1"/>
  <c r="H76"/>
  <c r="G107" s="1"/>
  <c r="H77"/>
  <c r="G108" s="1"/>
  <c r="H78"/>
  <c r="G109" s="1"/>
  <c r="H79"/>
  <c r="G110" s="1"/>
  <c r="H80"/>
  <c r="G111" s="1"/>
  <c r="H81"/>
  <c r="G112" s="1"/>
  <c r="H82"/>
  <c r="G113" s="1"/>
  <c r="H83"/>
  <c r="G114" s="1"/>
  <c r="H84"/>
  <c r="G115" s="1"/>
  <c r="H85"/>
  <c r="G116" s="1"/>
  <c r="H56"/>
  <c r="G86" s="1"/>
  <c r="J56"/>
  <c r="F57"/>
  <c r="E87" s="1"/>
  <c r="F58"/>
  <c r="E88" s="1"/>
  <c r="F59"/>
  <c r="E89" s="1"/>
  <c r="F60"/>
  <c r="E90" s="1"/>
  <c r="F61"/>
  <c r="E91" s="1"/>
  <c r="F62"/>
  <c r="E93" s="1"/>
  <c r="F63"/>
  <c r="E94" s="1"/>
  <c r="F64"/>
  <c r="E95" s="1"/>
  <c r="F65"/>
  <c r="E96" s="1"/>
  <c r="F66"/>
  <c r="E97" s="1"/>
  <c r="F67"/>
  <c r="E98" s="1"/>
  <c r="F68"/>
  <c r="E99" s="1"/>
  <c r="F69"/>
  <c r="E100" s="1"/>
  <c r="F70"/>
  <c r="E101" s="1"/>
  <c r="F71"/>
  <c r="E102" s="1"/>
  <c r="F72"/>
  <c r="E103" s="1"/>
  <c r="F73"/>
  <c r="E104" s="1"/>
  <c r="F74"/>
  <c r="E105" s="1"/>
  <c r="F75"/>
  <c r="E106" s="1"/>
  <c r="F76"/>
  <c r="E107" s="1"/>
  <c r="F77"/>
  <c r="E108" s="1"/>
  <c r="F78"/>
  <c r="E109" s="1"/>
  <c r="F79"/>
  <c r="E110" s="1"/>
  <c r="F80"/>
  <c r="E111" s="1"/>
  <c r="F81"/>
  <c r="E112" s="1"/>
  <c r="F82"/>
  <c r="E113" s="1"/>
  <c r="F83"/>
  <c r="E114" s="1"/>
  <c r="F84"/>
  <c r="E115" s="1"/>
  <c r="F85"/>
  <c r="E116" s="1"/>
  <c r="F56"/>
  <c r="E86" s="1"/>
  <c r="M75"/>
  <c r="M76"/>
  <c r="M77"/>
  <c r="M78"/>
  <c r="M79"/>
  <c r="M80"/>
  <c r="M81"/>
  <c r="M82"/>
  <c r="M83"/>
  <c r="M84"/>
  <c r="M74"/>
  <c r="M57"/>
  <c r="M58"/>
  <c r="M59"/>
  <c r="M60"/>
  <c r="M61"/>
  <c r="M62"/>
  <c r="M63"/>
  <c r="M64"/>
  <c r="M65"/>
  <c r="M66"/>
  <c r="M67"/>
  <c r="M68"/>
  <c r="M69"/>
  <c r="M70"/>
  <c r="M71"/>
  <c r="M72"/>
  <c r="M56"/>
  <c r="K75"/>
  <c r="K76"/>
  <c r="K77"/>
  <c r="K78"/>
  <c r="K79"/>
  <c r="K80"/>
  <c r="K81"/>
  <c r="K82"/>
  <c r="K83"/>
  <c r="K84"/>
  <c r="K74"/>
  <c r="K57"/>
  <c r="K58"/>
  <c r="K59"/>
  <c r="K60"/>
  <c r="K61"/>
  <c r="K62"/>
  <c r="K63"/>
  <c r="K64"/>
  <c r="K65"/>
  <c r="K66"/>
  <c r="K67"/>
  <c r="K68"/>
  <c r="K69"/>
  <c r="K70"/>
  <c r="K71"/>
  <c r="K72"/>
  <c r="K56"/>
  <c r="I75"/>
  <c r="I76"/>
  <c r="I77"/>
  <c r="I78"/>
  <c r="I79"/>
  <c r="I80"/>
  <c r="I81"/>
  <c r="I82"/>
  <c r="I83"/>
  <c r="I84"/>
  <c r="I74"/>
  <c r="I57"/>
  <c r="I58"/>
  <c r="I59"/>
  <c r="I60"/>
  <c r="I61"/>
  <c r="I62"/>
  <c r="I63"/>
  <c r="I64"/>
  <c r="I65"/>
  <c r="I66"/>
  <c r="I67"/>
  <c r="I68"/>
  <c r="I69"/>
  <c r="I70"/>
  <c r="I71"/>
  <c r="I72"/>
  <c r="I56"/>
  <c r="G75"/>
  <c r="G76"/>
  <c r="G77"/>
  <c r="G78"/>
  <c r="G79"/>
  <c r="G80"/>
  <c r="G81"/>
  <c r="G82"/>
  <c r="G83"/>
  <c r="G84"/>
  <c r="G74"/>
  <c r="G57"/>
  <c r="G58"/>
  <c r="G59"/>
  <c r="G60"/>
  <c r="G61"/>
  <c r="G62"/>
  <c r="G63"/>
  <c r="G64"/>
  <c r="G65"/>
  <c r="G66"/>
  <c r="G67"/>
  <c r="G68"/>
  <c r="G69"/>
  <c r="G70"/>
  <c r="G71"/>
  <c r="G72"/>
  <c r="G56"/>
  <c r="F29"/>
  <c r="E57" s="1"/>
  <c r="F30"/>
  <c r="E58" s="1"/>
  <c r="F31"/>
  <c r="E59" s="1"/>
  <c r="F32"/>
  <c r="E60" s="1"/>
  <c r="F33"/>
  <c r="E61" s="1"/>
  <c r="F34"/>
  <c r="E62" s="1"/>
  <c r="F35"/>
  <c r="E63" s="1"/>
  <c r="F36"/>
  <c r="E64" s="1"/>
  <c r="F37"/>
  <c r="E65" s="1"/>
  <c r="F38"/>
  <c r="E66" s="1"/>
  <c r="F39"/>
  <c r="E67" s="1"/>
  <c r="F40"/>
  <c r="E68" s="1"/>
  <c r="F41"/>
  <c r="E69" s="1"/>
  <c r="F42"/>
  <c r="E70" s="1"/>
  <c r="F43"/>
  <c r="E71" s="1"/>
  <c r="F44"/>
  <c r="E72" s="1"/>
  <c r="F45"/>
  <c r="E74" s="1"/>
  <c r="F46"/>
  <c r="E75" s="1"/>
  <c r="F47"/>
  <c r="E76" s="1"/>
  <c r="F48"/>
  <c r="E77" s="1"/>
  <c r="F49"/>
  <c r="E78" s="1"/>
  <c r="F50"/>
  <c r="E79" s="1"/>
  <c r="F51"/>
  <c r="E80" s="1"/>
  <c r="F52"/>
  <c r="E81" s="1"/>
  <c r="F53"/>
  <c r="E82" s="1"/>
  <c r="F54"/>
  <c r="E83" s="1"/>
  <c r="F55"/>
  <c r="E84" s="1"/>
  <c r="F28"/>
  <c r="E56" s="1"/>
  <c r="N8"/>
  <c r="M34" s="1"/>
  <c r="N9"/>
  <c r="M35" s="1"/>
  <c r="N10"/>
  <c r="M36" s="1"/>
  <c r="N11"/>
  <c r="M37" s="1"/>
  <c r="N12"/>
  <c r="M38" s="1"/>
  <c r="N13"/>
  <c r="M39" s="1"/>
  <c r="N14"/>
  <c r="M40" s="1"/>
  <c r="N15"/>
  <c r="M41" s="1"/>
  <c r="N16"/>
  <c r="M42" s="1"/>
  <c r="N17"/>
  <c r="M43" s="1"/>
  <c r="N18"/>
  <c r="M45" s="1"/>
  <c r="N19"/>
  <c r="M46" s="1"/>
  <c r="N20"/>
  <c r="M47" s="1"/>
  <c r="N21"/>
  <c r="M48" s="1"/>
  <c r="N22"/>
  <c r="M49" s="1"/>
  <c r="N23"/>
  <c r="M50" s="1"/>
  <c r="N24"/>
  <c r="M51" s="1"/>
  <c r="N25"/>
  <c r="M52" s="1"/>
  <c r="N26"/>
  <c r="M53" s="1"/>
  <c r="N27"/>
  <c r="M54" s="1"/>
  <c r="L8"/>
  <c r="K34" s="1"/>
  <c r="L9"/>
  <c r="K35" s="1"/>
  <c r="L10"/>
  <c r="K36" s="1"/>
  <c r="L11"/>
  <c r="K37" s="1"/>
  <c r="L12"/>
  <c r="K38" s="1"/>
  <c r="L13"/>
  <c r="K39" s="1"/>
  <c r="L14"/>
  <c r="K40" s="1"/>
  <c r="L15"/>
  <c r="K41" s="1"/>
  <c r="L16"/>
  <c r="K42" s="1"/>
  <c r="L17"/>
  <c r="K43" s="1"/>
  <c r="L18"/>
  <c r="K45" s="1"/>
  <c r="L19"/>
  <c r="K46" s="1"/>
  <c r="L20"/>
  <c r="K47" s="1"/>
  <c r="L21"/>
  <c r="K48" s="1"/>
  <c r="L22"/>
  <c r="K49" s="1"/>
  <c r="L23"/>
  <c r="K50" s="1"/>
  <c r="L24"/>
  <c r="K51" s="1"/>
  <c r="L25"/>
  <c r="K52" s="1"/>
  <c r="L26"/>
  <c r="K53" s="1"/>
  <c r="L27"/>
  <c r="K54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H8"/>
  <c r="G34" s="1"/>
  <c r="H9"/>
  <c r="G35" s="1"/>
  <c r="H10"/>
  <c r="G36" s="1"/>
  <c r="H11"/>
  <c r="G37" s="1"/>
  <c r="H12"/>
  <c r="G38" s="1"/>
  <c r="H13"/>
  <c r="G39" s="1"/>
  <c r="H14"/>
  <c r="G40" s="1"/>
  <c r="H15"/>
  <c r="G41" s="1"/>
  <c r="H16"/>
  <c r="G42" s="1"/>
  <c r="H17"/>
  <c r="G43" s="1"/>
  <c r="H18"/>
  <c r="G45" s="1"/>
  <c r="H19"/>
  <c r="G46" s="1"/>
  <c r="H20"/>
  <c r="G47" s="1"/>
  <c r="H21"/>
  <c r="G48" s="1"/>
  <c r="H22"/>
  <c r="G49" s="1"/>
  <c r="H23"/>
  <c r="G50" s="1"/>
  <c r="H24"/>
  <c r="G51" s="1"/>
  <c r="H25"/>
  <c r="G52" s="1"/>
  <c r="H26"/>
  <c r="G53" s="1"/>
  <c r="H27"/>
  <c r="G54" s="1"/>
  <c r="F13"/>
  <c r="E39" s="1"/>
  <c r="F14"/>
  <c r="E40" s="1"/>
  <c r="F15"/>
  <c r="E41" s="1"/>
  <c r="F16"/>
  <c r="E42" s="1"/>
  <c r="F17"/>
  <c r="E43" s="1"/>
  <c r="F18"/>
  <c r="E45" s="1"/>
  <c r="F19"/>
  <c r="E46" s="1"/>
  <c r="F20"/>
  <c r="E47" s="1"/>
  <c r="F21"/>
  <c r="E48" s="1"/>
  <c r="F22"/>
  <c r="E49" s="1"/>
  <c r="F23"/>
  <c r="E50" s="1"/>
  <c r="F24"/>
  <c r="E51" s="1"/>
  <c r="F25"/>
  <c r="E52" s="1"/>
  <c r="F26"/>
  <c r="E53" s="1"/>
  <c r="F27"/>
  <c r="E54" s="1"/>
  <c r="E35"/>
  <c r="F10"/>
  <c r="E36" s="1"/>
  <c r="F11"/>
  <c r="E37" s="1"/>
  <c r="F12"/>
  <c r="E38" s="1"/>
  <c r="E34"/>
  <c r="M27"/>
  <c r="M26"/>
  <c r="M25"/>
  <c r="M24"/>
  <c r="M23"/>
  <c r="M22"/>
  <c r="M21"/>
  <c r="M20"/>
  <c r="M19"/>
  <c r="M18"/>
  <c r="M17"/>
  <c r="M16"/>
  <c r="M15"/>
  <c r="M14"/>
  <c r="M13"/>
  <c r="K27"/>
  <c r="K26"/>
  <c r="K25"/>
  <c r="K24"/>
  <c r="K23"/>
  <c r="K22"/>
  <c r="K21"/>
  <c r="K20"/>
  <c r="K19"/>
  <c r="K18"/>
  <c r="K17"/>
  <c r="K16"/>
  <c r="K15"/>
  <c r="K14"/>
  <c r="K13"/>
  <c r="I27"/>
  <c r="I26"/>
  <c r="I25"/>
  <c r="I24"/>
  <c r="I23"/>
  <c r="I22"/>
  <c r="I21"/>
  <c r="I20"/>
  <c r="I19"/>
  <c r="I18"/>
  <c r="I17"/>
  <c r="I16"/>
  <c r="I15"/>
  <c r="I14"/>
  <c r="I13"/>
  <c r="G27"/>
  <c r="G26"/>
  <c r="G25"/>
  <c r="G24"/>
  <c r="G23"/>
  <c r="G22"/>
  <c r="G21"/>
  <c r="G20"/>
  <c r="G19"/>
  <c r="G18"/>
  <c r="G17"/>
  <c r="G16"/>
  <c r="G15"/>
  <c r="G14"/>
  <c r="G13"/>
  <c r="E27"/>
  <c r="E26"/>
  <c r="E25"/>
  <c r="E24"/>
  <c r="E23"/>
  <c r="E22"/>
  <c r="E21"/>
  <c r="E20"/>
  <c r="E19"/>
  <c r="E18"/>
  <c r="E17"/>
  <c r="E16"/>
  <c r="E15"/>
  <c r="E14"/>
  <c r="E13"/>
  <c r="M12"/>
  <c r="M11"/>
  <c r="M10"/>
  <c r="M9"/>
  <c r="M8"/>
  <c r="K12"/>
  <c r="K11"/>
  <c r="K10"/>
  <c r="K9"/>
  <c r="K8"/>
  <c r="I12"/>
  <c r="I11"/>
  <c r="I10"/>
  <c r="I9"/>
  <c r="I8"/>
  <c r="G12"/>
  <c r="G11"/>
  <c r="G10"/>
  <c r="G9"/>
  <c r="G8"/>
  <c r="E12"/>
  <c r="E11"/>
  <c r="E10"/>
  <c r="E9"/>
  <c r="E8"/>
  <c r="N4"/>
  <c r="M29" s="1"/>
  <c r="N5"/>
  <c r="M30" s="1"/>
  <c r="N6"/>
  <c r="M31" s="1"/>
  <c r="N7"/>
  <c r="M32" s="1"/>
  <c r="N3"/>
  <c r="M28" s="1"/>
  <c r="L4"/>
  <c r="K29" s="1"/>
  <c r="L5"/>
  <c r="K30" s="1"/>
  <c r="L6"/>
  <c r="K31" s="1"/>
  <c r="L7"/>
  <c r="K32" s="1"/>
  <c r="L3"/>
  <c r="K28" s="1"/>
  <c r="J4"/>
  <c r="J5"/>
  <c r="J6"/>
  <c r="J7"/>
  <c r="J3"/>
  <c r="H4"/>
  <c r="G29" s="1"/>
  <c r="H5"/>
  <c r="G30" s="1"/>
  <c r="H6"/>
  <c r="G31" s="1"/>
  <c r="H7"/>
  <c r="G32" s="1"/>
  <c r="H3"/>
  <c r="G28" s="1"/>
  <c r="F4"/>
  <c r="E29" s="1"/>
  <c r="F5"/>
  <c r="E30" s="1"/>
  <c r="F6"/>
  <c r="E31" s="1"/>
  <c r="F7"/>
  <c r="E32" s="1"/>
  <c r="F3"/>
  <c r="E28" s="1"/>
  <c r="M4"/>
  <c r="M5"/>
  <c r="M6"/>
  <c r="M7"/>
  <c r="M3"/>
  <c r="K4"/>
  <c r="K5"/>
  <c r="K6"/>
  <c r="K7"/>
  <c r="K3"/>
  <c r="I4"/>
  <c r="I5"/>
  <c r="I6"/>
  <c r="I7"/>
  <c r="I3"/>
  <c r="G7"/>
  <c r="G4"/>
  <c r="G5"/>
  <c r="G6"/>
  <c r="G3"/>
  <c r="E4"/>
  <c r="E5"/>
  <c r="E6"/>
  <c r="E7"/>
  <c r="E3"/>
  <c r="T182" i="3" l="1"/>
  <c r="T123"/>
  <c r="T88"/>
  <c r="T32"/>
  <c r="T48"/>
  <c r="T52"/>
  <c r="V17"/>
  <c r="V12"/>
  <c r="T77"/>
  <c r="T81"/>
  <c r="T30"/>
  <c r="T46"/>
  <c r="T50"/>
  <c r="T54"/>
  <c r="T116"/>
  <c r="V7"/>
  <c r="I28" i="4"/>
  <c r="I31"/>
  <c r="I29"/>
  <c r="I53"/>
  <c r="I51"/>
  <c r="I49"/>
  <c r="I47"/>
  <c r="I45"/>
  <c r="I42"/>
  <c r="I40"/>
  <c r="I38"/>
  <c r="I36"/>
  <c r="I34"/>
  <c r="I116"/>
  <c r="I114"/>
  <c r="I112"/>
  <c r="I110"/>
  <c r="I108"/>
  <c r="I106"/>
  <c r="I104"/>
  <c r="I102"/>
  <c r="I100"/>
  <c r="I98"/>
  <c r="I96"/>
  <c r="I94"/>
  <c r="I91"/>
  <c r="I89"/>
  <c r="I87"/>
  <c r="I147"/>
  <c r="I145"/>
  <c r="I143"/>
  <c r="I141"/>
  <c r="I139"/>
  <c r="I137"/>
  <c r="I134"/>
  <c r="I132"/>
  <c r="I130"/>
  <c r="I128"/>
  <c r="I126"/>
  <c r="I124"/>
  <c r="I122"/>
  <c r="I120"/>
  <c r="I118"/>
  <c r="I180"/>
  <c r="I178"/>
  <c r="I176"/>
  <c r="I174"/>
  <c r="I172"/>
  <c r="I170"/>
  <c r="I168"/>
  <c r="I166"/>
  <c r="I164"/>
  <c r="I162"/>
  <c r="I160"/>
  <c r="I158"/>
  <c r="I156"/>
  <c r="I154"/>
  <c r="I152"/>
  <c r="I150"/>
  <c r="I214"/>
  <c r="I212"/>
  <c r="I210"/>
  <c r="I208"/>
  <c r="I206"/>
  <c r="I204"/>
  <c r="I202"/>
  <c r="I200"/>
  <c r="I198"/>
  <c r="I196"/>
  <c r="I194"/>
  <c r="I192"/>
  <c r="I190"/>
  <c r="I188"/>
  <c r="I186"/>
  <c r="I184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32"/>
  <c r="I30"/>
  <c r="I54"/>
  <c r="I52"/>
  <c r="I50"/>
  <c r="I48"/>
  <c r="I46"/>
  <c r="I43"/>
  <c r="I41"/>
  <c r="I39"/>
  <c r="I37"/>
  <c r="I35"/>
  <c r="I86"/>
  <c r="I115"/>
  <c r="I113"/>
  <c r="I111"/>
  <c r="I109"/>
  <c r="I107"/>
  <c r="I105"/>
  <c r="I103"/>
  <c r="I101"/>
  <c r="I99"/>
  <c r="I97"/>
  <c r="I95"/>
  <c r="I93"/>
  <c r="I90"/>
  <c r="I88"/>
  <c r="I148"/>
  <c r="I146"/>
  <c r="I144"/>
  <c r="I142"/>
  <c r="I140"/>
  <c r="I138"/>
  <c r="I135"/>
  <c r="I133"/>
  <c r="I131"/>
  <c r="I129"/>
  <c r="I127"/>
  <c r="I125"/>
  <c r="I123"/>
  <c r="I121"/>
  <c r="I119"/>
  <c r="I117"/>
  <c r="I181"/>
  <c r="I179"/>
  <c r="I177"/>
  <c r="I175"/>
  <c r="I173"/>
  <c r="I171"/>
  <c r="I167"/>
  <c r="I165"/>
  <c r="I163"/>
  <c r="I161"/>
  <c r="I159"/>
  <c r="I157"/>
  <c r="I155"/>
  <c r="I153"/>
  <c r="I151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247"/>
  <c r="I245"/>
  <c r="I243"/>
  <c r="I241"/>
  <c r="I239"/>
  <c r="I237"/>
  <c r="I235"/>
  <c r="I233"/>
  <c r="I231"/>
  <c r="I229"/>
  <c r="I227"/>
  <c r="I225"/>
  <c r="I223"/>
  <c r="I221"/>
  <c r="I219"/>
  <c r="I217"/>
  <c r="U3" i="3" l="1"/>
  <c r="U5"/>
  <c r="U7"/>
  <c r="U4"/>
  <c r="U6"/>
  <c r="U10"/>
  <c r="U12"/>
  <c r="U9"/>
  <c r="U11"/>
  <c r="U8"/>
  <c r="M3"/>
  <c r="M4"/>
  <c r="M5"/>
  <c r="M6"/>
  <c r="M7"/>
  <c r="K7" l="1"/>
  <c r="K6"/>
  <c r="K5"/>
  <c r="K4"/>
  <c r="K3"/>
</calcChain>
</file>

<file path=xl/sharedStrings.xml><?xml version="1.0" encoding="utf-8"?>
<sst xmlns="http://schemas.openxmlformats.org/spreadsheetml/2006/main" count="3798" uniqueCount="524">
  <si>
    <t>Name</t>
  </si>
  <si>
    <t>Type</t>
  </si>
  <si>
    <t>Revision Date</t>
  </si>
  <si>
    <t>Age</t>
  </si>
  <si>
    <t>Reliability</t>
  </si>
  <si>
    <t>Performance Coordinate</t>
  </si>
  <si>
    <t>Size Coordinate</t>
  </si>
  <si>
    <t>R&amp;D Cost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</si>
  <si>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</si>
  <si>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</si>
  <si>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</si>
  <si>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</si>
  <si>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</si>
  <si>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</si>
  <si>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</si>
  <si>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</si>
  <si>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</si>
  <si>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</si>
  <si>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Round</t>
  </si>
  <si>
    <t>11/21/2006</t>
  </si>
  <si>
    <t>$28.00</t>
  </si>
  <si>
    <t>$7.49</t>
  </si>
  <si>
    <t>5/25/2005</t>
  </si>
  <si>
    <t>$21.00</t>
  </si>
  <si>
    <t>$7.12</t>
  </si>
  <si>
    <t>4/17/2008</t>
  </si>
  <si>
    <t>$38.00</t>
  </si>
  <si>
    <t>$8.57</t>
  </si>
  <si>
    <t>6/30/2007</t>
  </si>
  <si>
    <t>$33.00</t>
  </si>
  <si>
    <t>5/25/2007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</si>
  <si>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</si>
  <si>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</si>
  <si>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</si>
  <si>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</si>
  <si>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</si>
  <si>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</si>
  <si>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</si>
  <si>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</si>
  <si>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</si>
  <si>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</si>
  <si>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</si>
  <si>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</si>
  <si>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Dixie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</si>
  <si>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</si>
  <si>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</si>
  <si>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</si>
  <si>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</si>
  <si>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</si>
  <si>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</si>
  <si>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</si>
  <si>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</si>
  <si>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</si>
  <si>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</si>
  <si>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</si>
  <si>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</si>
  <si>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Units Sold</t>
  </si>
  <si>
    <t>Unit Inventory</t>
  </si>
  <si>
    <t>Age Dec.31</t>
  </si>
  <si>
    <t>MTBF</t>
  </si>
  <si>
    <t>Pfmn Coord</t>
  </si>
  <si>
    <t>Size Coord</t>
  </si>
  <si>
    <t>Price</t>
  </si>
  <si>
    <t>Material Cost</t>
  </si>
  <si>
    <t>Labor Cost</t>
  </si>
  <si>
    <t>Contr. Marg.</t>
  </si>
  <si>
    <t>2nd Shift &amp; Over-time</t>
  </si>
  <si>
    <t>Automation Next Round</t>
  </si>
  <si>
    <t>Capacity Next Round</t>
  </si>
  <si>
    <t>Plant Utiliz.</t>
  </si>
  <si>
    <t>Primary Segment</t>
  </si>
  <si>
    <t>$27.50</t>
  </si>
  <si>
    <t>$8.81</t>
  </si>
  <si>
    <t>$20.00</t>
  </si>
  <si>
    <t>9/28/2010</t>
  </si>
  <si>
    <t>$37.50</t>
  </si>
  <si>
    <t>$32.50</t>
  </si>
  <si>
    <t>$0.00</t>
  </si>
  <si>
    <t>6/14/2010</t>
  </si>
  <si>
    <t>$27.30</t>
  </si>
  <si>
    <t>$7.85</t>
  </si>
  <si>
    <t>$21.50</t>
  </si>
  <si>
    <t>$7.05</t>
  </si>
  <si>
    <t>$7.21</t>
  </si>
  <si>
    <t>9/18/2010</t>
  </si>
  <si>
    <t>$37.60</t>
  </si>
  <si>
    <t>$8.97</t>
  </si>
  <si>
    <t>7/24/2010</t>
  </si>
  <si>
    <t>7/22/2010</t>
  </si>
  <si>
    <t>$32.15</t>
  </si>
  <si>
    <t>$27.00</t>
  </si>
  <si>
    <t>1/15/2010</t>
  </si>
  <si>
    <t>$7.79</t>
  </si>
  <si>
    <t>10/23/2010</t>
  </si>
  <si>
    <t>8/27/2010</t>
  </si>
  <si>
    <t>$29.50</t>
  </si>
  <si>
    <t>$22.00</t>
  </si>
  <si>
    <t>$7.20</t>
  </si>
  <si>
    <t>$7.29</t>
  </si>
  <si>
    <t>$39.50</t>
  </si>
  <si>
    <t>$9.36</t>
  </si>
  <si>
    <t>$34.50</t>
  </si>
  <si>
    <t>10/30/2010</t>
  </si>
  <si>
    <t>6/19/2010</t>
  </si>
  <si>
    <t>$7.97</t>
  </si>
  <si>
    <t>$8.35</t>
  </si>
  <si>
    <t>1/29/2010</t>
  </si>
  <si>
    <t>$6.94</t>
  </si>
  <si>
    <t>$9.82</t>
  </si>
  <si>
    <t>11/21/2010</t>
  </si>
  <si>
    <t>12/14/2010</t>
  </si>
  <si>
    <t>3/27/2011</t>
  </si>
  <si>
    <t>$26.70</t>
  </si>
  <si>
    <t>$7.52</t>
  </si>
  <si>
    <t>$20.80</t>
  </si>
  <si>
    <t>$6.38</t>
  </si>
  <si>
    <t>3/18/2011</t>
  </si>
  <si>
    <t>$36.80</t>
  </si>
  <si>
    <t>$8.93</t>
  </si>
  <si>
    <t>8/23/2011</t>
  </si>
  <si>
    <t>$32.00</t>
  </si>
  <si>
    <t>8/29/2011</t>
  </si>
  <si>
    <t>$31.40</t>
  </si>
  <si>
    <t>Brass</t>
  </si>
  <si>
    <t>$26.50</t>
  </si>
  <si>
    <t>$19.50</t>
  </si>
  <si>
    <t>$6.66</t>
  </si>
  <si>
    <t>$8.23</t>
  </si>
  <si>
    <t>8/26/2011</t>
  </si>
  <si>
    <t>$8.87</t>
  </si>
  <si>
    <t>8/19/2011</t>
  </si>
  <si>
    <t>$29.00</t>
  </si>
  <si>
    <t>$7.64</t>
  </si>
  <si>
    <t>$7.08</t>
  </si>
  <si>
    <t>11/26/2011</t>
  </si>
  <si>
    <t>$39.00</t>
  </si>
  <si>
    <t>$10.01</t>
  </si>
  <si>
    <t>9/17/2011</t>
  </si>
  <si>
    <t>$34.00</t>
  </si>
  <si>
    <t>$9.14</t>
  </si>
  <si>
    <t>Doom</t>
  </si>
  <si>
    <t>8/28/2012</t>
  </si>
  <si>
    <t>1/29/2011</t>
  </si>
  <si>
    <t>$7.17</t>
  </si>
  <si>
    <t>1/15/2011</t>
  </si>
  <si>
    <t>$6.85</t>
  </si>
  <si>
    <t>$9.70</t>
  </si>
  <si>
    <t>$7.78</t>
  </si>
  <si>
    <t>$9.78</t>
  </si>
  <si>
    <t>11/17/2011</t>
  </si>
  <si>
    <t>$9.66</t>
  </si>
  <si>
    <t>$8.39</t>
  </si>
  <si>
    <t>$10.05</t>
  </si>
  <si>
    <t>11/24/2011</t>
  </si>
  <si>
    <t>$9.13</t>
  </si>
  <si>
    <t>Fox</t>
  </si>
  <si>
    <t>7/27/2012</t>
  </si>
  <si>
    <t>$26.00</t>
  </si>
  <si>
    <t>$18.50</t>
  </si>
  <si>
    <t>$36.50</t>
  </si>
  <si>
    <t>$8.90</t>
  </si>
  <si>
    <t>$7.14</t>
  </si>
  <si>
    <t>5/27/2013</t>
  </si>
  <si>
    <t>12/21/2012</t>
  </si>
  <si>
    <t>$37.00</t>
  </si>
  <si>
    <t>$8.86</t>
  </si>
  <si>
    <t>$28.50</t>
  </si>
  <si>
    <t>$9.46</t>
  </si>
  <si>
    <t>12/16/2012</t>
  </si>
  <si>
    <t>$12.18</t>
  </si>
  <si>
    <t>$6.40</t>
  </si>
  <si>
    <t>$19.00</t>
  </si>
  <si>
    <t>$6.02</t>
  </si>
  <si>
    <t>12/25/2012</t>
  </si>
  <si>
    <t>$7.63</t>
  </si>
  <si>
    <t>11/28/2012</t>
  </si>
  <si>
    <t>$8.08</t>
  </si>
  <si>
    <t>$6.24</t>
  </si>
  <si>
    <t>$6.80</t>
  </si>
  <si>
    <t>12/17/2012</t>
  </si>
  <si>
    <t>$38.50</t>
  </si>
  <si>
    <t>$9.63</t>
  </si>
  <si>
    <t>12/24/2012</t>
  </si>
  <si>
    <t>$33.50</t>
  </si>
  <si>
    <t>$9.30</t>
  </si>
  <si>
    <t>Dust</t>
  </si>
  <si>
    <t>6/18/2013</t>
  </si>
  <si>
    <t>$6.15</t>
  </si>
  <si>
    <t>$5.74</t>
  </si>
  <si>
    <t>12/19/2012</t>
  </si>
  <si>
    <t>$6.88</t>
  </si>
  <si>
    <t>6/25/2012</t>
  </si>
  <si>
    <t>$7.01</t>
  </si>
  <si>
    <t>$7.48</t>
  </si>
  <si>
    <t>$9.79</t>
  </si>
  <si>
    <t>9/21/2015</t>
  </si>
  <si>
    <t>$8.37</t>
  </si>
  <si>
    <t>$8.89</t>
  </si>
  <si>
    <t>12/20/2012</t>
  </si>
  <si>
    <t>$6.84</t>
  </si>
  <si>
    <t>$7.62</t>
  </si>
  <si>
    <t>Fuel</t>
  </si>
  <si>
    <t>1/27/2013</t>
  </si>
  <si>
    <t>$6.57</t>
  </si>
  <si>
    <t>$6.43</t>
  </si>
  <si>
    <t>1/14/2013</t>
  </si>
  <si>
    <t>$9.67</t>
  </si>
  <si>
    <t>$9.93</t>
  </si>
  <si>
    <t>$10.15</t>
  </si>
  <si>
    <t>$10.33</t>
  </si>
  <si>
    <t>Brat</t>
  </si>
  <si>
    <t>12/15/2013</t>
  </si>
  <si>
    <t>$25.50</t>
  </si>
  <si>
    <t>$9.00</t>
  </si>
  <si>
    <t>$5.28</t>
  </si>
  <si>
    <t>11/28/2014</t>
  </si>
  <si>
    <t>$5.30</t>
  </si>
  <si>
    <t>12/26/2013</t>
  </si>
  <si>
    <t>$8.54</t>
  </si>
  <si>
    <t>12/24/2013</t>
  </si>
  <si>
    <t>$31.50</t>
  </si>
  <si>
    <t>$6.93</t>
  </si>
  <si>
    <t>$6.90</t>
  </si>
  <si>
    <t>10/14/2013</t>
  </si>
  <si>
    <t>$7.91</t>
  </si>
  <si>
    <t>10/21/2014</t>
  </si>
  <si>
    <t>$20.50</t>
  </si>
  <si>
    <t>11/23/2013</t>
  </si>
  <si>
    <t>$8.52</t>
  </si>
  <si>
    <t>9/21/2013</t>
  </si>
  <si>
    <t>$8.71</t>
  </si>
  <si>
    <t>10/21/2013</t>
  </si>
  <si>
    <t>$8.84</t>
  </si>
  <si>
    <t>6/30/2013</t>
  </si>
  <si>
    <t>$9.17</t>
  </si>
  <si>
    <t>$7.45</t>
  </si>
  <si>
    <t>$4.98</t>
  </si>
  <si>
    <t>$5.17</t>
  </si>
  <si>
    <t>12/19/2013</t>
  </si>
  <si>
    <t>$6.07</t>
  </si>
  <si>
    <t>$6.12</t>
  </si>
  <si>
    <t>12/17/2013</t>
  </si>
  <si>
    <t>$6.30</t>
  </si>
  <si>
    <t>3/19/2016</t>
  </si>
  <si>
    <t>$9.61</t>
  </si>
  <si>
    <t>$8.62</t>
  </si>
  <si>
    <t>11/15/2013</t>
  </si>
  <si>
    <t>11/24/2013</t>
  </si>
  <si>
    <t>$7.23</t>
  </si>
  <si>
    <t>11/22/2013</t>
  </si>
  <si>
    <t>$7.73</t>
  </si>
  <si>
    <t>$6.64</t>
  </si>
  <si>
    <t>$6.32</t>
  </si>
  <si>
    <t>8/20/2014</t>
  </si>
  <si>
    <t>$9.19</t>
  </si>
  <si>
    <t>$9.38</t>
  </si>
  <si>
    <t>$9.62</t>
  </si>
  <si>
    <t>$7.77</t>
  </si>
  <si>
    <t>7/24/2015</t>
  </si>
  <si>
    <t>$25.00</t>
  </si>
  <si>
    <t>$5.60</t>
  </si>
  <si>
    <t>$18.00</t>
  </si>
  <si>
    <t>$3.55</t>
  </si>
  <si>
    <t>12/26/2014</t>
  </si>
  <si>
    <t>$36.00</t>
  </si>
  <si>
    <t>11/20/2014</t>
  </si>
  <si>
    <t>$31.00</t>
  </si>
  <si>
    <t>$6.25</t>
  </si>
  <si>
    <t>$8.16</t>
  </si>
  <si>
    <t>$7.53</t>
  </si>
  <si>
    <t>$9.05</t>
  </si>
  <si>
    <t>Drum</t>
  </si>
  <si>
    <t>1/15/2014</t>
  </si>
  <si>
    <t>$5.03</t>
  </si>
  <si>
    <t>$4.22</t>
  </si>
  <si>
    <t>$5.62</t>
  </si>
  <si>
    <t>$5.91</t>
  </si>
  <si>
    <t>$5.39</t>
  </si>
  <si>
    <t>8/29/2014</t>
  </si>
  <si>
    <t>$8.07</t>
  </si>
  <si>
    <t>$5.66</t>
  </si>
  <si>
    <t>$6.29</t>
  </si>
  <si>
    <t>$7.25</t>
  </si>
  <si>
    <t>7/21/2014</t>
  </si>
  <si>
    <t>Fluke</t>
  </si>
  <si>
    <t>$4.90</t>
  </si>
  <si>
    <t>$5.33</t>
  </si>
  <si>
    <t>$4.94</t>
  </si>
  <si>
    <t>$9.06</t>
  </si>
  <si>
    <t>$9.23</t>
  </si>
  <si>
    <t>$7.98</t>
  </si>
  <si>
    <t>$8.61</t>
  </si>
  <si>
    <t>$24.50</t>
  </si>
  <si>
    <t>$7.99</t>
  </si>
  <si>
    <t>$5.48</t>
  </si>
  <si>
    <t>$17.50</t>
  </si>
  <si>
    <t>$2.71</t>
  </si>
  <si>
    <t>12/15/2015</t>
  </si>
  <si>
    <t>$35.50</t>
  </si>
  <si>
    <t>$7.33</t>
  </si>
  <si>
    <t>10/29/2015</t>
  </si>
  <si>
    <t>$6.31</t>
  </si>
  <si>
    <t>11/17/2015</t>
  </si>
  <si>
    <t>6/16/2015</t>
  </si>
  <si>
    <t>$7.34</t>
  </si>
  <si>
    <t>$5.69</t>
  </si>
  <si>
    <t>$8.15</t>
  </si>
  <si>
    <t>$8.34</t>
  </si>
  <si>
    <t>7/15/2015</t>
  </si>
  <si>
    <t>$8.02</t>
  </si>
  <si>
    <t>$8.41</t>
  </si>
  <si>
    <t>$3.63</t>
  </si>
  <si>
    <t>$2.61</t>
  </si>
  <si>
    <t>12/26/2015</t>
  </si>
  <si>
    <t>$5.52</t>
  </si>
  <si>
    <t>$5.04</t>
  </si>
  <si>
    <t>$5.21</t>
  </si>
  <si>
    <t>7/28/2015</t>
  </si>
  <si>
    <t>$7.54</t>
  </si>
  <si>
    <t>7/31/2015</t>
  </si>
  <si>
    <t>7/27/2015</t>
  </si>
  <si>
    <t>$7.71</t>
  </si>
  <si>
    <t>9/18/2016</t>
  </si>
  <si>
    <t>$5.88</t>
  </si>
  <si>
    <t>11/13/2016</t>
  </si>
  <si>
    <t>$5.55</t>
  </si>
  <si>
    <t>$4.86</t>
  </si>
  <si>
    <t>5/14/2016</t>
  </si>
  <si>
    <t>$8.95</t>
  </si>
  <si>
    <t>$8.20</t>
  </si>
  <si>
    <t>$8.09</t>
  </si>
  <si>
    <t>7/27/2016</t>
  </si>
  <si>
    <t>$24.00</t>
  </si>
  <si>
    <t>$4.96</t>
  </si>
  <si>
    <t>$17.00</t>
  </si>
  <si>
    <t>$2.18</t>
  </si>
  <si>
    <t>$35.00</t>
  </si>
  <si>
    <t>$7.39</t>
  </si>
  <si>
    <t>12/14/2016</t>
  </si>
  <si>
    <t>$5.96</t>
  </si>
  <si>
    <t>11/24/2016</t>
  </si>
  <si>
    <t>$7.58</t>
  </si>
  <si>
    <t>$4.64</t>
  </si>
  <si>
    <t>$8.18</t>
  </si>
  <si>
    <t>6/27/2016</t>
  </si>
  <si>
    <t>$7.55</t>
  </si>
  <si>
    <t>6/29/2016</t>
  </si>
  <si>
    <t>7/29/2016</t>
  </si>
  <si>
    <t>$2.93</t>
  </si>
  <si>
    <t>$2.06</t>
  </si>
  <si>
    <t>12/19/2016</t>
  </si>
  <si>
    <t>$4.85</t>
  </si>
  <si>
    <t>$6.03</t>
  </si>
  <si>
    <t>$5.01</t>
  </si>
  <si>
    <t>7/24/2016</t>
  </si>
  <si>
    <t>$7.51</t>
  </si>
  <si>
    <t>$5.63</t>
  </si>
  <si>
    <t>$6.26</t>
  </si>
  <si>
    <t>7/15/2016</t>
  </si>
  <si>
    <t>$6.78</t>
  </si>
  <si>
    <t>$7.69</t>
  </si>
  <si>
    <t>$4.65</t>
  </si>
  <si>
    <t>7/17/2017</t>
  </si>
  <si>
    <t>$7.43</t>
  </si>
  <si>
    <t>$7.30</t>
  </si>
  <si>
    <t>7/23/2017</t>
  </si>
  <si>
    <t>$7.65</t>
  </si>
  <si>
    <t>6/29/2017</t>
  </si>
  <si>
    <t>$9.49</t>
  </si>
  <si>
    <t>$23.50</t>
  </si>
  <si>
    <t>$4.97</t>
  </si>
  <si>
    <t>$1.46</t>
  </si>
  <si>
    <t>$7.60</t>
  </si>
  <si>
    <t>$7.22</t>
  </si>
  <si>
    <t>$4.68</t>
  </si>
  <si>
    <t>$8.63</t>
  </si>
  <si>
    <t>$6.91</t>
  </si>
  <si>
    <t>6/22/2017</t>
  </si>
  <si>
    <t>7/24/2017</t>
  </si>
  <si>
    <t>$1.52</t>
  </si>
  <si>
    <t>$1.43</t>
  </si>
  <si>
    <t>12/20/2017</t>
  </si>
  <si>
    <t>$5.20</t>
  </si>
  <si>
    <t>7/27/2017</t>
  </si>
  <si>
    <t>7/25/2017</t>
  </si>
  <si>
    <t>$8.49</t>
  </si>
  <si>
    <t>7/28/2017</t>
  </si>
  <si>
    <t>$6.19</t>
  </si>
  <si>
    <t>$6.89</t>
  </si>
  <si>
    <t>$6.35</t>
  </si>
  <si>
    <t>$6.86</t>
  </si>
  <si>
    <t>Previous Sales Cost</t>
  </si>
  <si>
    <t>Sales Cost</t>
  </si>
  <si>
    <t>Previous Marketing Cost</t>
  </si>
  <si>
    <t>Marketing Cost</t>
  </si>
  <si>
    <t>Forecasted Quantity</t>
  </si>
  <si>
    <t>Total Sales</t>
  </si>
  <si>
    <t>Perf</t>
  </si>
  <si>
    <t>Units Sold to Seg</t>
  </si>
  <si>
    <t>Stock Out</t>
  </si>
  <si>
    <t>List Price</t>
  </si>
  <si>
    <t>Promo Budget</t>
  </si>
  <si>
    <t>Sales Budget</t>
  </si>
  <si>
    <t>Customer Aware-ness</t>
  </si>
  <si>
    <t>December Customer Surve</t>
  </si>
  <si>
    <t>YES</t>
  </si>
  <si>
    <t xml:space="preserve">Name </t>
  </si>
  <si>
    <t>Market Share</t>
  </si>
  <si>
    <t>SegmentType</t>
  </si>
  <si>
    <t>Inventory</t>
  </si>
  <si>
    <t>TotalQty</t>
  </si>
  <si>
    <t>ManufacturedQty</t>
  </si>
  <si>
    <t>Labor Rate</t>
  </si>
  <si>
    <t>Labour Cost</t>
  </si>
  <si>
    <t>Contribution Margin</t>
  </si>
  <si>
    <t>Old Automation</t>
  </si>
  <si>
    <t>Automation Cost</t>
  </si>
  <si>
    <t>New Capacity</t>
  </si>
  <si>
    <t>New Capacity Cost</t>
  </si>
  <si>
    <t>Number of Labour</t>
  </si>
  <si>
    <t>Utilization</t>
  </si>
  <si>
    <t>Old Labour</t>
  </si>
  <si>
    <t>New Labour</t>
  </si>
  <si>
    <t>ComputerRoundProductId</t>
  </si>
  <si>
    <t>Reliability Cost</t>
  </si>
  <si>
    <t>Performance Cost</t>
  </si>
  <si>
    <t>Size Cost</t>
  </si>
  <si>
    <t>Size Factor</t>
  </si>
  <si>
    <t>Performance Factor</t>
  </si>
  <si>
    <t xml:space="preserve">Reliability Factor </t>
  </si>
  <si>
    <t>Previous Price</t>
  </si>
  <si>
    <t>Previous Forecasted Qty</t>
  </si>
  <si>
    <t>UnitSold</t>
  </si>
  <si>
    <t>Old Inventory</t>
  </si>
  <si>
    <t xml:space="preserve">Capacity </t>
  </si>
  <si>
    <t>Capacity Cost</t>
  </si>
  <si>
    <t>Labour Factor</t>
  </si>
  <si>
    <t>5-25-2005</t>
  </si>
  <si>
    <t>1-29-2010</t>
  </si>
  <si>
    <t>3-27-2011</t>
  </si>
  <si>
    <t>3-18-2011</t>
  </si>
  <si>
    <t>8-23-2011</t>
  </si>
  <si>
    <t>8-29-2011</t>
  </si>
  <si>
    <t>8-26-2011</t>
  </si>
  <si>
    <t>8-19-2011</t>
  </si>
  <si>
    <t>11-26-2011</t>
  </si>
  <si>
    <t>9-17-2011</t>
  </si>
  <si>
    <t>8-28-2012</t>
  </si>
  <si>
    <t>1-29-2011</t>
  </si>
  <si>
    <t>1-15-2011</t>
  </si>
  <si>
    <t>11-17-2011</t>
  </si>
  <si>
    <t>11-24-2011</t>
  </si>
  <si>
    <t>7-27-2012</t>
  </si>
  <si>
    <t>5-27-2013</t>
  </si>
  <si>
    <t>12-21-2012</t>
  </si>
  <si>
    <t>12-16-2012</t>
  </si>
  <si>
    <t>12-25-2012</t>
  </si>
  <si>
    <t>11-28-2012</t>
  </si>
  <si>
    <t>12-17-2012</t>
  </si>
  <si>
    <t>12-24-2012</t>
  </si>
  <si>
    <t>6-18-2013</t>
  </si>
  <si>
    <t>12-19-2012</t>
  </si>
  <si>
    <t>6-25-2012</t>
  </si>
  <si>
    <t>9-21-2015</t>
  </si>
  <si>
    <t>12-20-2012</t>
  </si>
  <si>
    <t>1-27-2013</t>
  </si>
  <si>
    <t>1-14-2013</t>
  </si>
  <si>
    <t>8-16-2013</t>
  </si>
  <si>
    <t>12-15-2013</t>
  </si>
  <si>
    <t>11-28-2014</t>
  </si>
  <si>
    <t>12-26-2013</t>
  </si>
  <si>
    <t>12-24-2013</t>
  </si>
  <si>
    <t>10-14-2013</t>
  </si>
  <si>
    <t>10-21-2014</t>
  </si>
  <si>
    <t>11-23-2013</t>
  </si>
  <si>
    <t>9-21-2013</t>
  </si>
  <si>
    <t>10-21-2013</t>
  </si>
  <si>
    <t>6-30-2013</t>
  </si>
  <si>
    <t>12-19-2013</t>
  </si>
  <si>
    <t>12-17-2013</t>
  </si>
  <si>
    <t>3-19-2016</t>
  </si>
  <si>
    <t>11-15-2013</t>
  </si>
  <si>
    <t>11-24-2013</t>
  </si>
  <si>
    <t>11-22-2013</t>
  </si>
  <si>
    <t>8-20-2014</t>
  </si>
  <si>
    <t>7-24-2015</t>
  </si>
  <si>
    <t>12-26-2014</t>
  </si>
  <si>
    <t>11-20-2014</t>
  </si>
  <si>
    <t>12-23-2014</t>
  </si>
  <si>
    <t>1-15-2014</t>
  </si>
  <si>
    <t>8-29-2014</t>
  </si>
  <si>
    <t>8-28-2014</t>
  </si>
  <si>
    <t>7-21-2014</t>
  </si>
  <si>
    <t>12-15-2015</t>
  </si>
  <si>
    <t>10-29-2015</t>
  </si>
  <si>
    <t>11-17-2015</t>
  </si>
  <si>
    <t>6-16-2015</t>
  </si>
  <si>
    <t>7-15-2015</t>
  </si>
  <si>
    <t>12-26-2015</t>
  </si>
  <si>
    <t>7-28-2015</t>
  </si>
  <si>
    <t>7-31-2015</t>
  </si>
  <si>
    <t>7-27-2015</t>
  </si>
  <si>
    <t>9-18-2016</t>
  </si>
  <si>
    <t>11-13-2016</t>
  </si>
  <si>
    <t>5-14-2016</t>
  </si>
  <si>
    <t>7-27-2016</t>
  </si>
  <si>
    <t>12-14-2016</t>
  </si>
  <si>
    <t>11-24-2016</t>
  </si>
  <si>
    <t>6-27-2016</t>
  </si>
  <si>
    <t>6-29-2016</t>
  </si>
  <si>
    <t>7-29-2016</t>
  </si>
  <si>
    <t>12-19-2016</t>
  </si>
  <si>
    <t>7-24-2016</t>
  </si>
  <si>
    <t>7-15-2016</t>
  </si>
  <si>
    <t>7-17-2017</t>
  </si>
  <si>
    <t>7-23-2017</t>
  </si>
  <si>
    <t>6-29-2017</t>
  </si>
  <si>
    <t>7-13-2017</t>
  </si>
  <si>
    <t>6-22-2017</t>
  </si>
  <si>
    <t>7-24-2017</t>
  </si>
  <si>
    <t>12-20-2017</t>
  </si>
  <si>
    <t>7-27-2017</t>
  </si>
  <si>
    <t>7-25-2017</t>
  </si>
  <si>
    <t>7-28-2017</t>
  </si>
</sst>
</file>

<file path=xl/styles.xml><?xml version="1.0" encoding="utf-8"?>
<styleSheet xmlns="http://schemas.openxmlformats.org/spreadsheetml/2006/main">
  <numFmts count="7">
    <numFmt numFmtId="164" formatCode="[$-14009]dd/mm/yyyy;@"/>
    <numFmt numFmtId="165" formatCode="[$$-409]#,##0.00"/>
    <numFmt numFmtId="166" formatCode="[$$-409]#,##0"/>
    <numFmt numFmtId="167" formatCode="0.0"/>
    <numFmt numFmtId="168" formatCode="[$-14009]dd/mm/yy;@"/>
    <numFmt numFmtId="169" formatCode="&quot;Rs.&quot;\ #,##0.00"/>
    <numFmt numFmtId="170" formatCode="m/d/yyyy;@"/>
  </numFmts>
  <fonts count="2"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 applyAlignment="1">
      <alignment horizontal="left" wrapText="1"/>
    </xf>
    <xf numFmtId="9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14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9" fontId="1" fillId="0" borderId="0" xfId="0" applyNumberFormat="1" applyFont="1" applyBorder="1" applyAlignment="1">
      <alignment horizontal="center" wrapText="1"/>
    </xf>
    <xf numFmtId="9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/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10" fontId="0" fillId="0" borderId="0" xfId="0" applyNumberFormat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70" fontId="0" fillId="0" borderId="0" xfId="0" applyNumberFormat="1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26" activePane="bottomLeft" state="frozen"/>
      <selection pane="bottomLeft" activeCell="G54" sqref="G54"/>
    </sheetView>
  </sheetViews>
  <sheetFormatPr defaultRowHeight="12.75"/>
  <cols>
    <col min="1" max="2" width="9.140625" style="2"/>
    <col min="3" max="4" width="9.140625" customWidth="1"/>
    <col min="5" max="5" width="10.140625" customWidth="1"/>
    <col min="6" max="6" width="10.140625" style="37" customWidth="1"/>
    <col min="7" max="7" width="9.85546875" style="16" customWidth="1"/>
    <col min="8" max="11" width="9.140625" customWidth="1"/>
    <col min="12" max="12" width="9.140625" style="41" customWidth="1"/>
    <col min="13" max="16" width="9.140625" customWidth="1"/>
  </cols>
  <sheetData>
    <row r="1" spans="1:19" s="5" customFormat="1" ht="38.25">
      <c r="A1" s="5" t="s">
        <v>18</v>
      </c>
      <c r="B1" s="5" t="s">
        <v>0</v>
      </c>
      <c r="C1" s="5" t="s">
        <v>70</v>
      </c>
      <c r="D1" s="1" t="s">
        <v>56</v>
      </c>
      <c r="E1" s="6" t="s">
        <v>57</v>
      </c>
      <c r="F1" s="6"/>
      <c r="G1" s="15" t="s">
        <v>2</v>
      </c>
      <c r="H1" s="5" t="s">
        <v>58</v>
      </c>
      <c r="I1" s="5" t="s">
        <v>59</v>
      </c>
      <c r="J1" s="5" t="s">
        <v>60</v>
      </c>
      <c r="K1" s="5" t="s">
        <v>61</v>
      </c>
      <c r="L1" s="7" t="s">
        <v>62</v>
      </c>
      <c r="M1" s="5" t="s">
        <v>63</v>
      </c>
      <c r="N1" s="7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</row>
    <row r="3" spans="1:19">
      <c r="A3" s="8">
        <v>0</v>
      </c>
      <c r="B3" s="2" t="s">
        <v>31</v>
      </c>
      <c r="C3" t="s">
        <v>9</v>
      </c>
      <c r="D3">
        <v>999</v>
      </c>
      <c r="E3">
        <v>189</v>
      </c>
      <c r="F3" s="37">
        <f>SUM(D3:E3)</f>
        <v>1188</v>
      </c>
      <c r="G3" s="16">
        <v>39042</v>
      </c>
      <c r="H3">
        <v>3.1</v>
      </c>
      <c r="I3">
        <v>17500</v>
      </c>
      <c r="J3">
        <v>5.5</v>
      </c>
      <c r="K3">
        <v>14.5</v>
      </c>
      <c r="L3" s="41">
        <v>28</v>
      </c>
      <c r="M3">
        <v>11.59</v>
      </c>
      <c r="N3" t="s">
        <v>21</v>
      </c>
      <c r="O3" s="3">
        <v>0.28999999999999998</v>
      </c>
      <c r="P3" s="3">
        <v>0</v>
      </c>
      <c r="Q3">
        <v>4</v>
      </c>
      <c r="R3" s="4">
        <v>1800</v>
      </c>
      <c r="S3" s="3">
        <v>0.66</v>
      </c>
    </row>
    <row r="4" spans="1:19">
      <c r="A4" s="8">
        <v>0</v>
      </c>
      <c r="B4" s="2" t="s">
        <v>32</v>
      </c>
      <c r="C4" t="s">
        <v>11</v>
      </c>
      <c r="D4" s="4">
        <v>1763</v>
      </c>
      <c r="E4">
        <v>39</v>
      </c>
      <c r="F4" s="37">
        <f t="shared" ref="F4:F67" si="0">SUM(D4:E4)</f>
        <v>1802</v>
      </c>
      <c r="G4" s="16">
        <v>38497</v>
      </c>
      <c r="H4">
        <v>4.5999999999999996</v>
      </c>
      <c r="I4">
        <v>14000</v>
      </c>
      <c r="J4">
        <v>3</v>
      </c>
      <c r="K4">
        <v>17</v>
      </c>
      <c r="L4" s="41">
        <v>21</v>
      </c>
      <c r="M4">
        <v>7.81</v>
      </c>
      <c r="N4" t="s">
        <v>24</v>
      </c>
      <c r="O4" s="3">
        <v>0.27</v>
      </c>
      <c r="P4" s="3">
        <v>0.3</v>
      </c>
      <c r="Q4">
        <v>5</v>
      </c>
      <c r="R4" s="4">
        <v>1400</v>
      </c>
      <c r="S4" s="3">
        <v>1.29</v>
      </c>
    </row>
    <row r="5" spans="1:19">
      <c r="A5" s="8">
        <v>0</v>
      </c>
      <c r="B5" s="2" t="s">
        <v>33</v>
      </c>
      <c r="C5" t="s">
        <v>13</v>
      </c>
      <c r="D5">
        <v>366</v>
      </c>
      <c r="E5">
        <v>40</v>
      </c>
      <c r="F5" s="37">
        <f t="shared" si="0"/>
        <v>406</v>
      </c>
      <c r="G5" s="16">
        <v>39555</v>
      </c>
      <c r="H5">
        <v>1.7</v>
      </c>
      <c r="I5">
        <v>23000</v>
      </c>
      <c r="J5">
        <v>8</v>
      </c>
      <c r="K5">
        <v>12</v>
      </c>
      <c r="L5" s="41">
        <v>38</v>
      </c>
      <c r="M5">
        <v>15.98</v>
      </c>
      <c r="N5" t="s">
        <v>27</v>
      </c>
      <c r="O5" s="3">
        <v>0.33</v>
      </c>
      <c r="P5" s="3">
        <v>0</v>
      </c>
      <c r="Q5">
        <v>3</v>
      </c>
      <c r="R5">
        <v>900</v>
      </c>
      <c r="S5" s="3">
        <v>0.45</v>
      </c>
    </row>
    <row r="6" spans="1:19">
      <c r="A6" s="8">
        <v>0</v>
      </c>
      <c r="B6" s="2" t="s">
        <v>34</v>
      </c>
      <c r="C6" t="s">
        <v>15</v>
      </c>
      <c r="D6">
        <v>358</v>
      </c>
      <c r="E6">
        <v>78</v>
      </c>
      <c r="F6" s="37">
        <f t="shared" si="0"/>
        <v>436</v>
      </c>
      <c r="G6" s="16">
        <v>39263</v>
      </c>
      <c r="H6">
        <v>2.5</v>
      </c>
      <c r="I6">
        <v>25000</v>
      </c>
      <c r="J6">
        <v>9.4</v>
      </c>
      <c r="K6">
        <v>15.5</v>
      </c>
      <c r="L6" s="41">
        <v>33</v>
      </c>
      <c r="M6">
        <v>15.87</v>
      </c>
      <c r="N6" t="s">
        <v>27</v>
      </c>
      <c r="O6" s="3">
        <v>0.23</v>
      </c>
      <c r="P6" s="3">
        <v>0</v>
      </c>
      <c r="Q6">
        <v>3</v>
      </c>
      <c r="R6">
        <v>600</v>
      </c>
      <c r="S6" s="3">
        <v>0.73</v>
      </c>
    </row>
    <row r="7" spans="1:19">
      <c r="A7" s="8">
        <v>0</v>
      </c>
      <c r="B7" s="2" t="s">
        <v>35</v>
      </c>
      <c r="C7" t="s">
        <v>17</v>
      </c>
      <c r="D7">
        <v>314</v>
      </c>
      <c r="E7">
        <v>62</v>
      </c>
      <c r="F7" s="37">
        <f t="shared" si="0"/>
        <v>376</v>
      </c>
      <c r="G7" s="16">
        <v>39227</v>
      </c>
      <c r="H7">
        <v>2.6</v>
      </c>
      <c r="I7">
        <v>19000</v>
      </c>
      <c r="J7">
        <v>4</v>
      </c>
      <c r="K7">
        <v>11</v>
      </c>
      <c r="L7" s="41">
        <v>33</v>
      </c>
      <c r="M7">
        <v>13.62</v>
      </c>
      <c r="N7" t="s">
        <v>27</v>
      </c>
      <c r="O7" s="3">
        <v>0.3</v>
      </c>
      <c r="P7" s="3">
        <v>0</v>
      </c>
      <c r="Q7">
        <v>3</v>
      </c>
      <c r="R7">
        <v>600</v>
      </c>
      <c r="S7" s="3">
        <v>0.63</v>
      </c>
    </row>
    <row r="8" spans="1:19">
      <c r="A8" s="8">
        <v>0</v>
      </c>
      <c r="B8" s="2" t="s">
        <v>36</v>
      </c>
      <c r="C8" t="s">
        <v>9</v>
      </c>
      <c r="D8">
        <v>999</v>
      </c>
      <c r="E8">
        <v>189</v>
      </c>
      <c r="F8" s="37">
        <f t="shared" si="0"/>
        <v>1188</v>
      </c>
      <c r="G8" s="16">
        <v>39042</v>
      </c>
      <c r="H8">
        <v>3.1</v>
      </c>
      <c r="I8">
        <v>17500</v>
      </c>
      <c r="J8">
        <v>5.5</v>
      </c>
      <c r="K8">
        <v>14.5</v>
      </c>
      <c r="L8" s="41">
        <v>28</v>
      </c>
      <c r="M8">
        <v>11.59</v>
      </c>
      <c r="N8" t="s">
        <v>21</v>
      </c>
      <c r="O8" s="3">
        <v>0.28999999999999998</v>
      </c>
      <c r="P8" s="3">
        <v>0</v>
      </c>
      <c r="Q8">
        <v>4</v>
      </c>
      <c r="R8" s="4">
        <v>1800</v>
      </c>
      <c r="S8" s="3">
        <v>0.66</v>
      </c>
    </row>
    <row r="9" spans="1:19">
      <c r="A9" s="8">
        <v>0</v>
      </c>
      <c r="B9" s="2" t="s">
        <v>37</v>
      </c>
      <c r="C9" t="s">
        <v>11</v>
      </c>
      <c r="D9" s="4">
        <v>1763</v>
      </c>
      <c r="E9">
        <v>39</v>
      </c>
      <c r="F9" s="37">
        <f t="shared" si="0"/>
        <v>1802</v>
      </c>
      <c r="G9" s="16">
        <v>38497</v>
      </c>
      <c r="H9">
        <v>4.5999999999999996</v>
      </c>
      <c r="I9">
        <v>14000</v>
      </c>
      <c r="J9">
        <v>3</v>
      </c>
      <c r="K9">
        <v>17</v>
      </c>
      <c r="L9" s="41">
        <v>21</v>
      </c>
      <c r="M9">
        <v>7.81</v>
      </c>
      <c r="N9" t="s">
        <v>24</v>
      </c>
      <c r="O9" s="3">
        <v>0.27</v>
      </c>
      <c r="P9" s="3">
        <v>0.3</v>
      </c>
      <c r="Q9">
        <v>5</v>
      </c>
      <c r="R9" s="4">
        <v>1400</v>
      </c>
      <c r="S9" s="3">
        <v>1.29</v>
      </c>
    </row>
    <row r="10" spans="1:19">
      <c r="A10" s="8">
        <v>0</v>
      </c>
      <c r="B10" s="2" t="s">
        <v>38</v>
      </c>
      <c r="C10" t="s">
        <v>13</v>
      </c>
      <c r="D10">
        <v>366</v>
      </c>
      <c r="E10">
        <v>40</v>
      </c>
      <c r="F10" s="37">
        <f t="shared" si="0"/>
        <v>406</v>
      </c>
      <c r="G10" s="16">
        <v>39555</v>
      </c>
      <c r="H10">
        <v>1.7</v>
      </c>
      <c r="I10">
        <v>23000</v>
      </c>
      <c r="J10">
        <v>8</v>
      </c>
      <c r="K10">
        <v>12</v>
      </c>
      <c r="L10" s="41">
        <v>38</v>
      </c>
      <c r="M10">
        <v>15.98</v>
      </c>
      <c r="N10" t="s">
        <v>27</v>
      </c>
      <c r="O10" s="3">
        <v>0.33</v>
      </c>
      <c r="P10" s="3">
        <v>0</v>
      </c>
      <c r="Q10">
        <v>3</v>
      </c>
      <c r="R10">
        <v>900</v>
      </c>
      <c r="S10" s="3">
        <v>0.45</v>
      </c>
    </row>
    <row r="11" spans="1:19">
      <c r="A11" s="8">
        <v>0</v>
      </c>
      <c r="B11" s="2" t="s">
        <v>39</v>
      </c>
      <c r="C11" t="s">
        <v>15</v>
      </c>
      <c r="D11">
        <v>358</v>
      </c>
      <c r="E11">
        <v>78</v>
      </c>
      <c r="F11" s="37">
        <f t="shared" si="0"/>
        <v>436</v>
      </c>
      <c r="G11" s="16">
        <v>39263</v>
      </c>
      <c r="H11">
        <v>2.5</v>
      </c>
      <c r="I11">
        <v>25000</v>
      </c>
      <c r="J11">
        <v>9.4</v>
      </c>
      <c r="K11">
        <v>15.5</v>
      </c>
      <c r="L11" s="41">
        <v>33</v>
      </c>
      <c r="M11">
        <v>15.87</v>
      </c>
      <c r="N11" t="s">
        <v>27</v>
      </c>
      <c r="O11" s="3">
        <v>0.23</v>
      </c>
      <c r="P11" s="3">
        <v>0</v>
      </c>
      <c r="Q11">
        <v>3</v>
      </c>
      <c r="R11">
        <v>600</v>
      </c>
      <c r="S11" s="3">
        <v>0.73</v>
      </c>
    </row>
    <row r="12" spans="1:19">
      <c r="A12" s="8">
        <v>0</v>
      </c>
      <c r="B12" s="2" t="s">
        <v>40</v>
      </c>
      <c r="C12" t="s">
        <v>17</v>
      </c>
      <c r="D12">
        <v>314</v>
      </c>
      <c r="E12">
        <v>62</v>
      </c>
      <c r="F12" s="37">
        <f t="shared" si="0"/>
        <v>376</v>
      </c>
      <c r="G12" s="16">
        <v>39227</v>
      </c>
      <c r="H12">
        <v>2.6</v>
      </c>
      <c r="I12">
        <v>19000</v>
      </c>
      <c r="J12">
        <v>4</v>
      </c>
      <c r="K12">
        <v>11</v>
      </c>
      <c r="L12" s="41">
        <v>33</v>
      </c>
      <c r="M12">
        <v>13.62</v>
      </c>
      <c r="N12" t="s">
        <v>27</v>
      </c>
      <c r="O12" s="3">
        <v>0.3</v>
      </c>
      <c r="P12" s="3">
        <v>0</v>
      </c>
      <c r="Q12">
        <v>3</v>
      </c>
      <c r="R12">
        <v>600</v>
      </c>
      <c r="S12" s="3">
        <v>0.63</v>
      </c>
    </row>
    <row r="13" spans="1:19">
      <c r="A13" s="8">
        <v>0</v>
      </c>
      <c r="B13" s="2" t="s">
        <v>41</v>
      </c>
      <c r="C13" t="s">
        <v>9</v>
      </c>
      <c r="D13">
        <v>999</v>
      </c>
      <c r="E13">
        <v>189</v>
      </c>
      <c r="F13" s="37">
        <f t="shared" si="0"/>
        <v>1188</v>
      </c>
      <c r="G13" s="16">
        <v>39042</v>
      </c>
      <c r="H13">
        <v>3.1</v>
      </c>
      <c r="I13">
        <v>17500</v>
      </c>
      <c r="J13">
        <v>5.5</v>
      </c>
      <c r="K13">
        <v>14.5</v>
      </c>
      <c r="L13" s="41">
        <v>28</v>
      </c>
      <c r="M13">
        <v>11.59</v>
      </c>
      <c r="N13" t="s">
        <v>21</v>
      </c>
      <c r="O13" s="3">
        <v>0.28999999999999998</v>
      </c>
      <c r="P13" s="3">
        <v>0</v>
      </c>
      <c r="Q13">
        <v>4</v>
      </c>
      <c r="R13" s="4">
        <v>1800</v>
      </c>
      <c r="S13" s="3">
        <v>0.66</v>
      </c>
    </row>
    <row r="14" spans="1:19">
      <c r="A14" s="8">
        <v>0</v>
      </c>
      <c r="B14" s="2" t="s">
        <v>42</v>
      </c>
      <c r="C14" t="s">
        <v>11</v>
      </c>
      <c r="D14" s="4">
        <v>1763</v>
      </c>
      <c r="E14">
        <v>39</v>
      </c>
      <c r="F14" s="37">
        <f t="shared" si="0"/>
        <v>1802</v>
      </c>
      <c r="G14" s="16">
        <v>38497</v>
      </c>
      <c r="H14">
        <v>4.5999999999999996</v>
      </c>
      <c r="I14">
        <v>14000</v>
      </c>
      <c r="J14">
        <v>3</v>
      </c>
      <c r="K14">
        <v>17</v>
      </c>
      <c r="L14" s="41">
        <v>21</v>
      </c>
      <c r="M14">
        <v>7.81</v>
      </c>
      <c r="N14" t="s">
        <v>24</v>
      </c>
      <c r="O14" s="3">
        <v>0.27</v>
      </c>
      <c r="P14" s="3">
        <v>0.3</v>
      </c>
      <c r="Q14">
        <v>5</v>
      </c>
      <c r="R14" s="4">
        <v>1400</v>
      </c>
      <c r="S14" s="3">
        <v>1.29</v>
      </c>
    </row>
    <row r="15" spans="1:19">
      <c r="A15" s="8">
        <v>0</v>
      </c>
      <c r="B15" s="2" t="s">
        <v>43</v>
      </c>
      <c r="C15" t="s">
        <v>13</v>
      </c>
      <c r="D15">
        <v>366</v>
      </c>
      <c r="E15">
        <v>40</v>
      </c>
      <c r="F15" s="37">
        <f t="shared" si="0"/>
        <v>406</v>
      </c>
      <c r="G15" s="16">
        <v>39555</v>
      </c>
      <c r="H15">
        <v>1.7</v>
      </c>
      <c r="I15">
        <v>23000</v>
      </c>
      <c r="J15">
        <v>8</v>
      </c>
      <c r="K15">
        <v>12</v>
      </c>
      <c r="L15" s="41">
        <v>38</v>
      </c>
      <c r="M15">
        <v>15.98</v>
      </c>
      <c r="N15" t="s">
        <v>27</v>
      </c>
      <c r="O15" s="3">
        <v>0.33</v>
      </c>
      <c r="P15" s="3">
        <v>0</v>
      </c>
      <c r="Q15">
        <v>3</v>
      </c>
      <c r="R15">
        <v>900</v>
      </c>
      <c r="S15" s="3">
        <v>0.45</v>
      </c>
    </row>
    <row r="16" spans="1:19">
      <c r="A16" s="8">
        <v>0</v>
      </c>
      <c r="B16" s="2" t="s">
        <v>44</v>
      </c>
      <c r="C16" t="s">
        <v>15</v>
      </c>
      <c r="D16">
        <v>358</v>
      </c>
      <c r="E16">
        <v>78</v>
      </c>
      <c r="F16" s="37">
        <f t="shared" si="0"/>
        <v>436</v>
      </c>
      <c r="G16" s="16">
        <v>39263</v>
      </c>
      <c r="H16">
        <v>2.5</v>
      </c>
      <c r="I16">
        <v>25000</v>
      </c>
      <c r="J16">
        <v>9.4</v>
      </c>
      <c r="K16">
        <v>15.5</v>
      </c>
      <c r="L16" s="41">
        <v>33</v>
      </c>
      <c r="M16">
        <v>15.87</v>
      </c>
      <c r="N16" t="s">
        <v>27</v>
      </c>
      <c r="O16" s="3">
        <v>0.23</v>
      </c>
      <c r="P16" s="3">
        <v>0</v>
      </c>
      <c r="Q16">
        <v>3</v>
      </c>
      <c r="R16">
        <v>600</v>
      </c>
      <c r="S16" s="3">
        <v>0.73</v>
      </c>
    </row>
    <row r="17" spans="1:19">
      <c r="A17" s="8">
        <v>0</v>
      </c>
      <c r="B17" s="2" t="s">
        <v>45</v>
      </c>
      <c r="C17" t="s">
        <v>17</v>
      </c>
      <c r="D17">
        <v>314</v>
      </c>
      <c r="E17">
        <v>62</v>
      </c>
      <c r="F17" s="37">
        <f t="shared" si="0"/>
        <v>376</v>
      </c>
      <c r="G17" s="16">
        <v>39227</v>
      </c>
      <c r="H17">
        <v>2.6</v>
      </c>
      <c r="I17">
        <v>19000</v>
      </c>
      <c r="J17">
        <v>4</v>
      </c>
      <c r="K17">
        <v>11</v>
      </c>
      <c r="L17" s="41">
        <v>33</v>
      </c>
      <c r="M17">
        <v>13.62</v>
      </c>
      <c r="N17" t="s">
        <v>27</v>
      </c>
      <c r="O17" s="3">
        <v>0.3</v>
      </c>
      <c r="P17" s="3">
        <v>0</v>
      </c>
      <c r="Q17">
        <v>3</v>
      </c>
      <c r="R17">
        <v>600</v>
      </c>
      <c r="S17" s="3">
        <v>0.63</v>
      </c>
    </row>
    <row r="18" spans="1:19">
      <c r="A18" s="8">
        <v>0</v>
      </c>
      <c r="B18" s="2" t="s">
        <v>46</v>
      </c>
      <c r="C18" t="s">
        <v>9</v>
      </c>
      <c r="D18">
        <v>999</v>
      </c>
      <c r="E18">
        <v>189</v>
      </c>
      <c r="F18" s="37">
        <f t="shared" si="0"/>
        <v>1188</v>
      </c>
      <c r="G18" s="16">
        <v>39042</v>
      </c>
      <c r="H18">
        <v>3.1</v>
      </c>
      <c r="I18">
        <v>17500</v>
      </c>
      <c r="J18">
        <v>5.5</v>
      </c>
      <c r="K18">
        <v>14.5</v>
      </c>
      <c r="L18" s="41">
        <v>28</v>
      </c>
      <c r="M18">
        <v>11.59</v>
      </c>
      <c r="N18" t="s">
        <v>21</v>
      </c>
      <c r="O18" s="3">
        <v>0.28999999999999998</v>
      </c>
      <c r="P18" s="3">
        <v>0</v>
      </c>
      <c r="Q18">
        <v>4</v>
      </c>
      <c r="R18" s="4">
        <v>1800</v>
      </c>
      <c r="S18" s="3">
        <v>0.66</v>
      </c>
    </row>
    <row r="19" spans="1:19">
      <c r="A19" s="8">
        <v>0</v>
      </c>
      <c r="B19" s="2" t="s">
        <v>47</v>
      </c>
      <c r="C19" t="s">
        <v>11</v>
      </c>
      <c r="D19" s="4">
        <v>1763</v>
      </c>
      <c r="E19">
        <v>39</v>
      </c>
      <c r="F19" s="37">
        <f t="shared" si="0"/>
        <v>1802</v>
      </c>
      <c r="G19" s="16">
        <v>38497</v>
      </c>
      <c r="H19">
        <v>4.5999999999999996</v>
      </c>
      <c r="I19">
        <v>14000</v>
      </c>
      <c r="J19">
        <v>3</v>
      </c>
      <c r="K19">
        <v>17</v>
      </c>
      <c r="L19" s="41">
        <v>21</v>
      </c>
      <c r="M19">
        <v>7.81</v>
      </c>
      <c r="N19" t="s">
        <v>24</v>
      </c>
      <c r="O19" s="3">
        <v>0.27</v>
      </c>
      <c r="P19" s="3">
        <v>0.3</v>
      </c>
      <c r="Q19">
        <v>5</v>
      </c>
      <c r="R19" s="4">
        <v>1400</v>
      </c>
      <c r="S19" s="3">
        <v>1.29</v>
      </c>
    </row>
    <row r="20" spans="1:19">
      <c r="A20" s="8">
        <v>0</v>
      </c>
      <c r="B20" s="2" t="s">
        <v>48</v>
      </c>
      <c r="C20" t="s">
        <v>13</v>
      </c>
      <c r="D20">
        <v>366</v>
      </c>
      <c r="E20">
        <v>40</v>
      </c>
      <c r="F20" s="37">
        <f t="shared" si="0"/>
        <v>406</v>
      </c>
      <c r="G20" s="16">
        <v>39555</v>
      </c>
      <c r="H20">
        <v>1.7</v>
      </c>
      <c r="I20">
        <v>23000</v>
      </c>
      <c r="J20">
        <v>8</v>
      </c>
      <c r="K20">
        <v>12</v>
      </c>
      <c r="L20" s="41">
        <v>38</v>
      </c>
      <c r="M20">
        <v>15.98</v>
      </c>
      <c r="N20" t="s">
        <v>27</v>
      </c>
      <c r="O20" s="3">
        <v>0.33</v>
      </c>
      <c r="P20" s="3">
        <v>0</v>
      </c>
      <c r="Q20">
        <v>3</v>
      </c>
      <c r="R20">
        <v>900</v>
      </c>
      <c r="S20" s="3">
        <v>0.45</v>
      </c>
    </row>
    <row r="21" spans="1:19">
      <c r="A21" s="8">
        <v>0</v>
      </c>
      <c r="B21" s="2" t="s">
        <v>49</v>
      </c>
      <c r="C21" t="s">
        <v>15</v>
      </c>
      <c r="D21">
        <v>358</v>
      </c>
      <c r="E21">
        <v>78</v>
      </c>
      <c r="F21" s="37">
        <f t="shared" si="0"/>
        <v>436</v>
      </c>
      <c r="G21" s="16">
        <v>39263</v>
      </c>
      <c r="H21">
        <v>2.5</v>
      </c>
      <c r="I21">
        <v>25000</v>
      </c>
      <c r="J21">
        <v>9.4</v>
      </c>
      <c r="K21">
        <v>15.5</v>
      </c>
      <c r="L21" s="41">
        <v>33</v>
      </c>
      <c r="M21">
        <v>15.87</v>
      </c>
      <c r="N21" t="s">
        <v>27</v>
      </c>
      <c r="O21" s="3">
        <v>0.23</v>
      </c>
      <c r="P21" s="3">
        <v>0</v>
      </c>
      <c r="Q21">
        <v>3</v>
      </c>
      <c r="R21">
        <v>600</v>
      </c>
      <c r="S21" s="3">
        <v>0.73</v>
      </c>
    </row>
    <row r="22" spans="1:19">
      <c r="A22" s="8">
        <v>0</v>
      </c>
      <c r="B22" s="2" t="s">
        <v>50</v>
      </c>
      <c r="C22" t="s">
        <v>17</v>
      </c>
      <c r="D22">
        <v>314</v>
      </c>
      <c r="E22">
        <v>62</v>
      </c>
      <c r="F22" s="37">
        <f t="shared" si="0"/>
        <v>376</v>
      </c>
      <c r="G22" s="16">
        <v>39227</v>
      </c>
      <c r="H22">
        <v>2.6</v>
      </c>
      <c r="I22">
        <v>19000</v>
      </c>
      <c r="J22">
        <v>4</v>
      </c>
      <c r="K22">
        <v>11</v>
      </c>
      <c r="L22" s="41">
        <v>33</v>
      </c>
      <c r="M22">
        <v>13.62</v>
      </c>
      <c r="N22" t="s">
        <v>27</v>
      </c>
      <c r="O22" s="3">
        <v>0.3</v>
      </c>
      <c r="P22" s="3">
        <v>0</v>
      </c>
      <c r="Q22">
        <v>3</v>
      </c>
      <c r="R22">
        <v>600</v>
      </c>
      <c r="S22" s="3">
        <v>0.63</v>
      </c>
    </row>
    <row r="23" spans="1:19">
      <c r="A23" s="8">
        <v>0</v>
      </c>
      <c r="B23" s="2" t="s">
        <v>51</v>
      </c>
      <c r="C23" t="s">
        <v>9</v>
      </c>
      <c r="D23">
        <v>999</v>
      </c>
      <c r="E23">
        <v>189</v>
      </c>
      <c r="F23" s="37">
        <f t="shared" si="0"/>
        <v>1188</v>
      </c>
      <c r="G23" s="16">
        <v>39042</v>
      </c>
      <c r="H23">
        <v>3.1</v>
      </c>
      <c r="I23">
        <v>17500</v>
      </c>
      <c r="J23">
        <v>5.5</v>
      </c>
      <c r="K23">
        <v>14.5</v>
      </c>
      <c r="L23" s="41">
        <v>28</v>
      </c>
      <c r="M23">
        <v>11.59</v>
      </c>
      <c r="N23" t="s">
        <v>21</v>
      </c>
      <c r="O23" s="3">
        <v>0.28999999999999998</v>
      </c>
      <c r="P23" s="3">
        <v>0</v>
      </c>
      <c r="Q23">
        <v>4</v>
      </c>
      <c r="R23" s="4">
        <v>1800</v>
      </c>
      <c r="S23" s="3">
        <v>0.66</v>
      </c>
    </row>
    <row r="24" spans="1:19">
      <c r="A24" s="8">
        <v>0</v>
      </c>
      <c r="B24" s="2" t="s">
        <v>52</v>
      </c>
      <c r="C24" t="s">
        <v>11</v>
      </c>
      <c r="D24" s="4">
        <v>1763</v>
      </c>
      <c r="E24">
        <v>39</v>
      </c>
      <c r="F24" s="37">
        <f t="shared" si="0"/>
        <v>1802</v>
      </c>
      <c r="G24" s="16">
        <v>38497</v>
      </c>
      <c r="H24">
        <v>4.5999999999999996</v>
      </c>
      <c r="I24">
        <v>14000</v>
      </c>
      <c r="J24">
        <v>3</v>
      </c>
      <c r="K24">
        <v>17</v>
      </c>
      <c r="L24" s="41">
        <v>21</v>
      </c>
      <c r="M24">
        <v>7.81</v>
      </c>
      <c r="N24" t="s">
        <v>24</v>
      </c>
      <c r="O24" s="3">
        <v>0.27</v>
      </c>
      <c r="P24" s="3">
        <v>0.3</v>
      </c>
      <c r="Q24">
        <v>5</v>
      </c>
      <c r="R24" s="4">
        <v>1400</v>
      </c>
      <c r="S24" s="3">
        <v>1.29</v>
      </c>
    </row>
    <row r="25" spans="1:19">
      <c r="A25" s="8">
        <v>0</v>
      </c>
      <c r="B25" s="2" t="s">
        <v>53</v>
      </c>
      <c r="C25" t="s">
        <v>13</v>
      </c>
      <c r="D25">
        <v>366</v>
      </c>
      <c r="E25">
        <v>40</v>
      </c>
      <c r="F25" s="37">
        <f t="shared" si="0"/>
        <v>406</v>
      </c>
      <c r="G25" s="16">
        <v>39555</v>
      </c>
      <c r="H25">
        <v>1.7</v>
      </c>
      <c r="I25">
        <v>23000</v>
      </c>
      <c r="J25">
        <v>8</v>
      </c>
      <c r="K25">
        <v>12</v>
      </c>
      <c r="L25" s="41">
        <v>38</v>
      </c>
      <c r="M25">
        <v>15.98</v>
      </c>
      <c r="N25" t="s">
        <v>27</v>
      </c>
      <c r="O25" s="3">
        <v>0.33</v>
      </c>
      <c r="P25" s="3">
        <v>0</v>
      </c>
      <c r="Q25">
        <v>3</v>
      </c>
      <c r="R25">
        <v>900</v>
      </c>
      <c r="S25" s="3">
        <v>0.45</v>
      </c>
    </row>
    <row r="26" spans="1:19">
      <c r="A26" s="8">
        <v>0</v>
      </c>
      <c r="B26" s="2" t="s">
        <v>54</v>
      </c>
      <c r="C26" t="s">
        <v>15</v>
      </c>
      <c r="D26">
        <v>358</v>
      </c>
      <c r="E26">
        <v>78</v>
      </c>
      <c r="F26" s="37">
        <f t="shared" si="0"/>
        <v>436</v>
      </c>
      <c r="G26" s="16">
        <v>39263</v>
      </c>
      <c r="H26">
        <v>2.5</v>
      </c>
      <c r="I26">
        <v>25000</v>
      </c>
      <c r="J26">
        <v>9.4</v>
      </c>
      <c r="K26">
        <v>15.5</v>
      </c>
      <c r="L26" s="41">
        <v>33</v>
      </c>
      <c r="M26">
        <v>15.87</v>
      </c>
      <c r="N26" t="s">
        <v>27</v>
      </c>
      <c r="O26" s="3">
        <v>0.23</v>
      </c>
      <c r="P26" s="3">
        <v>0</v>
      </c>
      <c r="Q26">
        <v>3</v>
      </c>
      <c r="R26">
        <v>600</v>
      </c>
      <c r="S26" s="3">
        <v>0.73</v>
      </c>
    </row>
    <row r="27" spans="1:19">
      <c r="A27" s="8">
        <v>0</v>
      </c>
      <c r="B27" s="2" t="s">
        <v>55</v>
      </c>
      <c r="C27" t="s">
        <v>17</v>
      </c>
      <c r="D27">
        <v>314</v>
      </c>
      <c r="E27">
        <v>62</v>
      </c>
      <c r="F27" s="37">
        <f t="shared" si="0"/>
        <v>376</v>
      </c>
      <c r="G27" s="16">
        <v>39227</v>
      </c>
      <c r="H27">
        <v>2.6</v>
      </c>
      <c r="I27">
        <v>19000</v>
      </c>
      <c r="J27">
        <v>4</v>
      </c>
      <c r="K27">
        <v>11</v>
      </c>
      <c r="L27" s="41">
        <v>33</v>
      </c>
      <c r="M27">
        <v>13.62</v>
      </c>
      <c r="N27" t="s">
        <v>27</v>
      </c>
      <c r="O27" s="3">
        <v>0.3</v>
      </c>
      <c r="P27" s="3">
        <v>0</v>
      </c>
      <c r="Q27">
        <v>3</v>
      </c>
      <c r="R27">
        <v>600</v>
      </c>
      <c r="S27" s="3">
        <v>0.63</v>
      </c>
    </row>
    <row r="28" spans="1:19">
      <c r="A28" s="8">
        <v>1</v>
      </c>
      <c r="B28" s="2" t="s">
        <v>31</v>
      </c>
      <c r="C28" t="s">
        <v>9</v>
      </c>
      <c r="D28" s="4">
        <v>1190</v>
      </c>
      <c r="E28">
        <v>138</v>
      </c>
      <c r="F28" s="37">
        <f t="shared" si="0"/>
        <v>1328</v>
      </c>
      <c r="G28" s="16">
        <v>40343</v>
      </c>
      <c r="H28">
        <v>2.2999999999999998</v>
      </c>
      <c r="I28">
        <v>17200</v>
      </c>
      <c r="J28">
        <v>5.5</v>
      </c>
      <c r="K28">
        <v>15.3</v>
      </c>
      <c r="L28" s="41">
        <v>27.3</v>
      </c>
      <c r="M28">
        <v>10.17</v>
      </c>
      <c r="N28" t="s">
        <v>80</v>
      </c>
      <c r="O28" s="3">
        <v>0.31</v>
      </c>
      <c r="P28" s="3">
        <v>0</v>
      </c>
      <c r="Q28">
        <v>4.5999999999999996</v>
      </c>
      <c r="R28" s="4">
        <v>1400</v>
      </c>
      <c r="S28" s="3">
        <v>0.81</v>
      </c>
    </row>
    <row r="29" spans="1:19">
      <c r="A29" s="8">
        <v>1</v>
      </c>
      <c r="B29" s="2" t="s">
        <v>32</v>
      </c>
      <c r="C29" t="s">
        <v>11</v>
      </c>
      <c r="D29" s="4">
        <v>1552</v>
      </c>
      <c r="E29">
        <v>120</v>
      </c>
      <c r="F29" s="37">
        <f t="shared" si="0"/>
        <v>1672</v>
      </c>
      <c r="G29" s="16">
        <v>38497</v>
      </c>
      <c r="H29">
        <v>5.6</v>
      </c>
      <c r="I29">
        <v>14000</v>
      </c>
      <c r="J29">
        <v>3</v>
      </c>
      <c r="K29">
        <v>17</v>
      </c>
      <c r="L29" s="41">
        <v>21.5</v>
      </c>
      <c r="M29">
        <v>7.05</v>
      </c>
      <c r="N29" t="s">
        <v>83</v>
      </c>
      <c r="O29" s="3">
        <v>0.32</v>
      </c>
      <c r="P29" s="3">
        <v>0.18</v>
      </c>
      <c r="Q29">
        <v>5.4</v>
      </c>
      <c r="R29" s="4">
        <v>1400</v>
      </c>
      <c r="S29" s="3">
        <v>1.17</v>
      </c>
    </row>
    <row r="30" spans="1:19">
      <c r="A30" s="8">
        <v>1</v>
      </c>
      <c r="B30" s="2" t="s">
        <v>33</v>
      </c>
      <c r="C30" t="s">
        <v>13</v>
      </c>
      <c r="D30">
        <v>527</v>
      </c>
      <c r="E30">
        <v>107</v>
      </c>
      <c r="F30" s="37">
        <f t="shared" si="0"/>
        <v>634</v>
      </c>
      <c r="G30" s="16">
        <v>40439</v>
      </c>
      <c r="H30">
        <v>1.5</v>
      </c>
      <c r="I30">
        <v>23500</v>
      </c>
      <c r="J30">
        <v>8.9</v>
      </c>
      <c r="K30">
        <v>11.1</v>
      </c>
      <c r="L30" s="41">
        <v>37.6</v>
      </c>
      <c r="M30">
        <v>15.91</v>
      </c>
      <c r="N30" t="s">
        <v>86</v>
      </c>
      <c r="O30" s="3">
        <v>0.33</v>
      </c>
      <c r="P30" s="3">
        <v>0</v>
      </c>
      <c r="Q30">
        <v>3.4</v>
      </c>
      <c r="R30">
        <v>900</v>
      </c>
      <c r="S30" s="3">
        <v>0.66</v>
      </c>
    </row>
    <row r="31" spans="1:19">
      <c r="A31" s="8">
        <v>1</v>
      </c>
      <c r="B31" s="2" t="s">
        <v>34</v>
      </c>
      <c r="C31" t="s">
        <v>15</v>
      </c>
      <c r="D31">
        <v>415</v>
      </c>
      <c r="E31">
        <v>59</v>
      </c>
      <c r="F31" s="37">
        <f t="shared" si="0"/>
        <v>474</v>
      </c>
      <c r="G31" s="16">
        <v>40383</v>
      </c>
      <c r="H31">
        <v>2</v>
      </c>
      <c r="I31">
        <v>24000</v>
      </c>
      <c r="J31">
        <v>9.4</v>
      </c>
      <c r="K31">
        <v>14.5</v>
      </c>
      <c r="L31" s="41">
        <v>33</v>
      </c>
      <c r="M31">
        <v>14.85</v>
      </c>
      <c r="N31" t="s">
        <v>86</v>
      </c>
      <c r="O31" s="3">
        <v>0.25</v>
      </c>
      <c r="P31" s="3">
        <v>0</v>
      </c>
      <c r="Q31">
        <v>3.4</v>
      </c>
      <c r="R31">
        <v>600</v>
      </c>
      <c r="S31" s="3">
        <v>0.66</v>
      </c>
    </row>
    <row r="32" spans="1:19">
      <c r="A32" s="8">
        <v>1</v>
      </c>
      <c r="B32" s="2" t="s">
        <v>35</v>
      </c>
      <c r="C32" t="s">
        <v>17</v>
      </c>
      <c r="D32">
        <v>453</v>
      </c>
      <c r="E32">
        <v>55</v>
      </c>
      <c r="F32" s="37">
        <f t="shared" si="0"/>
        <v>508</v>
      </c>
      <c r="G32" s="16">
        <v>40381</v>
      </c>
      <c r="H32">
        <v>2</v>
      </c>
      <c r="I32">
        <v>18500</v>
      </c>
      <c r="J32">
        <v>5</v>
      </c>
      <c r="K32">
        <v>11.2</v>
      </c>
      <c r="L32" s="41">
        <v>32.15</v>
      </c>
      <c r="M32">
        <v>12.64</v>
      </c>
      <c r="N32" t="s">
        <v>86</v>
      </c>
      <c r="O32" s="3">
        <v>0.31</v>
      </c>
      <c r="P32" s="3">
        <v>0</v>
      </c>
      <c r="Q32">
        <v>3.4</v>
      </c>
      <c r="R32">
        <v>600</v>
      </c>
      <c r="S32" s="3">
        <v>0.74</v>
      </c>
    </row>
    <row r="33" spans="1:19">
      <c r="A33" s="8">
        <v>1</v>
      </c>
      <c r="B33" s="2" t="s">
        <v>36</v>
      </c>
      <c r="C33" t="s">
        <v>9</v>
      </c>
      <c r="D33" s="4">
        <v>1225</v>
      </c>
      <c r="E33">
        <v>103</v>
      </c>
      <c r="F33" s="37">
        <f t="shared" si="0"/>
        <v>1328</v>
      </c>
      <c r="G33" s="16">
        <v>40338</v>
      </c>
      <c r="H33">
        <v>2.2999999999999998</v>
      </c>
      <c r="I33">
        <v>16500</v>
      </c>
      <c r="J33">
        <v>5</v>
      </c>
      <c r="K33">
        <v>15</v>
      </c>
      <c r="L33" s="41">
        <v>27</v>
      </c>
      <c r="M33">
        <v>9.84</v>
      </c>
      <c r="N33" t="s">
        <v>80</v>
      </c>
      <c r="O33" s="3">
        <v>0.31</v>
      </c>
      <c r="P33" s="3">
        <v>0</v>
      </c>
      <c r="Q33">
        <v>5</v>
      </c>
      <c r="R33" s="4">
        <v>1500</v>
      </c>
      <c r="S33" s="3">
        <v>0.76</v>
      </c>
    </row>
    <row r="34" spans="1:19">
      <c r="A34" s="8">
        <v>1</v>
      </c>
      <c r="B34" s="2" t="s">
        <v>37</v>
      </c>
      <c r="C34" t="s">
        <v>11</v>
      </c>
      <c r="D34" s="4">
        <v>1962</v>
      </c>
      <c r="E34">
        <v>156</v>
      </c>
      <c r="F34" s="37">
        <f t="shared" si="0"/>
        <v>2118</v>
      </c>
      <c r="G34" s="16">
        <v>40193</v>
      </c>
      <c r="H34">
        <v>5.6</v>
      </c>
      <c r="I34">
        <v>13000</v>
      </c>
      <c r="J34">
        <v>3</v>
      </c>
      <c r="K34">
        <v>17</v>
      </c>
      <c r="L34" s="41">
        <v>20</v>
      </c>
      <c r="M34">
        <v>6.75</v>
      </c>
      <c r="N34" t="s">
        <v>92</v>
      </c>
      <c r="O34" s="3">
        <v>0.25</v>
      </c>
      <c r="P34" s="3">
        <v>0.5</v>
      </c>
      <c r="Q34">
        <v>6</v>
      </c>
      <c r="R34" s="4">
        <v>1400</v>
      </c>
      <c r="S34" s="3">
        <v>1.49</v>
      </c>
    </row>
    <row r="35" spans="1:19">
      <c r="A35" s="8">
        <v>1</v>
      </c>
      <c r="B35" s="2" t="s">
        <v>38</v>
      </c>
      <c r="C35" t="s">
        <v>13</v>
      </c>
      <c r="D35">
        <v>483</v>
      </c>
      <c r="E35">
        <v>102</v>
      </c>
      <c r="F35" s="37">
        <f t="shared" si="0"/>
        <v>585</v>
      </c>
      <c r="G35" s="16">
        <v>40474</v>
      </c>
      <c r="H35">
        <v>1.4</v>
      </c>
      <c r="I35">
        <v>23000</v>
      </c>
      <c r="J35">
        <v>9</v>
      </c>
      <c r="K35">
        <v>11</v>
      </c>
      <c r="L35" s="41">
        <v>38</v>
      </c>
      <c r="M35">
        <v>15.86</v>
      </c>
      <c r="N35" t="s">
        <v>86</v>
      </c>
      <c r="O35" s="3">
        <v>0.34</v>
      </c>
      <c r="P35" s="3">
        <v>0</v>
      </c>
      <c r="Q35">
        <v>4</v>
      </c>
      <c r="R35">
        <v>600</v>
      </c>
      <c r="S35" s="3">
        <v>0.91</v>
      </c>
    </row>
    <row r="36" spans="1:19">
      <c r="A36" s="8">
        <v>1</v>
      </c>
      <c r="B36" s="2" t="s">
        <v>39</v>
      </c>
      <c r="C36" t="s">
        <v>15</v>
      </c>
      <c r="D36">
        <v>492</v>
      </c>
      <c r="E36">
        <v>31</v>
      </c>
      <c r="F36" s="37">
        <f t="shared" si="0"/>
        <v>523</v>
      </c>
      <c r="G36" s="16">
        <v>40417</v>
      </c>
      <c r="H36">
        <v>1.9</v>
      </c>
      <c r="I36">
        <v>26000</v>
      </c>
      <c r="J36">
        <v>10.4</v>
      </c>
      <c r="K36">
        <v>15</v>
      </c>
      <c r="L36" s="41">
        <v>33</v>
      </c>
      <c r="M36">
        <v>15.92</v>
      </c>
      <c r="N36" t="s">
        <v>86</v>
      </c>
      <c r="O36" s="3">
        <v>0.25</v>
      </c>
      <c r="P36" s="3">
        <v>0</v>
      </c>
      <c r="Q36">
        <v>4</v>
      </c>
      <c r="R36">
        <v>500</v>
      </c>
      <c r="S36" s="3">
        <v>0.89</v>
      </c>
    </row>
    <row r="37" spans="1:19">
      <c r="A37" s="8">
        <v>1</v>
      </c>
      <c r="B37" s="2" t="s">
        <v>40</v>
      </c>
      <c r="C37" t="s">
        <v>17</v>
      </c>
      <c r="D37">
        <v>398</v>
      </c>
      <c r="E37">
        <v>60</v>
      </c>
      <c r="F37" s="37">
        <f t="shared" si="0"/>
        <v>458</v>
      </c>
      <c r="G37" s="16">
        <v>40488</v>
      </c>
      <c r="H37">
        <v>1.9</v>
      </c>
      <c r="I37">
        <v>18000</v>
      </c>
      <c r="J37">
        <v>5</v>
      </c>
      <c r="K37">
        <v>10</v>
      </c>
      <c r="L37" s="41">
        <v>33</v>
      </c>
      <c r="M37">
        <v>13.26</v>
      </c>
      <c r="N37" t="s">
        <v>86</v>
      </c>
      <c r="O37" s="3">
        <v>0.32</v>
      </c>
      <c r="P37" s="3">
        <v>0</v>
      </c>
      <c r="Q37">
        <v>4</v>
      </c>
      <c r="R37">
        <v>500</v>
      </c>
      <c r="S37" s="3">
        <v>0.79</v>
      </c>
    </row>
    <row r="38" spans="1:19">
      <c r="A38" s="8">
        <v>1</v>
      </c>
      <c r="B38" s="2" t="s">
        <v>41</v>
      </c>
      <c r="C38" t="s">
        <v>9</v>
      </c>
      <c r="D38" s="4">
        <v>1212</v>
      </c>
      <c r="E38">
        <v>115</v>
      </c>
      <c r="F38" s="37">
        <f t="shared" si="0"/>
        <v>1327</v>
      </c>
      <c r="G38" s="16">
        <v>40331</v>
      </c>
      <c r="H38">
        <v>2.2999999999999998</v>
      </c>
      <c r="I38">
        <v>18000</v>
      </c>
      <c r="J38">
        <v>6</v>
      </c>
      <c r="K38">
        <v>14</v>
      </c>
      <c r="L38" s="41">
        <v>29.5</v>
      </c>
      <c r="M38">
        <v>11.31</v>
      </c>
      <c r="N38" t="s">
        <v>80</v>
      </c>
      <c r="O38" s="3">
        <v>0.34</v>
      </c>
      <c r="P38" s="3">
        <v>0</v>
      </c>
      <c r="Q38">
        <v>4.5</v>
      </c>
      <c r="R38" s="4">
        <v>1500</v>
      </c>
      <c r="S38" s="3">
        <v>0.76</v>
      </c>
    </row>
    <row r="39" spans="1:19">
      <c r="A39" s="8">
        <v>1</v>
      </c>
      <c r="B39" s="2" t="s">
        <v>42</v>
      </c>
      <c r="C39" t="s">
        <v>11</v>
      </c>
      <c r="D39" s="4">
        <v>1591</v>
      </c>
      <c r="E39">
        <v>131</v>
      </c>
      <c r="F39" s="37">
        <f t="shared" si="0"/>
        <v>1722</v>
      </c>
      <c r="G39" s="16">
        <v>40186</v>
      </c>
      <c r="H39">
        <v>5.6</v>
      </c>
      <c r="I39">
        <v>14500</v>
      </c>
      <c r="J39">
        <v>3</v>
      </c>
      <c r="K39">
        <v>17</v>
      </c>
      <c r="L39" s="41">
        <v>22</v>
      </c>
      <c r="M39">
        <v>7.2</v>
      </c>
      <c r="N39" t="s">
        <v>98</v>
      </c>
      <c r="O39" s="3">
        <v>0.32</v>
      </c>
      <c r="P39" s="3">
        <v>0.21</v>
      </c>
      <c r="Q39">
        <v>5.5</v>
      </c>
      <c r="R39" s="4">
        <v>1400</v>
      </c>
      <c r="S39" s="3">
        <v>1.2</v>
      </c>
    </row>
    <row r="40" spans="1:19">
      <c r="A40" s="8">
        <v>1</v>
      </c>
      <c r="B40" s="2" t="s">
        <v>43</v>
      </c>
      <c r="C40" t="s">
        <v>13</v>
      </c>
      <c r="D40">
        <v>471</v>
      </c>
      <c r="E40">
        <v>114</v>
      </c>
      <c r="F40" s="37">
        <f t="shared" si="0"/>
        <v>585</v>
      </c>
      <c r="G40" s="16">
        <v>40488</v>
      </c>
      <c r="H40">
        <v>1.4</v>
      </c>
      <c r="I40">
        <v>24000</v>
      </c>
      <c r="J40">
        <v>9</v>
      </c>
      <c r="K40">
        <v>11</v>
      </c>
      <c r="L40" s="41">
        <v>39.5</v>
      </c>
      <c r="M40">
        <v>16.16</v>
      </c>
      <c r="N40" t="s">
        <v>100</v>
      </c>
      <c r="O40" s="3">
        <v>0.35</v>
      </c>
      <c r="P40" s="3">
        <v>0.1</v>
      </c>
      <c r="Q40">
        <v>3.5</v>
      </c>
      <c r="R40">
        <v>500</v>
      </c>
      <c r="S40" s="3">
        <v>1.0900000000000001</v>
      </c>
    </row>
    <row r="41" spans="1:19">
      <c r="A41" s="8">
        <v>1</v>
      </c>
      <c r="B41" s="2" t="s">
        <v>44</v>
      </c>
      <c r="C41" t="s">
        <v>15</v>
      </c>
      <c r="D41">
        <v>490</v>
      </c>
      <c r="E41">
        <v>33</v>
      </c>
      <c r="F41" s="37">
        <f t="shared" si="0"/>
        <v>523</v>
      </c>
      <c r="G41" s="16">
        <v>40417</v>
      </c>
      <c r="H41">
        <v>1.9</v>
      </c>
      <c r="I41">
        <v>26000</v>
      </c>
      <c r="J41">
        <v>10.4</v>
      </c>
      <c r="K41">
        <v>15</v>
      </c>
      <c r="L41" s="41">
        <v>34.5</v>
      </c>
      <c r="M41">
        <v>15.92</v>
      </c>
      <c r="N41" t="s">
        <v>86</v>
      </c>
      <c r="O41" s="3">
        <v>0.28000000000000003</v>
      </c>
      <c r="P41" s="3">
        <v>0</v>
      </c>
      <c r="Q41">
        <v>3.5</v>
      </c>
      <c r="R41">
        <v>600</v>
      </c>
      <c r="S41" s="3">
        <v>0.74</v>
      </c>
    </row>
    <row r="42" spans="1:19">
      <c r="A42" s="8">
        <v>1</v>
      </c>
      <c r="B42" s="2" t="s">
        <v>45</v>
      </c>
      <c r="C42" t="s">
        <v>17</v>
      </c>
      <c r="D42">
        <v>421</v>
      </c>
      <c r="E42">
        <v>37</v>
      </c>
      <c r="F42" s="37">
        <f t="shared" si="0"/>
        <v>458</v>
      </c>
      <c r="G42" s="16">
        <v>40481</v>
      </c>
      <c r="H42">
        <v>1.9</v>
      </c>
      <c r="I42">
        <v>19500</v>
      </c>
      <c r="J42">
        <v>5</v>
      </c>
      <c r="K42">
        <v>10</v>
      </c>
      <c r="L42" s="41">
        <v>34.5</v>
      </c>
      <c r="M42">
        <v>13.71</v>
      </c>
      <c r="N42" t="s">
        <v>86</v>
      </c>
      <c r="O42" s="3">
        <v>0.35</v>
      </c>
      <c r="P42" s="3">
        <v>0</v>
      </c>
      <c r="Q42">
        <v>3.5</v>
      </c>
      <c r="R42">
        <v>600</v>
      </c>
      <c r="S42" s="3">
        <v>0.66</v>
      </c>
    </row>
    <row r="43" spans="1:19">
      <c r="A43" s="8">
        <v>1</v>
      </c>
      <c r="B43" s="2" t="s">
        <v>46</v>
      </c>
      <c r="C43" t="s">
        <v>9</v>
      </c>
      <c r="D43" s="4">
        <v>1312</v>
      </c>
      <c r="E43">
        <v>115</v>
      </c>
      <c r="F43" s="37">
        <f t="shared" si="0"/>
        <v>1427</v>
      </c>
      <c r="G43" s="16">
        <v>40348</v>
      </c>
      <c r="H43">
        <v>2.2999999999999998</v>
      </c>
      <c r="I43">
        <v>16000</v>
      </c>
      <c r="J43">
        <v>5.0999999999999996</v>
      </c>
      <c r="K43">
        <v>15.1</v>
      </c>
      <c r="L43" s="41">
        <v>27</v>
      </c>
      <c r="M43">
        <v>9.69</v>
      </c>
      <c r="N43" t="s">
        <v>80</v>
      </c>
      <c r="O43" s="3">
        <v>0.31</v>
      </c>
      <c r="P43" s="3">
        <v>0</v>
      </c>
      <c r="Q43">
        <v>5</v>
      </c>
      <c r="R43" s="4">
        <v>1400</v>
      </c>
      <c r="S43" s="3">
        <v>0.88</v>
      </c>
    </row>
    <row r="44" spans="1:19">
      <c r="A44" s="8">
        <v>1</v>
      </c>
      <c r="B44" s="2" t="s">
        <v>47</v>
      </c>
      <c r="C44" t="s">
        <v>11</v>
      </c>
      <c r="D44" s="4">
        <v>2138</v>
      </c>
      <c r="E44">
        <v>178</v>
      </c>
      <c r="F44" s="37">
        <f t="shared" si="0"/>
        <v>2316</v>
      </c>
      <c r="G44" s="16">
        <v>40193</v>
      </c>
      <c r="H44">
        <v>5.6</v>
      </c>
      <c r="I44">
        <v>13000</v>
      </c>
      <c r="J44">
        <v>3</v>
      </c>
      <c r="K44">
        <v>17</v>
      </c>
      <c r="L44" s="41">
        <v>20</v>
      </c>
      <c r="M44">
        <v>6.75</v>
      </c>
      <c r="N44" t="s">
        <v>104</v>
      </c>
      <c r="O44" s="3">
        <v>0.24</v>
      </c>
      <c r="P44" s="3">
        <v>0.64</v>
      </c>
      <c r="Q44">
        <v>6</v>
      </c>
      <c r="R44" s="4">
        <v>1400</v>
      </c>
      <c r="S44" s="3">
        <v>1.63</v>
      </c>
    </row>
    <row r="45" spans="1:19">
      <c r="A45" s="8">
        <v>1</v>
      </c>
      <c r="B45" s="2" t="s">
        <v>48</v>
      </c>
      <c r="C45" t="s">
        <v>13</v>
      </c>
      <c r="D45">
        <v>290</v>
      </c>
      <c r="E45">
        <v>96</v>
      </c>
      <c r="F45" s="37">
        <f t="shared" si="0"/>
        <v>386</v>
      </c>
      <c r="G45" s="16">
        <v>40449</v>
      </c>
      <c r="H45">
        <v>1.5</v>
      </c>
      <c r="I45">
        <v>20000</v>
      </c>
      <c r="J45">
        <v>7.2</v>
      </c>
      <c r="K45">
        <v>12.8</v>
      </c>
      <c r="L45" s="41">
        <v>39.5</v>
      </c>
      <c r="M45">
        <v>13.13</v>
      </c>
      <c r="N45" t="s">
        <v>86</v>
      </c>
      <c r="O45" s="3">
        <v>0.37</v>
      </c>
      <c r="P45" s="3">
        <v>0</v>
      </c>
      <c r="Q45">
        <v>5</v>
      </c>
      <c r="R45">
        <v>900</v>
      </c>
      <c r="S45" s="3">
        <v>0.39</v>
      </c>
    </row>
    <row r="46" spans="1:19">
      <c r="A46" s="8">
        <v>1</v>
      </c>
      <c r="B46" s="2" t="s">
        <v>49</v>
      </c>
      <c r="C46" t="s">
        <v>15</v>
      </c>
      <c r="D46">
        <v>306</v>
      </c>
      <c r="E46">
        <v>69</v>
      </c>
      <c r="F46" s="37">
        <f t="shared" si="0"/>
        <v>375</v>
      </c>
      <c r="G46" s="16">
        <v>40489</v>
      </c>
      <c r="H46">
        <v>1.8</v>
      </c>
      <c r="I46">
        <v>22000</v>
      </c>
      <c r="J46">
        <v>8.1999999999999993</v>
      </c>
      <c r="K46">
        <v>15</v>
      </c>
      <c r="L46" s="41">
        <v>34.5</v>
      </c>
      <c r="M46">
        <v>13.32</v>
      </c>
      <c r="N46" t="s">
        <v>86</v>
      </c>
      <c r="O46" s="3">
        <v>0.28000000000000003</v>
      </c>
      <c r="P46" s="3">
        <v>0</v>
      </c>
      <c r="Q46">
        <v>4</v>
      </c>
      <c r="R46">
        <v>600</v>
      </c>
      <c r="S46" s="3">
        <v>0.5</v>
      </c>
    </row>
    <row r="47" spans="1:19">
      <c r="A47" s="8">
        <v>1</v>
      </c>
      <c r="B47" s="2" t="s">
        <v>50</v>
      </c>
      <c r="C47" t="s">
        <v>17</v>
      </c>
      <c r="D47">
        <v>277</v>
      </c>
      <c r="E47">
        <v>83</v>
      </c>
      <c r="F47" s="37">
        <f t="shared" si="0"/>
        <v>360</v>
      </c>
      <c r="G47" s="16">
        <v>40517</v>
      </c>
      <c r="H47">
        <v>1.8</v>
      </c>
      <c r="I47">
        <v>16000</v>
      </c>
      <c r="J47">
        <v>5</v>
      </c>
      <c r="K47">
        <v>12</v>
      </c>
      <c r="L47" s="41">
        <v>34.5</v>
      </c>
      <c r="M47">
        <v>11.4</v>
      </c>
      <c r="N47" t="s">
        <v>86</v>
      </c>
      <c r="O47" s="3">
        <v>0.34</v>
      </c>
      <c r="P47" s="3">
        <v>0</v>
      </c>
      <c r="Q47">
        <v>4</v>
      </c>
      <c r="R47">
        <v>600</v>
      </c>
      <c r="S47" s="3">
        <v>0.5</v>
      </c>
    </row>
    <row r="48" spans="1:19">
      <c r="A48" s="8">
        <v>1</v>
      </c>
      <c r="B48" s="2" t="s">
        <v>51</v>
      </c>
      <c r="C48" t="s">
        <v>9</v>
      </c>
      <c r="D48" s="4">
        <v>1523</v>
      </c>
      <c r="E48">
        <v>152</v>
      </c>
      <c r="F48" s="37">
        <f t="shared" si="0"/>
        <v>1675</v>
      </c>
      <c r="G48" s="16">
        <v>40240</v>
      </c>
      <c r="H48">
        <v>2.5</v>
      </c>
      <c r="I48">
        <v>17500</v>
      </c>
      <c r="J48">
        <v>5.6</v>
      </c>
      <c r="K48">
        <v>14.5</v>
      </c>
      <c r="L48" s="41">
        <v>29.5</v>
      </c>
      <c r="M48">
        <v>10.7</v>
      </c>
      <c r="N48" t="s">
        <v>105</v>
      </c>
      <c r="O48" s="3">
        <v>0.34</v>
      </c>
      <c r="P48" s="3">
        <v>0.15</v>
      </c>
      <c r="Q48">
        <v>4</v>
      </c>
      <c r="R48" s="4">
        <v>1300</v>
      </c>
      <c r="S48" s="3">
        <v>1.1399999999999999</v>
      </c>
    </row>
    <row r="49" spans="1:19">
      <c r="A49" s="8">
        <v>1</v>
      </c>
      <c r="B49" s="2" t="s">
        <v>52</v>
      </c>
      <c r="C49" t="s">
        <v>11</v>
      </c>
      <c r="D49" s="4">
        <v>1350</v>
      </c>
      <c r="E49">
        <v>174</v>
      </c>
      <c r="F49" s="37">
        <f t="shared" si="0"/>
        <v>1524</v>
      </c>
      <c r="G49" s="16">
        <v>40207</v>
      </c>
      <c r="H49">
        <v>5.6</v>
      </c>
      <c r="I49">
        <v>12000</v>
      </c>
      <c r="J49">
        <v>3</v>
      </c>
      <c r="K49">
        <v>17</v>
      </c>
      <c r="L49" s="41">
        <v>22</v>
      </c>
      <c r="M49">
        <v>6.45</v>
      </c>
      <c r="N49" t="s">
        <v>107</v>
      </c>
      <c r="O49" s="3">
        <v>0.37</v>
      </c>
      <c r="P49" s="3">
        <v>7.0000000000000007E-2</v>
      </c>
      <c r="Q49">
        <v>5</v>
      </c>
      <c r="R49" s="4">
        <v>1400</v>
      </c>
      <c r="S49" s="3">
        <v>1.06</v>
      </c>
    </row>
    <row r="50" spans="1:19">
      <c r="A50" s="8">
        <v>1</v>
      </c>
      <c r="B50" s="2" t="s">
        <v>53</v>
      </c>
      <c r="C50" t="s">
        <v>13</v>
      </c>
      <c r="D50">
        <v>434</v>
      </c>
      <c r="E50">
        <v>101</v>
      </c>
      <c r="F50" s="37">
        <f t="shared" si="0"/>
        <v>535</v>
      </c>
      <c r="G50" s="16">
        <v>40520</v>
      </c>
      <c r="H50">
        <v>1.4</v>
      </c>
      <c r="I50">
        <v>25000</v>
      </c>
      <c r="J50">
        <v>9.1</v>
      </c>
      <c r="K50">
        <v>11</v>
      </c>
      <c r="L50" s="41">
        <v>39.5</v>
      </c>
      <c r="M50">
        <v>16.510000000000002</v>
      </c>
      <c r="N50" t="s">
        <v>108</v>
      </c>
      <c r="O50" s="3">
        <v>0.35</v>
      </c>
      <c r="P50" s="3">
        <v>0.25</v>
      </c>
      <c r="Q50">
        <v>4</v>
      </c>
      <c r="R50">
        <v>400</v>
      </c>
      <c r="S50" s="3">
        <v>1.24</v>
      </c>
    </row>
    <row r="51" spans="1:19">
      <c r="A51" s="8">
        <v>1</v>
      </c>
      <c r="B51" s="2" t="s">
        <v>54</v>
      </c>
      <c r="C51" t="s">
        <v>15</v>
      </c>
      <c r="D51">
        <v>439</v>
      </c>
      <c r="E51">
        <v>34</v>
      </c>
      <c r="F51" s="37">
        <f t="shared" si="0"/>
        <v>473</v>
      </c>
      <c r="G51" s="16">
        <v>40503</v>
      </c>
      <c r="H51">
        <v>1.8</v>
      </c>
      <c r="I51">
        <v>26000</v>
      </c>
      <c r="J51">
        <v>10.7</v>
      </c>
      <c r="K51">
        <v>14.8</v>
      </c>
      <c r="L51" s="41">
        <v>34.5</v>
      </c>
      <c r="M51">
        <v>16.18</v>
      </c>
      <c r="N51" t="s">
        <v>86</v>
      </c>
      <c r="O51" s="3">
        <v>0.28999999999999998</v>
      </c>
      <c r="P51" s="3">
        <v>0</v>
      </c>
      <c r="Q51">
        <v>4</v>
      </c>
      <c r="R51">
        <v>500</v>
      </c>
      <c r="S51" s="3">
        <v>0.79</v>
      </c>
    </row>
    <row r="52" spans="1:19">
      <c r="A52" s="8">
        <v>1</v>
      </c>
      <c r="B52" s="2" t="s">
        <v>55</v>
      </c>
      <c r="C52" t="s">
        <v>17</v>
      </c>
      <c r="D52">
        <v>371</v>
      </c>
      <c r="E52">
        <v>87</v>
      </c>
      <c r="F52" s="37">
        <f t="shared" si="0"/>
        <v>458</v>
      </c>
      <c r="G52" s="16">
        <v>40526</v>
      </c>
      <c r="H52">
        <v>1.8</v>
      </c>
      <c r="I52">
        <v>19000</v>
      </c>
      <c r="J52">
        <v>5.0999999999999996</v>
      </c>
      <c r="K52">
        <v>9.8000000000000007</v>
      </c>
      <c r="L52" s="41">
        <v>34.5</v>
      </c>
      <c r="M52">
        <v>13.72</v>
      </c>
      <c r="N52" t="s">
        <v>86</v>
      </c>
      <c r="O52" s="3">
        <v>0.34</v>
      </c>
      <c r="P52" s="3">
        <v>0</v>
      </c>
      <c r="Q52">
        <v>4</v>
      </c>
      <c r="R52">
        <v>500</v>
      </c>
      <c r="S52" s="3">
        <v>0.79</v>
      </c>
    </row>
    <row r="53" spans="1:19">
      <c r="A53" s="2">
        <v>2</v>
      </c>
      <c r="B53" s="2" t="s">
        <v>31</v>
      </c>
      <c r="C53" t="s">
        <v>9</v>
      </c>
      <c r="D53" s="10">
        <v>1132</v>
      </c>
      <c r="E53">
        <v>194</v>
      </c>
      <c r="F53" s="37">
        <f t="shared" si="0"/>
        <v>1326</v>
      </c>
      <c r="G53" s="16" t="s">
        <v>439</v>
      </c>
      <c r="H53">
        <v>2</v>
      </c>
      <c r="I53">
        <v>16800</v>
      </c>
      <c r="J53">
        <v>5.5</v>
      </c>
      <c r="K53">
        <v>15.1</v>
      </c>
      <c r="L53" s="41">
        <v>26.7</v>
      </c>
      <c r="M53">
        <v>9.32</v>
      </c>
      <c r="N53" t="s">
        <v>113</v>
      </c>
      <c r="O53" s="9">
        <v>0.34</v>
      </c>
      <c r="P53" s="9">
        <v>0</v>
      </c>
      <c r="Q53">
        <v>5.2</v>
      </c>
      <c r="R53" s="10">
        <v>1400</v>
      </c>
      <c r="S53" s="9">
        <v>0.85</v>
      </c>
    </row>
    <row r="54" spans="1:19">
      <c r="A54" s="8">
        <v>2</v>
      </c>
      <c r="B54" s="2" t="s">
        <v>32</v>
      </c>
      <c r="C54" t="s">
        <v>11</v>
      </c>
      <c r="D54" s="10">
        <v>1712</v>
      </c>
      <c r="E54">
        <v>141</v>
      </c>
      <c r="F54" s="37">
        <f t="shared" si="0"/>
        <v>1853</v>
      </c>
      <c r="G54" s="16" t="s">
        <v>437</v>
      </c>
      <c r="H54">
        <v>6.6</v>
      </c>
      <c r="I54">
        <v>14000</v>
      </c>
      <c r="J54">
        <v>3</v>
      </c>
      <c r="K54">
        <v>17</v>
      </c>
      <c r="L54" s="41">
        <v>20.8</v>
      </c>
      <c r="M54">
        <v>6.38</v>
      </c>
      <c r="N54" t="s">
        <v>97</v>
      </c>
      <c r="O54" s="9">
        <v>0.33</v>
      </c>
      <c r="P54" s="9">
        <v>0.25</v>
      </c>
      <c r="Q54">
        <v>5.8</v>
      </c>
      <c r="R54" s="10">
        <v>1400</v>
      </c>
      <c r="S54" s="9">
        <v>1.24</v>
      </c>
    </row>
    <row r="55" spans="1:19">
      <c r="A55" s="8">
        <v>2</v>
      </c>
      <c r="B55" s="2" t="s">
        <v>33</v>
      </c>
      <c r="C55" t="s">
        <v>13</v>
      </c>
      <c r="D55">
        <v>523</v>
      </c>
      <c r="E55">
        <v>129</v>
      </c>
      <c r="F55" s="37">
        <f t="shared" si="0"/>
        <v>652</v>
      </c>
      <c r="G55" s="16" t="s">
        <v>440</v>
      </c>
      <c r="H55">
        <v>1.6</v>
      </c>
      <c r="I55">
        <v>22000</v>
      </c>
      <c r="J55">
        <v>8.8000000000000007</v>
      </c>
      <c r="K55">
        <v>11.2</v>
      </c>
      <c r="L55" s="41">
        <v>36.799999999999997</v>
      </c>
      <c r="M55">
        <v>14.29</v>
      </c>
      <c r="N55" t="s">
        <v>118</v>
      </c>
      <c r="O55" s="9">
        <v>0.33</v>
      </c>
      <c r="P55" s="9">
        <v>0</v>
      </c>
      <c r="Q55">
        <v>3.8</v>
      </c>
      <c r="R55">
        <v>800</v>
      </c>
      <c r="S55" s="9">
        <v>0.68</v>
      </c>
    </row>
    <row r="56" spans="1:19">
      <c r="A56" s="8">
        <v>2</v>
      </c>
      <c r="B56" s="2" t="s">
        <v>34</v>
      </c>
      <c r="C56" t="s">
        <v>15</v>
      </c>
      <c r="D56">
        <v>395</v>
      </c>
      <c r="E56">
        <v>59</v>
      </c>
      <c r="F56" s="37">
        <f t="shared" si="0"/>
        <v>454</v>
      </c>
      <c r="G56" s="16" t="s">
        <v>441</v>
      </c>
      <c r="H56">
        <v>1.7</v>
      </c>
      <c r="I56">
        <v>22000</v>
      </c>
      <c r="J56">
        <v>9.6</v>
      </c>
      <c r="K56">
        <v>13.5</v>
      </c>
      <c r="L56" s="41">
        <v>32</v>
      </c>
      <c r="M56">
        <v>13.73</v>
      </c>
      <c r="N56" t="s">
        <v>118</v>
      </c>
      <c r="O56" s="9">
        <v>0.26</v>
      </c>
      <c r="P56" s="9">
        <v>0</v>
      </c>
      <c r="Q56">
        <v>3.8</v>
      </c>
      <c r="R56">
        <v>600</v>
      </c>
      <c r="S56" s="9">
        <v>0.66</v>
      </c>
    </row>
    <row r="57" spans="1:19">
      <c r="A57" s="8">
        <v>2</v>
      </c>
      <c r="B57" s="2" t="s">
        <v>35</v>
      </c>
      <c r="C57" t="s">
        <v>9</v>
      </c>
      <c r="D57">
        <v>417</v>
      </c>
      <c r="E57">
        <v>134</v>
      </c>
      <c r="F57" s="37">
        <f t="shared" si="0"/>
        <v>551</v>
      </c>
      <c r="G57" s="16" t="s">
        <v>442</v>
      </c>
      <c r="H57">
        <v>1.7</v>
      </c>
      <c r="I57">
        <v>18500</v>
      </c>
      <c r="J57">
        <v>6.1</v>
      </c>
      <c r="K57">
        <v>10.8</v>
      </c>
      <c r="L57" s="41">
        <v>31.4</v>
      </c>
      <c r="M57">
        <v>12.31</v>
      </c>
      <c r="N57" t="s">
        <v>118</v>
      </c>
      <c r="O57" s="9">
        <v>0.3</v>
      </c>
      <c r="P57" s="9">
        <v>0</v>
      </c>
      <c r="Q57">
        <v>3.8</v>
      </c>
      <c r="R57">
        <v>600</v>
      </c>
      <c r="S57" s="9">
        <v>0.83</v>
      </c>
    </row>
    <row r="58" spans="1:19">
      <c r="A58" s="8">
        <v>2</v>
      </c>
      <c r="B58" s="2" t="s">
        <v>123</v>
      </c>
      <c r="D58">
        <v>0</v>
      </c>
      <c r="E58">
        <v>0</v>
      </c>
      <c r="F58" s="37">
        <f t="shared" si="0"/>
        <v>0</v>
      </c>
      <c r="G58" s="16">
        <v>41192</v>
      </c>
      <c r="H58">
        <v>0</v>
      </c>
      <c r="I58">
        <v>0</v>
      </c>
      <c r="J58">
        <v>0</v>
      </c>
      <c r="K58">
        <v>0</v>
      </c>
      <c r="L58" s="41">
        <v>0</v>
      </c>
      <c r="M58">
        <v>0</v>
      </c>
      <c r="N58" t="s">
        <v>77</v>
      </c>
      <c r="O58" s="9">
        <v>0</v>
      </c>
      <c r="P58" s="9">
        <v>0</v>
      </c>
      <c r="Q58">
        <v>3</v>
      </c>
      <c r="R58">
        <v>400</v>
      </c>
      <c r="S58" s="9">
        <v>0</v>
      </c>
    </row>
    <row r="59" spans="1:19">
      <c r="A59" s="8">
        <v>2</v>
      </c>
      <c r="B59" s="2" t="s">
        <v>36</v>
      </c>
      <c r="C59" t="s">
        <v>9</v>
      </c>
      <c r="D59" s="10">
        <v>1038</v>
      </c>
      <c r="E59">
        <v>204</v>
      </c>
      <c r="F59" s="37">
        <f t="shared" si="0"/>
        <v>1242</v>
      </c>
      <c r="G59" s="16">
        <v>40550</v>
      </c>
      <c r="H59">
        <v>1.9</v>
      </c>
      <c r="I59">
        <v>15500</v>
      </c>
      <c r="J59">
        <v>5.5</v>
      </c>
      <c r="K59">
        <v>14.5</v>
      </c>
      <c r="L59" s="41">
        <v>26.5</v>
      </c>
      <c r="M59">
        <v>9.2100000000000009</v>
      </c>
      <c r="N59" t="s">
        <v>82</v>
      </c>
      <c r="O59" s="9">
        <v>0.36</v>
      </c>
      <c r="P59" s="9">
        <v>0</v>
      </c>
      <c r="Q59">
        <v>5.8</v>
      </c>
      <c r="R59" s="10">
        <v>1500</v>
      </c>
      <c r="S59" s="9">
        <v>0.76</v>
      </c>
    </row>
    <row r="60" spans="1:19">
      <c r="A60" s="8">
        <v>2</v>
      </c>
      <c r="B60" s="2" t="s">
        <v>37</v>
      </c>
      <c r="C60" t="s">
        <v>11</v>
      </c>
      <c r="D60" s="10">
        <v>1933</v>
      </c>
      <c r="E60">
        <v>154</v>
      </c>
      <c r="F60" s="37">
        <f t="shared" si="0"/>
        <v>2087</v>
      </c>
      <c r="G60" s="16">
        <v>40756</v>
      </c>
      <c r="H60">
        <v>6.6</v>
      </c>
      <c r="I60">
        <v>12500</v>
      </c>
      <c r="J60">
        <v>3</v>
      </c>
      <c r="K60">
        <v>17</v>
      </c>
      <c r="L60" s="41">
        <v>19.5</v>
      </c>
      <c r="M60">
        <v>5.93</v>
      </c>
      <c r="N60" t="s">
        <v>126</v>
      </c>
      <c r="O60" s="9">
        <v>0.33</v>
      </c>
      <c r="P60" s="9">
        <v>0.39</v>
      </c>
      <c r="Q60">
        <v>6.8</v>
      </c>
      <c r="R60" s="10">
        <v>1400</v>
      </c>
      <c r="S60" s="9">
        <v>1.38</v>
      </c>
    </row>
    <row r="61" spans="1:19">
      <c r="A61" s="8">
        <v>2</v>
      </c>
      <c r="B61" s="2" t="s">
        <v>38</v>
      </c>
      <c r="C61" t="s">
        <v>13</v>
      </c>
      <c r="D61">
        <v>541</v>
      </c>
      <c r="E61">
        <v>106</v>
      </c>
      <c r="F61" s="37">
        <f t="shared" si="0"/>
        <v>647</v>
      </c>
      <c r="G61" s="16">
        <v>40674</v>
      </c>
      <c r="H61">
        <v>1.3</v>
      </c>
      <c r="I61">
        <v>23000</v>
      </c>
      <c r="J61">
        <v>10</v>
      </c>
      <c r="K61">
        <v>10</v>
      </c>
      <c r="L61" s="41">
        <v>37.5</v>
      </c>
      <c r="M61">
        <v>15.73</v>
      </c>
      <c r="N61" t="s">
        <v>127</v>
      </c>
      <c r="O61" s="9">
        <v>0.35</v>
      </c>
      <c r="P61" s="9">
        <v>0</v>
      </c>
      <c r="Q61">
        <v>4.8</v>
      </c>
      <c r="R61">
        <v>600</v>
      </c>
      <c r="S61" s="9">
        <v>0.91</v>
      </c>
    </row>
    <row r="62" spans="1:19">
      <c r="A62" s="8">
        <v>2</v>
      </c>
      <c r="B62" s="2" t="s">
        <v>39</v>
      </c>
      <c r="C62" t="s">
        <v>15</v>
      </c>
      <c r="D62">
        <v>576</v>
      </c>
      <c r="E62">
        <v>49</v>
      </c>
      <c r="F62" s="37">
        <f t="shared" si="0"/>
        <v>625</v>
      </c>
      <c r="G62" s="16" t="s">
        <v>443</v>
      </c>
      <c r="H62">
        <v>1.6</v>
      </c>
      <c r="I62">
        <v>26000</v>
      </c>
      <c r="J62">
        <v>11.4</v>
      </c>
      <c r="K62">
        <v>14.5</v>
      </c>
      <c r="L62" s="41">
        <v>32.5</v>
      </c>
      <c r="M62">
        <v>15.67</v>
      </c>
      <c r="N62" t="s">
        <v>129</v>
      </c>
      <c r="O62" s="9">
        <v>0.24</v>
      </c>
      <c r="P62" s="9">
        <v>0.2</v>
      </c>
      <c r="Q62">
        <v>4.8</v>
      </c>
      <c r="R62">
        <v>600</v>
      </c>
      <c r="S62" s="9">
        <v>1.19</v>
      </c>
    </row>
    <row r="63" spans="1:19">
      <c r="A63" s="8">
        <v>2</v>
      </c>
      <c r="B63" s="2" t="s">
        <v>40</v>
      </c>
      <c r="C63" t="s">
        <v>17</v>
      </c>
      <c r="D63">
        <v>580</v>
      </c>
      <c r="E63">
        <v>75</v>
      </c>
      <c r="F63" s="37">
        <f t="shared" si="0"/>
        <v>655</v>
      </c>
      <c r="G63" s="16" t="s">
        <v>443</v>
      </c>
      <c r="H63">
        <v>1.6</v>
      </c>
      <c r="I63">
        <v>18000</v>
      </c>
      <c r="J63">
        <v>5.5</v>
      </c>
      <c r="K63">
        <v>9</v>
      </c>
      <c r="L63" s="41">
        <v>32.5</v>
      </c>
      <c r="M63">
        <v>13.03</v>
      </c>
      <c r="N63" t="s">
        <v>129</v>
      </c>
      <c r="O63" s="9">
        <v>0.32</v>
      </c>
      <c r="P63" s="9">
        <v>0.2</v>
      </c>
      <c r="Q63">
        <v>4.8</v>
      </c>
      <c r="R63">
        <v>600</v>
      </c>
      <c r="S63" s="9">
        <v>1.19</v>
      </c>
    </row>
    <row r="64" spans="1:19">
      <c r="A64" s="8">
        <v>2</v>
      </c>
      <c r="B64" s="2" t="s">
        <v>41</v>
      </c>
      <c r="C64" t="s">
        <v>9</v>
      </c>
      <c r="D64" s="10">
        <v>1220</v>
      </c>
      <c r="E64">
        <v>232</v>
      </c>
      <c r="F64" s="37">
        <f t="shared" si="0"/>
        <v>1452</v>
      </c>
      <c r="G64" s="16" t="s">
        <v>444</v>
      </c>
      <c r="H64">
        <v>1.8</v>
      </c>
      <c r="I64">
        <v>18500</v>
      </c>
      <c r="J64">
        <v>6.7</v>
      </c>
      <c r="K64">
        <v>13.3</v>
      </c>
      <c r="L64" s="41">
        <v>29</v>
      </c>
      <c r="M64">
        <v>11.24</v>
      </c>
      <c r="N64" t="s">
        <v>132</v>
      </c>
      <c r="O64" s="9">
        <v>0.34</v>
      </c>
      <c r="P64" s="9">
        <v>0</v>
      </c>
      <c r="Q64">
        <v>5</v>
      </c>
      <c r="R64" s="10">
        <v>1500</v>
      </c>
      <c r="S64" s="9">
        <v>0.89</v>
      </c>
    </row>
    <row r="65" spans="1:19">
      <c r="A65" s="8">
        <v>2</v>
      </c>
      <c r="B65" s="2" t="s">
        <v>42</v>
      </c>
      <c r="C65" t="s">
        <v>11</v>
      </c>
      <c r="D65" s="10">
        <v>1679</v>
      </c>
      <c r="E65">
        <v>185</v>
      </c>
      <c r="F65" s="37">
        <f t="shared" si="0"/>
        <v>1864</v>
      </c>
      <c r="G65" s="16">
        <v>40756</v>
      </c>
      <c r="H65">
        <v>6.6</v>
      </c>
      <c r="I65">
        <v>15000</v>
      </c>
      <c r="J65">
        <v>3</v>
      </c>
      <c r="K65">
        <v>17</v>
      </c>
      <c r="L65" s="41">
        <v>21.5</v>
      </c>
      <c r="M65">
        <v>6.68</v>
      </c>
      <c r="N65" t="s">
        <v>133</v>
      </c>
      <c r="O65" s="9">
        <v>0.34</v>
      </c>
      <c r="P65" s="9">
        <v>0.25</v>
      </c>
      <c r="Q65">
        <v>6</v>
      </c>
      <c r="R65" s="10">
        <v>1400</v>
      </c>
      <c r="S65" s="9">
        <v>1.24</v>
      </c>
    </row>
    <row r="66" spans="1:19">
      <c r="A66" s="8">
        <v>2</v>
      </c>
      <c r="B66" s="2" t="s">
        <v>43</v>
      </c>
      <c r="C66" t="s">
        <v>13</v>
      </c>
      <c r="D66">
        <v>686</v>
      </c>
      <c r="E66">
        <v>121</v>
      </c>
      <c r="F66" s="37">
        <f t="shared" si="0"/>
        <v>807</v>
      </c>
      <c r="G66" s="16" t="s">
        <v>445</v>
      </c>
      <c r="H66">
        <v>1.3</v>
      </c>
      <c r="I66">
        <v>24000</v>
      </c>
      <c r="J66">
        <v>10</v>
      </c>
      <c r="K66">
        <v>9.9</v>
      </c>
      <c r="L66" s="41">
        <v>39</v>
      </c>
      <c r="M66">
        <v>16.07</v>
      </c>
      <c r="N66" t="s">
        <v>136</v>
      </c>
      <c r="O66" s="9">
        <v>0.33</v>
      </c>
      <c r="P66" s="9">
        <v>0.4</v>
      </c>
      <c r="Q66">
        <v>4</v>
      </c>
      <c r="R66">
        <v>600</v>
      </c>
      <c r="S66" s="9">
        <v>1.39</v>
      </c>
    </row>
    <row r="67" spans="1:19">
      <c r="A67" s="8">
        <v>2</v>
      </c>
      <c r="B67" s="2" t="s">
        <v>44</v>
      </c>
      <c r="C67" t="s">
        <v>15</v>
      </c>
      <c r="D67">
        <v>610</v>
      </c>
      <c r="E67">
        <v>67</v>
      </c>
      <c r="F67" s="37">
        <f t="shared" si="0"/>
        <v>677</v>
      </c>
      <c r="G67" s="16" t="s">
        <v>446</v>
      </c>
      <c r="H67">
        <v>1.6</v>
      </c>
      <c r="I67">
        <v>26000</v>
      </c>
      <c r="J67">
        <v>11.5</v>
      </c>
      <c r="K67">
        <v>14.5</v>
      </c>
      <c r="L67" s="41">
        <v>34</v>
      </c>
      <c r="M67">
        <v>15.73</v>
      </c>
      <c r="N67" t="s">
        <v>139</v>
      </c>
      <c r="O67" s="9">
        <v>0.27</v>
      </c>
      <c r="P67" s="9">
        <v>0.08</v>
      </c>
      <c r="Q67">
        <v>4</v>
      </c>
      <c r="R67">
        <v>650</v>
      </c>
      <c r="S67" s="9">
        <v>1.07</v>
      </c>
    </row>
    <row r="68" spans="1:19">
      <c r="A68" s="8">
        <v>2</v>
      </c>
      <c r="B68" s="2" t="s">
        <v>45</v>
      </c>
      <c r="C68" t="s">
        <v>17</v>
      </c>
      <c r="D68">
        <v>581</v>
      </c>
      <c r="E68">
        <v>100</v>
      </c>
      <c r="F68" s="37">
        <f t="shared" ref="F68:F131" si="1">SUM(D68:E68)</f>
        <v>681</v>
      </c>
      <c r="G68" s="16">
        <v>40766</v>
      </c>
      <c r="H68">
        <v>1.5</v>
      </c>
      <c r="I68">
        <v>19500</v>
      </c>
      <c r="J68">
        <v>6</v>
      </c>
      <c r="K68">
        <v>9</v>
      </c>
      <c r="L68" s="41">
        <v>34</v>
      </c>
      <c r="M68">
        <v>13.62</v>
      </c>
      <c r="N68" t="s">
        <v>139</v>
      </c>
      <c r="O68" s="9">
        <v>0.33</v>
      </c>
      <c r="P68" s="9">
        <v>0.08</v>
      </c>
      <c r="Q68">
        <v>4</v>
      </c>
      <c r="R68">
        <v>650</v>
      </c>
      <c r="S68" s="9">
        <v>1.07</v>
      </c>
    </row>
    <row r="69" spans="1:19">
      <c r="A69" s="8">
        <v>2</v>
      </c>
      <c r="B69" s="2" t="s">
        <v>140</v>
      </c>
      <c r="D69">
        <v>0</v>
      </c>
      <c r="E69">
        <v>0</v>
      </c>
      <c r="F69" s="37">
        <f t="shared" si="1"/>
        <v>0</v>
      </c>
      <c r="G69" s="16" t="s">
        <v>447</v>
      </c>
      <c r="H69">
        <v>0</v>
      </c>
      <c r="I69">
        <v>0</v>
      </c>
      <c r="J69">
        <v>0</v>
      </c>
      <c r="K69">
        <v>0</v>
      </c>
      <c r="L69" s="41">
        <v>0</v>
      </c>
      <c r="M69">
        <v>0</v>
      </c>
      <c r="N69" t="s">
        <v>77</v>
      </c>
      <c r="O69" s="9">
        <v>0</v>
      </c>
      <c r="P69" s="9">
        <v>0</v>
      </c>
      <c r="Q69">
        <v>4</v>
      </c>
      <c r="R69">
        <v>500</v>
      </c>
      <c r="S69" s="9">
        <v>0</v>
      </c>
    </row>
    <row r="70" spans="1:19">
      <c r="A70" s="8">
        <v>2</v>
      </c>
      <c r="B70" s="2" t="s">
        <v>46</v>
      </c>
      <c r="C70" t="s">
        <v>9</v>
      </c>
      <c r="D70" s="10">
        <v>1362</v>
      </c>
      <c r="E70">
        <v>189</v>
      </c>
      <c r="F70" s="37">
        <f t="shared" si="1"/>
        <v>1551</v>
      </c>
      <c r="G70" s="16" t="s">
        <v>448</v>
      </c>
      <c r="H70">
        <v>3.3</v>
      </c>
      <c r="I70">
        <v>14000</v>
      </c>
      <c r="J70">
        <v>5.0999999999999996</v>
      </c>
      <c r="K70">
        <v>15.1</v>
      </c>
      <c r="L70" s="41">
        <v>22</v>
      </c>
      <c r="M70">
        <v>8.2799999999999994</v>
      </c>
      <c r="N70" t="s">
        <v>143</v>
      </c>
      <c r="O70" s="9">
        <v>0.26</v>
      </c>
      <c r="P70" s="9">
        <v>0.04</v>
      </c>
      <c r="Q70">
        <v>6</v>
      </c>
      <c r="R70" s="10">
        <v>1400</v>
      </c>
      <c r="S70" s="9">
        <v>1.03</v>
      </c>
    </row>
    <row r="71" spans="1:19">
      <c r="A71" s="8">
        <v>2</v>
      </c>
      <c r="B71" s="2" t="s">
        <v>47</v>
      </c>
      <c r="C71" t="s">
        <v>11</v>
      </c>
      <c r="D71" s="10">
        <v>2113</v>
      </c>
      <c r="E71">
        <v>194</v>
      </c>
      <c r="F71" s="37">
        <f t="shared" si="1"/>
        <v>2307</v>
      </c>
      <c r="G71" s="16" t="s">
        <v>449</v>
      </c>
      <c r="H71">
        <v>6.6</v>
      </c>
      <c r="I71">
        <v>12000</v>
      </c>
      <c r="J71">
        <v>3</v>
      </c>
      <c r="K71">
        <v>17</v>
      </c>
      <c r="L71" s="41">
        <v>19.5</v>
      </c>
      <c r="M71">
        <v>5.78</v>
      </c>
      <c r="N71" t="s">
        <v>145</v>
      </c>
      <c r="O71" s="9">
        <v>0.32</v>
      </c>
      <c r="P71" s="9">
        <v>0.54</v>
      </c>
      <c r="Q71">
        <v>7</v>
      </c>
      <c r="R71" s="10">
        <v>1500</v>
      </c>
      <c r="S71" s="9">
        <v>1.52</v>
      </c>
    </row>
    <row r="72" spans="1:19">
      <c r="A72" s="8">
        <v>2</v>
      </c>
      <c r="B72" s="2" t="s">
        <v>48</v>
      </c>
      <c r="C72" t="s">
        <v>9</v>
      </c>
      <c r="D72" s="10">
        <v>1162</v>
      </c>
      <c r="E72">
        <v>74</v>
      </c>
      <c r="F72" s="37">
        <f t="shared" si="1"/>
        <v>1236</v>
      </c>
      <c r="G72" s="16">
        <v>40888</v>
      </c>
      <c r="H72">
        <v>1.3</v>
      </c>
      <c r="I72">
        <v>14000</v>
      </c>
      <c r="J72">
        <v>6.5</v>
      </c>
      <c r="K72">
        <v>13.5</v>
      </c>
      <c r="L72" s="41">
        <v>28</v>
      </c>
      <c r="M72">
        <v>9.6999999999999993</v>
      </c>
      <c r="N72" t="s">
        <v>147</v>
      </c>
      <c r="O72" s="9">
        <v>0.27</v>
      </c>
      <c r="P72" s="9">
        <v>0.28000000000000003</v>
      </c>
      <c r="Q72">
        <v>6</v>
      </c>
      <c r="R72">
        <v>900</v>
      </c>
      <c r="S72" s="9">
        <v>1.27</v>
      </c>
    </row>
    <row r="73" spans="1:19">
      <c r="A73" s="8">
        <v>2</v>
      </c>
      <c r="B73" s="2" t="s">
        <v>49</v>
      </c>
      <c r="C73" t="s">
        <v>9</v>
      </c>
      <c r="D73">
        <v>955</v>
      </c>
      <c r="E73">
        <v>104</v>
      </c>
      <c r="F73" s="37">
        <f t="shared" si="1"/>
        <v>1059</v>
      </c>
      <c r="G73" s="16">
        <v>40828</v>
      </c>
      <c r="H73">
        <v>1.4</v>
      </c>
      <c r="I73">
        <v>14000</v>
      </c>
      <c r="J73">
        <v>7.6</v>
      </c>
      <c r="K73">
        <v>14.1</v>
      </c>
      <c r="L73" s="41">
        <v>28</v>
      </c>
      <c r="M73">
        <v>10</v>
      </c>
      <c r="N73" t="s">
        <v>148</v>
      </c>
      <c r="O73" s="9">
        <v>0.19</v>
      </c>
      <c r="P73" s="9">
        <v>0.67</v>
      </c>
      <c r="Q73">
        <v>6</v>
      </c>
      <c r="R73">
        <v>600</v>
      </c>
      <c r="S73" s="9">
        <v>1.65</v>
      </c>
    </row>
    <row r="74" spans="1:19">
      <c r="A74" s="8">
        <v>2</v>
      </c>
      <c r="B74" s="2" t="s">
        <v>50</v>
      </c>
      <c r="C74" t="s">
        <v>9</v>
      </c>
      <c r="D74">
        <v>910</v>
      </c>
      <c r="E74">
        <v>114</v>
      </c>
      <c r="F74" s="37">
        <f t="shared" si="1"/>
        <v>1024</v>
      </c>
      <c r="G74" s="16" t="s">
        <v>450</v>
      </c>
      <c r="H74">
        <v>1.5</v>
      </c>
      <c r="I74">
        <v>14000</v>
      </c>
      <c r="J74">
        <v>6</v>
      </c>
      <c r="K74">
        <v>12.9</v>
      </c>
      <c r="L74" s="41">
        <v>28</v>
      </c>
      <c r="M74">
        <v>9.7799999999999994</v>
      </c>
      <c r="N74" t="s">
        <v>150</v>
      </c>
      <c r="O74" s="9">
        <v>0.26</v>
      </c>
      <c r="P74" s="9">
        <v>0.57999999999999996</v>
      </c>
      <c r="Q74">
        <v>6</v>
      </c>
      <c r="R74">
        <v>600</v>
      </c>
      <c r="S74" s="9">
        <v>1.57</v>
      </c>
    </row>
    <row r="75" spans="1:19">
      <c r="A75" s="8">
        <v>2</v>
      </c>
      <c r="B75" s="2" t="s">
        <v>51</v>
      </c>
      <c r="C75" t="s">
        <v>9</v>
      </c>
      <c r="D75">
        <v>801</v>
      </c>
      <c r="E75">
        <v>192</v>
      </c>
      <c r="F75" s="37">
        <f t="shared" si="1"/>
        <v>993</v>
      </c>
      <c r="G75" s="16">
        <v>40828</v>
      </c>
      <c r="H75">
        <v>1.8</v>
      </c>
      <c r="I75">
        <v>17500</v>
      </c>
      <c r="J75">
        <v>6.7</v>
      </c>
      <c r="K75">
        <v>13.4</v>
      </c>
      <c r="L75" s="41">
        <v>29</v>
      </c>
      <c r="M75">
        <v>10.9</v>
      </c>
      <c r="N75" t="s">
        <v>127</v>
      </c>
      <c r="O75" s="9">
        <v>0.34</v>
      </c>
      <c r="P75" s="9">
        <v>0</v>
      </c>
      <c r="Q75">
        <v>4</v>
      </c>
      <c r="R75" s="10">
        <v>1150</v>
      </c>
      <c r="S75" s="9">
        <v>0.73</v>
      </c>
    </row>
    <row r="76" spans="1:19">
      <c r="A76" s="8">
        <v>2</v>
      </c>
      <c r="B76" s="2" t="s">
        <v>52</v>
      </c>
      <c r="C76" t="s">
        <v>11</v>
      </c>
      <c r="D76" s="10">
        <v>1455</v>
      </c>
      <c r="E76">
        <v>204</v>
      </c>
      <c r="F76" s="37">
        <f t="shared" si="1"/>
        <v>1659</v>
      </c>
      <c r="G76" s="16" t="s">
        <v>438</v>
      </c>
      <c r="H76">
        <v>6.6</v>
      </c>
      <c r="I76">
        <v>12000</v>
      </c>
      <c r="J76">
        <v>3</v>
      </c>
      <c r="K76">
        <v>17</v>
      </c>
      <c r="L76" s="41">
        <v>21.5</v>
      </c>
      <c r="M76">
        <v>5.78</v>
      </c>
      <c r="N76" t="s">
        <v>151</v>
      </c>
      <c r="O76" s="9">
        <v>0.32</v>
      </c>
      <c r="P76" s="9">
        <v>0.67</v>
      </c>
      <c r="Q76">
        <v>5</v>
      </c>
      <c r="R76">
        <v>900</v>
      </c>
      <c r="S76" s="9">
        <v>1.65</v>
      </c>
    </row>
    <row r="77" spans="1:19">
      <c r="A77" s="8">
        <v>2</v>
      </c>
      <c r="B77" s="2" t="s">
        <v>53</v>
      </c>
      <c r="C77" t="s">
        <v>13</v>
      </c>
      <c r="D77">
        <v>755</v>
      </c>
      <c r="E77">
        <v>89</v>
      </c>
      <c r="F77" s="37">
        <f t="shared" si="1"/>
        <v>844</v>
      </c>
      <c r="G77" s="16">
        <v>40859</v>
      </c>
      <c r="H77">
        <v>1.2</v>
      </c>
      <c r="I77">
        <v>25000</v>
      </c>
      <c r="J77">
        <v>10.1</v>
      </c>
      <c r="K77">
        <v>9.8000000000000007</v>
      </c>
      <c r="L77" s="41">
        <v>39</v>
      </c>
      <c r="M77">
        <v>16.47</v>
      </c>
      <c r="N77" t="s">
        <v>152</v>
      </c>
      <c r="O77" s="9">
        <v>0.33</v>
      </c>
      <c r="P77" s="9">
        <v>0.88</v>
      </c>
      <c r="Q77">
        <v>5</v>
      </c>
      <c r="R77">
        <v>600</v>
      </c>
      <c r="S77" s="9">
        <v>1.86</v>
      </c>
    </row>
    <row r="78" spans="1:19">
      <c r="A78" s="8">
        <v>2</v>
      </c>
      <c r="B78" s="2" t="s">
        <v>54</v>
      </c>
      <c r="C78" t="s">
        <v>15</v>
      </c>
      <c r="D78">
        <v>631</v>
      </c>
      <c r="E78">
        <v>47</v>
      </c>
      <c r="F78" s="37">
        <f t="shared" si="1"/>
        <v>678</v>
      </c>
      <c r="G78" s="16" t="s">
        <v>451</v>
      </c>
      <c r="H78">
        <v>1.4</v>
      </c>
      <c r="I78">
        <v>27000</v>
      </c>
      <c r="J78">
        <v>12</v>
      </c>
      <c r="K78">
        <v>14.2</v>
      </c>
      <c r="L78" s="41">
        <v>34</v>
      </c>
      <c r="M78">
        <v>16.420000000000002</v>
      </c>
      <c r="N78" t="s">
        <v>154</v>
      </c>
      <c r="O78" s="9">
        <v>0.26</v>
      </c>
      <c r="P78" s="9">
        <v>0.3</v>
      </c>
      <c r="Q78">
        <v>6</v>
      </c>
      <c r="R78">
        <v>650</v>
      </c>
      <c r="S78" s="9">
        <v>1.29</v>
      </c>
    </row>
    <row r="79" spans="1:19">
      <c r="A79" s="8">
        <v>2</v>
      </c>
      <c r="B79" s="2" t="s">
        <v>55</v>
      </c>
      <c r="C79" t="s">
        <v>17</v>
      </c>
      <c r="D79">
        <v>632</v>
      </c>
      <c r="E79">
        <v>98</v>
      </c>
      <c r="F79" s="37">
        <f t="shared" si="1"/>
        <v>730</v>
      </c>
      <c r="G79" s="16" t="s">
        <v>445</v>
      </c>
      <c r="H79">
        <v>1.5</v>
      </c>
      <c r="I79">
        <v>19000</v>
      </c>
      <c r="J79">
        <v>6</v>
      </c>
      <c r="K79">
        <v>8.6</v>
      </c>
      <c r="L79" s="41">
        <v>34</v>
      </c>
      <c r="M79">
        <v>13.71</v>
      </c>
      <c r="N79" t="s">
        <v>154</v>
      </c>
      <c r="O79" s="9">
        <v>0.33</v>
      </c>
      <c r="P79" s="9">
        <v>0.3</v>
      </c>
      <c r="Q79">
        <v>6</v>
      </c>
      <c r="R79">
        <v>650</v>
      </c>
      <c r="S79" s="9">
        <v>1.29</v>
      </c>
    </row>
    <row r="80" spans="1:19">
      <c r="A80" s="8">
        <v>2</v>
      </c>
      <c r="B80" s="2" t="s">
        <v>155</v>
      </c>
      <c r="D80">
        <v>0</v>
      </c>
      <c r="E80">
        <v>0</v>
      </c>
      <c r="F80" s="37">
        <f t="shared" si="1"/>
        <v>0</v>
      </c>
      <c r="G80" s="16" t="s">
        <v>452</v>
      </c>
      <c r="H80">
        <v>0</v>
      </c>
      <c r="I80">
        <v>0</v>
      </c>
      <c r="J80">
        <v>0</v>
      </c>
      <c r="K80">
        <v>0</v>
      </c>
      <c r="L80" s="41">
        <v>39</v>
      </c>
      <c r="M80">
        <v>0</v>
      </c>
      <c r="N80" t="s">
        <v>77</v>
      </c>
      <c r="O80" s="9">
        <v>0</v>
      </c>
      <c r="P80" s="9">
        <v>0</v>
      </c>
      <c r="Q80">
        <v>6</v>
      </c>
      <c r="R80">
        <v>400</v>
      </c>
      <c r="S80" s="9">
        <v>0</v>
      </c>
    </row>
    <row r="81" spans="1:19">
      <c r="A81" s="8">
        <v>3</v>
      </c>
      <c r="B81" s="2" t="s">
        <v>31</v>
      </c>
      <c r="C81" t="s">
        <v>9</v>
      </c>
      <c r="D81" s="10">
        <v>1287</v>
      </c>
      <c r="E81">
        <v>194</v>
      </c>
      <c r="F81" s="37">
        <f t="shared" si="1"/>
        <v>1481</v>
      </c>
      <c r="G81" s="16">
        <v>41244</v>
      </c>
      <c r="H81">
        <v>3</v>
      </c>
      <c r="I81">
        <v>16000</v>
      </c>
      <c r="J81">
        <v>5.5</v>
      </c>
      <c r="K81">
        <v>15.1</v>
      </c>
      <c r="L81" s="41">
        <v>22</v>
      </c>
      <c r="M81">
        <v>8.35</v>
      </c>
      <c r="N81" t="s">
        <v>161</v>
      </c>
      <c r="O81" s="9">
        <v>0.26</v>
      </c>
      <c r="P81" s="9">
        <v>0</v>
      </c>
      <c r="Q81">
        <v>5.8</v>
      </c>
      <c r="R81" s="10">
        <v>1400</v>
      </c>
      <c r="S81" s="9">
        <v>0.92</v>
      </c>
    </row>
    <row r="82" spans="1:19">
      <c r="A82" s="8">
        <v>3</v>
      </c>
      <c r="B82" s="2" t="s">
        <v>32</v>
      </c>
      <c r="C82" t="s">
        <v>11</v>
      </c>
      <c r="D82" s="10">
        <v>1827</v>
      </c>
      <c r="E82">
        <v>146</v>
      </c>
      <c r="F82" s="37">
        <f t="shared" si="1"/>
        <v>1973</v>
      </c>
      <c r="G82" s="16" t="s">
        <v>453</v>
      </c>
      <c r="H82">
        <v>7.6</v>
      </c>
      <c r="I82">
        <v>14000</v>
      </c>
      <c r="J82">
        <v>3</v>
      </c>
      <c r="K82">
        <v>17</v>
      </c>
      <c r="L82" s="41">
        <v>20.8</v>
      </c>
      <c r="M82">
        <v>5.79</v>
      </c>
      <c r="N82" t="s">
        <v>161</v>
      </c>
      <c r="O82" s="9">
        <v>0.36</v>
      </c>
      <c r="P82" s="9">
        <v>0.32</v>
      </c>
      <c r="Q82">
        <v>6.2</v>
      </c>
      <c r="R82" s="10">
        <v>1400</v>
      </c>
      <c r="S82" s="9">
        <v>1.31</v>
      </c>
    </row>
    <row r="83" spans="1:19">
      <c r="A83" s="8">
        <v>3</v>
      </c>
      <c r="B83" s="2" t="s">
        <v>33</v>
      </c>
      <c r="C83" t="s">
        <v>13</v>
      </c>
      <c r="D83">
        <v>182</v>
      </c>
      <c r="E83">
        <v>95</v>
      </c>
      <c r="F83" s="37">
        <f t="shared" si="1"/>
        <v>277</v>
      </c>
      <c r="G83" s="16" t="s">
        <v>454</v>
      </c>
      <c r="H83">
        <v>1.3</v>
      </c>
      <c r="I83">
        <v>18000</v>
      </c>
      <c r="J83">
        <v>7.9</v>
      </c>
      <c r="K83">
        <v>12.2</v>
      </c>
      <c r="L83" s="41">
        <v>37</v>
      </c>
      <c r="M83">
        <v>11.28</v>
      </c>
      <c r="N83" t="s">
        <v>165</v>
      </c>
      <c r="O83" s="9">
        <v>0.34</v>
      </c>
      <c r="P83" s="9">
        <v>0</v>
      </c>
      <c r="Q83">
        <v>4.4000000000000004</v>
      </c>
      <c r="R83">
        <v>800</v>
      </c>
      <c r="S83" s="9">
        <v>0.19</v>
      </c>
    </row>
    <row r="84" spans="1:19">
      <c r="A84" s="8">
        <v>3</v>
      </c>
      <c r="B84" s="2" t="s">
        <v>34</v>
      </c>
      <c r="C84" t="s">
        <v>9</v>
      </c>
      <c r="D84">
        <v>692</v>
      </c>
      <c r="E84">
        <v>60</v>
      </c>
      <c r="F84" s="37">
        <f t="shared" si="1"/>
        <v>752</v>
      </c>
      <c r="G84" s="16" t="s">
        <v>454</v>
      </c>
      <c r="H84">
        <v>1.3</v>
      </c>
      <c r="I84">
        <v>18000</v>
      </c>
      <c r="J84">
        <v>8.6</v>
      </c>
      <c r="K84">
        <v>12.6</v>
      </c>
      <c r="L84" s="41">
        <v>28.5</v>
      </c>
      <c r="M84">
        <v>11.44</v>
      </c>
      <c r="N84" t="s">
        <v>167</v>
      </c>
      <c r="O84" s="9">
        <v>0.2</v>
      </c>
      <c r="P84" s="9">
        <v>0.17</v>
      </c>
      <c r="Q84">
        <v>4.4000000000000004</v>
      </c>
      <c r="R84">
        <v>600</v>
      </c>
      <c r="S84" s="9">
        <v>1.1599999999999999</v>
      </c>
    </row>
    <row r="85" spans="1:19">
      <c r="A85" s="8">
        <v>3</v>
      </c>
      <c r="B85" s="2" t="s">
        <v>35</v>
      </c>
      <c r="C85" t="s">
        <v>9</v>
      </c>
      <c r="D85">
        <v>833</v>
      </c>
      <c r="E85">
        <v>43</v>
      </c>
      <c r="F85" s="37">
        <f t="shared" si="1"/>
        <v>876</v>
      </c>
      <c r="G85" s="16" t="s">
        <v>455</v>
      </c>
      <c r="H85">
        <v>1.4</v>
      </c>
      <c r="I85">
        <v>18000</v>
      </c>
      <c r="J85">
        <v>7.4</v>
      </c>
      <c r="K85">
        <v>11.6</v>
      </c>
      <c r="L85" s="41">
        <v>28.5</v>
      </c>
      <c r="M85">
        <v>11.34</v>
      </c>
      <c r="N85" t="s">
        <v>146</v>
      </c>
      <c r="O85" s="9">
        <v>0.25</v>
      </c>
      <c r="P85" s="9">
        <v>0.25</v>
      </c>
      <c r="Q85">
        <v>4.4000000000000004</v>
      </c>
      <c r="R85">
        <v>600</v>
      </c>
      <c r="S85" s="9">
        <v>1.24</v>
      </c>
    </row>
    <row r="86" spans="1:19">
      <c r="A86" s="8">
        <v>3</v>
      </c>
      <c r="B86" s="2" t="s">
        <v>123</v>
      </c>
      <c r="C86" t="s">
        <v>13</v>
      </c>
      <c r="D86">
        <v>168</v>
      </c>
      <c r="E86">
        <v>0</v>
      </c>
      <c r="F86" s="37">
        <f t="shared" si="1"/>
        <v>168</v>
      </c>
      <c r="G86" s="16">
        <v>41192</v>
      </c>
      <c r="H86">
        <v>0.2</v>
      </c>
      <c r="I86">
        <v>23000</v>
      </c>
      <c r="J86">
        <v>11.6</v>
      </c>
      <c r="K86">
        <v>8.4</v>
      </c>
      <c r="L86" s="41">
        <v>28.5</v>
      </c>
      <c r="M86">
        <v>16.100000000000001</v>
      </c>
      <c r="N86" t="s">
        <v>169</v>
      </c>
      <c r="O86" s="9">
        <v>0.01</v>
      </c>
      <c r="P86" s="9">
        <v>1</v>
      </c>
      <c r="Q86">
        <v>4.4000000000000004</v>
      </c>
      <c r="R86">
        <v>400</v>
      </c>
      <c r="S86" s="9">
        <v>0.42</v>
      </c>
    </row>
    <row r="87" spans="1:19">
      <c r="A87" s="8">
        <v>3</v>
      </c>
      <c r="B87" s="2" t="s">
        <v>36</v>
      </c>
      <c r="C87" t="s">
        <v>9</v>
      </c>
      <c r="D87">
        <v>879</v>
      </c>
      <c r="E87">
        <v>216</v>
      </c>
      <c r="F87" s="37">
        <f t="shared" si="1"/>
        <v>1095</v>
      </c>
      <c r="G87" s="16">
        <v>41255</v>
      </c>
      <c r="H87">
        <v>1.5</v>
      </c>
      <c r="I87">
        <v>15000</v>
      </c>
      <c r="J87">
        <v>6.4</v>
      </c>
      <c r="K87">
        <v>13.5</v>
      </c>
      <c r="L87" s="41">
        <v>26</v>
      </c>
      <c r="M87">
        <v>9.15</v>
      </c>
      <c r="N87" t="s">
        <v>170</v>
      </c>
      <c r="O87" s="9">
        <v>0.39</v>
      </c>
      <c r="P87" s="9">
        <v>0</v>
      </c>
      <c r="Q87">
        <v>6.8</v>
      </c>
      <c r="R87" s="10">
        <v>1000</v>
      </c>
      <c r="S87" s="9">
        <v>0.89</v>
      </c>
    </row>
    <row r="88" spans="1:19">
      <c r="A88" s="8">
        <v>3</v>
      </c>
      <c r="B88" s="2" t="s">
        <v>37</v>
      </c>
      <c r="C88" t="s">
        <v>11</v>
      </c>
      <c r="D88" s="10">
        <v>2130</v>
      </c>
      <c r="E88">
        <v>152</v>
      </c>
      <c r="F88" s="37">
        <f t="shared" si="1"/>
        <v>2282</v>
      </c>
      <c r="G88" s="16">
        <v>41122</v>
      </c>
      <c r="H88">
        <v>7.6</v>
      </c>
      <c r="I88">
        <v>12000</v>
      </c>
      <c r="J88">
        <v>3</v>
      </c>
      <c r="K88">
        <v>17</v>
      </c>
      <c r="L88" s="41">
        <v>19</v>
      </c>
      <c r="M88">
        <v>5.19</v>
      </c>
      <c r="N88" t="s">
        <v>172</v>
      </c>
      <c r="O88" s="9">
        <v>0.39</v>
      </c>
      <c r="P88" s="9">
        <v>0.54</v>
      </c>
      <c r="Q88">
        <v>7.5</v>
      </c>
      <c r="R88" s="10">
        <v>1400</v>
      </c>
      <c r="S88" s="9">
        <v>1.52</v>
      </c>
    </row>
    <row r="89" spans="1:19">
      <c r="A89" s="8">
        <v>3</v>
      </c>
      <c r="B89" s="2" t="s">
        <v>38</v>
      </c>
      <c r="C89" t="s">
        <v>13</v>
      </c>
      <c r="D89">
        <v>602</v>
      </c>
      <c r="E89">
        <v>98</v>
      </c>
      <c r="F89" s="37">
        <f t="shared" si="1"/>
        <v>700</v>
      </c>
      <c r="G89" s="16" t="s">
        <v>456</v>
      </c>
      <c r="H89">
        <v>1.1000000000000001</v>
      </c>
      <c r="I89">
        <v>23000</v>
      </c>
      <c r="J89">
        <v>11.1</v>
      </c>
      <c r="K89">
        <v>8.9</v>
      </c>
      <c r="L89" s="41">
        <v>37</v>
      </c>
      <c r="M89">
        <v>15.66</v>
      </c>
      <c r="N89" t="s">
        <v>174</v>
      </c>
      <c r="O89" s="9">
        <v>0.37</v>
      </c>
      <c r="P89" s="9">
        <v>0</v>
      </c>
      <c r="Q89">
        <v>4.8</v>
      </c>
      <c r="R89">
        <v>600</v>
      </c>
      <c r="S89" s="9">
        <v>0.99</v>
      </c>
    </row>
    <row r="90" spans="1:19">
      <c r="A90" s="8">
        <v>3</v>
      </c>
      <c r="B90" s="2" t="s">
        <v>39</v>
      </c>
      <c r="C90" t="s">
        <v>15</v>
      </c>
      <c r="D90">
        <v>603</v>
      </c>
      <c r="E90">
        <v>40</v>
      </c>
      <c r="F90" s="37">
        <f t="shared" si="1"/>
        <v>643</v>
      </c>
      <c r="G90" s="16" t="s">
        <v>457</v>
      </c>
      <c r="H90">
        <v>1.4</v>
      </c>
      <c r="I90">
        <v>26000</v>
      </c>
      <c r="J90">
        <v>12.6</v>
      </c>
      <c r="K90">
        <v>13.7</v>
      </c>
      <c r="L90" s="41">
        <v>32</v>
      </c>
      <c r="M90">
        <v>15.61</v>
      </c>
      <c r="N90" t="s">
        <v>174</v>
      </c>
      <c r="O90" s="9">
        <v>0.28000000000000003</v>
      </c>
      <c r="P90" s="9">
        <v>0</v>
      </c>
      <c r="Q90">
        <v>5.8</v>
      </c>
      <c r="R90">
        <v>700</v>
      </c>
      <c r="S90" s="9">
        <v>0.99</v>
      </c>
    </row>
    <row r="91" spans="1:19">
      <c r="A91" s="8">
        <v>3</v>
      </c>
      <c r="B91" s="2" t="s">
        <v>40</v>
      </c>
      <c r="C91" t="s">
        <v>17</v>
      </c>
      <c r="D91">
        <v>578</v>
      </c>
      <c r="E91">
        <v>91</v>
      </c>
      <c r="F91" s="37">
        <f t="shared" si="1"/>
        <v>669</v>
      </c>
      <c r="G91" s="16">
        <v>41255</v>
      </c>
      <c r="H91">
        <v>1.3</v>
      </c>
      <c r="I91">
        <v>18000</v>
      </c>
      <c r="J91">
        <v>6.4</v>
      </c>
      <c r="K91">
        <v>7.8</v>
      </c>
      <c r="L91" s="41">
        <v>32</v>
      </c>
      <c r="M91">
        <v>13.01</v>
      </c>
      <c r="N91" t="s">
        <v>174</v>
      </c>
      <c r="O91" s="9">
        <v>0.35</v>
      </c>
      <c r="P91" s="9">
        <v>0</v>
      </c>
      <c r="Q91">
        <v>5.8</v>
      </c>
      <c r="R91">
        <v>750</v>
      </c>
      <c r="S91" s="9">
        <v>0.99</v>
      </c>
    </row>
    <row r="92" spans="1:19">
      <c r="A92" s="8">
        <v>3</v>
      </c>
      <c r="B92" s="2" t="s">
        <v>41</v>
      </c>
      <c r="C92" t="s">
        <v>9</v>
      </c>
      <c r="D92" s="10">
        <v>1253</v>
      </c>
      <c r="E92">
        <v>217</v>
      </c>
      <c r="F92" s="37">
        <f t="shared" si="1"/>
        <v>1470</v>
      </c>
      <c r="G92" s="16">
        <v>41038</v>
      </c>
      <c r="H92">
        <v>1.6</v>
      </c>
      <c r="I92">
        <v>19000</v>
      </c>
      <c r="J92">
        <v>7.4</v>
      </c>
      <c r="K92">
        <v>12.6</v>
      </c>
      <c r="L92" s="41">
        <v>28.5</v>
      </c>
      <c r="M92">
        <v>11.19</v>
      </c>
      <c r="N92" t="s">
        <v>176</v>
      </c>
      <c r="O92" s="9">
        <v>0.32</v>
      </c>
      <c r="P92" s="9">
        <v>0.25</v>
      </c>
      <c r="Q92">
        <v>5</v>
      </c>
      <c r="R92" s="10">
        <v>1000</v>
      </c>
      <c r="S92" s="9">
        <v>1.24</v>
      </c>
    </row>
    <row r="93" spans="1:19">
      <c r="A93" s="8">
        <v>3</v>
      </c>
      <c r="B93" s="2" t="s">
        <v>42</v>
      </c>
      <c r="C93" t="s">
        <v>11</v>
      </c>
      <c r="D93" s="10">
        <v>1801</v>
      </c>
      <c r="E93">
        <v>167</v>
      </c>
      <c r="F93" s="37">
        <f t="shared" si="1"/>
        <v>1968</v>
      </c>
      <c r="G93" s="16">
        <v>41122</v>
      </c>
      <c r="H93">
        <v>7.6</v>
      </c>
      <c r="I93">
        <v>15500</v>
      </c>
      <c r="J93">
        <v>3</v>
      </c>
      <c r="K93">
        <v>17</v>
      </c>
      <c r="L93" s="41">
        <v>21</v>
      </c>
      <c r="M93">
        <v>6.24</v>
      </c>
      <c r="N93" t="s">
        <v>178</v>
      </c>
      <c r="O93" s="9">
        <v>0.36</v>
      </c>
      <c r="P93" s="9">
        <v>0.28999999999999998</v>
      </c>
      <c r="Q93">
        <v>6</v>
      </c>
      <c r="R93" s="10">
        <v>1400</v>
      </c>
      <c r="S93" s="9">
        <v>1.27</v>
      </c>
    </row>
    <row r="94" spans="1:19">
      <c r="A94" s="8">
        <v>3</v>
      </c>
      <c r="B94" s="2" t="s">
        <v>43</v>
      </c>
      <c r="C94" t="s">
        <v>13</v>
      </c>
      <c r="D94">
        <v>757</v>
      </c>
      <c r="E94">
        <v>156</v>
      </c>
      <c r="F94" s="37">
        <f t="shared" si="1"/>
        <v>913</v>
      </c>
      <c r="G94" s="16" t="s">
        <v>458</v>
      </c>
      <c r="H94">
        <v>1.1000000000000001</v>
      </c>
      <c r="I94">
        <v>24000</v>
      </c>
      <c r="J94">
        <v>11.2</v>
      </c>
      <c r="K94">
        <v>9</v>
      </c>
      <c r="L94" s="41">
        <v>38.5</v>
      </c>
      <c r="M94">
        <v>15.96</v>
      </c>
      <c r="N94" t="s">
        <v>181</v>
      </c>
      <c r="O94" s="9">
        <v>0.33</v>
      </c>
      <c r="P94" s="9">
        <v>0.33</v>
      </c>
      <c r="Q94">
        <v>4.5</v>
      </c>
      <c r="R94">
        <v>750</v>
      </c>
      <c r="S94" s="9">
        <v>1.32</v>
      </c>
    </row>
    <row r="95" spans="1:19">
      <c r="A95" s="8">
        <v>3</v>
      </c>
      <c r="B95" s="2" t="s">
        <v>44</v>
      </c>
      <c r="C95" t="s">
        <v>15</v>
      </c>
      <c r="D95">
        <v>695</v>
      </c>
      <c r="E95">
        <v>65</v>
      </c>
      <c r="F95" s="37">
        <f t="shared" si="1"/>
        <v>760</v>
      </c>
      <c r="G95" s="16" t="s">
        <v>459</v>
      </c>
      <c r="H95">
        <v>1.3</v>
      </c>
      <c r="I95">
        <v>26000</v>
      </c>
      <c r="J95">
        <v>12.8</v>
      </c>
      <c r="K95">
        <v>13.7</v>
      </c>
      <c r="L95" s="41">
        <v>33.5</v>
      </c>
      <c r="M95">
        <v>15.73</v>
      </c>
      <c r="N95" t="s">
        <v>160</v>
      </c>
      <c r="O95" s="9">
        <v>0.27</v>
      </c>
      <c r="P95" s="9">
        <v>0.08</v>
      </c>
      <c r="Q95">
        <v>4.5</v>
      </c>
      <c r="R95">
        <v>750</v>
      </c>
      <c r="S95" s="9">
        <v>1.07</v>
      </c>
    </row>
    <row r="96" spans="1:19">
      <c r="A96" s="8">
        <v>3</v>
      </c>
      <c r="B96" s="2" t="s">
        <v>45</v>
      </c>
      <c r="C96" t="s">
        <v>17</v>
      </c>
      <c r="D96">
        <v>709</v>
      </c>
      <c r="E96">
        <v>84</v>
      </c>
      <c r="F96" s="37">
        <f t="shared" si="1"/>
        <v>793</v>
      </c>
      <c r="G96" s="16" t="s">
        <v>458</v>
      </c>
      <c r="H96">
        <v>1.3</v>
      </c>
      <c r="I96">
        <v>19500</v>
      </c>
      <c r="J96">
        <v>6.9</v>
      </c>
      <c r="K96">
        <v>7.8</v>
      </c>
      <c r="L96" s="41">
        <v>33.5</v>
      </c>
      <c r="M96">
        <v>13.6</v>
      </c>
      <c r="N96" t="s">
        <v>160</v>
      </c>
      <c r="O96" s="9">
        <v>0.33</v>
      </c>
      <c r="P96" s="9">
        <v>0.08</v>
      </c>
      <c r="Q96">
        <v>4.5</v>
      </c>
      <c r="R96">
        <v>800</v>
      </c>
      <c r="S96" s="9">
        <v>1.07</v>
      </c>
    </row>
    <row r="97" spans="1:19">
      <c r="A97" s="8">
        <v>3</v>
      </c>
      <c r="B97" s="2" t="s">
        <v>140</v>
      </c>
      <c r="C97" t="s">
        <v>15</v>
      </c>
      <c r="D97">
        <v>160</v>
      </c>
      <c r="E97">
        <v>38</v>
      </c>
      <c r="F97" s="37">
        <f t="shared" si="1"/>
        <v>198</v>
      </c>
      <c r="G97" s="16" t="s">
        <v>447</v>
      </c>
      <c r="H97">
        <v>0.3</v>
      </c>
      <c r="I97">
        <v>26000</v>
      </c>
      <c r="J97">
        <v>13</v>
      </c>
      <c r="K97">
        <v>13.5</v>
      </c>
      <c r="L97" s="41">
        <v>33.5</v>
      </c>
      <c r="M97">
        <v>15.89</v>
      </c>
      <c r="N97" t="s">
        <v>184</v>
      </c>
      <c r="O97" s="9">
        <v>0.22</v>
      </c>
      <c r="P97" s="9">
        <v>0.2</v>
      </c>
      <c r="Q97">
        <v>4.5</v>
      </c>
      <c r="R97">
        <v>500</v>
      </c>
      <c r="S97" s="9">
        <v>0.4</v>
      </c>
    </row>
    <row r="98" spans="1:19">
      <c r="A98" s="8">
        <v>3</v>
      </c>
      <c r="B98" s="2" t="s">
        <v>185</v>
      </c>
      <c r="D98">
        <v>0</v>
      </c>
      <c r="E98">
        <v>0</v>
      </c>
      <c r="F98" s="37">
        <f t="shared" si="1"/>
        <v>0</v>
      </c>
      <c r="G98" s="16" t="s">
        <v>460</v>
      </c>
      <c r="H98">
        <v>0</v>
      </c>
      <c r="I98">
        <v>0</v>
      </c>
      <c r="J98">
        <v>0</v>
      </c>
      <c r="K98">
        <v>0</v>
      </c>
      <c r="L98" s="41">
        <v>0</v>
      </c>
      <c r="M98">
        <v>0</v>
      </c>
      <c r="N98" t="s">
        <v>77</v>
      </c>
      <c r="O98" s="9">
        <v>0</v>
      </c>
      <c r="P98" s="9">
        <v>0</v>
      </c>
      <c r="Q98">
        <v>4.5</v>
      </c>
      <c r="R98">
        <v>500</v>
      </c>
      <c r="S98" s="9">
        <v>0</v>
      </c>
    </row>
    <row r="99" spans="1:19">
      <c r="A99" s="8">
        <v>3</v>
      </c>
      <c r="B99" s="2" t="s">
        <v>46</v>
      </c>
      <c r="C99" t="s">
        <v>11</v>
      </c>
      <c r="D99" s="10">
        <v>1043</v>
      </c>
      <c r="E99">
        <v>136</v>
      </c>
      <c r="F99" s="37">
        <f t="shared" si="1"/>
        <v>1179</v>
      </c>
      <c r="G99" s="16">
        <v>41122</v>
      </c>
      <c r="H99">
        <v>4.3</v>
      </c>
      <c r="I99">
        <v>13500</v>
      </c>
      <c r="J99">
        <v>5.0999999999999996</v>
      </c>
      <c r="K99">
        <v>15.1</v>
      </c>
      <c r="L99" s="41">
        <v>20</v>
      </c>
      <c r="M99">
        <v>7.41</v>
      </c>
      <c r="N99" t="s">
        <v>187</v>
      </c>
      <c r="O99" s="9">
        <v>0.28000000000000003</v>
      </c>
      <c r="P99" s="9">
        <v>0</v>
      </c>
      <c r="Q99">
        <v>7</v>
      </c>
      <c r="R99" s="10">
        <v>1400</v>
      </c>
      <c r="S99" s="9">
        <v>0.71</v>
      </c>
    </row>
    <row r="100" spans="1:19">
      <c r="A100" s="8">
        <v>3</v>
      </c>
      <c r="B100" s="2" t="s">
        <v>47</v>
      </c>
      <c r="C100" t="s">
        <v>11</v>
      </c>
      <c r="D100" s="10">
        <v>2275</v>
      </c>
      <c r="E100">
        <v>196</v>
      </c>
      <c r="F100" s="37">
        <f t="shared" si="1"/>
        <v>2471</v>
      </c>
      <c r="G100" s="16" t="s">
        <v>449</v>
      </c>
      <c r="H100">
        <v>7.6</v>
      </c>
      <c r="I100">
        <v>12000</v>
      </c>
      <c r="J100">
        <v>3</v>
      </c>
      <c r="K100">
        <v>17</v>
      </c>
      <c r="L100" s="41">
        <v>19</v>
      </c>
      <c r="M100">
        <v>5.19</v>
      </c>
      <c r="N100" t="s">
        <v>188</v>
      </c>
      <c r="O100" s="9">
        <v>0.4</v>
      </c>
      <c r="P100" s="9">
        <v>0.53</v>
      </c>
      <c r="Q100">
        <v>7.5</v>
      </c>
      <c r="R100" s="10">
        <v>1500</v>
      </c>
      <c r="S100" s="9">
        <v>1.52</v>
      </c>
    </row>
    <row r="101" spans="1:19">
      <c r="A101" s="8">
        <v>3</v>
      </c>
      <c r="B101" s="2" t="s">
        <v>48</v>
      </c>
      <c r="C101" t="s">
        <v>9</v>
      </c>
      <c r="D101" s="10">
        <v>1121</v>
      </c>
      <c r="E101">
        <v>141</v>
      </c>
      <c r="F101" s="37">
        <f t="shared" si="1"/>
        <v>1262</v>
      </c>
      <c r="G101" s="16" t="s">
        <v>461</v>
      </c>
      <c r="H101">
        <v>1.2</v>
      </c>
      <c r="I101">
        <v>14000</v>
      </c>
      <c r="J101">
        <v>7.5</v>
      </c>
      <c r="K101">
        <v>12.5</v>
      </c>
      <c r="L101" s="41">
        <v>27</v>
      </c>
      <c r="M101">
        <v>9.77</v>
      </c>
      <c r="N101" t="s">
        <v>190</v>
      </c>
      <c r="O101" s="9">
        <v>0.38</v>
      </c>
      <c r="P101" s="9">
        <v>0.33</v>
      </c>
      <c r="Q101">
        <v>6.5</v>
      </c>
      <c r="R101">
        <v>950</v>
      </c>
      <c r="S101" s="9">
        <v>1.32</v>
      </c>
    </row>
    <row r="102" spans="1:19">
      <c r="A102" s="8">
        <v>3</v>
      </c>
      <c r="B102" s="2" t="s">
        <v>49</v>
      </c>
      <c r="C102" t="s">
        <v>9</v>
      </c>
      <c r="D102">
        <v>842</v>
      </c>
      <c r="E102">
        <v>104</v>
      </c>
      <c r="F102" s="37">
        <f t="shared" si="1"/>
        <v>946</v>
      </c>
      <c r="G102" s="16" t="s">
        <v>462</v>
      </c>
      <c r="H102">
        <v>1.5</v>
      </c>
      <c r="I102">
        <v>14000</v>
      </c>
      <c r="J102">
        <v>7.6</v>
      </c>
      <c r="K102">
        <v>13.5</v>
      </c>
      <c r="L102" s="41">
        <v>27</v>
      </c>
      <c r="M102">
        <v>9.4</v>
      </c>
      <c r="N102" t="s">
        <v>192</v>
      </c>
      <c r="O102" s="9">
        <v>0.35</v>
      </c>
      <c r="P102" s="9">
        <v>0.42</v>
      </c>
      <c r="Q102">
        <v>6.5</v>
      </c>
      <c r="R102">
        <v>850</v>
      </c>
      <c r="S102" s="9">
        <v>1.4</v>
      </c>
    </row>
    <row r="103" spans="1:19">
      <c r="A103" s="8">
        <v>3</v>
      </c>
      <c r="B103" s="2" t="s">
        <v>50</v>
      </c>
      <c r="C103" t="s">
        <v>9</v>
      </c>
      <c r="D103" s="10">
        <v>1088</v>
      </c>
      <c r="E103">
        <v>116</v>
      </c>
      <c r="F103" s="37">
        <f t="shared" si="1"/>
        <v>1204</v>
      </c>
      <c r="G103" s="16" t="s">
        <v>455</v>
      </c>
      <c r="H103">
        <v>1.2</v>
      </c>
      <c r="I103">
        <v>14000</v>
      </c>
      <c r="J103">
        <v>7.4</v>
      </c>
      <c r="K103">
        <v>12.9</v>
      </c>
      <c r="L103" s="41">
        <v>27</v>
      </c>
      <c r="M103">
        <v>9.5500000000000007</v>
      </c>
      <c r="N103" t="s">
        <v>193</v>
      </c>
      <c r="O103" s="9">
        <v>0.36</v>
      </c>
      <c r="P103" s="9">
        <v>0.83</v>
      </c>
      <c r="Q103">
        <v>6.5</v>
      </c>
      <c r="R103">
        <v>850</v>
      </c>
      <c r="S103" s="9">
        <v>1.82</v>
      </c>
    </row>
    <row r="104" spans="1:19">
      <c r="A104" s="8">
        <v>3</v>
      </c>
      <c r="B104" s="2" t="s">
        <v>51</v>
      </c>
      <c r="C104" t="s">
        <v>9</v>
      </c>
      <c r="D104" s="10">
        <v>1083</v>
      </c>
      <c r="E104">
        <v>149</v>
      </c>
      <c r="F104" s="37">
        <f t="shared" si="1"/>
        <v>1232</v>
      </c>
      <c r="G104" s="16">
        <v>40942</v>
      </c>
      <c r="H104">
        <v>1.8</v>
      </c>
      <c r="I104">
        <v>17500</v>
      </c>
      <c r="J104">
        <v>6.8</v>
      </c>
      <c r="K104">
        <v>13.4</v>
      </c>
      <c r="L104" s="41">
        <v>28.5</v>
      </c>
      <c r="M104">
        <v>10.119999999999999</v>
      </c>
      <c r="N104" t="s">
        <v>194</v>
      </c>
      <c r="O104" s="9">
        <v>0.28999999999999998</v>
      </c>
      <c r="P104" s="9">
        <v>0.4</v>
      </c>
      <c r="Q104">
        <v>4</v>
      </c>
      <c r="R104">
        <v>750</v>
      </c>
      <c r="S104" s="9">
        <v>1.39</v>
      </c>
    </row>
    <row r="105" spans="1:19">
      <c r="A105" s="8">
        <v>3</v>
      </c>
      <c r="B105" s="2" t="s">
        <v>52</v>
      </c>
      <c r="C105" t="s">
        <v>11</v>
      </c>
      <c r="D105" s="10">
        <v>1258</v>
      </c>
      <c r="E105">
        <v>184</v>
      </c>
      <c r="F105" s="37">
        <f t="shared" si="1"/>
        <v>1442</v>
      </c>
      <c r="G105" s="16" t="s">
        <v>463</v>
      </c>
      <c r="H105">
        <v>7.6</v>
      </c>
      <c r="I105">
        <v>12000</v>
      </c>
      <c r="J105">
        <v>3</v>
      </c>
      <c r="K105">
        <v>17</v>
      </c>
      <c r="L105" s="41">
        <v>22</v>
      </c>
      <c r="M105">
        <v>5.19</v>
      </c>
      <c r="N105" t="s">
        <v>196</v>
      </c>
      <c r="O105" s="9">
        <v>0.36</v>
      </c>
      <c r="P105" s="9">
        <v>0.39</v>
      </c>
      <c r="Q105">
        <v>6</v>
      </c>
      <c r="R105" s="10">
        <v>1050</v>
      </c>
      <c r="S105" s="9">
        <v>1.38</v>
      </c>
    </row>
    <row r="106" spans="1:19">
      <c r="A106" s="8">
        <v>3</v>
      </c>
      <c r="B106" s="2" t="s">
        <v>53</v>
      </c>
      <c r="C106" t="s">
        <v>13</v>
      </c>
      <c r="D106">
        <v>974</v>
      </c>
      <c r="E106">
        <v>155</v>
      </c>
      <c r="F106" s="37">
        <f t="shared" si="1"/>
        <v>1129</v>
      </c>
      <c r="G106" s="16" t="s">
        <v>458</v>
      </c>
      <c r="H106">
        <v>1.1000000000000001</v>
      </c>
      <c r="I106">
        <v>25000</v>
      </c>
      <c r="J106">
        <v>11.1</v>
      </c>
      <c r="K106">
        <v>8.8000000000000007</v>
      </c>
      <c r="L106" s="41">
        <v>38.5</v>
      </c>
      <c r="M106">
        <v>16.3</v>
      </c>
      <c r="N106" t="s">
        <v>197</v>
      </c>
      <c r="O106" s="9">
        <v>0.34</v>
      </c>
      <c r="P106" s="9">
        <v>0.75</v>
      </c>
      <c r="Q106">
        <v>5</v>
      </c>
      <c r="R106">
        <v>750</v>
      </c>
      <c r="S106" s="9">
        <v>1.73</v>
      </c>
    </row>
    <row r="107" spans="1:19">
      <c r="A107" s="8">
        <v>3</v>
      </c>
      <c r="B107" s="2" t="s">
        <v>54</v>
      </c>
      <c r="C107" t="s">
        <v>15</v>
      </c>
      <c r="D107">
        <v>843</v>
      </c>
      <c r="E107">
        <v>46</v>
      </c>
      <c r="F107" s="37">
        <f t="shared" si="1"/>
        <v>889</v>
      </c>
      <c r="G107" s="16" t="s">
        <v>464</v>
      </c>
      <c r="H107">
        <v>1.2</v>
      </c>
      <c r="I107">
        <v>27000</v>
      </c>
      <c r="J107">
        <v>13.1</v>
      </c>
      <c r="K107">
        <v>13.5</v>
      </c>
      <c r="L107" s="41">
        <v>33.5</v>
      </c>
      <c r="M107">
        <v>16.25</v>
      </c>
      <c r="N107" t="s">
        <v>199</v>
      </c>
      <c r="O107" s="9">
        <v>0.32</v>
      </c>
      <c r="P107" s="9">
        <v>0.31</v>
      </c>
      <c r="Q107">
        <v>6.5</v>
      </c>
      <c r="R107">
        <v>750</v>
      </c>
      <c r="S107" s="9">
        <v>1.29</v>
      </c>
    </row>
    <row r="108" spans="1:19">
      <c r="A108" s="8">
        <v>3</v>
      </c>
      <c r="B108" s="2" t="s">
        <v>55</v>
      </c>
      <c r="C108" t="s">
        <v>17</v>
      </c>
      <c r="D108">
        <v>879</v>
      </c>
      <c r="E108">
        <v>61</v>
      </c>
      <c r="F108" s="37">
        <f t="shared" si="1"/>
        <v>940</v>
      </c>
      <c r="G108" s="16" t="s">
        <v>464</v>
      </c>
      <c r="H108">
        <v>1.2</v>
      </c>
      <c r="I108">
        <v>19000</v>
      </c>
      <c r="J108">
        <v>6.7</v>
      </c>
      <c r="K108">
        <v>7.5</v>
      </c>
      <c r="L108" s="41">
        <v>33.5</v>
      </c>
      <c r="M108">
        <v>13.56</v>
      </c>
      <c r="N108" t="s">
        <v>199</v>
      </c>
      <c r="O108" s="9">
        <v>0.39</v>
      </c>
      <c r="P108" s="9">
        <v>0.31</v>
      </c>
      <c r="Q108">
        <v>6</v>
      </c>
      <c r="R108">
        <v>800</v>
      </c>
      <c r="S108" s="9">
        <v>1.29</v>
      </c>
    </row>
    <row r="109" spans="1:19">
      <c r="A109" s="8">
        <v>3</v>
      </c>
      <c r="B109" s="2" t="s">
        <v>155</v>
      </c>
      <c r="C109" t="s">
        <v>13</v>
      </c>
      <c r="D109">
        <v>333</v>
      </c>
      <c r="E109">
        <v>0</v>
      </c>
      <c r="F109" s="37">
        <f t="shared" si="1"/>
        <v>333</v>
      </c>
      <c r="G109" s="16" t="s">
        <v>452</v>
      </c>
      <c r="H109">
        <v>0.4</v>
      </c>
      <c r="I109">
        <v>25000</v>
      </c>
      <c r="J109">
        <v>11</v>
      </c>
      <c r="K109">
        <v>9</v>
      </c>
      <c r="L109" s="41">
        <v>38.5</v>
      </c>
      <c r="M109">
        <v>16.170000000000002</v>
      </c>
      <c r="N109" t="s">
        <v>200</v>
      </c>
      <c r="O109" s="9">
        <v>0.38</v>
      </c>
      <c r="P109" s="9">
        <v>1</v>
      </c>
      <c r="Q109">
        <v>6</v>
      </c>
      <c r="R109">
        <v>400</v>
      </c>
      <c r="S109" s="9">
        <v>0.83</v>
      </c>
    </row>
    <row r="110" spans="1:19">
      <c r="A110" s="8">
        <v>3</v>
      </c>
      <c r="B110" s="2" t="s">
        <v>201</v>
      </c>
      <c r="D110">
        <v>0</v>
      </c>
      <c r="E110">
        <v>0</v>
      </c>
      <c r="F110" s="37">
        <f t="shared" si="1"/>
        <v>0</v>
      </c>
      <c r="G110" s="16">
        <v>41432</v>
      </c>
      <c r="H110">
        <v>0</v>
      </c>
      <c r="I110">
        <v>0</v>
      </c>
      <c r="J110">
        <v>0</v>
      </c>
      <c r="K110">
        <v>0</v>
      </c>
      <c r="L110" s="41">
        <v>0</v>
      </c>
      <c r="M110">
        <v>0</v>
      </c>
      <c r="N110" t="s">
        <v>77</v>
      </c>
      <c r="O110" s="9">
        <v>0</v>
      </c>
      <c r="P110" s="9">
        <v>0</v>
      </c>
      <c r="Q110">
        <v>6</v>
      </c>
      <c r="R110">
        <v>500</v>
      </c>
      <c r="S110" s="9">
        <v>0</v>
      </c>
    </row>
    <row r="111" spans="1:19">
      <c r="A111" s="2">
        <v>4</v>
      </c>
      <c r="B111" s="2" t="s">
        <v>31</v>
      </c>
      <c r="C111" t="s">
        <v>11</v>
      </c>
      <c r="D111">
        <v>746</v>
      </c>
      <c r="E111">
        <v>141</v>
      </c>
      <c r="F111" s="37">
        <f t="shared" si="1"/>
        <v>887</v>
      </c>
      <c r="G111" s="16" t="s">
        <v>465</v>
      </c>
      <c r="H111">
        <v>4</v>
      </c>
      <c r="I111">
        <v>14000</v>
      </c>
      <c r="J111">
        <v>5.5</v>
      </c>
      <c r="K111">
        <v>15.1</v>
      </c>
      <c r="L111" s="41">
        <v>21</v>
      </c>
      <c r="M111">
        <v>7.09</v>
      </c>
      <c r="N111" t="s">
        <v>203</v>
      </c>
      <c r="O111" s="9">
        <v>0.3</v>
      </c>
      <c r="P111" s="9">
        <v>0</v>
      </c>
      <c r="Q111">
        <v>6.5</v>
      </c>
      <c r="R111" s="10">
        <v>1400</v>
      </c>
      <c r="S111" s="9">
        <v>0.5</v>
      </c>
    </row>
    <row r="112" spans="1:19">
      <c r="A112" s="8">
        <v>4</v>
      </c>
      <c r="B112" s="2" t="s">
        <v>32</v>
      </c>
      <c r="C112" t="s">
        <v>11</v>
      </c>
      <c r="D112" s="10">
        <v>1525</v>
      </c>
      <c r="E112">
        <v>205</v>
      </c>
      <c r="F112" s="37">
        <f t="shared" si="1"/>
        <v>1730</v>
      </c>
      <c r="G112" s="16" t="s">
        <v>453</v>
      </c>
      <c r="H112">
        <v>4.5999999999999996</v>
      </c>
      <c r="I112">
        <v>14000</v>
      </c>
      <c r="J112">
        <v>4.5</v>
      </c>
      <c r="K112">
        <v>15.7</v>
      </c>
      <c r="L112" s="41">
        <v>20</v>
      </c>
      <c r="M112">
        <v>6.42</v>
      </c>
      <c r="N112" t="s">
        <v>204</v>
      </c>
      <c r="O112" s="9">
        <v>0.35</v>
      </c>
      <c r="P112" s="9">
        <v>0.14000000000000001</v>
      </c>
      <c r="Q112">
        <v>7</v>
      </c>
      <c r="R112" s="10">
        <v>1400</v>
      </c>
      <c r="S112" s="9">
        <v>1.1299999999999999</v>
      </c>
    </row>
    <row r="113" spans="1:19">
      <c r="A113" s="8">
        <v>4</v>
      </c>
      <c r="B113" s="2" t="s">
        <v>33</v>
      </c>
      <c r="C113" t="s">
        <v>9</v>
      </c>
      <c r="D113" s="10">
        <v>1138</v>
      </c>
      <c r="E113">
        <v>145</v>
      </c>
      <c r="F113" s="37">
        <f t="shared" si="1"/>
        <v>1283</v>
      </c>
      <c r="G113" s="16" t="s">
        <v>466</v>
      </c>
      <c r="H113">
        <v>2.2999999999999998</v>
      </c>
      <c r="I113">
        <v>17000</v>
      </c>
      <c r="J113">
        <v>7.9</v>
      </c>
      <c r="K113">
        <v>12.2</v>
      </c>
      <c r="L113" s="41">
        <v>28</v>
      </c>
      <c r="M113">
        <v>10.16</v>
      </c>
      <c r="N113" t="s">
        <v>206</v>
      </c>
      <c r="O113" s="9">
        <v>0.26</v>
      </c>
      <c r="P113" s="9">
        <v>0.5</v>
      </c>
      <c r="Q113">
        <v>5</v>
      </c>
      <c r="R113">
        <v>800</v>
      </c>
      <c r="S113" s="9">
        <v>1.49</v>
      </c>
    </row>
    <row r="114" spans="1:19">
      <c r="A114" s="8">
        <v>4</v>
      </c>
      <c r="B114" s="2" t="s">
        <v>34</v>
      </c>
      <c r="C114" t="s">
        <v>9</v>
      </c>
      <c r="D114">
        <v>949</v>
      </c>
      <c r="E114">
        <v>101</v>
      </c>
      <c r="F114" s="37">
        <f t="shared" si="1"/>
        <v>1050</v>
      </c>
      <c r="G114" s="16" t="s">
        <v>466</v>
      </c>
      <c r="H114">
        <v>2.2999999999999998</v>
      </c>
      <c r="I114">
        <v>17000</v>
      </c>
      <c r="J114">
        <v>8.6</v>
      </c>
      <c r="K114">
        <v>12.6</v>
      </c>
      <c r="L114" s="41">
        <v>28</v>
      </c>
      <c r="M114">
        <v>10.31</v>
      </c>
      <c r="N114" t="s">
        <v>207</v>
      </c>
      <c r="O114" s="9">
        <v>0.25</v>
      </c>
      <c r="P114" s="9">
        <v>0.67</v>
      </c>
      <c r="Q114">
        <v>5</v>
      </c>
      <c r="R114">
        <v>650</v>
      </c>
      <c r="S114" s="9">
        <v>1.65</v>
      </c>
    </row>
    <row r="115" spans="1:19">
      <c r="A115" s="8">
        <v>4</v>
      </c>
      <c r="B115" s="2" t="s">
        <v>35</v>
      </c>
      <c r="C115" t="s">
        <v>9</v>
      </c>
      <c r="D115" s="10">
        <v>1014</v>
      </c>
      <c r="E115">
        <v>119</v>
      </c>
      <c r="F115" s="37">
        <f t="shared" si="1"/>
        <v>1133</v>
      </c>
      <c r="G115" s="16" t="s">
        <v>466</v>
      </c>
      <c r="H115">
        <v>2.4</v>
      </c>
      <c r="I115">
        <v>17000</v>
      </c>
      <c r="J115">
        <v>7.4</v>
      </c>
      <c r="K115">
        <v>11.6</v>
      </c>
      <c r="L115" s="41">
        <v>28</v>
      </c>
      <c r="M115">
        <v>10.220000000000001</v>
      </c>
      <c r="N115" t="s">
        <v>208</v>
      </c>
      <c r="O115" s="9">
        <v>0.25</v>
      </c>
      <c r="P115" s="9">
        <v>0.83</v>
      </c>
      <c r="Q115">
        <v>5</v>
      </c>
      <c r="R115">
        <v>800</v>
      </c>
      <c r="S115" s="9">
        <v>1.82</v>
      </c>
    </row>
    <row r="116" spans="1:19">
      <c r="A116" s="8">
        <v>4</v>
      </c>
      <c r="B116" s="2" t="s">
        <v>123</v>
      </c>
      <c r="C116" t="s">
        <v>13</v>
      </c>
      <c r="D116">
        <v>770</v>
      </c>
      <c r="E116">
        <v>22</v>
      </c>
      <c r="F116" s="37">
        <f t="shared" si="1"/>
        <v>792</v>
      </c>
      <c r="G116" s="16" t="s">
        <v>467</v>
      </c>
      <c r="H116">
        <v>0.8</v>
      </c>
      <c r="I116">
        <v>23000</v>
      </c>
      <c r="J116">
        <v>12.6</v>
      </c>
      <c r="K116">
        <v>8</v>
      </c>
      <c r="L116" s="41">
        <v>38</v>
      </c>
      <c r="M116">
        <v>15.63</v>
      </c>
      <c r="N116" t="s">
        <v>209</v>
      </c>
      <c r="O116" s="9">
        <v>0.32</v>
      </c>
      <c r="P116" s="9">
        <v>1</v>
      </c>
      <c r="Q116">
        <v>5</v>
      </c>
      <c r="R116">
        <v>400</v>
      </c>
      <c r="S116" s="9">
        <v>1.98</v>
      </c>
    </row>
    <row r="117" spans="1:19">
      <c r="A117" s="8">
        <v>4</v>
      </c>
      <c r="B117" s="2" t="s">
        <v>210</v>
      </c>
      <c r="D117">
        <v>0</v>
      </c>
      <c r="E117">
        <v>0</v>
      </c>
      <c r="F117" s="37">
        <f t="shared" si="1"/>
        <v>0</v>
      </c>
      <c r="G117" s="16">
        <v>41860</v>
      </c>
      <c r="H117">
        <v>0</v>
      </c>
      <c r="I117">
        <v>0</v>
      </c>
      <c r="J117">
        <v>0</v>
      </c>
      <c r="K117">
        <v>0</v>
      </c>
      <c r="L117" s="41">
        <v>0</v>
      </c>
      <c r="M117">
        <v>0</v>
      </c>
      <c r="N117" t="s">
        <v>77</v>
      </c>
      <c r="O117" s="9">
        <v>0</v>
      </c>
      <c r="P117" s="9">
        <v>0</v>
      </c>
      <c r="Q117">
        <v>5</v>
      </c>
      <c r="R117">
        <v>500</v>
      </c>
      <c r="S117" s="9">
        <v>0</v>
      </c>
    </row>
    <row r="118" spans="1:19">
      <c r="A118" s="8">
        <v>4</v>
      </c>
      <c r="B118" s="2" t="s">
        <v>36</v>
      </c>
      <c r="C118" t="s">
        <v>9</v>
      </c>
      <c r="D118">
        <v>972</v>
      </c>
      <c r="E118">
        <v>185</v>
      </c>
      <c r="F118" s="37">
        <f t="shared" si="1"/>
        <v>1157</v>
      </c>
      <c r="G118" s="16" t="s">
        <v>468</v>
      </c>
      <c r="H118">
        <v>1.3</v>
      </c>
      <c r="I118">
        <v>15000</v>
      </c>
      <c r="J118">
        <v>7.3</v>
      </c>
      <c r="K118">
        <v>12.7</v>
      </c>
      <c r="L118" s="41">
        <v>25.5</v>
      </c>
      <c r="M118">
        <v>9</v>
      </c>
      <c r="N118" t="s">
        <v>214</v>
      </c>
      <c r="O118" s="9">
        <v>0.43</v>
      </c>
      <c r="P118" s="9">
        <v>0</v>
      </c>
      <c r="Q118">
        <v>6.8</v>
      </c>
      <c r="R118" s="10">
        <v>1000</v>
      </c>
      <c r="S118" s="9">
        <v>0.94</v>
      </c>
    </row>
    <row r="119" spans="1:19">
      <c r="A119" s="8">
        <v>4</v>
      </c>
      <c r="B119" s="2" t="s">
        <v>37</v>
      </c>
      <c r="C119" t="s">
        <v>11</v>
      </c>
      <c r="D119" s="10">
        <v>2435</v>
      </c>
      <c r="E119">
        <v>143</v>
      </c>
      <c r="F119" s="37">
        <f t="shared" si="1"/>
        <v>2578</v>
      </c>
      <c r="G119" s="16" t="s">
        <v>469</v>
      </c>
      <c r="H119">
        <v>8.6</v>
      </c>
      <c r="I119">
        <v>12000</v>
      </c>
      <c r="J119">
        <v>3</v>
      </c>
      <c r="K119">
        <v>17</v>
      </c>
      <c r="L119" s="41">
        <v>18.5</v>
      </c>
      <c r="M119">
        <v>4.6100000000000003</v>
      </c>
      <c r="N119" t="s">
        <v>216</v>
      </c>
      <c r="O119" s="9">
        <v>0.45</v>
      </c>
      <c r="P119" s="9">
        <v>0.75</v>
      </c>
      <c r="Q119">
        <v>8.5</v>
      </c>
      <c r="R119" s="10">
        <v>1550</v>
      </c>
      <c r="S119" s="9">
        <v>1.73</v>
      </c>
    </row>
    <row r="120" spans="1:19">
      <c r="A120" s="8">
        <v>4</v>
      </c>
      <c r="B120" s="2" t="s">
        <v>38</v>
      </c>
      <c r="C120" t="s">
        <v>13</v>
      </c>
      <c r="D120">
        <v>629</v>
      </c>
      <c r="E120">
        <v>211</v>
      </c>
      <c r="F120" s="37">
        <f t="shared" si="1"/>
        <v>840</v>
      </c>
      <c r="G120" s="16" t="s">
        <v>470</v>
      </c>
      <c r="H120">
        <v>1.1000000000000001</v>
      </c>
      <c r="I120">
        <v>23000</v>
      </c>
      <c r="J120">
        <v>12.2</v>
      </c>
      <c r="K120">
        <v>7.8</v>
      </c>
      <c r="L120" s="41">
        <v>36.5</v>
      </c>
      <c r="M120">
        <v>15.36</v>
      </c>
      <c r="N120" t="s">
        <v>218</v>
      </c>
      <c r="O120" s="9">
        <v>0.34</v>
      </c>
      <c r="P120" s="9">
        <v>0.25</v>
      </c>
      <c r="Q120">
        <v>4.8</v>
      </c>
      <c r="R120">
        <v>700</v>
      </c>
      <c r="S120" s="9">
        <v>1.24</v>
      </c>
    </row>
    <row r="121" spans="1:19">
      <c r="A121" s="8">
        <v>4</v>
      </c>
      <c r="B121" s="2" t="s">
        <v>39</v>
      </c>
      <c r="C121" t="s">
        <v>15</v>
      </c>
      <c r="D121">
        <v>626</v>
      </c>
      <c r="E121">
        <v>207</v>
      </c>
      <c r="F121" s="37">
        <f t="shared" si="1"/>
        <v>833</v>
      </c>
      <c r="G121" s="16" t="s">
        <v>471</v>
      </c>
      <c r="H121">
        <v>1.2</v>
      </c>
      <c r="I121">
        <v>26000</v>
      </c>
      <c r="J121">
        <v>13.7</v>
      </c>
      <c r="K121">
        <v>12.8</v>
      </c>
      <c r="L121" s="41">
        <v>31.5</v>
      </c>
      <c r="M121">
        <v>15.3</v>
      </c>
      <c r="N121" t="s">
        <v>221</v>
      </c>
      <c r="O121" s="9">
        <v>0.28000000000000003</v>
      </c>
      <c r="P121" s="9">
        <v>0.14000000000000001</v>
      </c>
      <c r="Q121">
        <v>5.8</v>
      </c>
      <c r="R121">
        <v>750</v>
      </c>
      <c r="S121" s="9">
        <v>1.1299999999999999</v>
      </c>
    </row>
    <row r="122" spans="1:19">
      <c r="A122" s="8">
        <v>4</v>
      </c>
      <c r="B122" s="2" t="s">
        <v>40</v>
      </c>
      <c r="C122" t="s">
        <v>17</v>
      </c>
      <c r="D122">
        <v>704</v>
      </c>
      <c r="E122">
        <v>228</v>
      </c>
      <c r="F122" s="37">
        <f t="shared" si="1"/>
        <v>932</v>
      </c>
      <c r="G122" s="16" t="s">
        <v>471</v>
      </c>
      <c r="H122">
        <v>1.2</v>
      </c>
      <c r="I122">
        <v>18000</v>
      </c>
      <c r="J122">
        <v>7.3</v>
      </c>
      <c r="K122">
        <v>6.7</v>
      </c>
      <c r="L122" s="41">
        <v>31.5</v>
      </c>
      <c r="M122">
        <v>12.74</v>
      </c>
      <c r="N122" t="s">
        <v>222</v>
      </c>
      <c r="O122" s="9">
        <v>0.36</v>
      </c>
      <c r="P122" s="9">
        <v>0.13</v>
      </c>
      <c r="Q122">
        <v>5.8</v>
      </c>
      <c r="R122">
        <v>800</v>
      </c>
      <c r="S122" s="9">
        <v>1.1200000000000001</v>
      </c>
    </row>
    <row r="123" spans="1:19">
      <c r="A123" s="8">
        <v>4</v>
      </c>
      <c r="B123" s="2" t="s">
        <v>41</v>
      </c>
      <c r="C123" t="s">
        <v>9</v>
      </c>
      <c r="D123" s="10">
        <v>1126</v>
      </c>
      <c r="E123">
        <v>229</v>
      </c>
      <c r="F123" s="37">
        <f t="shared" si="1"/>
        <v>1355</v>
      </c>
      <c r="G123" s="16" t="s">
        <v>472</v>
      </c>
      <c r="H123">
        <v>1.4</v>
      </c>
      <c r="I123">
        <v>19000</v>
      </c>
      <c r="J123">
        <v>8.3000000000000007</v>
      </c>
      <c r="K123">
        <v>11.7</v>
      </c>
      <c r="L123" s="41">
        <v>28</v>
      </c>
      <c r="M123">
        <v>11.11</v>
      </c>
      <c r="N123" t="s">
        <v>224</v>
      </c>
      <c r="O123" s="9">
        <v>0.31</v>
      </c>
      <c r="P123" s="9">
        <v>0.15</v>
      </c>
      <c r="Q123">
        <v>5.5</v>
      </c>
      <c r="R123" s="10">
        <v>1000</v>
      </c>
      <c r="S123" s="9">
        <v>1.1399999999999999</v>
      </c>
    </row>
    <row r="124" spans="1:19">
      <c r="A124" s="8">
        <v>4</v>
      </c>
      <c r="B124" s="2" t="s">
        <v>42</v>
      </c>
      <c r="C124" t="s">
        <v>11</v>
      </c>
      <c r="D124" s="10">
        <v>1823</v>
      </c>
      <c r="E124">
        <v>175</v>
      </c>
      <c r="F124" s="37">
        <f t="shared" si="1"/>
        <v>1998</v>
      </c>
      <c r="G124" s="16" t="s">
        <v>473</v>
      </c>
      <c r="H124">
        <v>8.6</v>
      </c>
      <c r="I124">
        <v>15500</v>
      </c>
      <c r="J124">
        <v>3</v>
      </c>
      <c r="K124">
        <v>17</v>
      </c>
      <c r="L124" s="41">
        <v>20.5</v>
      </c>
      <c r="M124">
        <v>5.7</v>
      </c>
      <c r="N124" t="s">
        <v>221</v>
      </c>
      <c r="O124" s="9">
        <v>0.36</v>
      </c>
      <c r="P124" s="9">
        <v>0.32</v>
      </c>
      <c r="Q124">
        <v>6.5</v>
      </c>
      <c r="R124" s="10">
        <v>1400</v>
      </c>
      <c r="S124" s="9">
        <v>1.31</v>
      </c>
    </row>
    <row r="125" spans="1:19">
      <c r="A125" s="8">
        <v>4</v>
      </c>
      <c r="B125" s="2" t="s">
        <v>43</v>
      </c>
      <c r="C125" t="s">
        <v>13</v>
      </c>
      <c r="D125">
        <v>731</v>
      </c>
      <c r="E125">
        <v>266</v>
      </c>
      <c r="F125" s="37">
        <f t="shared" si="1"/>
        <v>997</v>
      </c>
      <c r="G125" s="16" t="s">
        <v>474</v>
      </c>
      <c r="H125">
        <v>1.1000000000000001</v>
      </c>
      <c r="I125">
        <v>24000</v>
      </c>
      <c r="J125">
        <v>12.2</v>
      </c>
      <c r="K125">
        <v>7.9</v>
      </c>
      <c r="L125" s="41">
        <v>38</v>
      </c>
      <c r="M125">
        <v>15.77</v>
      </c>
      <c r="N125" t="s">
        <v>228</v>
      </c>
      <c r="O125" s="9">
        <v>0.34</v>
      </c>
      <c r="P125" s="9">
        <v>0.13</v>
      </c>
      <c r="Q125">
        <v>4.5</v>
      </c>
      <c r="R125">
        <v>800</v>
      </c>
      <c r="S125" s="9">
        <v>1.1200000000000001</v>
      </c>
    </row>
    <row r="126" spans="1:19">
      <c r="A126" s="8">
        <v>4</v>
      </c>
      <c r="B126" s="2" t="s">
        <v>44</v>
      </c>
      <c r="C126" t="s">
        <v>15</v>
      </c>
      <c r="D126">
        <v>718</v>
      </c>
      <c r="E126">
        <v>239</v>
      </c>
      <c r="F126" s="37">
        <f t="shared" si="1"/>
        <v>957</v>
      </c>
      <c r="G126" s="16" t="s">
        <v>475</v>
      </c>
      <c r="H126">
        <v>1.3</v>
      </c>
      <c r="I126">
        <v>26000</v>
      </c>
      <c r="J126">
        <v>13.8</v>
      </c>
      <c r="K126">
        <v>13</v>
      </c>
      <c r="L126" s="41">
        <v>33</v>
      </c>
      <c r="M126">
        <v>15.46</v>
      </c>
      <c r="N126" t="s">
        <v>230</v>
      </c>
      <c r="O126" s="9">
        <v>0.24</v>
      </c>
      <c r="P126" s="9">
        <v>0.2</v>
      </c>
      <c r="Q126">
        <v>5</v>
      </c>
      <c r="R126">
        <v>850</v>
      </c>
      <c r="S126" s="9">
        <v>1.19</v>
      </c>
    </row>
    <row r="127" spans="1:19">
      <c r="A127" s="8">
        <v>4</v>
      </c>
      <c r="B127" s="2" t="s">
        <v>45</v>
      </c>
      <c r="C127" t="s">
        <v>17</v>
      </c>
      <c r="D127">
        <v>821</v>
      </c>
      <c r="E127">
        <v>253</v>
      </c>
      <c r="F127" s="37">
        <f t="shared" si="1"/>
        <v>1074</v>
      </c>
      <c r="G127" s="16" t="s">
        <v>476</v>
      </c>
      <c r="H127">
        <v>1.2</v>
      </c>
      <c r="I127">
        <v>19500</v>
      </c>
      <c r="J127">
        <v>7.8</v>
      </c>
      <c r="K127">
        <v>6.8</v>
      </c>
      <c r="L127" s="41">
        <v>33</v>
      </c>
      <c r="M127">
        <v>13.4</v>
      </c>
      <c r="N127" t="s">
        <v>232</v>
      </c>
      <c r="O127" s="9">
        <v>0.31</v>
      </c>
      <c r="P127" s="9">
        <v>0.25</v>
      </c>
      <c r="Q127">
        <v>5</v>
      </c>
      <c r="R127">
        <v>900</v>
      </c>
      <c r="S127" s="9">
        <v>1.24</v>
      </c>
    </row>
    <row r="128" spans="1:19">
      <c r="A128" s="8">
        <v>4</v>
      </c>
      <c r="B128" s="2" t="s">
        <v>140</v>
      </c>
      <c r="C128" t="s">
        <v>15</v>
      </c>
      <c r="D128">
        <v>678</v>
      </c>
      <c r="E128">
        <v>53</v>
      </c>
      <c r="F128" s="37">
        <f t="shared" si="1"/>
        <v>731</v>
      </c>
      <c r="G128" s="16" t="s">
        <v>477</v>
      </c>
      <c r="H128">
        <v>0.9</v>
      </c>
      <c r="I128">
        <v>26000</v>
      </c>
      <c r="J128">
        <v>13.7</v>
      </c>
      <c r="K128">
        <v>13</v>
      </c>
      <c r="L128" s="41">
        <v>33</v>
      </c>
      <c r="M128">
        <v>15.4</v>
      </c>
      <c r="N128" t="s">
        <v>234</v>
      </c>
      <c r="O128" s="9">
        <v>0.25</v>
      </c>
      <c r="P128" s="9">
        <v>0.4</v>
      </c>
      <c r="Q128">
        <v>5</v>
      </c>
      <c r="R128">
        <v>550</v>
      </c>
      <c r="S128" s="9">
        <v>1.39</v>
      </c>
    </row>
    <row r="129" spans="1:19">
      <c r="A129" s="8">
        <v>4</v>
      </c>
      <c r="B129" s="2" t="s">
        <v>185</v>
      </c>
      <c r="C129" t="s">
        <v>17</v>
      </c>
      <c r="D129">
        <v>225</v>
      </c>
      <c r="E129">
        <v>22</v>
      </c>
      <c r="F129" s="37">
        <f t="shared" si="1"/>
        <v>247</v>
      </c>
      <c r="G129" s="16" t="s">
        <v>460</v>
      </c>
      <c r="H129">
        <v>0.5</v>
      </c>
      <c r="I129">
        <v>19000</v>
      </c>
      <c r="J129">
        <v>7.8</v>
      </c>
      <c r="K129">
        <v>7</v>
      </c>
      <c r="L129" s="41">
        <v>33</v>
      </c>
      <c r="M129">
        <v>13.15</v>
      </c>
      <c r="N129" t="s">
        <v>235</v>
      </c>
      <c r="O129" s="9">
        <v>0.36</v>
      </c>
      <c r="P129" s="9">
        <v>0</v>
      </c>
      <c r="Q129">
        <v>5</v>
      </c>
      <c r="R129">
        <v>550</v>
      </c>
      <c r="S129" s="9">
        <v>0.5</v>
      </c>
    </row>
    <row r="130" spans="1:19">
      <c r="A130" s="8">
        <v>4</v>
      </c>
      <c r="B130" s="2" t="s">
        <v>46</v>
      </c>
      <c r="C130" t="s">
        <v>11</v>
      </c>
      <c r="D130" s="10">
        <v>1314</v>
      </c>
      <c r="E130">
        <v>59</v>
      </c>
      <c r="F130" s="37">
        <f t="shared" si="1"/>
        <v>1373</v>
      </c>
      <c r="G130" s="16">
        <v>41487</v>
      </c>
      <c r="H130">
        <v>5.3</v>
      </c>
      <c r="I130">
        <v>13000</v>
      </c>
      <c r="J130">
        <v>5.0999999999999996</v>
      </c>
      <c r="K130">
        <v>15.1</v>
      </c>
      <c r="L130" s="41">
        <v>19.5</v>
      </c>
      <c r="M130">
        <v>6.54</v>
      </c>
      <c r="N130" t="s">
        <v>236</v>
      </c>
      <c r="O130" s="9">
        <v>0.38</v>
      </c>
      <c r="P130" s="9">
        <v>0</v>
      </c>
      <c r="Q130">
        <v>7.5</v>
      </c>
      <c r="R130" s="10">
        <v>1400</v>
      </c>
      <c r="S130" s="9">
        <v>0.88</v>
      </c>
    </row>
    <row r="131" spans="1:19">
      <c r="A131" s="8">
        <v>4</v>
      </c>
      <c r="B131" s="2" t="s">
        <v>47</v>
      </c>
      <c r="C131" t="s">
        <v>11</v>
      </c>
      <c r="D131" s="10">
        <v>2448</v>
      </c>
      <c r="E131">
        <v>174</v>
      </c>
      <c r="F131" s="37">
        <f t="shared" si="1"/>
        <v>2622</v>
      </c>
      <c r="G131" s="16">
        <v>41648</v>
      </c>
      <c r="H131">
        <v>8.6</v>
      </c>
      <c r="I131">
        <v>12000</v>
      </c>
      <c r="J131">
        <v>3</v>
      </c>
      <c r="K131">
        <v>17</v>
      </c>
      <c r="L131" s="41">
        <v>18.5</v>
      </c>
      <c r="M131">
        <v>4.6100000000000003</v>
      </c>
      <c r="N131" t="s">
        <v>237</v>
      </c>
      <c r="O131" s="9">
        <v>0.45</v>
      </c>
      <c r="P131" s="9">
        <v>0.63</v>
      </c>
      <c r="Q131">
        <v>8</v>
      </c>
      <c r="R131" s="10">
        <v>1600</v>
      </c>
      <c r="S131" s="9">
        <v>1.62</v>
      </c>
    </row>
    <row r="132" spans="1:19">
      <c r="A132" s="8">
        <v>4</v>
      </c>
      <c r="B132" s="2" t="s">
        <v>48</v>
      </c>
      <c r="C132" t="s">
        <v>9</v>
      </c>
      <c r="D132" s="10">
        <v>1037</v>
      </c>
      <c r="E132">
        <v>243</v>
      </c>
      <c r="F132" s="37">
        <f t="shared" ref="F132:F195" si="2">SUM(D132:E132)</f>
        <v>1280</v>
      </c>
      <c r="G132" s="16" t="s">
        <v>478</v>
      </c>
      <c r="H132">
        <v>1.1000000000000001</v>
      </c>
      <c r="I132">
        <v>14000</v>
      </c>
      <c r="J132">
        <v>8.3000000000000007</v>
      </c>
      <c r="K132">
        <v>11.5</v>
      </c>
      <c r="L132" s="41">
        <v>26.5</v>
      </c>
      <c r="M132">
        <v>9.6</v>
      </c>
      <c r="N132" t="s">
        <v>239</v>
      </c>
      <c r="O132" s="9">
        <v>0.4</v>
      </c>
      <c r="P132" s="9">
        <v>0.21</v>
      </c>
      <c r="Q132">
        <v>6.7</v>
      </c>
      <c r="R132">
        <v>950</v>
      </c>
      <c r="S132" s="9">
        <v>1.2</v>
      </c>
    </row>
    <row r="133" spans="1:19">
      <c r="A133" s="8">
        <v>4</v>
      </c>
      <c r="B133" s="2" t="s">
        <v>49</v>
      </c>
      <c r="C133" t="s">
        <v>9</v>
      </c>
      <c r="D133">
        <v>997</v>
      </c>
      <c r="E133">
        <v>146</v>
      </c>
      <c r="F133" s="37">
        <f t="shared" si="2"/>
        <v>1143</v>
      </c>
      <c r="G133" s="16" t="s">
        <v>478</v>
      </c>
      <c r="H133">
        <v>1.2</v>
      </c>
      <c r="I133">
        <v>14000</v>
      </c>
      <c r="J133">
        <v>8.4</v>
      </c>
      <c r="K133">
        <v>12.5</v>
      </c>
      <c r="L133" s="41">
        <v>26.5</v>
      </c>
      <c r="M133">
        <v>9.25</v>
      </c>
      <c r="N133" t="s">
        <v>240</v>
      </c>
      <c r="O133" s="9">
        <v>0.42</v>
      </c>
      <c r="P133" s="9">
        <v>0.24</v>
      </c>
      <c r="Q133">
        <v>6.7</v>
      </c>
      <c r="R133">
        <v>850</v>
      </c>
      <c r="S133" s="9">
        <v>1.22</v>
      </c>
    </row>
    <row r="134" spans="1:19">
      <c r="A134" s="8">
        <v>4</v>
      </c>
      <c r="B134" s="2" t="s">
        <v>50</v>
      </c>
      <c r="C134" t="s">
        <v>9</v>
      </c>
      <c r="D134" s="10">
        <v>1057</v>
      </c>
      <c r="E134">
        <v>197</v>
      </c>
      <c r="F134" s="37">
        <f t="shared" si="2"/>
        <v>1254</v>
      </c>
      <c r="G134" s="16" t="s">
        <v>479</v>
      </c>
      <c r="H134">
        <v>1.1000000000000001</v>
      </c>
      <c r="I134">
        <v>14000</v>
      </c>
      <c r="J134">
        <v>8.3000000000000007</v>
      </c>
      <c r="K134">
        <v>12</v>
      </c>
      <c r="L134" s="41">
        <v>26.5</v>
      </c>
      <c r="M134">
        <v>9.4</v>
      </c>
      <c r="N134" t="s">
        <v>242</v>
      </c>
      <c r="O134" s="9">
        <v>0.4</v>
      </c>
      <c r="P134" s="9">
        <v>0.35</v>
      </c>
      <c r="Q134">
        <v>6.7</v>
      </c>
      <c r="R134" s="10">
        <v>1100</v>
      </c>
      <c r="S134" s="9">
        <v>1.34</v>
      </c>
    </row>
    <row r="135" spans="1:19">
      <c r="A135" s="8">
        <v>4</v>
      </c>
      <c r="B135" s="2" t="s">
        <v>51</v>
      </c>
      <c r="C135" t="s">
        <v>9</v>
      </c>
      <c r="D135">
        <v>929</v>
      </c>
      <c r="E135">
        <v>161</v>
      </c>
      <c r="F135" s="37">
        <f t="shared" si="2"/>
        <v>1090</v>
      </c>
      <c r="G135" s="16" t="s">
        <v>480</v>
      </c>
      <c r="H135">
        <v>2.8</v>
      </c>
      <c r="I135">
        <v>17500</v>
      </c>
      <c r="J135">
        <v>6.8</v>
      </c>
      <c r="K135">
        <v>13.4</v>
      </c>
      <c r="L135" s="41">
        <v>28</v>
      </c>
      <c r="M135">
        <v>9.35</v>
      </c>
      <c r="N135" t="s">
        <v>244</v>
      </c>
      <c r="O135" s="9">
        <v>0.3</v>
      </c>
      <c r="P135" s="9">
        <v>0.27</v>
      </c>
      <c r="Q135">
        <v>4</v>
      </c>
      <c r="R135">
        <v>750</v>
      </c>
      <c r="S135" s="9">
        <v>1.25</v>
      </c>
    </row>
    <row r="136" spans="1:19">
      <c r="A136" s="8">
        <v>4</v>
      </c>
      <c r="B136" s="2" t="s">
        <v>52</v>
      </c>
      <c r="C136" t="s">
        <v>11</v>
      </c>
      <c r="D136" s="10">
        <v>1408</v>
      </c>
      <c r="E136">
        <v>113</v>
      </c>
      <c r="F136" s="37">
        <f t="shared" si="2"/>
        <v>1521</v>
      </c>
      <c r="G136" s="16" t="s">
        <v>463</v>
      </c>
      <c r="H136">
        <v>8.6</v>
      </c>
      <c r="I136">
        <v>12000</v>
      </c>
      <c r="J136">
        <v>3</v>
      </c>
      <c r="K136">
        <v>17</v>
      </c>
      <c r="L136" s="41">
        <v>21</v>
      </c>
      <c r="M136">
        <v>4.66</v>
      </c>
      <c r="N136" t="s">
        <v>222</v>
      </c>
      <c r="O136" s="9">
        <v>0.42</v>
      </c>
      <c r="P136" s="9">
        <v>0.28999999999999998</v>
      </c>
      <c r="Q136">
        <v>6</v>
      </c>
      <c r="R136" s="10">
        <v>1050</v>
      </c>
      <c r="S136" s="9">
        <v>1.27</v>
      </c>
    </row>
    <row r="137" spans="1:19">
      <c r="A137" s="8">
        <v>4</v>
      </c>
      <c r="B137" s="2" t="s">
        <v>53</v>
      </c>
      <c r="C137" t="s">
        <v>13</v>
      </c>
      <c r="D137">
        <v>946</v>
      </c>
      <c r="E137">
        <v>298</v>
      </c>
      <c r="F137" s="37">
        <f t="shared" si="2"/>
        <v>1244</v>
      </c>
      <c r="G137" s="16">
        <v>41558</v>
      </c>
      <c r="H137">
        <v>1.1000000000000001</v>
      </c>
      <c r="I137">
        <v>25000</v>
      </c>
      <c r="J137">
        <v>12.1</v>
      </c>
      <c r="K137">
        <v>7.9</v>
      </c>
      <c r="L137" s="41">
        <v>38</v>
      </c>
      <c r="M137">
        <v>16.03</v>
      </c>
      <c r="N137" t="s">
        <v>245</v>
      </c>
      <c r="O137" s="9">
        <v>0.33</v>
      </c>
      <c r="P137" s="9">
        <v>0.47</v>
      </c>
      <c r="Q137">
        <v>5</v>
      </c>
      <c r="R137">
        <v>900</v>
      </c>
      <c r="S137" s="9">
        <v>1.45</v>
      </c>
    </row>
    <row r="138" spans="1:19">
      <c r="A138" s="8">
        <v>4</v>
      </c>
      <c r="B138" s="2" t="s">
        <v>54</v>
      </c>
      <c r="C138" t="s">
        <v>15</v>
      </c>
      <c r="D138">
        <v>784</v>
      </c>
      <c r="E138">
        <v>301</v>
      </c>
      <c r="F138" s="37">
        <f t="shared" si="2"/>
        <v>1085</v>
      </c>
      <c r="G138" s="16" t="s">
        <v>481</v>
      </c>
      <c r="H138">
        <v>1.2</v>
      </c>
      <c r="I138">
        <v>27000</v>
      </c>
      <c r="J138">
        <v>14.1</v>
      </c>
      <c r="K138">
        <v>12.9</v>
      </c>
      <c r="L138" s="41">
        <v>33</v>
      </c>
      <c r="M138">
        <v>15.94</v>
      </c>
      <c r="N138" t="s">
        <v>115</v>
      </c>
      <c r="O138" s="9">
        <v>0.3</v>
      </c>
      <c r="P138" s="9">
        <v>0.4</v>
      </c>
      <c r="Q138">
        <v>6.5</v>
      </c>
      <c r="R138">
        <v>950</v>
      </c>
      <c r="S138" s="9">
        <v>1.39</v>
      </c>
    </row>
    <row r="139" spans="1:19">
      <c r="A139" s="8">
        <v>4</v>
      </c>
      <c r="B139" s="2" t="s">
        <v>55</v>
      </c>
      <c r="C139" t="s">
        <v>17</v>
      </c>
      <c r="D139">
        <v>890</v>
      </c>
      <c r="E139">
        <v>359</v>
      </c>
      <c r="F139" s="37">
        <f t="shared" si="2"/>
        <v>1249</v>
      </c>
      <c r="G139" s="16" t="s">
        <v>482</v>
      </c>
      <c r="H139">
        <v>1.2</v>
      </c>
      <c r="I139">
        <v>19000</v>
      </c>
      <c r="J139">
        <v>7.5</v>
      </c>
      <c r="K139">
        <v>6.5</v>
      </c>
      <c r="L139" s="41">
        <v>33</v>
      </c>
      <c r="M139">
        <v>13.33</v>
      </c>
      <c r="N139" t="s">
        <v>248</v>
      </c>
      <c r="O139" s="9">
        <v>0.36</v>
      </c>
      <c r="P139" s="9">
        <v>0.5</v>
      </c>
      <c r="Q139">
        <v>6</v>
      </c>
      <c r="R139" s="10">
        <v>1050</v>
      </c>
      <c r="S139" s="9">
        <v>1.49</v>
      </c>
    </row>
    <row r="140" spans="1:19">
      <c r="A140" s="8">
        <v>4</v>
      </c>
      <c r="B140" s="2" t="s">
        <v>155</v>
      </c>
      <c r="C140" t="s">
        <v>13</v>
      </c>
      <c r="D140">
        <v>792</v>
      </c>
      <c r="E140">
        <v>0</v>
      </c>
      <c r="F140" s="37">
        <f t="shared" si="2"/>
        <v>792</v>
      </c>
      <c r="G140" s="16" t="s">
        <v>483</v>
      </c>
      <c r="H140">
        <v>0.8</v>
      </c>
      <c r="I140">
        <v>25000</v>
      </c>
      <c r="J140">
        <v>11.9</v>
      </c>
      <c r="K140">
        <v>8.1</v>
      </c>
      <c r="L140" s="41">
        <v>38</v>
      </c>
      <c r="M140">
        <v>15.86</v>
      </c>
      <c r="N140" t="s">
        <v>250</v>
      </c>
      <c r="O140" s="9">
        <v>0.39</v>
      </c>
      <c r="P140" s="9">
        <v>1</v>
      </c>
      <c r="Q140">
        <v>6</v>
      </c>
      <c r="R140">
        <v>850</v>
      </c>
      <c r="S140" s="9">
        <v>1.98</v>
      </c>
    </row>
    <row r="141" spans="1:19">
      <c r="A141" s="8">
        <v>4</v>
      </c>
      <c r="B141" s="2" t="s">
        <v>201</v>
      </c>
      <c r="C141" t="s">
        <v>17</v>
      </c>
      <c r="D141">
        <v>106</v>
      </c>
      <c r="E141">
        <v>43</v>
      </c>
      <c r="F141" s="37">
        <f t="shared" si="2"/>
        <v>149</v>
      </c>
      <c r="G141" s="16">
        <v>41432</v>
      </c>
      <c r="H141">
        <v>0.5</v>
      </c>
      <c r="I141">
        <v>19000</v>
      </c>
      <c r="J141">
        <v>8</v>
      </c>
      <c r="K141">
        <v>6.5</v>
      </c>
      <c r="L141" s="41">
        <v>33</v>
      </c>
      <c r="M141">
        <v>13.46</v>
      </c>
      <c r="N141" t="s">
        <v>177</v>
      </c>
      <c r="O141" s="9">
        <v>0.37</v>
      </c>
      <c r="P141" s="9">
        <v>0</v>
      </c>
      <c r="Q141">
        <v>6</v>
      </c>
      <c r="R141">
        <v>550</v>
      </c>
      <c r="S141" s="9">
        <v>0.3</v>
      </c>
    </row>
    <row r="142" spans="1:19">
      <c r="A142" s="2">
        <v>5</v>
      </c>
      <c r="B142" s="2" t="s">
        <v>31</v>
      </c>
      <c r="C142" t="s">
        <v>11</v>
      </c>
      <c r="D142" s="10">
        <v>1681</v>
      </c>
      <c r="E142">
        <v>144</v>
      </c>
      <c r="F142" s="37">
        <f t="shared" si="2"/>
        <v>1825</v>
      </c>
      <c r="G142" s="16" t="s">
        <v>465</v>
      </c>
      <c r="H142">
        <v>5</v>
      </c>
      <c r="I142">
        <v>14000</v>
      </c>
      <c r="J142">
        <v>5.5</v>
      </c>
      <c r="K142">
        <v>15.1</v>
      </c>
      <c r="L142" s="41">
        <v>18.5</v>
      </c>
      <c r="M142">
        <v>6.48</v>
      </c>
      <c r="N142" t="s">
        <v>251</v>
      </c>
      <c r="O142" s="9">
        <v>0.27</v>
      </c>
      <c r="P142" s="9">
        <v>0.42</v>
      </c>
      <c r="Q142">
        <v>8</v>
      </c>
      <c r="R142" s="10">
        <v>1200</v>
      </c>
      <c r="S142" s="9">
        <v>1.4</v>
      </c>
    </row>
    <row r="143" spans="1:19">
      <c r="A143" s="8">
        <v>5</v>
      </c>
      <c r="B143" s="2" t="s">
        <v>32</v>
      </c>
      <c r="C143" t="s">
        <v>11</v>
      </c>
      <c r="D143" s="10">
        <v>2566</v>
      </c>
      <c r="E143">
        <v>213</v>
      </c>
      <c r="F143" s="37">
        <f t="shared" si="2"/>
        <v>2779</v>
      </c>
      <c r="G143" s="16" t="s">
        <v>453</v>
      </c>
      <c r="H143">
        <v>5.6</v>
      </c>
      <c r="I143">
        <v>14000</v>
      </c>
      <c r="J143">
        <v>4.5</v>
      </c>
      <c r="K143">
        <v>15.7</v>
      </c>
      <c r="L143" s="41">
        <v>18.5</v>
      </c>
      <c r="M143">
        <v>5.86</v>
      </c>
      <c r="N143" t="s">
        <v>252</v>
      </c>
      <c r="O143" s="9">
        <v>0.32</v>
      </c>
      <c r="P143" s="9">
        <v>0.86</v>
      </c>
      <c r="Q143">
        <v>8</v>
      </c>
      <c r="R143" s="10">
        <v>1400</v>
      </c>
      <c r="S143" s="9">
        <v>1.84</v>
      </c>
    </row>
    <row r="144" spans="1:19">
      <c r="A144" s="8">
        <v>5</v>
      </c>
      <c r="B144" s="2" t="s">
        <v>33</v>
      </c>
      <c r="C144" t="s">
        <v>9</v>
      </c>
      <c r="D144" s="10">
        <v>1319</v>
      </c>
      <c r="E144">
        <v>114</v>
      </c>
      <c r="F144" s="37">
        <f t="shared" si="2"/>
        <v>1433</v>
      </c>
      <c r="G144" s="16" t="s">
        <v>484</v>
      </c>
      <c r="H144">
        <v>1.8</v>
      </c>
      <c r="I144">
        <v>17000</v>
      </c>
      <c r="J144">
        <v>8.9</v>
      </c>
      <c r="K144">
        <v>11.2</v>
      </c>
      <c r="L144" s="41">
        <v>27</v>
      </c>
      <c r="M144">
        <v>10.15</v>
      </c>
      <c r="N144" t="s">
        <v>254</v>
      </c>
      <c r="O144" s="9">
        <v>0.28000000000000003</v>
      </c>
      <c r="P144" s="9">
        <v>0.63</v>
      </c>
      <c r="Q144">
        <v>5.5</v>
      </c>
      <c r="R144">
        <v>900</v>
      </c>
      <c r="S144" s="9">
        <v>1.61</v>
      </c>
    </row>
    <row r="145" spans="1:19">
      <c r="A145" s="8">
        <v>5</v>
      </c>
      <c r="B145" s="2" t="s">
        <v>34</v>
      </c>
      <c r="C145" t="s">
        <v>9</v>
      </c>
      <c r="D145" s="10">
        <v>1177</v>
      </c>
      <c r="E145">
        <v>63</v>
      </c>
      <c r="F145" s="37">
        <f t="shared" si="2"/>
        <v>1240</v>
      </c>
      <c r="G145" s="16" t="s">
        <v>484</v>
      </c>
      <c r="H145">
        <v>1.8</v>
      </c>
      <c r="I145">
        <v>17000</v>
      </c>
      <c r="J145">
        <v>9.6</v>
      </c>
      <c r="K145">
        <v>11.6</v>
      </c>
      <c r="L145" s="41">
        <v>27</v>
      </c>
      <c r="M145">
        <v>10.29</v>
      </c>
      <c r="N145" t="s">
        <v>255</v>
      </c>
      <c r="O145" s="9">
        <v>0.27</v>
      </c>
      <c r="P145" s="9">
        <v>0.77</v>
      </c>
      <c r="Q145">
        <v>5.5</v>
      </c>
      <c r="R145">
        <v>800</v>
      </c>
      <c r="S145" s="9">
        <v>1.75</v>
      </c>
    </row>
    <row r="146" spans="1:19">
      <c r="A146" s="8">
        <v>5</v>
      </c>
      <c r="B146" s="2" t="s">
        <v>35</v>
      </c>
      <c r="C146" t="s">
        <v>9</v>
      </c>
      <c r="D146" s="10">
        <v>1216</v>
      </c>
      <c r="E146">
        <v>91</v>
      </c>
      <c r="F146" s="37">
        <f t="shared" si="2"/>
        <v>1307</v>
      </c>
      <c r="G146" s="16" t="s">
        <v>484</v>
      </c>
      <c r="H146">
        <v>1.9</v>
      </c>
      <c r="I146">
        <v>17000</v>
      </c>
      <c r="J146">
        <v>8.4</v>
      </c>
      <c r="K146">
        <v>10.6</v>
      </c>
      <c r="L146" s="41">
        <v>27</v>
      </c>
      <c r="M146">
        <v>10.199999999999999</v>
      </c>
      <c r="N146" t="s">
        <v>213</v>
      </c>
      <c r="O146" s="9">
        <v>0.28000000000000003</v>
      </c>
      <c r="P146" s="9">
        <v>0.5</v>
      </c>
      <c r="Q146">
        <v>5.3</v>
      </c>
      <c r="R146">
        <v>900</v>
      </c>
      <c r="S146" s="9">
        <v>1.49</v>
      </c>
    </row>
    <row r="147" spans="1:19">
      <c r="A147" s="8">
        <v>5</v>
      </c>
      <c r="B147" s="2" t="s">
        <v>123</v>
      </c>
      <c r="C147" t="s">
        <v>13</v>
      </c>
      <c r="D147">
        <v>754</v>
      </c>
      <c r="E147">
        <v>60</v>
      </c>
      <c r="F147" s="37">
        <f t="shared" si="2"/>
        <v>814</v>
      </c>
      <c r="G147" s="16">
        <v>41891</v>
      </c>
      <c r="H147">
        <v>1</v>
      </c>
      <c r="I147">
        <v>24900</v>
      </c>
      <c r="J147">
        <v>13.7</v>
      </c>
      <c r="K147">
        <v>7.1</v>
      </c>
      <c r="L147" s="41">
        <v>37.5</v>
      </c>
      <c r="M147">
        <v>15.91</v>
      </c>
      <c r="N147" t="s">
        <v>256</v>
      </c>
      <c r="O147" s="9">
        <v>0.33</v>
      </c>
      <c r="P147" s="9">
        <v>1</v>
      </c>
      <c r="Q147">
        <v>5</v>
      </c>
      <c r="R147">
        <v>950</v>
      </c>
      <c r="S147" s="9">
        <v>1.98</v>
      </c>
    </row>
    <row r="148" spans="1:19">
      <c r="A148" s="8">
        <v>5</v>
      </c>
      <c r="B148" s="2" t="s">
        <v>210</v>
      </c>
      <c r="C148" t="s">
        <v>13</v>
      </c>
      <c r="D148">
        <v>149</v>
      </c>
      <c r="E148">
        <v>0</v>
      </c>
      <c r="F148" s="37">
        <f t="shared" si="2"/>
        <v>149</v>
      </c>
      <c r="G148" s="16">
        <v>41860</v>
      </c>
      <c r="H148">
        <v>0.3</v>
      </c>
      <c r="I148">
        <v>25000</v>
      </c>
      <c r="J148">
        <v>14</v>
      </c>
      <c r="K148">
        <v>6</v>
      </c>
      <c r="L148" s="41">
        <v>37.5</v>
      </c>
      <c r="M148">
        <v>16.47</v>
      </c>
      <c r="N148" t="s">
        <v>257</v>
      </c>
      <c r="O148" s="9">
        <v>0.35</v>
      </c>
      <c r="P148" s="9">
        <v>0</v>
      </c>
      <c r="Q148">
        <v>5</v>
      </c>
      <c r="R148">
        <v>500</v>
      </c>
      <c r="S148" s="9">
        <v>0.3</v>
      </c>
    </row>
    <row r="149" spans="1:19">
      <c r="A149" s="8">
        <v>5</v>
      </c>
      <c r="B149" s="2" t="s">
        <v>36</v>
      </c>
      <c r="C149" t="s">
        <v>9</v>
      </c>
      <c r="D149" s="10">
        <v>1256</v>
      </c>
      <c r="E149">
        <v>166</v>
      </c>
      <c r="F149" s="37">
        <f t="shared" si="2"/>
        <v>1422</v>
      </c>
      <c r="G149" s="16" t="s">
        <v>485</v>
      </c>
      <c r="H149">
        <v>2.2999999999999998</v>
      </c>
      <c r="I149">
        <v>15000</v>
      </c>
      <c r="J149">
        <v>7.3</v>
      </c>
      <c r="K149">
        <v>12.7</v>
      </c>
      <c r="L149" s="41">
        <v>25</v>
      </c>
      <c r="M149">
        <v>7.94</v>
      </c>
      <c r="N149" t="s">
        <v>260</v>
      </c>
      <c r="O149" s="9">
        <v>0.44</v>
      </c>
      <c r="P149" s="9">
        <v>0.25</v>
      </c>
      <c r="Q149">
        <v>7</v>
      </c>
      <c r="R149" s="10">
        <v>1000</v>
      </c>
      <c r="S149" s="9">
        <v>1.24</v>
      </c>
    </row>
    <row r="150" spans="1:19">
      <c r="A150" s="8">
        <v>5</v>
      </c>
      <c r="B150" s="2" t="s">
        <v>37</v>
      </c>
      <c r="C150" t="s">
        <v>11</v>
      </c>
      <c r="D150" s="10">
        <v>2076</v>
      </c>
      <c r="E150">
        <v>443</v>
      </c>
      <c r="F150" s="37">
        <f t="shared" si="2"/>
        <v>2519</v>
      </c>
      <c r="G150" s="16" t="s">
        <v>469</v>
      </c>
      <c r="H150">
        <v>4.8</v>
      </c>
      <c r="I150">
        <v>12000</v>
      </c>
      <c r="J150">
        <v>4.8</v>
      </c>
      <c r="K150">
        <v>15.2</v>
      </c>
      <c r="L150" s="41">
        <v>18</v>
      </c>
      <c r="M150">
        <v>5.28</v>
      </c>
      <c r="N150" t="s">
        <v>262</v>
      </c>
      <c r="O150" s="9">
        <v>0.55000000000000004</v>
      </c>
      <c r="P150" s="9">
        <v>0.55000000000000004</v>
      </c>
      <c r="Q150">
        <v>9</v>
      </c>
      <c r="R150" s="10">
        <v>1800</v>
      </c>
      <c r="S150" s="9">
        <v>1.53</v>
      </c>
    </row>
    <row r="151" spans="1:19">
      <c r="A151" s="8">
        <v>5</v>
      </c>
      <c r="B151" s="2" t="s">
        <v>38</v>
      </c>
      <c r="C151" t="s">
        <v>13</v>
      </c>
      <c r="D151">
        <v>742</v>
      </c>
      <c r="E151">
        <v>211</v>
      </c>
      <c r="F151" s="37">
        <f t="shared" si="2"/>
        <v>953</v>
      </c>
      <c r="G151" s="16" t="s">
        <v>486</v>
      </c>
      <c r="H151">
        <v>1</v>
      </c>
      <c r="I151">
        <v>23000</v>
      </c>
      <c r="J151">
        <v>13.3</v>
      </c>
      <c r="K151">
        <v>6.7</v>
      </c>
      <c r="L151" s="41">
        <v>36</v>
      </c>
      <c r="M151">
        <v>14.55</v>
      </c>
      <c r="N151" t="s">
        <v>147</v>
      </c>
      <c r="O151" s="9">
        <v>0.36</v>
      </c>
      <c r="P151" s="9">
        <v>7.0000000000000007E-2</v>
      </c>
      <c r="Q151">
        <v>4.8</v>
      </c>
      <c r="R151">
        <v>750</v>
      </c>
      <c r="S151" s="9">
        <v>1.06</v>
      </c>
    </row>
    <row r="152" spans="1:19">
      <c r="A152" s="8">
        <v>5</v>
      </c>
      <c r="B152" s="2" t="s">
        <v>39</v>
      </c>
      <c r="C152" t="s">
        <v>15</v>
      </c>
      <c r="D152">
        <v>706</v>
      </c>
      <c r="E152">
        <v>95</v>
      </c>
      <c r="F152" s="37">
        <f t="shared" si="2"/>
        <v>801</v>
      </c>
      <c r="G152" s="16" t="s">
        <v>487</v>
      </c>
      <c r="H152">
        <v>1.1000000000000001</v>
      </c>
      <c r="I152">
        <v>26000</v>
      </c>
      <c r="J152">
        <v>14.7</v>
      </c>
      <c r="K152">
        <v>12</v>
      </c>
      <c r="L152" s="41">
        <v>32.5</v>
      </c>
      <c r="M152">
        <v>14.41</v>
      </c>
      <c r="N152" t="s">
        <v>252</v>
      </c>
      <c r="O152" s="9">
        <v>0.35</v>
      </c>
      <c r="P152" s="9">
        <v>0</v>
      </c>
      <c r="Q152">
        <v>5.8</v>
      </c>
      <c r="R152">
        <v>850</v>
      </c>
      <c r="S152" s="9">
        <v>0.79</v>
      </c>
    </row>
    <row r="153" spans="1:19">
      <c r="A153" s="8">
        <v>5</v>
      </c>
      <c r="B153" s="2" t="s">
        <v>40</v>
      </c>
      <c r="C153" t="s">
        <v>17</v>
      </c>
      <c r="D153">
        <v>672</v>
      </c>
      <c r="E153">
        <v>199</v>
      </c>
      <c r="F153" s="37">
        <f t="shared" si="2"/>
        <v>871</v>
      </c>
      <c r="G153" s="16" t="s">
        <v>488</v>
      </c>
      <c r="H153">
        <v>1.1000000000000001</v>
      </c>
      <c r="I153">
        <v>18000</v>
      </c>
      <c r="J153">
        <v>8.3000000000000007</v>
      </c>
      <c r="K153">
        <v>5.7</v>
      </c>
      <c r="L153" s="41">
        <v>31</v>
      </c>
      <c r="M153">
        <v>12.03</v>
      </c>
      <c r="N153" t="s">
        <v>252</v>
      </c>
      <c r="O153" s="9">
        <v>0.39</v>
      </c>
      <c r="P153" s="9">
        <v>0</v>
      </c>
      <c r="Q153">
        <v>5.8</v>
      </c>
      <c r="R153">
        <v>950</v>
      </c>
      <c r="S153" s="9">
        <v>0.8</v>
      </c>
    </row>
    <row r="154" spans="1:19">
      <c r="A154" s="8">
        <v>5</v>
      </c>
      <c r="B154" s="2" t="s">
        <v>41</v>
      </c>
      <c r="C154" t="s">
        <v>9</v>
      </c>
      <c r="D154" s="10">
        <v>1301</v>
      </c>
      <c r="E154">
        <v>116</v>
      </c>
      <c r="F154" s="37">
        <f t="shared" si="2"/>
        <v>1417</v>
      </c>
      <c r="G154" s="16" t="s">
        <v>472</v>
      </c>
      <c r="H154">
        <v>2.4</v>
      </c>
      <c r="I154">
        <v>19000</v>
      </c>
      <c r="J154">
        <v>8.3000000000000007</v>
      </c>
      <c r="K154">
        <v>11.7</v>
      </c>
      <c r="L154" s="41">
        <v>28</v>
      </c>
      <c r="M154">
        <v>10.220000000000001</v>
      </c>
      <c r="N154" t="s">
        <v>235</v>
      </c>
      <c r="O154" s="9">
        <v>0.35</v>
      </c>
      <c r="P154" s="9">
        <v>0.2</v>
      </c>
      <c r="Q154">
        <v>6</v>
      </c>
      <c r="R154" s="10">
        <v>1000</v>
      </c>
      <c r="S154" s="9">
        <v>1.19</v>
      </c>
    </row>
    <row r="155" spans="1:19">
      <c r="A155" s="8">
        <v>5</v>
      </c>
      <c r="B155" s="2" t="s">
        <v>42</v>
      </c>
      <c r="C155" t="s">
        <v>11</v>
      </c>
      <c r="D155" s="10">
        <v>1680</v>
      </c>
      <c r="E155">
        <v>277</v>
      </c>
      <c r="F155" s="37">
        <f t="shared" si="2"/>
        <v>1957</v>
      </c>
      <c r="G155" s="16" t="s">
        <v>473</v>
      </c>
      <c r="H155">
        <v>4.9000000000000004</v>
      </c>
      <c r="I155">
        <v>15500</v>
      </c>
      <c r="J155">
        <v>5</v>
      </c>
      <c r="K155">
        <v>15</v>
      </c>
      <c r="L155" s="41">
        <v>19.5</v>
      </c>
      <c r="M155">
        <v>6.69</v>
      </c>
      <c r="N155" t="s">
        <v>267</v>
      </c>
      <c r="O155" s="9">
        <v>0.37</v>
      </c>
      <c r="P155" s="9">
        <v>0.28999999999999998</v>
      </c>
      <c r="Q155">
        <v>7</v>
      </c>
      <c r="R155" s="10">
        <v>1400</v>
      </c>
      <c r="S155" s="9">
        <v>1.27</v>
      </c>
    </row>
    <row r="156" spans="1:19">
      <c r="A156" s="8">
        <v>5</v>
      </c>
      <c r="B156" s="2" t="s">
        <v>43</v>
      </c>
      <c r="C156" t="s">
        <v>13</v>
      </c>
      <c r="D156">
        <v>829</v>
      </c>
      <c r="E156">
        <v>229</v>
      </c>
      <c r="F156" s="37">
        <f t="shared" si="2"/>
        <v>1058</v>
      </c>
      <c r="G156" s="16">
        <v>41860</v>
      </c>
      <c r="H156">
        <v>1.2</v>
      </c>
      <c r="I156">
        <v>24000</v>
      </c>
      <c r="J156">
        <v>13.3</v>
      </c>
      <c r="K156">
        <v>6.9</v>
      </c>
      <c r="L156" s="41">
        <v>37.5</v>
      </c>
      <c r="M156">
        <v>15.4</v>
      </c>
      <c r="N156" t="s">
        <v>268</v>
      </c>
      <c r="O156" s="9">
        <v>0.35</v>
      </c>
      <c r="P156" s="9">
        <v>0</v>
      </c>
      <c r="Q156">
        <v>4.5</v>
      </c>
      <c r="R156">
        <v>800</v>
      </c>
      <c r="S156" s="9">
        <v>0.99</v>
      </c>
    </row>
    <row r="157" spans="1:19">
      <c r="A157" s="8">
        <v>5</v>
      </c>
      <c r="B157" s="2" t="s">
        <v>44</v>
      </c>
      <c r="C157" t="s">
        <v>15</v>
      </c>
      <c r="D157">
        <v>868</v>
      </c>
      <c r="E157">
        <v>114</v>
      </c>
      <c r="F157" s="37">
        <f t="shared" si="2"/>
        <v>982</v>
      </c>
      <c r="G157" s="16">
        <v>41648</v>
      </c>
      <c r="H157">
        <v>1.3</v>
      </c>
      <c r="I157">
        <v>27000</v>
      </c>
      <c r="J157">
        <v>14.8</v>
      </c>
      <c r="K157">
        <v>12.1</v>
      </c>
      <c r="L157" s="41">
        <v>32.5</v>
      </c>
      <c r="M157">
        <v>15.36</v>
      </c>
      <c r="N157" t="s">
        <v>269</v>
      </c>
      <c r="O157" s="9">
        <v>0.28999999999999998</v>
      </c>
      <c r="P157" s="9">
        <v>0</v>
      </c>
      <c r="Q157">
        <v>5</v>
      </c>
      <c r="R157">
        <v>850</v>
      </c>
      <c r="S157" s="9">
        <v>0.87</v>
      </c>
    </row>
    <row r="158" spans="1:19">
      <c r="A158" s="8">
        <v>5</v>
      </c>
      <c r="B158" s="2" t="s">
        <v>45</v>
      </c>
      <c r="C158" t="s">
        <v>17</v>
      </c>
      <c r="D158">
        <v>659</v>
      </c>
      <c r="E158">
        <v>189</v>
      </c>
      <c r="F158" s="37">
        <f t="shared" si="2"/>
        <v>848</v>
      </c>
      <c r="G158" s="16">
        <v>41860</v>
      </c>
      <c r="H158">
        <v>1.3</v>
      </c>
      <c r="I158">
        <v>19500</v>
      </c>
      <c r="J158">
        <v>8.6</v>
      </c>
      <c r="K158">
        <v>5.6</v>
      </c>
      <c r="L158" s="41">
        <v>32.5</v>
      </c>
      <c r="M158">
        <v>13.12</v>
      </c>
      <c r="N158" t="s">
        <v>269</v>
      </c>
      <c r="O158" s="9">
        <v>0.34</v>
      </c>
      <c r="P158" s="9">
        <v>0</v>
      </c>
      <c r="Q158">
        <v>5</v>
      </c>
      <c r="R158" s="10">
        <v>1000</v>
      </c>
      <c r="S158" s="9">
        <v>0.66</v>
      </c>
    </row>
    <row r="159" spans="1:19">
      <c r="A159" s="8">
        <v>5</v>
      </c>
      <c r="B159" s="2" t="s">
        <v>140</v>
      </c>
      <c r="C159" t="s">
        <v>15</v>
      </c>
      <c r="D159">
        <v>890</v>
      </c>
      <c r="E159">
        <v>103</v>
      </c>
      <c r="F159" s="37">
        <f t="shared" si="2"/>
        <v>993</v>
      </c>
      <c r="G159" s="16">
        <v>41648</v>
      </c>
      <c r="H159">
        <v>1.1000000000000001</v>
      </c>
      <c r="I159">
        <v>27000</v>
      </c>
      <c r="J159">
        <v>14.6</v>
      </c>
      <c r="K159">
        <v>12</v>
      </c>
      <c r="L159" s="41">
        <v>32.5</v>
      </c>
      <c r="M159">
        <v>15.28</v>
      </c>
      <c r="N159" t="s">
        <v>270</v>
      </c>
      <c r="O159" s="9">
        <v>0.25</v>
      </c>
      <c r="P159" s="9">
        <v>0.73</v>
      </c>
      <c r="Q159">
        <v>5</v>
      </c>
      <c r="R159">
        <v>950</v>
      </c>
      <c r="S159" s="9">
        <v>1.71</v>
      </c>
    </row>
    <row r="160" spans="1:19">
      <c r="A160" s="8">
        <v>5</v>
      </c>
      <c r="B160" s="2" t="s">
        <v>185</v>
      </c>
      <c r="C160" t="s">
        <v>17</v>
      </c>
      <c r="D160">
        <v>523</v>
      </c>
      <c r="E160">
        <v>44</v>
      </c>
      <c r="F160" s="37">
        <f t="shared" si="2"/>
        <v>567</v>
      </c>
      <c r="G160" s="16">
        <v>41738</v>
      </c>
      <c r="H160">
        <v>0.9</v>
      </c>
      <c r="I160">
        <v>19000</v>
      </c>
      <c r="J160">
        <v>8.6999999999999993</v>
      </c>
      <c r="K160">
        <v>5.9</v>
      </c>
      <c r="L160" s="41">
        <v>32.5</v>
      </c>
      <c r="M160">
        <v>12.86</v>
      </c>
      <c r="N160" t="s">
        <v>269</v>
      </c>
      <c r="O160" s="9">
        <v>0.37</v>
      </c>
      <c r="P160" s="9">
        <v>0</v>
      </c>
      <c r="Q160">
        <v>5</v>
      </c>
      <c r="R160">
        <v>650</v>
      </c>
      <c r="S160" s="9">
        <v>0.99</v>
      </c>
    </row>
    <row r="161" spans="1:19">
      <c r="A161" s="8">
        <v>5</v>
      </c>
      <c r="B161" s="2" t="s">
        <v>271</v>
      </c>
      <c r="D161">
        <v>0</v>
      </c>
      <c r="E161">
        <v>0</v>
      </c>
      <c r="F161" s="37">
        <f t="shared" si="2"/>
        <v>0</v>
      </c>
      <c r="G161" s="16">
        <v>42192</v>
      </c>
      <c r="H161">
        <v>0</v>
      </c>
      <c r="I161">
        <v>0</v>
      </c>
      <c r="J161">
        <v>0</v>
      </c>
      <c r="K161">
        <v>0</v>
      </c>
      <c r="L161" s="41">
        <v>0</v>
      </c>
      <c r="M161">
        <v>0</v>
      </c>
      <c r="N161" t="s">
        <v>77</v>
      </c>
      <c r="O161" s="9">
        <v>0</v>
      </c>
      <c r="P161" s="9">
        <v>0</v>
      </c>
      <c r="Q161">
        <v>5</v>
      </c>
      <c r="R161">
        <v>550</v>
      </c>
      <c r="S161" s="9">
        <v>0</v>
      </c>
    </row>
    <row r="162" spans="1:19">
      <c r="A162" s="8">
        <v>5</v>
      </c>
      <c r="B162" s="2" t="s">
        <v>46</v>
      </c>
      <c r="C162" t="s">
        <v>11</v>
      </c>
      <c r="D162" s="10">
        <v>1851</v>
      </c>
      <c r="E162">
        <v>189</v>
      </c>
      <c r="F162" s="37">
        <f t="shared" si="2"/>
        <v>2040</v>
      </c>
      <c r="G162" s="16" t="s">
        <v>489</v>
      </c>
      <c r="H162">
        <v>6.3</v>
      </c>
      <c r="I162">
        <v>12000</v>
      </c>
      <c r="J162">
        <v>5.0999999999999996</v>
      </c>
      <c r="K162">
        <v>15.1</v>
      </c>
      <c r="L162" s="41">
        <v>19</v>
      </c>
      <c r="M162">
        <v>5.42</v>
      </c>
      <c r="N162" t="s">
        <v>273</v>
      </c>
      <c r="O162" s="9">
        <v>0.43</v>
      </c>
      <c r="P162" s="9">
        <v>0.67</v>
      </c>
      <c r="Q162">
        <v>8.5</v>
      </c>
      <c r="R162" s="10">
        <v>1200</v>
      </c>
      <c r="S162" s="9">
        <v>1.65</v>
      </c>
    </row>
    <row r="163" spans="1:19">
      <c r="A163" s="8">
        <v>5</v>
      </c>
      <c r="B163" s="2" t="s">
        <v>47</v>
      </c>
      <c r="C163" t="s">
        <v>11</v>
      </c>
      <c r="D163" s="10">
        <v>2170</v>
      </c>
      <c r="E163">
        <v>431</v>
      </c>
      <c r="F163" s="37">
        <f t="shared" si="2"/>
        <v>2601</v>
      </c>
      <c r="G163" s="16">
        <v>41648</v>
      </c>
      <c r="H163">
        <v>5</v>
      </c>
      <c r="I163">
        <v>12000</v>
      </c>
      <c r="J163">
        <v>4.5</v>
      </c>
      <c r="K163">
        <v>15.5</v>
      </c>
      <c r="L163" s="41">
        <v>18</v>
      </c>
      <c r="M163">
        <v>5.0599999999999996</v>
      </c>
      <c r="N163" t="s">
        <v>274</v>
      </c>
      <c r="O163" s="9">
        <v>0.5</v>
      </c>
      <c r="P163" s="9">
        <v>0.53</v>
      </c>
      <c r="Q163">
        <v>9</v>
      </c>
      <c r="R163" s="10">
        <v>1800</v>
      </c>
      <c r="S163" s="9">
        <v>1.52</v>
      </c>
    </row>
    <row r="164" spans="1:19">
      <c r="A164" s="8">
        <v>5</v>
      </c>
      <c r="B164" s="2" t="s">
        <v>48</v>
      </c>
      <c r="C164" t="s">
        <v>9</v>
      </c>
      <c r="D164" s="10">
        <v>1181</v>
      </c>
      <c r="E164">
        <v>200</v>
      </c>
      <c r="F164" s="37">
        <f t="shared" si="2"/>
        <v>1381</v>
      </c>
      <c r="G164" s="16" t="s">
        <v>478</v>
      </c>
      <c r="H164">
        <v>2.1</v>
      </c>
      <c r="I164">
        <v>14000</v>
      </c>
      <c r="J164">
        <v>8.3000000000000007</v>
      </c>
      <c r="K164">
        <v>11.5</v>
      </c>
      <c r="L164" s="41">
        <v>26</v>
      </c>
      <c r="M164">
        <v>8.4499999999999993</v>
      </c>
      <c r="N164" t="s">
        <v>275</v>
      </c>
      <c r="O164" s="9">
        <v>0.43</v>
      </c>
      <c r="P164" s="9">
        <v>0.21</v>
      </c>
      <c r="Q164">
        <v>6.7</v>
      </c>
      <c r="R164" s="10">
        <v>1000</v>
      </c>
      <c r="S164" s="9">
        <v>1.2</v>
      </c>
    </row>
    <row r="165" spans="1:19">
      <c r="A165" s="8">
        <v>5</v>
      </c>
      <c r="B165" s="2" t="s">
        <v>49</v>
      </c>
      <c r="C165" t="s">
        <v>9</v>
      </c>
      <c r="D165" s="10">
        <v>1175</v>
      </c>
      <c r="E165">
        <v>160</v>
      </c>
      <c r="F165" s="37">
        <f t="shared" si="2"/>
        <v>1335</v>
      </c>
      <c r="G165" s="16" t="s">
        <v>478</v>
      </c>
      <c r="H165">
        <v>2.2000000000000002</v>
      </c>
      <c r="I165">
        <v>14000</v>
      </c>
      <c r="J165">
        <v>8.4</v>
      </c>
      <c r="K165">
        <v>12.5</v>
      </c>
      <c r="L165" s="41">
        <v>26</v>
      </c>
      <c r="M165">
        <v>8.14</v>
      </c>
      <c r="N165" t="s">
        <v>276</v>
      </c>
      <c r="O165" s="9">
        <v>0.44</v>
      </c>
      <c r="P165" s="9">
        <v>0.41</v>
      </c>
      <c r="Q165">
        <v>6.7</v>
      </c>
      <c r="R165" s="10">
        <v>1050</v>
      </c>
      <c r="S165" s="9">
        <v>1.4</v>
      </c>
    </row>
    <row r="166" spans="1:19">
      <c r="A166" s="8">
        <v>5</v>
      </c>
      <c r="B166" s="2" t="s">
        <v>50</v>
      </c>
      <c r="C166" t="s">
        <v>9</v>
      </c>
      <c r="D166" s="10">
        <v>1215</v>
      </c>
      <c r="E166">
        <v>170</v>
      </c>
      <c r="F166" s="37">
        <f t="shared" si="2"/>
        <v>1385</v>
      </c>
      <c r="G166" s="16" t="s">
        <v>479</v>
      </c>
      <c r="H166">
        <v>2.1</v>
      </c>
      <c r="I166">
        <v>14000</v>
      </c>
      <c r="J166">
        <v>8.3000000000000007</v>
      </c>
      <c r="K166">
        <v>12</v>
      </c>
      <c r="L166" s="41">
        <v>26</v>
      </c>
      <c r="M166">
        <v>8.27</v>
      </c>
      <c r="N166" t="s">
        <v>277</v>
      </c>
      <c r="O166" s="9">
        <v>0.45</v>
      </c>
      <c r="P166" s="9">
        <v>0.09</v>
      </c>
      <c r="Q166">
        <v>6.7</v>
      </c>
      <c r="R166" s="10">
        <v>1200</v>
      </c>
      <c r="S166" s="9">
        <v>1.08</v>
      </c>
    </row>
    <row r="167" spans="1:19">
      <c r="A167" s="8">
        <v>5</v>
      </c>
      <c r="B167" s="2" t="s">
        <v>51</v>
      </c>
      <c r="C167" t="s">
        <v>9</v>
      </c>
      <c r="D167">
        <v>350</v>
      </c>
      <c r="E167">
        <v>108</v>
      </c>
      <c r="F167" s="37">
        <f t="shared" si="2"/>
        <v>458</v>
      </c>
      <c r="G167" s="16" t="s">
        <v>480</v>
      </c>
      <c r="H167">
        <v>3.8</v>
      </c>
      <c r="I167">
        <v>17500</v>
      </c>
      <c r="J167">
        <v>6.8</v>
      </c>
      <c r="K167">
        <v>13.4</v>
      </c>
      <c r="L167" s="41">
        <v>27.5</v>
      </c>
      <c r="M167">
        <v>8.57</v>
      </c>
      <c r="N167" t="s">
        <v>72</v>
      </c>
      <c r="O167" s="9">
        <v>0.31</v>
      </c>
      <c r="P167" s="9">
        <v>0</v>
      </c>
      <c r="Q167">
        <v>7</v>
      </c>
      <c r="R167">
        <v>600</v>
      </c>
      <c r="S167" s="9">
        <v>0.5</v>
      </c>
    </row>
    <row r="168" spans="1:19">
      <c r="A168" s="8">
        <v>5</v>
      </c>
      <c r="B168" s="2" t="s">
        <v>52</v>
      </c>
      <c r="C168" t="s">
        <v>11</v>
      </c>
      <c r="D168" s="10">
        <v>1146</v>
      </c>
      <c r="E168">
        <v>304</v>
      </c>
      <c r="F168" s="37">
        <f t="shared" si="2"/>
        <v>1450</v>
      </c>
      <c r="G168" s="16" t="s">
        <v>463</v>
      </c>
      <c r="H168">
        <v>9.6</v>
      </c>
      <c r="I168">
        <v>12000</v>
      </c>
      <c r="J168">
        <v>3</v>
      </c>
      <c r="K168">
        <v>17</v>
      </c>
      <c r="L168" s="41">
        <v>20</v>
      </c>
      <c r="M168">
        <v>4.1399999999999997</v>
      </c>
      <c r="N168" t="s">
        <v>174</v>
      </c>
      <c r="O168" s="9">
        <v>0.38</v>
      </c>
      <c r="P168" s="9">
        <v>0.8</v>
      </c>
      <c r="Q168">
        <v>7</v>
      </c>
      <c r="R168">
        <v>750</v>
      </c>
      <c r="S168" s="9">
        <v>1.78</v>
      </c>
    </row>
    <row r="169" spans="1:19">
      <c r="A169" s="8">
        <v>5</v>
      </c>
      <c r="B169" s="2" t="s">
        <v>53</v>
      </c>
      <c r="C169" t="s">
        <v>13</v>
      </c>
      <c r="D169" s="10">
        <v>1055</v>
      </c>
      <c r="E169">
        <v>282</v>
      </c>
      <c r="F169" s="37">
        <f t="shared" si="2"/>
        <v>1337</v>
      </c>
      <c r="G169" s="16" t="s">
        <v>490</v>
      </c>
      <c r="H169">
        <v>1.2</v>
      </c>
      <c r="I169">
        <v>25000</v>
      </c>
      <c r="J169">
        <v>13</v>
      </c>
      <c r="K169">
        <v>6.9</v>
      </c>
      <c r="L169" s="41">
        <v>37.5</v>
      </c>
      <c r="M169">
        <v>15.58</v>
      </c>
      <c r="N169" t="s">
        <v>279</v>
      </c>
      <c r="O169" s="9">
        <v>0.35</v>
      </c>
      <c r="P169" s="9">
        <v>0.17</v>
      </c>
      <c r="Q169">
        <v>5</v>
      </c>
      <c r="R169">
        <v>900</v>
      </c>
      <c r="S169" s="9">
        <v>1.1599999999999999</v>
      </c>
    </row>
    <row r="170" spans="1:19">
      <c r="A170" s="8">
        <v>5</v>
      </c>
      <c r="B170" s="2" t="s">
        <v>54</v>
      </c>
      <c r="C170" t="s">
        <v>15</v>
      </c>
      <c r="D170">
        <v>826</v>
      </c>
      <c r="E170">
        <v>168</v>
      </c>
      <c r="F170" s="37">
        <f t="shared" si="2"/>
        <v>994</v>
      </c>
      <c r="G170" s="16">
        <v>41648</v>
      </c>
      <c r="H170">
        <v>1.2</v>
      </c>
      <c r="I170">
        <v>27000</v>
      </c>
      <c r="J170">
        <v>15.1</v>
      </c>
      <c r="K170">
        <v>12.3</v>
      </c>
      <c r="L170" s="41">
        <v>32.5</v>
      </c>
      <c r="M170">
        <v>15.46</v>
      </c>
      <c r="N170" t="s">
        <v>280</v>
      </c>
      <c r="O170" s="9">
        <v>0.33</v>
      </c>
      <c r="P170" s="9">
        <v>0</v>
      </c>
      <c r="Q170">
        <v>6.5</v>
      </c>
      <c r="R170">
        <v>950</v>
      </c>
      <c r="S170" s="9">
        <v>0.73</v>
      </c>
    </row>
    <row r="171" spans="1:19">
      <c r="A171" s="8">
        <v>5</v>
      </c>
      <c r="B171" s="2" t="s">
        <v>55</v>
      </c>
      <c r="C171" t="s">
        <v>17</v>
      </c>
      <c r="D171">
        <v>764</v>
      </c>
      <c r="E171">
        <v>189</v>
      </c>
      <c r="F171" s="37">
        <f t="shared" si="2"/>
        <v>953</v>
      </c>
      <c r="G171" s="16" t="s">
        <v>491</v>
      </c>
      <c r="H171">
        <v>1.2</v>
      </c>
      <c r="I171">
        <v>19000</v>
      </c>
      <c r="J171">
        <v>8.1999999999999993</v>
      </c>
      <c r="K171">
        <v>5.5</v>
      </c>
      <c r="L171" s="41">
        <v>32.5</v>
      </c>
      <c r="M171">
        <v>12.92</v>
      </c>
      <c r="N171" t="s">
        <v>281</v>
      </c>
      <c r="O171" s="9">
        <v>0.38</v>
      </c>
      <c r="P171" s="9">
        <v>0</v>
      </c>
      <c r="Q171">
        <v>6</v>
      </c>
      <c r="R171" s="10">
        <v>1050</v>
      </c>
      <c r="S171" s="9">
        <v>0.56999999999999995</v>
      </c>
    </row>
    <row r="172" spans="1:19">
      <c r="A172" s="8">
        <v>5</v>
      </c>
      <c r="B172" s="2" t="s">
        <v>155</v>
      </c>
      <c r="C172" t="s">
        <v>13</v>
      </c>
      <c r="D172" s="10">
        <v>1078</v>
      </c>
      <c r="E172">
        <v>160</v>
      </c>
      <c r="F172" s="37">
        <f t="shared" si="2"/>
        <v>1238</v>
      </c>
      <c r="G172" s="16">
        <v>41829</v>
      </c>
      <c r="H172">
        <v>1</v>
      </c>
      <c r="I172">
        <v>25000</v>
      </c>
      <c r="J172">
        <v>12.8</v>
      </c>
      <c r="K172">
        <v>7.2</v>
      </c>
      <c r="L172" s="41">
        <v>37.5</v>
      </c>
      <c r="M172">
        <v>15.39</v>
      </c>
      <c r="N172" t="s">
        <v>282</v>
      </c>
      <c r="O172" s="9">
        <v>0.39</v>
      </c>
      <c r="P172" s="9">
        <v>0.47</v>
      </c>
      <c r="Q172">
        <v>6</v>
      </c>
      <c r="R172" s="10">
        <v>1200</v>
      </c>
      <c r="S172" s="9">
        <v>1.46</v>
      </c>
    </row>
    <row r="173" spans="1:19">
      <c r="A173" s="8">
        <v>5</v>
      </c>
      <c r="B173" s="2" t="s">
        <v>201</v>
      </c>
      <c r="C173" t="s">
        <v>17</v>
      </c>
      <c r="D173">
        <v>550</v>
      </c>
      <c r="E173">
        <v>37</v>
      </c>
      <c r="F173" s="37">
        <f t="shared" si="2"/>
        <v>587</v>
      </c>
      <c r="G173" s="16" t="s">
        <v>492</v>
      </c>
      <c r="H173">
        <v>1</v>
      </c>
      <c r="I173">
        <v>19000</v>
      </c>
      <c r="J173">
        <v>8.1999999999999993</v>
      </c>
      <c r="K173">
        <v>5.5</v>
      </c>
      <c r="L173" s="41">
        <v>32.5</v>
      </c>
      <c r="M173">
        <v>12.92</v>
      </c>
      <c r="N173" t="s">
        <v>281</v>
      </c>
      <c r="O173" s="9">
        <v>0.4</v>
      </c>
      <c r="P173" s="9">
        <v>0</v>
      </c>
      <c r="Q173">
        <v>6</v>
      </c>
      <c r="R173">
        <v>650</v>
      </c>
      <c r="S173" s="9">
        <v>0.99</v>
      </c>
    </row>
    <row r="174" spans="1:19">
      <c r="A174" s="8">
        <v>5</v>
      </c>
      <c r="B174" s="2" t="s">
        <v>284</v>
      </c>
      <c r="D174">
        <v>0</v>
      </c>
      <c r="E174">
        <v>0</v>
      </c>
      <c r="F174" s="37">
        <f t="shared" si="2"/>
        <v>0</v>
      </c>
      <c r="G174" s="16">
        <v>41860</v>
      </c>
      <c r="H174">
        <v>0.3</v>
      </c>
      <c r="I174">
        <v>25000</v>
      </c>
      <c r="J174">
        <v>13.5</v>
      </c>
      <c r="K174">
        <v>6.5</v>
      </c>
      <c r="L174" s="41">
        <v>37.5</v>
      </c>
      <c r="M174">
        <v>0</v>
      </c>
      <c r="N174" t="s">
        <v>77</v>
      </c>
      <c r="O174" s="9">
        <v>0</v>
      </c>
      <c r="P174" s="9">
        <v>0</v>
      </c>
      <c r="Q174">
        <v>6</v>
      </c>
      <c r="R174">
        <v>500</v>
      </c>
      <c r="S174" s="9">
        <v>0</v>
      </c>
    </row>
    <row r="175" spans="1:19">
      <c r="A175" s="2">
        <v>6</v>
      </c>
      <c r="B175" s="2" t="s">
        <v>31</v>
      </c>
      <c r="C175" t="s">
        <v>11</v>
      </c>
      <c r="D175" s="10">
        <v>2225</v>
      </c>
      <c r="E175">
        <v>196</v>
      </c>
      <c r="F175" s="37">
        <f t="shared" si="2"/>
        <v>2421</v>
      </c>
      <c r="G175" s="16" t="s">
        <v>465</v>
      </c>
      <c r="H175">
        <v>6</v>
      </c>
      <c r="I175">
        <v>14000</v>
      </c>
      <c r="J175">
        <v>5.5</v>
      </c>
      <c r="K175">
        <v>15.1</v>
      </c>
      <c r="L175" s="41">
        <v>18</v>
      </c>
      <c r="M175">
        <v>5.91</v>
      </c>
      <c r="N175" t="s">
        <v>285</v>
      </c>
      <c r="O175" s="9">
        <v>0.37</v>
      </c>
      <c r="P175" s="9">
        <v>0.92</v>
      </c>
      <c r="Q175">
        <v>8</v>
      </c>
      <c r="R175" s="10">
        <v>1200</v>
      </c>
      <c r="S175" s="9">
        <v>1.9</v>
      </c>
    </row>
    <row r="176" spans="1:19">
      <c r="A176" s="8">
        <v>6</v>
      </c>
      <c r="B176" s="2" t="s">
        <v>32</v>
      </c>
      <c r="C176" t="s">
        <v>11</v>
      </c>
      <c r="D176" s="10">
        <v>2904</v>
      </c>
      <c r="E176">
        <v>82</v>
      </c>
      <c r="F176" s="37">
        <f t="shared" si="2"/>
        <v>2986</v>
      </c>
      <c r="G176" s="16" t="s">
        <v>453</v>
      </c>
      <c r="H176">
        <v>6.6</v>
      </c>
      <c r="I176">
        <v>14000</v>
      </c>
      <c r="J176">
        <v>4.5</v>
      </c>
      <c r="K176">
        <v>15.7</v>
      </c>
      <c r="L176" s="41">
        <v>18</v>
      </c>
      <c r="M176">
        <v>5.33</v>
      </c>
      <c r="N176" t="s">
        <v>287</v>
      </c>
      <c r="O176" s="9">
        <v>0.41</v>
      </c>
      <c r="P176" s="9">
        <v>1</v>
      </c>
      <c r="Q176">
        <v>8</v>
      </c>
      <c r="R176" s="10">
        <v>1750</v>
      </c>
      <c r="S176" s="9">
        <v>1.98</v>
      </c>
    </row>
    <row r="177" spans="1:19">
      <c r="A177" s="8">
        <v>6</v>
      </c>
      <c r="B177" s="2" t="s">
        <v>33</v>
      </c>
      <c r="C177" t="s">
        <v>9</v>
      </c>
      <c r="D177" s="10">
        <v>1756</v>
      </c>
      <c r="E177">
        <v>140</v>
      </c>
      <c r="F177" s="37">
        <f t="shared" si="2"/>
        <v>1896</v>
      </c>
      <c r="G177" s="16" t="s">
        <v>484</v>
      </c>
      <c r="H177">
        <v>2.8</v>
      </c>
      <c r="I177">
        <v>17000</v>
      </c>
      <c r="J177">
        <v>8.9</v>
      </c>
      <c r="K177">
        <v>11.2</v>
      </c>
      <c r="L177" s="41">
        <v>26.5</v>
      </c>
      <c r="M177">
        <v>9.35</v>
      </c>
      <c r="N177" t="s">
        <v>288</v>
      </c>
      <c r="O177" s="9">
        <v>0.28999999999999998</v>
      </c>
      <c r="P177" s="9">
        <v>1</v>
      </c>
      <c r="Q177">
        <v>6</v>
      </c>
      <c r="R177" s="10">
        <v>1050</v>
      </c>
      <c r="S177" s="9">
        <v>1.98</v>
      </c>
    </row>
    <row r="178" spans="1:19">
      <c r="A178" s="8">
        <v>6</v>
      </c>
      <c r="B178" s="2" t="s">
        <v>34</v>
      </c>
      <c r="C178" t="s">
        <v>9</v>
      </c>
      <c r="D178" s="10">
        <v>1579</v>
      </c>
      <c r="E178">
        <v>68</v>
      </c>
      <c r="F178" s="37">
        <f t="shared" si="2"/>
        <v>1647</v>
      </c>
      <c r="G178" s="16" t="s">
        <v>484</v>
      </c>
      <c r="H178">
        <v>2.8</v>
      </c>
      <c r="I178">
        <v>17000</v>
      </c>
      <c r="J178">
        <v>9.6</v>
      </c>
      <c r="K178">
        <v>11.6</v>
      </c>
      <c r="L178" s="41">
        <v>26.5</v>
      </c>
      <c r="M178">
        <v>9.48</v>
      </c>
      <c r="N178" t="s">
        <v>288</v>
      </c>
      <c r="O178" s="9">
        <v>0.28999999999999998</v>
      </c>
      <c r="P178" s="9">
        <v>1</v>
      </c>
      <c r="Q178">
        <v>6</v>
      </c>
      <c r="R178" s="10">
        <v>1050</v>
      </c>
      <c r="S178" s="9">
        <v>1.98</v>
      </c>
    </row>
    <row r="179" spans="1:19">
      <c r="A179" s="8">
        <v>6</v>
      </c>
      <c r="B179" s="2" t="s">
        <v>35</v>
      </c>
      <c r="C179" t="s">
        <v>9</v>
      </c>
      <c r="D179" s="10">
        <v>1626</v>
      </c>
      <c r="E179">
        <v>99</v>
      </c>
      <c r="F179" s="37">
        <f t="shared" si="2"/>
        <v>1725</v>
      </c>
      <c r="G179" s="16" t="s">
        <v>484</v>
      </c>
      <c r="H179">
        <v>2.9</v>
      </c>
      <c r="I179">
        <v>17000</v>
      </c>
      <c r="J179">
        <v>8.4</v>
      </c>
      <c r="K179">
        <v>10.6</v>
      </c>
      <c r="L179" s="41">
        <v>26.5</v>
      </c>
      <c r="M179">
        <v>9.4</v>
      </c>
      <c r="N179" t="s">
        <v>289</v>
      </c>
      <c r="O179" s="9">
        <v>0.28000000000000003</v>
      </c>
      <c r="P179" s="9">
        <v>0.83</v>
      </c>
      <c r="Q179">
        <v>6</v>
      </c>
      <c r="R179" s="10">
        <v>1100</v>
      </c>
      <c r="S179" s="9">
        <v>1.82</v>
      </c>
    </row>
    <row r="180" spans="1:19">
      <c r="A180" s="8">
        <v>6</v>
      </c>
      <c r="B180" s="2" t="s">
        <v>123</v>
      </c>
      <c r="C180" t="s">
        <v>13</v>
      </c>
      <c r="D180">
        <v>612</v>
      </c>
      <c r="E180">
        <v>191</v>
      </c>
      <c r="F180" s="37">
        <f t="shared" si="2"/>
        <v>803</v>
      </c>
      <c r="G180" s="16">
        <v>42043</v>
      </c>
      <c r="H180">
        <v>1.2</v>
      </c>
      <c r="I180">
        <v>24900</v>
      </c>
      <c r="J180">
        <v>14.7</v>
      </c>
      <c r="K180">
        <v>5.8</v>
      </c>
      <c r="L180" s="41">
        <v>37</v>
      </c>
      <c r="M180">
        <v>15.63</v>
      </c>
      <c r="N180" t="s">
        <v>290</v>
      </c>
      <c r="O180" s="9">
        <v>0.34</v>
      </c>
      <c r="P180" s="9">
        <v>0</v>
      </c>
      <c r="Q180">
        <v>5.5</v>
      </c>
      <c r="R180" s="10">
        <v>1000</v>
      </c>
      <c r="S180" s="9">
        <v>0.78</v>
      </c>
    </row>
    <row r="181" spans="1:19">
      <c r="A181" s="8">
        <v>6</v>
      </c>
      <c r="B181" s="2" t="s">
        <v>210</v>
      </c>
      <c r="C181" t="s">
        <v>13</v>
      </c>
      <c r="D181">
        <v>513</v>
      </c>
      <c r="E181">
        <v>81</v>
      </c>
      <c r="F181" s="37">
        <f t="shared" si="2"/>
        <v>594</v>
      </c>
      <c r="G181" s="16">
        <v>42252</v>
      </c>
      <c r="H181">
        <v>1</v>
      </c>
      <c r="I181">
        <v>25000</v>
      </c>
      <c r="J181">
        <v>14.7</v>
      </c>
      <c r="K181">
        <v>5.3</v>
      </c>
      <c r="L181" s="41">
        <v>37</v>
      </c>
      <c r="M181">
        <v>15.84</v>
      </c>
      <c r="N181" t="s">
        <v>291</v>
      </c>
      <c r="O181" s="9">
        <v>0.32</v>
      </c>
      <c r="P181" s="9">
        <v>0.2</v>
      </c>
      <c r="Q181">
        <v>5.5</v>
      </c>
      <c r="R181">
        <v>600</v>
      </c>
      <c r="S181" s="9">
        <v>1.19</v>
      </c>
    </row>
    <row r="182" spans="1:19">
      <c r="A182" s="8">
        <v>6</v>
      </c>
      <c r="B182" s="2" t="s">
        <v>36</v>
      </c>
      <c r="C182" t="s">
        <v>9</v>
      </c>
      <c r="D182" s="10">
        <v>1412</v>
      </c>
      <c r="E182">
        <v>240</v>
      </c>
      <c r="F182" s="37">
        <f t="shared" si="2"/>
        <v>1652</v>
      </c>
      <c r="G182" s="16" t="s">
        <v>485</v>
      </c>
      <c r="H182">
        <v>1.8</v>
      </c>
      <c r="I182">
        <v>15000</v>
      </c>
      <c r="J182">
        <v>8.8000000000000007</v>
      </c>
      <c r="K182">
        <v>11.2</v>
      </c>
      <c r="L182" s="41">
        <v>24.5</v>
      </c>
      <c r="M182">
        <v>7.99</v>
      </c>
      <c r="N182" t="s">
        <v>294</v>
      </c>
      <c r="O182" s="9">
        <v>0.45</v>
      </c>
      <c r="P182" s="9">
        <v>0.5</v>
      </c>
      <c r="Q182">
        <v>7.5</v>
      </c>
      <c r="R182" s="10">
        <v>1000</v>
      </c>
      <c r="S182" s="9">
        <v>1.49</v>
      </c>
    </row>
    <row r="183" spans="1:19">
      <c r="A183" s="8">
        <v>6</v>
      </c>
      <c r="B183" s="2" t="s">
        <v>37</v>
      </c>
      <c r="C183" t="s">
        <v>11</v>
      </c>
      <c r="D183" s="10">
        <v>2690</v>
      </c>
      <c r="E183">
        <v>327</v>
      </c>
      <c r="F183" s="37">
        <f t="shared" si="2"/>
        <v>3017</v>
      </c>
      <c r="G183" s="16" t="s">
        <v>469</v>
      </c>
      <c r="H183">
        <v>5.8</v>
      </c>
      <c r="I183">
        <v>12000</v>
      </c>
      <c r="J183">
        <v>4.8</v>
      </c>
      <c r="K183">
        <v>15.2</v>
      </c>
      <c r="L183" s="41">
        <v>17.5</v>
      </c>
      <c r="M183">
        <v>4.5999999999999996</v>
      </c>
      <c r="N183" t="s">
        <v>296</v>
      </c>
      <c r="O183" s="9">
        <v>0.56000000000000005</v>
      </c>
      <c r="P183" s="9">
        <v>0.44</v>
      </c>
      <c r="Q183">
        <v>9.5</v>
      </c>
      <c r="R183" s="10">
        <v>1800</v>
      </c>
      <c r="S183" s="9">
        <v>1.43</v>
      </c>
    </row>
    <row r="184" spans="1:19">
      <c r="A184" s="8">
        <v>6</v>
      </c>
      <c r="B184" s="2" t="s">
        <v>38</v>
      </c>
      <c r="C184" t="s">
        <v>13</v>
      </c>
      <c r="D184">
        <v>566</v>
      </c>
      <c r="E184">
        <v>190</v>
      </c>
      <c r="F184" s="37">
        <f t="shared" si="2"/>
        <v>756</v>
      </c>
      <c r="G184" s="16" t="s">
        <v>493</v>
      </c>
      <c r="H184">
        <v>1</v>
      </c>
      <c r="I184">
        <v>23000</v>
      </c>
      <c r="J184">
        <v>14.4</v>
      </c>
      <c r="K184">
        <v>5.6</v>
      </c>
      <c r="L184" s="41">
        <v>35.5</v>
      </c>
      <c r="M184">
        <v>13.77</v>
      </c>
      <c r="N184" t="s">
        <v>299</v>
      </c>
      <c r="O184" s="9">
        <v>0.38</v>
      </c>
      <c r="P184" s="9">
        <v>0</v>
      </c>
      <c r="Q184">
        <v>4.8</v>
      </c>
      <c r="R184">
        <v>900</v>
      </c>
      <c r="S184" s="9">
        <v>0.73</v>
      </c>
    </row>
    <row r="185" spans="1:19">
      <c r="A185" s="8">
        <v>6</v>
      </c>
      <c r="B185" s="2" t="s">
        <v>39</v>
      </c>
      <c r="C185" t="s">
        <v>15</v>
      </c>
      <c r="D185">
        <v>761</v>
      </c>
      <c r="E185">
        <v>225</v>
      </c>
      <c r="F185" s="37">
        <f t="shared" si="2"/>
        <v>986</v>
      </c>
      <c r="G185" s="16" t="s">
        <v>494</v>
      </c>
      <c r="H185">
        <v>1.2</v>
      </c>
      <c r="I185">
        <v>26000</v>
      </c>
      <c r="J185">
        <v>15.7</v>
      </c>
      <c r="K185">
        <v>11.3</v>
      </c>
      <c r="L185" s="41">
        <v>31</v>
      </c>
      <c r="M185">
        <v>13.56</v>
      </c>
      <c r="N185" t="s">
        <v>301</v>
      </c>
      <c r="O185" s="9">
        <v>0.34</v>
      </c>
      <c r="P185" s="9">
        <v>0.06</v>
      </c>
      <c r="Q185">
        <v>6</v>
      </c>
      <c r="R185" s="10">
        <v>1000</v>
      </c>
      <c r="S185" s="9">
        <v>1.05</v>
      </c>
    </row>
    <row r="186" spans="1:19">
      <c r="A186" s="8">
        <v>6</v>
      </c>
      <c r="B186" s="2" t="s">
        <v>40</v>
      </c>
      <c r="C186" t="s">
        <v>17</v>
      </c>
      <c r="D186">
        <v>683</v>
      </c>
      <c r="E186">
        <v>159</v>
      </c>
      <c r="F186" s="37">
        <f t="shared" si="2"/>
        <v>842</v>
      </c>
      <c r="G186" s="16" t="s">
        <v>495</v>
      </c>
      <c r="H186">
        <v>1.1000000000000001</v>
      </c>
      <c r="I186">
        <v>18000</v>
      </c>
      <c r="J186">
        <v>9</v>
      </c>
      <c r="K186">
        <v>4.5999999999999996</v>
      </c>
      <c r="L186" s="41">
        <v>31</v>
      </c>
      <c r="M186">
        <v>11.33</v>
      </c>
      <c r="N186" t="s">
        <v>187</v>
      </c>
      <c r="O186" s="9">
        <v>0.42</v>
      </c>
      <c r="P186" s="9">
        <v>0</v>
      </c>
      <c r="Q186">
        <v>6</v>
      </c>
      <c r="R186" s="10">
        <v>1050</v>
      </c>
      <c r="S186" s="9">
        <v>0.68</v>
      </c>
    </row>
    <row r="187" spans="1:19">
      <c r="A187" s="8">
        <v>6</v>
      </c>
      <c r="B187" s="2" t="s">
        <v>41</v>
      </c>
      <c r="C187" t="s">
        <v>9</v>
      </c>
      <c r="D187" s="10">
        <v>1434</v>
      </c>
      <c r="E187">
        <v>217</v>
      </c>
      <c r="F187" s="37">
        <f t="shared" si="2"/>
        <v>1651</v>
      </c>
      <c r="G187" s="16" t="s">
        <v>496</v>
      </c>
      <c r="H187">
        <v>2</v>
      </c>
      <c r="I187">
        <v>19000</v>
      </c>
      <c r="J187">
        <v>9</v>
      </c>
      <c r="K187">
        <v>11</v>
      </c>
      <c r="L187" s="41">
        <v>27.5</v>
      </c>
      <c r="M187">
        <v>9.8000000000000007</v>
      </c>
      <c r="N187" t="s">
        <v>304</v>
      </c>
      <c r="O187" s="9">
        <v>0.36</v>
      </c>
      <c r="P187" s="9">
        <v>0.55000000000000004</v>
      </c>
      <c r="Q187">
        <v>6</v>
      </c>
      <c r="R187" s="10">
        <v>1000</v>
      </c>
      <c r="S187" s="9">
        <v>1.53</v>
      </c>
    </row>
    <row r="188" spans="1:19">
      <c r="A188" s="8">
        <v>6</v>
      </c>
      <c r="B188" s="2" t="s">
        <v>42</v>
      </c>
      <c r="C188" t="s">
        <v>11</v>
      </c>
      <c r="D188" s="10">
        <v>2041</v>
      </c>
      <c r="E188">
        <v>167</v>
      </c>
      <c r="F188" s="37">
        <f t="shared" si="2"/>
        <v>2208</v>
      </c>
      <c r="G188" s="16" t="s">
        <v>473</v>
      </c>
      <c r="H188">
        <v>5.9</v>
      </c>
      <c r="I188">
        <v>15500</v>
      </c>
      <c r="J188">
        <v>5</v>
      </c>
      <c r="K188">
        <v>15</v>
      </c>
      <c r="L188" s="41">
        <v>19</v>
      </c>
      <c r="M188">
        <v>6.04</v>
      </c>
      <c r="N188" t="s">
        <v>305</v>
      </c>
      <c r="O188" s="9">
        <v>0.37</v>
      </c>
      <c r="P188" s="9">
        <v>0.39</v>
      </c>
      <c r="Q188">
        <v>8</v>
      </c>
      <c r="R188" s="10">
        <v>1400</v>
      </c>
      <c r="S188" s="9">
        <v>1.38</v>
      </c>
    </row>
    <row r="189" spans="1:19">
      <c r="A189" s="8">
        <v>6</v>
      </c>
      <c r="B189" s="2" t="s">
        <v>43</v>
      </c>
      <c r="C189" t="s">
        <v>13</v>
      </c>
      <c r="D189">
        <v>628</v>
      </c>
      <c r="E189">
        <v>195</v>
      </c>
      <c r="F189" s="37">
        <f t="shared" si="2"/>
        <v>823</v>
      </c>
      <c r="G189" s="16">
        <v>42163</v>
      </c>
      <c r="H189">
        <v>1.3</v>
      </c>
      <c r="I189">
        <v>24000</v>
      </c>
      <c r="J189">
        <v>14.4</v>
      </c>
      <c r="K189">
        <v>5.9</v>
      </c>
      <c r="L189" s="41">
        <v>37</v>
      </c>
      <c r="M189">
        <v>14.85</v>
      </c>
      <c r="N189" t="s">
        <v>306</v>
      </c>
      <c r="O189" s="9">
        <v>0.35</v>
      </c>
      <c r="P189" s="9">
        <v>0</v>
      </c>
      <c r="Q189">
        <v>4.5</v>
      </c>
      <c r="R189">
        <v>850</v>
      </c>
      <c r="S189" s="9">
        <v>0.74</v>
      </c>
    </row>
    <row r="190" spans="1:19">
      <c r="A190" s="8">
        <v>6</v>
      </c>
      <c r="B190" s="2" t="s">
        <v>44</v>
      </c>
      <c r="C190" t="s">
        <v>15</v>
      </c>
      <c r="D190" s="10">
        <v>1017</v>
      </c>
      <c r="E190">
        <v>186</v>
      </c>
      <c r="F190" s="37">
        <f t="shared" si="2"/>
        <v>1203</v>
      </c>
      <c r="G190" s="16">
        <v>42071</v>
      </c>
      <c r="H190">
        <v>1.4</v>
      </c>
      <c r="I190">
        <v>27000</v>
      </c>
      <c r="J190">
        <v>15.7</v>
      </c>
      <c r="K190">
        <v>11</v>
      </c>
      <c r="L190" s="41">
        <v>32</v>
      </c>
      <c r="M190">
        <v>14.8</v>
      </c>
      <c r="N190" t="s">
        <v>307</v>
      </c>
      <c r="O190" s="9">
        <v>0.27</v>
      </c>
      <c r="P190" s="9">
        <v>0.28999999999999998</v>
      </c>
      <c r="Q190">
        <v>5</v>
      </c>
      <c r="R190" s="10">
        <v>1000</v>
      </c>
      <c r="S190" s="9">
        <v>1.28</v>
      </c>
    </row>
    <row r="191" spans="1:19">
      <c r="A191" s="8">
        <v>6</v>
      </c>
      <c r="B191" s="2" t="s">
        <v>45</v>
      </c>
      <c r="C191" t="s">
        <v>17</v>
      </c>
      <c r="D191">
        <v>670</v>
      </c>
      <c r="E191">
        <v>163</v>
      </c>
      <c r="F191" s="37">
        <f t="shared" si="2"/>
        <v>833</v>
      </c>
      <c r="G191" s="16" t="s">
        <v>497</v>
      </c>
      <c r="H191">
        <v>1.4</v>
      </c>
      <c r="I191">
        <v>19500</v>
      </c>
      <c r="J191">
        <v>9.3000000000000007</v>
      </c>
      <c r="K191">
        <v>4.5</v>
      </c>
      <c r="L191" s="41">
        <v>32</v>
      </c>
      <c r="M191">
        <v>12.62</v>
      </c>
      <c r="N191" t="s">
        <v>269</v>
      </c>
      <c r="O191" s="9">
        <v>0.35</v>
      </c>
      <c r="P191" s="9">
        <v>0</v>
      </c>
      <c r="Q191">
        <v>5</v>
      </c>
      <c r="R191" s="10">
        <v>1000</v>
      </c>
      <c r="S191" s="9">
        <v>0.64</v>
      </c>
    </row>
    <row r="192" spans="1:19">
      <c r="A192" s="8">
        <v>6</v>
      </c>
      <c r="B192" s="2" t="s">
        <v>140</v>
      </c>
      <c r="C192" t="s">
        <v>15</v>
      </c>
      <c r="D192" s="10">
        <v>1034</v>
      </c>
      <c r="E192">
        <v>158</v>
      </c>
      <c r="F192" s="37">
        <f t="shared" si="2"/>
        <v>1192</v>
      </c>
      <c r="G192" s="16" t="s">
        <v>485</v>
      </c>
      <c r="H192">
        <v>1.3</v>
      </c>
      <c r="I192">
        <v>27000</v>
      </c>
      <c r="J192">
        <v>15.7</v>
      </c>
      <c r="K192">
        <v>11.2</v>
      </c>
      <c r="L192" s="41">
        <v>32</v>
      </c>
      <c r="M192">
        <v>14.75</v>
      </c>
      <c r="N192" t="s">
        <v>309</v>
      </c>
      <c r="O192" s="9">
        <v>0.27</v>
      </c>
      <c r="P192" s="9">
        <v>0.16</v>
      </c>
      <c r="Q192">
        <v>5</v>
      </c>
      <c r="R192" s="10">
        <v>1150</v>
      </c>
      <c r="S192" s="9">
        <v>1.1499999999999999</v>
      </c>
    </row>
    <row r="193" spans="1:19">
      <c r="A193" s="8">
        <v>6</v>
      </c>
      <c r="B193" s="2" t="s">
        <v>185</v>
      </c>
      <c r="C193" t="s">
        <v>17</v>
      </c>
      <c r="D193">
        <v>581</v>
      </c>
      <c r="E193">
        <v>107</v>
      </c>
      <c r="F193" s="37">
        <f t="shared" si="2"/>
        <v>688</v>
      </c>
      <c r="G193" s="16" t="s">
        <v>497</v>
      </c>
      <c r="H193">
        <v>1.2</v>
      </c>
      <c r="I193">
        <v>19000</v>
      </c>
      <c r="J193">
        <v>9.4</v>
      </c>
      <c r="K193">
        <v>4.8</v>
      </c>
      <c r="L193" s="41">
        <v>32</v>
      </c>
      <c r="M193">
        <v>12.37</v>
      </c>
      <c r="N193" t="s">
        <v>269</v>
      </c>
      <c r="O193" s="9">
        <v>0.37</v>
      </c>
      <c r="P193" s="9">
        <v>0</v>
      </c>
      <c r="Q193">
        <v>5</v>
      </c>
      <c r="R193">
        <v>950</v>
      </c>
      <c r="S193" s="9">
        <v>0.99</v>
      </c>
    </row>
    <row r="194" spans="1:19">
      <c r="A194" s="8">
        <v>6</v>
      </c>
      <c r="B194" s="2" t="s">
        <v>271</v>
      </c>
      <c r="C194" t="s">
        <v>13</v>
      </c>
      <c r="D194">
        <v>310</v>
      </c>
      <c r="E194">
        <v>36</v>
      </c>
      <c r="F194" s="37">
        <f t="shared" si="2"/>
        <v>346</v>
      </c>
      <c r="G194" s="16">
        <v>42192</v>
      </c>
      <c r="H194">
        <v>0.5</v>
      </c>
      <c r="I194">
        <v>25000</v>
      </c>
      <c r="J194">
        <v>14.5</v>
      </c>
      <c r="K194">
        <v>5.5</v>
      </c>
      <c r="L194" s="41">
        <v>37</v>
      </c>
      <c r="M194">
        <v>15.31</v>
      </c>
      <c r="N194" t="s">
        <v>310</v>
      </c>
      <c r="O194" s="9">
        <v>0.35</v>
      </c>
      <c r="P194" s="9">
        <v>0.33</v>
      </c>
      <c r="Q194">
        <v>5</v>
      </c>
      <c r="R194">
        <v>550</v>
      </c>
      <c r="S194" s="9">
        <v>0.63</v>
      </c>
    </row>
    <row r="195" spans="1:19">
      <c r="A195" s="8">
        <v>6</v>
      </c>
      <c r="B195" s="2" t="s">
        <v>46</v>
      </c>
      <c r="C195" t="s">
        <v>11</v>
      </c>
      <c r="D195" s="10">
        <v>2408</v>
      </c>
      <c r="E195">
        <v>157</v>
      </c>
      <c r="F195" s="37">
        <f t="shared" si="2"/>
        <v>2565</v>
      </c>
      <c r="G195" s="16" t="s">
        <v>489</v>
      </c>
      <c r="H195">
        <v>7.3</v>
      </c>
      <c r="I195">
        <v>12000</v>
      </c>
      <c r="J195">
        <v>5.0999999999999996</v>
      </c>
      <c r="K195">
        <v>15.1</v>
      </c>
      <c r="L195" s="41">
        <v>18</v>
      </c>
      <c r="M195">
        <v>4.7300000000000004</v>
      </c>
      <c r="N195" t="s">
        <v>311</v>
      </c>
      <c r="O195" s="9">
        <v>0.51</v>
      </c>
      <c r="P195" s="9">
        <v>1</v>
      </c>
      <c r="Q195">
        <v>9</v>
      </c>
      <c r="R195" s="10">
        <v>1300</v>
      </c>
      <c r="S195" s="9">
        <v>1.98</v>
      </c>
    </row>
    <row r="196" spans="1:19">
      <c r="A196" s="8">
        <v>6</v>
      </c>
      <c r="B196" s="2" t="s">
        <v>47</v>
      </c>
      <c r="C196" t="s">
        <v>11</v>
      </c>
      <c r="D196" s="10">
        <v>2408</v>
      </c>
      <c r="E196">
        <v>350</v>
      </c>
      <c r="F196" s="37">
        <f t="shared" ref="F196:F259" si="3">SUM(D196:E196)</f>
        <v>2758</v>
      </c>
      <c r="G196" s="16">
        <v>41648</v>
      </c>
      <c r="H196">
        <v>6</v>
      </c>
      <c r="I196">
        <v>12000</v>
      </c>
      <c r="J196">
        <v>4.5</v>
      </c>
      <c r="K196">
        <v>15.5</v>
      </c>
      <c r="L196" s="41">
        <v>18</v>
      </c>
      <c r="M196">
        <v>4.4000000000000004</v>
      </c>
      <c r="N196" t="s">
        <v>312</v>
      </c>
      <c r="O196" s="9">
        <v>0.57999999999999996</v>
      </c>
      <c r="P196" s="9">
        <v>0.31</v>
      </c>
      <c r="Q196">
        <v>9.5</v>
      </c>
      <c r="R196" s="10">
        <v>1800</v>
      </c>
      <c r="S196" s="9">
        <v>1.29</v>
      </c>
    </row>
    <row r="197" spans="1:19">
      <c r="A197" s="8">
        <v>6</v>
      </c>
      <c r="B197" s="2" t="s">
        <v>48</v>
      </c>
      <c r="C197" t="s">
        <v>9</v>
      </c>
      <c r="D197" s="10">
        <v>1148</v>
      </c>
      <c r="E197">
        <v>290</v>
      </c>
      <c r="F197" s="37">
        <f t="shared" si="3"/>
        <v>1438</v>
      </c>
      <c r="G197" s="16" t="s">
        <v>498</v>
      </c>
      <c r="H197">
        <v>1.5</v>
      </c>
      <c r="I197">
        <v>14000</v>
      </c>
      <c r="J197">
        <v>9.1999999999999993</v>
      </c>
      <c r="K197">
        <v>10.5</v>
      </c>
      <c r="L197" s="41">
        <v>25.5</v>
      </c>
      <c r="M197">
        <v>8.08</v>
      </c>
      <c r="N197" t="s">
        <v>314</v>
      </c>
      <c r="O197" s="9">
        <v>0.46</v>
      </c>
      <c r="P197" s="9">
        <v>0.25</v>
      </c>
      <c r="Q197">
        <v>6.9</v>
      </c>
      <c r="R197" s="10">
        <v>1150</v>
      </c>
      <c r="S197" s="9">
        <v>1.24</v>
      </c>
    </row>
    <row r="198" spans="1:19">
      <c r="A198" s="8">
        <v>6</v>
      </c>
      <c r="B198" s="2" t="s">
        <v>49</v>
      </c>
      <c r="C198" t="s">
        <v>9</v>
      </c>
      <c r="D198">
        <v>856</v>
      </c>
      <c r="E198">
        <v>244</v>
      </c>
      <c r="F198" s="37">
        <f t="shared" si="3"/>
        <v>1100</v>
      </c>
      <c r="G198" s="16" t="s">
        <v>498</v>
      </c>
      <c r="H198">
        <v>1.6</v>
      </c>
      <c r="I198">
        <v>14000</v>
      </c>
      <c r="J198">
        <v>9.3000000000000007</v>
      </c>
      <c r="K198">
        <v>11.5</v>
      </c>
      <c r="L198" s="41">
        <v>25.5</v>
      </c>
      <c r="M198">
        <v>7.79</v>
      </c>
      <c r="N198" t="s">
        <v>315</v>
      </c>
      <c r="O198" s="9">
        <v>0.48</v>
      </c>
      <c r="P198" s="9">
        <v>0</v>
      </c>
      <c r="Q198">
        <v>6.9</v>
      </c>
      <c r="R198" s="10">
        <v>1250</v>
      </c>
      <c r="S198" s="9">
        <v>0.9</v>
      </c>
    </row>
    <row r="199" spans="1:19">
      <c r="A199" s="8">
        <v>6</v>
      </c>
      <c r="B199" s="2" t="s">
        <v>50</v>
      </c>
      <c r="C199" t="s">
        <v>9</v>
      </c>
      <c r="D199" s="10">
        <v>1036</v>
      </c>
      <c r="E199">
        <v>273</v>
      </c>
      <c r="F199" s="37">
        <f t="shared" si="3"/>
        <v>1309</v>
      </c>
      <c r="G199" s="16" t="s">
        <v>498</v>
      </c>
      <c r="H199">
        <v>1.6</v>
      </c>
      <c r="I199">
        <v>14000</v>
      </c>
      <c r="J199">
        <v>9.1999999999999993</v>
      </c>
      <c r="K199">
        <v>11</v>
      </c>
      <c r="L199" s="41">
        <v>25.5</v>
      </c>
      <c r="M199">
        <v>7.91</v>
      </c>
      <c r="N199" t="s">
        <v>315</v>
      </c>
      <c r="O199" s="9">
        <v>0.48</v>
      </c>
      <c r="P199" s="9">
        <v>0</v>
      </c>
      <c r="Q199">
        <v>6.9</v>
      </c>
      <c r="R199" s="10">
        <v>1400</v>
      </c>
      <c r="S199" s="9">
        <v>0.95</v>
      </c>
    </row>
    <row r="200" spans="1:19">
      <c r="A200" s="8">
        <v>6</v>
      </c>
      <c r="B200" s="2" t="s">
        <v>51</v>
      </c>
      <c r="C200" t="s">
        <v>11</v>
      </c>
      <c r="D200">
        <v>681</v>
      </c>
      <c r="E200">
        <v>71</v>
      </c>
      <c r="F200" s="37">
        <f t="shared" si="3"/>
        <v>752</v>
      </c>
      <c r="G200" s="16" t="s">
        <v>480</v>
      </c>
      <c r="H200">
        <v>4.8</v>
      </c>
      <c r="I200">
        <v>17500</v>
      </c>
      <c r="J200">
        <v>6.8</v>
      </c>
      <c r="K200">
        <v>13.4</v>
      </c>
      <c r="L200" s="41">
        <v>22</v>
      </c>
      <c r="M200">
        <v>7.79</v>
      </c>
      <c r="N200" t="s">
        <v>316</v>
      </c>
      <c r="O200" s="9">
        <v>0.36</v>
      </c>
      <c r="P200" s="9">
        <v>0.08</v>
      </c>
      <c r="Q200">
        <v>7</v>
      </c>
      <c r="R200">
        <v>600</v>
      </c>
      <c r="S200" s="9">
        <v>1.07</v>
      </c>
    </row>
    <row r="201" spans="1:19">
      <c r="A201" s="8">
        <v>6</v>
      </c>
      <c r="B201" s="2" t="s">
        <v>52</v>
      </c>
      <c r="C201" t="s">
        <v>15</v>
      </c>
      <c r="D201">
        <v>439</v>
      </c>
      <c r="E201">
        <v>162</v>
      </c>
      <c r="F201" s="37">
        <f t="shared" si="3"/>
        <v>601</v>
      </c>
      <c r="G201" s="16" t="s">
        <v>463</v>
      </c>
      <c r="H201">
        <v>5.4</v>
      </c>
      <c r="I201">
        <v>27000</v>
      </c>
      <c r="J201">
        <v>14.5</v>
      </c>
      <c r="K201">
        <v>12.8</v>
      </c>
      <c r="L201" s="41">
        <v>22</v>
      </c>
      <c r="M201">
        <v>13.91</v>
      </c>
      <c r="N201" t="s">
        <v>273</v>
      </c>
      <c r="O201" s="9">
        <v>0.43</v>
      </c>
      <c r="P201" s="9">
        <v>0</v>
      </c>
      <c r="Q201">
        <v>7</v>
      </c>
      <c r="R201">
        <v>850</v>
      </c>
      <c r="S201" s="9">
        <v>0.4</v>
      </c>
    </row>
    <row r="202" spans="1:19">
      <c r="A202" s="8">
        <v>6</v>
      </c>
      <c r="B202" s="2" t="s">
        <v>53</v>
      </c>
      <c r="C202" t="s">
        <v>13</v>
      </c>
      <c r="D202">
        <v>851</v>
      </c>
      <c r="E202">
        <v>273</v>
      </c>
      <c r="F202" s="37">
        <f t="shared" si="3"/>
        <v>1124</v>
      </c>
      <c r="G202" s="16" t="s">
        <v>499</v>
      </c>
      <c r="H202">
        <v>1.3</v>
      </c>
      <c r="I202">
        <v>25000</v>
      </c>
      <c r="J202">
        <v>14</v>
      </c>
      <c r="K202">
        <v>6</v>
      </c>
      <c r="L202" s="41">
        <v>37</v>
      </c>
      <c r="M202">
        <v>14.97</v>
      </c>
      <c r="N202" t="s">
        <v>318</v>
      </c>
      <c r="O202" s="9">
        <v>0.36</v>
      </c>
      <c r="P202" s="9">
        <v>0</v>
      </c>
      <c r="Q202">
        <v>5</v>
      </c>
      <c r="R202">
        <v>950</v>
      </c>
      <c r="S202" s="9">
        <v>0.94</v>
      </c>
    </row>
    <row r="203" spans="1:19">
      <c r="A203" s="8">
        <v>6</v>
      </c>
      <c r="B203" s="2" t="s">
        <v>54</v>
      </c>
      <c r="C203" t="s">
        <v>15</v>
      </c>
      <c r="D203">
        <v>832</v>
      </c>
      <c r="E203">
        <v>227</v>
      </c>
      <c r="F203" s="37">
        <f t="shared" si="3"/>
        <v>1059</v>
      </c>
      <c r="G203" s="16" t="s">
        <v>500</v>
      </c>
      <c r="H203">
        <v>1.3</v>
      </c>
      <c r="I203">
        <v>27000</v>
      </c>
      <c r="J203">
        <v>16.100000000000001</v>
      </c>
      <c r="K203">
        <v>11.7</v>
      </c>
      <c r="L203" s="41">
        <v>32</v>
      </c>
      <c r="M203">
        <v>14.83</v>
      </c>
      <c r="N203" t="s">
        <v>280</v>
      </c>
      <c r="O203" s="9">
        <v>0.34</v>
      </c>
      <c r="P203" s="9">
        <v>0</v>
      </c>
      <c r="Q203">
        <v>6.5</v>
      </c>
      <c r="R203">
        <v>950</v>
      </c>
      <c r="S203" s="9">
        <v>0.94</v>
      </c>
    </row>
    <row r="204" spans="1:19">
      <c r="A204" s="8">
        <v>6</v>
      </c>
      <c r="B204" s="2" t="s">
        <v>55</v>
      </c>
      <c r="C204" t="s">
        <v>17</v>
      </c>
      <c r="D204">
        <v>844</v>
      </c>
      <c r="E204">
        <v>186</v>
      </c>
      <c r="F204" s="37">
        <f t="shared" si="3"/>
        <v>1030</v>
      </c>
      <c r="G204" s="16" t="s">
        <v>501</v>
      </c>
      <c r="H204">
        <v>1.3</v>
      </c>
      <c r="I204">
        <v>19000</v>
      </c>
      <c r="J204">
        <v>8.9</v>
      </c>
      <c r="K204">
        <v>4.5</v>
      </c>
      <c r="L204" s="41">
        <v>32</v>
      </c>
      <c r="M204">
        <v>12.39</v>
      </c>
      <c r="N204" t="s">
        <v>281</v>
      </c>
      <c r="O204" s="9">
        <v>0.4</v>
      </c>
      <c r="P204" s="9">
        <v>0</v>
      </c>
      <c r="Q204">
        <v>6</v>
      </c>
      <c r="R204" s="10">
        <v>1050</v>
      </c>
      <c r="S204" s="9">
        <v>0.8</v>
      </c>
    </row>
    <row r="205" spans="1:19">
      <c r="A205" s="8">
        <v>6</v>
      </c>
      <c r="B205" s="2" t="s">
        <v>155</v>
      </c>
      <c r="C205" t="s">
        <v>13</v>
      </c>
      <c r="D205">
        <v>787</v>
      </c>
      <c r="E205">
        <v>264</v>
      </c>
      <c r="F205" s="37">
        <f t="shared" si="3"/>
        <v>1051</v>
      </c>
      <c r="G205" s="16">
        <v>42102</v>
      </c>
      <c r="H205">
        <v>1.2</v>
      </c>
      <c r="I205">
        <v>25000</v>
      </c>
      <c r="J205">
        <v>13.7</v>
      </c>
      <c r="K205">
        <v>6.3</v>
      </c>
      <c r="L205" s="41">
        <v>37</v>
      </c>
      <c r="M205">
        <v>14.76</v>
      </c>
      <c r="N205" t="s">
        <v>281</v>
      </c>
      <c r="O205" s="9">
        <v>0.4</v>
      </c>
      <c r="P205" s="9">
        <v>0</v>
      </c>
      <c r="Q205">
        <v>6</v>
      </c>
      <c r="R205" s="10">
        <v>1250</v>
      </c>
      <c r="S205" s="9">
        <v>0.74</v>
      </c>
    </row>
    <row r="206" spans="1:19">
      <c r="A206" s="8">
        <v>6</v>
      </c>
      <c r="B206" s="2" t="s">
        <v>201</v>
      </c>
      <c r="C206" t="s">
        <v>17</v>
      </c>
      <c r="D206">
        <v>828</v>
      </c>
      <c r="E206">
        <v>101</v>
      </c>
      <c r="F206" s="37">
        <f t="shared" si="3"/>
        <v>929</v>
      </c>
      <c r="G206" s="16" t="s">
        <v>501</v>
      </c>
      <c r="H206">
        <v>1.2</v>
      </c>
      <c r="I206">
        <v>19000</v>
      </c>
      <c r="J206">
        <v>8.9</v>
      </c>
      <c r="K206">
        <v>4.5</v>
      </c>
      <c r="L206" s="41">
        <v>32</v>
      </c>
      <c r="M206">
        <v>12.39</v>
      </c>
      <c r="N206" t="s">
        <v>24</v>
      </c>
      <c r="O206" s="9">
        <v>0.38</v>
      </c>
      <c r="P206" s="9">
        <v>0.38</v>
      </c>
      <c r="Q206">
        <v>6</v>
      </c>
      <c r="R206">
        <v>950</v>
      </c>
      <c r="S206" s="9">
        <v>1.37</v>
      </c>
    </row>
    <row r="207" spans="1:19">
      <c r="A207" s="8">
        <v>6</v>
      </c>
      <c r="B207" s="2" t="s">
        <v>284</v>
      </c>
      <c r="C207" t="s">
        <v>13</v>
      </c>
      <c r="D207">
        <v>869</v>
      </c>
      <c r="E207">
        <v>72</v>
      </c>
      <c r="F207" s="37">
        <f t="shared" si="3"/>
        <v>941</v>
      </c>
      <c r="G207" s="16">
        <v>42163</v>
      </c>
      <c r="H207">
        <v>0.9</v>
      </c>
      <c r="I207">
        <v>25000</v>
      </c>
      <c r="J207">
        <v>14.3</v>
      </c>
      <c r="K207">
        <v>5.5</v>
      </c>
      <c r="L207" s="41">
        <v>37</v>
      </c>
      <c r="M207">
        <v>15.24</v>
      </c>
      <c r="N207" t="s">
        <v>321</v>
      </c>
      <c r="O207" s="9">
        <v>0.38</v>
      </c>
      <c r="P207" s="9">
        <v>0.9</v>
      </c>
      <c r="Q207">
        <v>6</v>
      </c>
      <c r="R207">
        <v>600</v>
      </c>
      <c r="S207" s="9">
        <v>1.88</v>
      </c>
    </row>
    <row r="208" spans="1:19">
      <c r="A208" s="2">
        <v>7</v>
      </c>
      <c r="B208" s="2" t="s">
        <v>31</v>
      </c>
      <c r="C208" t="s">
        <v>11</v>
      </c>
      <c r="D208" s="10">
        <v>2217</v>
      </c>
      <c r="E208">
        <v>257</v>
      </c>
      <c r="F208" s="37">
        <f t="shared" si="3"/>
        <v>2474</v>
      </c>
      <c r="G208" s="16" t="s">
        <v>502</v>
      </c>
      <c r="H208">
        <v>3.7</v>
      </c>
      <c r="I208">
        <v>14000</v>
      </c>
      <c r="J208">
        <v>6</v>
      </c>
      <c r="K208">
        <v>14</v>
      </c>
      <c r="L208" s="41">
        <v>18</v>
      </c>
      <c r="M208">
        <v>5.88</v>
      </c>
      <c r="N208" t="s">
        <v>315</v>
      </c>
      <c r="O208" s="9">
        <v>0.39</v>
      </c>
      <c r="P208" s="9">
        <v>0.92</v>
      </c>
      <c r="Q208">
        <v>8</v>
      </c>
      <c r="R208" s="10">
        <v>1500</v>
      </c>
      <c r="S208" s="9">
        <v>1.9</v>
      </c>
    </row>
    <row r="209" spans="1:19">
      <c r="A209" s="8">
        <v>7</v>
      </c>
      <c r="B209" s="2" t="s">
        <v>32</v>
      </c>
      <c r="C209" t="s">
        <v>11</v>
      </c>
      <c r="D209" s="10">
        <v>2564</v>
      </c>
      <c r="E209">
        <v>340</v>
      </c>
      <c r="F209" s="37">
        <f t="shared" si="3"/>
        <v>2904</v>
      </c>
      <c r="G209" s="16" t="s">
        <v>503</v>
      </c>
      <c r="H209">
        <v>3.9</v>
      </c>
      <c r="I209">
        <v>14000</v>
      </c>
      <c r="J209">
        <v>5.5</v>
      </c>
      <c r="K209">
        <v>14.5</v>
      </c>
      <c r="L209" s="41">
        <v>18</v>
      </c>
      <c r="M209">
        <v>5.55</v>
      </c>
      <c r="N209" t="s">
        <v>326</v>
      </c>
      <c r="O209" s="9">
        <v>0.44</v>
      </c>
      <c r="P209" s="9">
        <v>0.63</v>
      </c>
      <c r="Q209">
        <v>8</v>
      </c>
      <c r="R209" s="10">
        <v>2100</v>
      </c>
      <c r="S209" s="9">
        <v>1.61</v>
      </c>
    </row>
    <row r="210" spans="1:19">
      <c r="A210" s="8">
        <v>7</v>
      </c>
      <c r="B210" s="2" t="s">
        <v>33</v>
      </c>
      <c r="C210" t="s">
        <v>9</v>
      </c>
      <c r="D210" s="10">
        <v>1641</v>
      </c>
      <c r="E210">
        <v>281</v>
      </c>
      <c r="F210" s="37">
        <f t="shared" si="3"/>
        <v>1922</v>
      </c>
      <c r="G210" s="16" t="s">
        <v>504</v>
      </c>
      <c r="H210">
        <v>2.2000000000000002</v>
      </c>
      <c r="I210">
        <v>17000</v>
      </c>
      <c r="J210">
        <v>9.5</v>
      </c>
      <c r="K210">
        <v>10.7</v>
      </c>
      <c r="L210" s="41">
        <v>26.5</v>
      </c>
      <c r="M210">
        <v>8.9499999999999993</v>
      </c>
      <c r="N210" t="s">
        <v>329</v>
      </c>
      <c r="O210" s="9">
        <v>0.33</v>
      </c>
      <c r="P210" s="9">
        <v>0.71</v>
      </c>
      <c r="Q210">
        <v>6</v>
      </c>
      <c r="R210" s="10">
        <v>1450</v>
      </c>
      <c r="S210" s="9">
        <v>1.7</v>
      </c>
    </row>
    <row r="211" spans="1:19">
      <c r="A211" s="8">
        <v>7</v>
      </c>
      <c r="B211" s="2" t="s">
        <v>34</v>
      </c>
      <c r="C211" t="s">
        <v>9</v>
      </c>
      <c r="D211" s="10">
        <v>1514</v>
      </c>
      <c r="E211">
        <v>237</v>
      </c>
      <c r="F211" s="37">
        <f t="shared" si="3"/>
        <v>1751</v>
      </c>
      <c r="G211" s="16">
        <v>42465</v>
      </c>
      <c r="H211">
        <v>2.2999999999999998</v>
      </c>
      <c r="I211">
        <v>17000</v>
      </c>
      <c r="J211">
        <v>10.1</v>
      </c>
      <c r="K211">
        <v>11.1</v>
      </c>
      <c r="L211" s="41">
        <v>26.5</v>
      </c>
      <c r="M211">
        <v>9.0299999999999994</v>
      </c>
      <c r="N211" t="s">
        <v>330</v>
      </c>
      <c r="O211" s="9">
        <v>0.34</v>
      </c>
      <c r="P211" s="9">
        <v>0.62</v>
      </c>
      <c r="Q211">
        <v>6</v>
      </c>
      <c r="R211" s="10">
        <v>1450</v>
      </c>
      <c r="S211" s="9">
        <v>1.6</v>
      </c>
    </row>
    <row r="212" spans="1:19">
      <c r="A212" s="8">
        <v>7</v>
      </c>
      <c r="B212" s="2" t="s">
        <v>35</v>
      </c>
      <c r="C212" t="s">
        <v>9</v>
      </c>
      <c r="D212" s="10">
        <v>1533</v>
      </c>
      <c r="E212">
        <v>248</v>
      </c>
      <c r="F212" s="37">
        <f t="shared" si="3"/>
        <v>1781</v>
      </c>
      <c r="G212" s="16">
        <v>42465</v>
      </c>
      <c r="H212">
        <v>2.2999999999999998</v>
      </c>
      <c r="I212">
        <v>17000</v>
      </c>
      <c r="J212">
        <v>8.9</v>
      </c>
      <c r="K212">
        <v>10.1</v>
      </c>
      <c r="L212" s="41">
        <v>26.5</v>
      </c>
      <c r="M212">
        <v>8.9600000000000009</v>
      </c>
      <c r="N212" t="s">
        <v>293</v>
      </c>
      <c r="O212" s="9">
        <v>0.34</v>
      </c>
      <c r="P212" s="9">
        <v>0.55000000000000004</v>
      </c>
      <c r="Q212">
        <v>6</v>
      </c>
      <c r="R212">
        <v>371</v>
      </c>
      <c r="S212" s="9">
        <v>1.53</v>
      </c>
    </row>
    <row r="213" spans="1:19">
      <c r="A213" s="8">
        <v>7</v>
      </c>
      <c r="B213" s="2" t="s">
        <v>123</v>
      </c>
      <c r="C213" t="s">
        <v>13</v>
      </c>
      <c r="D213">
        <v>565</v>
      </c>
      <c r="E213">
        <v>170</v>
      </c>
      <c r="F213" s="37">
        <f t="shared" si="3"/>
        <v>735</v>
      </c>
      <c r="G213" s="16" t="s">
        <v>505</v>
      </c>
      <c r="H213">
        <v>1.3</v>
      </c>
      <c r="I213">
        <v>24900</v>
      </c>
      <c r="J213">
        <v>15.6</v>
      </c>
      <c r="K213">
        <v>4.8</v>
      </c>
      <c r="L213" s="41">
        <v>37</v>
      </c>
      <c r="M213">
        <v>15.13</v>
      </c>
      <c r="N213" t="s">
        <v>113</v>
      </c>
      <c r="O213" s="9">
        <v>0.36</v>
      </c>
      <c r="P213" s="9">
        <v>0</v>
      </c>
      <c r="Q213">
        <v>5.5</v>
      </c>
      <c r="R213">
        <v>0</v>
      </c>
      <c r="S213" s="9">
        <v>0.54</v>
      </c>
    </row>
    <row r="214" spans="1:19">
      <c r="A214" s="8">
        <v>7</v>
      </c>
      <c r="B214" s="2" t="s">
        <v>210</v>
      </c>
      <c r="C214" t="s">
        <v>13</v>
      </c>
      <c r="D214">
        <v>534</v>
      </c>
      <c r="E214">
        <v>141</v>
      </c>
      <c r="F214" s="37">
        <f t="shared" si="3"/>
        <v>675</v>
      </c>
      <c r="G214" s="16" t="s">
        <v>505</v>
      </c>
      <c r="H214">
        <v>1.2</v>
      </c>
      <c r="I214">
        <v>25000</v>
      </c>
      <c r="J214">
        <v>15.6</v>
      </c>
      <c r="K214">
        <v>4.3</v>
      </c>
      <c r="L214" s="41">
        <v>37</v>
      </c>
      <c r="M214">
        <v>15.32</v>
      </c>
      <c r="N214" t="s">
        <v>113</v>
      </c>
      <c r="O214" s="9">
        <v>0.36</v>
      </c>
      <c r="P214" s="9">
        <v>0</v>
      </c>
      <c r="Q214">
        <v>5.5</v>
      </c>
      <c r="R214">
        <v>0</v>
      </c>
      <c r="S214" s="9">
        <v>0.99</v>
      </c>
    </row>
    <row r="215" spans="1:19">
      <c r="A215" s="8">
        <v>7</v>
      </c>
      <c r="B215" s="2" t="s">
        <v>36</v>
      </c>
      <c r="C215" t="s">
        <v>9</v>
      </c>
      <c r="D215" s="10">
        <v>1527</v>
      </c>
      <c r="E215">
        <v>347</v>
      </c>
      <c r="F215" s="37">
        <f t="shared" si="3"/>
        <v>1874</v>
      </c>
      <c r="G215" s="16">
        <v>42716</v>
      </c>
      <c r="H215">
        <v>1.4</v>
      </c>
      <c r="I215">
        <v>15000</v>
      </c>
      <c r="J215">
        <v>9.5</v>
      </c>
      <c r="K215">
        <v>10.4</v>
      </c>
      <c r="L215" s="41">
        <v>24</v>
      </c>
      <c r="M215">
        <v>7.73</v>
      </c>
      <c r="N215" t="s">
        <v>333</v>
      </c>
      <c r="O215" s="9">
        <v>0.46</v>
      </c>
      <c r="P215" s="9">
        <v>0.65</v>
      </c>
      <c r="Q215">
        <v>7.5</v>
      </c>
      <c r="R215" s="10">
        <v>1000</v>
      </c>
      <c r="S215" s="9">
        <v>1.63</v>
      </c>
    </row>
    <row r="216" spans="1:19">
      <c r="A216" s="8">
        <v>7</v>
      </c>
      <c r="B216" s="2" t="s">
        <v>37</v>
      </c>
      <c r="C216" t="s">
        <v>11</v>
      </c>
      <c r="D216" s="10">
        <v>3261</v>
      </c>
      <c r="E216">
        <v>383</v>
      </c>
      <c r="F216" s="37">
        <f t="shared" si="3"/>
        <v>3644</v>
      </c>
      <c r="G216" s="16" t="s">
        <v>469</v>
      </c>
      <c r="H216">
        <v>6.8</v>
      </c>
      <c r="I216">
        <v>12000</v>
      </c>
      <c r="J216">
        <v>4.8</v>
      </c>
      <c r="K216">
        <v>15.2</v>
      </c>
      <c r="L216" s="41">
        <v>17</v>
      </c>
      <c r="M216">
        <v>4.13</v>
      </c>
      <c r="N216" t="s">
        <v>335</v>
      </c>
      <c r="O216" s="9">
        <v>0.61</v>
      </c>
      <c r="P216" s="9">
        <v>0.86</v>
      </c>
      <c r="Q216">
        <v>10</v>
      </c>
      <c r="R216" s="10">
        <v>2050</v>
      </c>
      <c r="S216" s="9">
        <v>1.84</v>
      </c>
    </row>
    <row r="217" spans="1:19">
      <c r="A217" s="8">
        <v>7</v>
      </c>
      <c r="B217" s="2" t="s">
        <v>38</v>
      </c>
      <c r="C217" t="s">
        <v>13</v>
      </c>
      <c r="D217">
        <v>644</v>
      </c>
      <c r="E217">
        <v>189</v>
      </c>
      <c r="F217" s="37">
        <f t="shared" si="3"/>
        <v>833</v>
      </c>
      <c r="G217" s="16">
        <v>42685</v>
      </c>
      <c r="H217">
        <v>1.1000000000000001</v>
      </c>
      <c r="I217">
        <v>23000</v>
      </c>
      <c r="J217">
        <v>15.4</v>
      </c>
      <c r="K217">
        <v>4.5999999999999996</v>
      </c>
      <c r="L217" s="41">
        <v>35</v>
      </c>
      <c r="M217">
        <v>13.31</v>
      </c>
      <c r="N217" t="s">
        <v>337</v>
      </c>
      <c r="O217" s="9">
        <v>0.39</v>
      </c>
      <c r="P217" s="9">
        <v>0</v>
      </c>
      <c r="Q217">
        <v>4.8</v>
      </c>
      <c r="R217">
        <v>900</v>
      </c>
      <c r="S217" s="9">
        <v>0.72</v>
      </c>
    </row>
    <row r="218" spans="1:19">
      <c r="A218" s="8">
        <v>7</v>
      </c>
      <c r="B218" s="2" t="s">
        <v>39</v>
      </c>
      <c r="C218" t="s">
        <v>15</v>
      </c>
      <c r="D218">
        <v>673</v>
      </c>
      <c r="E218">
        <v>196</v>
      </c>
      <c r="F218" s="37">
        <f t="shared" si="3"/>
        <v>869</v>
      </c>
      <c r="G218" s="16" t="s">
        <v>506</v>
      </c>
      <c r="H218">
        <v>1.1000000000000001</v>
      </c>
      <c r="I218">
        <v>26000</v>
      </c>
      <c r="J218">
        <v>16.899999999999999</v>
      </c>
      <c r="K218">
        <v>10.6</v>
      </c>
      <c r="L218" s="41">
        <v>31.5</v>
      </c>
      <c r="M218">
        <v>13.18</v>
      </c>
      <c r="N218" t="s">
        <v>339</v>
      </c>
      <c r="O218" s="9">
        <v>0.37</v>
      </c>
      <c r="P218" s="9">
        <v>0</v>
      </c>
      <c r="Q218">
        <v>6.2</v>
      </c>
      <c r="R218" s="10">
        <v>1050</v>
      </c>
      <c r="S218" s="9">
        <v>0.64</v>
      </c>
    </row>
    <row r="219" spans="1:19">
      <c r="A219" s="8">
        <v>7</v>
      </c>
      <c r="B219" s="2" t="s">
        <v>40</v>
      </c>
      <c r="C219" t="s">
        <v>17</v>
      </c>
      <c r="D219">
        <v>744</v>
      </c>
      <c r="E219">
        <v>257</v>
      </c>
      <c r="F219" s="37">
        <f t="shared" si="3"/>
        <v>1001</v>
      </c>
      <c r="G219" s="16" t="s">
        <v>507</v>
      </c>
      <c r="H219">
        <v>1.1000000000000001</v>
      </c>
      <c r="I219">
        <v>18000</v>
      </c>
      <c r="J219">
        <v>9.6999999999999993</v>
      </c>
      <c r="K219">
        <v>3.5</v>
      </c>
      <c r="L219" s="41">
        <v>31.5</v>
      </c>
      <c r="M219">
        <v>10.96</v>
      </c>
      <c r="N219" t="s">
        <v>339</v>
      </c>
      <c r="O219" s="9">
        <v>0.44</v>
      </c>
      <c r="P219" s="9">
        <v>0</v>
      </c>
      <c r="Q219">
        <v>6.2</v>
      </c>
      <c r="R219" s="10">
        <v>1100</v>
      </c>
      <c r="S219" s="9">
        <v>0.8</v>
      </c>
    </row>
    <row r="220" spans="1:19">
      <c r="A220" s="8">
        <v>7</v>
      </c>
      <c r="B220" s="2" t="s">
        <v>41</v>
      </c>
      <c r="C220" t="s">
        <v>9</v>
      </c>
      <c r="D220" s="10">
        <v>1635</v>
      </c>
      <c r="E220">
        <v>315</v>
      </c>
      <c r="F220" s="37">
        <f t="shared" si="3"/>
        <v>1950</v>
      </c>
      <c r="G220" s="16" t="s">
        <v>505</v>
      </c>
      <c r="H220">
        <v>1.7</v>
      </c>
      <c r="I220">
        <v>19000</v>
      </c>
      <c r="J220">
        <v>9.9</v>
      </c>
      <c r="K220">
        <v>10.1</v>
      </c>
      <c r="L220" s="41">
        <v>26.5</v>
      </c>
      <c r="M220">
        <v>9.48</v>
      </c>
      <c r="N220" t="s">
        <v>341</v>
      </c>
      <c r="O220" s="9">
        <v>0.34</v>
      </c>
      <c r="P220" s="9">
        <v>0.75</v>
      </c>
      <c r="Q220">
        <v>6</v>
      </c>
      <c r="R220" s="10">
        <v>1000</v>
      </c>
      <c r="S220" s="9">
        <v>1.73</v>
      </c>
    </row>
    <row r="221" spans="1:19">
      <c r="A221" s="8">
        <v>7</v>
      </c>
      <c r="B221" s="2" t="s">
        <v>42</v>
      </c>
      <c r="C221" t="s">
        <v>11</v>
      </c>
      <c r="D221" s="10">
        <v>2630</v>
      </c>
      <c r="E221">
        <v>211</v>
      </c>
      <c r="F221" s="37">
        <f t="shared" si="3"/>
        <v>2841</v>
      </c>
      <c r="G221" s="16" t="s">
        <v>473</v>
      </c>
      <c r="H221">
        <v>6.9</v>
      </c>
      <c r="I221">
        <v>15500</v>
      </c>
      <c r="J221">
        <v>5</v>
      </c>
      <c r="K221">
        <v>15</v>
      </c>
      <c r="L221" s="41">
        <v>18.5</v>
      </c>
      <c r="M221">
        <v>5.45</v>
      </c>
      <c r="N221" t="s">
        <v>342</v>
      </c>
      <c r="O221" s="9">
        <v>0.44</v>
      </c>
      <c r="P221" s="9">
        <v>0.93</v>
      </c>
      <c r="Q221">
        <v>8</v>
      </c>
      <c r="R221" s="10">
        <v>1500</v>
      </c>
      <c r="S221" s="9">
        <v>1.91</v>
      </c>
    </row>
    <row r="222" spans="1:19">
      <c r="A222" s="8">
        <v>7</v>
      </c>
      <c r="B222" s="2" t="s">
        <v>43</v>
      </c>
      <c r="C222" t="s">
        <v>13</v>
      </c>
      <c r="D222">
        <v>688</v>
      </c>
      <c r="E222">
        <v>200</v>
      </c>
      <c r="F222" s="37">
        <f t="shared" si="3"/>
        <v>888</v>
      </c>
      <c r="G222" s="16">
        <v>42408</v>
      </c>
      <c r="H222">
        <v>1.4</v>
      </c>
      <c r="I222">
        <v>24000</v>
      </c>
      <c r="J222">
        <v>15.4</v>
      </c>
      <c r="K222">
        <v>4.8</v>
      </c>
      <c r="L222" s="41">
        <v>36.5</v>
      </c>
      <c r="M222">
        <v>14.24</v>
      </c>
      <c r="N222" t="s">
        <v>343</v>
      </c>
      <c r="O222" s="9">
        <v>0.36</v>
      </c>
      <c r="P222" s="9">
        <v>0</v>
      </c>
      <c r="Q222">
        <v>4.5</v>
      </c>
      <c r="R222">
        <v>850</v>
      </c>
      <c r="S222" s="9">
        <v>0.82</v>
      </c>
    </row>
    <row r="223" spans="1:19">
      <c r="A223" s="8">
        <v>7</v>
      </c>
      <c r="B223" s="2" t="s">
        <v>44</v>
      </c>
      <c r="C223" t="s">
        <v>15</v>
      </c>
      <c r="D223">
        <v>880</v>
      </c>
      <c r="E223">
        <v>196</v>
      </c>
      <c r="F223" s="37">
        <f t="shared" si="3"/>
        <v>1076</v>
      </c>
      <c r="G223" s="16" t="s">
        <v>508</v>
      </c>
      <c r="H223">
        <v>1.4</v>
      </c>
      <c r="I223">
        <v>27000</v>
      </c>
      <c r="J223">
        <v>16.8</v>
      </c>
      <c r="K223">
        <v>10.5</v>
      </c>
      <c r="L223" s="41">
        <v>31.5</v>
      </c>
      <c r="M223">
        <v>14.14</v>
      </c>
      <c r="N223" t="s">
        <v>345</v>
      </c>
      <c r="O223" s="9">
        <v>0.28999999999999998</v>
      </c>
      <c r="P223" s="9">
        <v>0</v>
      </c>
      <c r="Q223">
        <v>5.5</v>
      </c>
      <c r="R223" s="10">
        <v>1100</v>
      </c>
      <c r="S223" s="9">
        <v>0.89</v>
      </c>
    </row>
    <row r="224" spans="1:19">
      <c r="A224" s="8">
        <v>7</v>
      </c>
      <c r="B224" s="2" t="s">
        <v>45</v>
      </c>
      <c r="C224" t="s">
        <v>17</v>
      </c>
      <c r="D224">
        <v>736</v>
      </c>
      <c r="E224">
        <v>219</v>
      </c>
      <c r="F224" s="37">
        <f t="shared" si="3"/>
        <v>955</v>
      </c>
      <c r="G224" s="16" t="s">
        <v>509</v>
      </c>
      <c r="H224">
        <v>1.4</v>
      </c>
      <c r="I224">
        <v>19500</v>
      </c>
      <c r="J224">
        <v>10</v>
      </c>
      <c r="K224">
        <v>3.5</v>
      </c>
      <c r="L224" s="41">
        <v>31.5</v>
      </c>
      <c r="M224">
        <v>12.03</v>
      </c>
      <c r="N224" t="s">
        <v>345</v>
      </c>
      <c r="O224" s="9">
        <v>0.35</v>
      </c>
      <c r="P224" s="9">
        <v>0</v>
      </c>
      <c r="Q224">
        <v>5.5</v>
      </c>
      <c r="R224" s="10">
        <v>1000</v>
      </c>
      <c r="S224" s="9">
        <v>0.79</v>
      </c>
    </row>
    <row r="225" spans="1:19">
      <c r="A225" s="8">
        <v>7</v>
      </c>
      <c r="B225" s="2" t="s">
        <v>140</v>
      </c>
      <c r="C225" t="s">
        <v>15</v>
      </c>
      <c r="D225">
        <v>955</v>
      </c>
      <c r="E225">
        <v>194</v>
      </c>
      <c r="F225" s="37">
        <f t="shared" si="3"/>
        <v>1149</v>
      </c>
      <c r="G225" s="16" t="s">
        <v>509</v>
      </c>
      <c r="H225">
        <v>1.4</v>
      </c>
      <c r="I225">
        <v>27000</v>
      </c>
      <c r="J225">
        <v>16.7</v>
      </c>
      <c r="K225">
        <v>10.5</v>
      </c>
      <c r="L225" s="41">
        <v>31.5</v>
      </c>
      <c r="M225">
        <v>14.1</v>
      </c>
      <c r="N225" t="s">
        <v>345</v>
      </c>
      <c r="O225" s="9">
        <v>0.28999999999999998</v>
      </c>
      <c r="P225" s="9">
        <v>0</v>
      </c>
      <c r="Q225">
        <v>5.5</v>
      </c>
      <c r="R225" s="10">
        <v>1250</v>
      </c>
      <c r="S225" s="9">
        <v>0.86</v>
      </c>
    </row>
    <row r="226" spans="1:19">
      <c r="A226" s="8">
        <v>7</v>
      </c>
      <c r="B226" s="2" t="s">
        <v>185</v>
      </c>
      <c r="C226" t="s">
        <v>17</v>
      </c>
      <c r="D226">
        <v>654</v>
      </c>
      <c r="E226">
        <v>195</v>
      </c>
      <c r="F226" s="37">
        <f t="shared" si="3"/>
        <v>849</v>
      </c>
      <c r="G226" s="16" t="s">
        <v>509</v>
      </c>
      <c r="H226">
        <v>1.3</v>
      </c>
      <c r="I226">
        <v>19000</v>
      </c>
      <c r="J226">
        <v>10.1</v>
      </c>
      <c r="K226">
        <v>3.8</v>
      </c>
      <c r="L226" s="41">
        <v>31.5</v>
      </c>
      <c r="M226">
        <v>11.79</v>
      </c>
      <c r="N226" t="s">
        <v>345</v>
      </c>
      <c r="O226" s="9">
        <v>0.36</v>
      </c>
      <c r="P226" s="9">
        <v>0</v>
      </c>
      <c r="Q226">
        <v>5.5</v>
      </c>
      <c r="R226" s="10">
        <v>1000</v>
      </c>
      <c r="S226" s="9">
        <v>0.78</v>
      </c>
    </row>
    <row r="227" spans="1:19">
      <c r="A227" s="8">
        <v>7</v>
      </c>
      <c r="B227" s="2" t="s">
        <v>271</v>
      </c>
      <c r="C227" t="s">
        <v>13</v>
      </c>
      <c r="D227">
        <v>860</v>
      </c>
      <c r="E227">
        <v>67</v>
      </c>
      <c r="F227" s="37">
        <f t="shared" si="3"/>
        <v>927</v>
      </c>
      <c r="G227" s="16" t="s">
        <v>510</v>
      </c>
      <c r="H227">
        <v>0.9</v>
      </c>
      <c r="I227">
        <v>25000</v>
      </c>
      <c r="J227">
        <v>15.5</v>
      </c>
      <c r="K227">
        <v>4.5</v>
      </c>
      <c r="L227" s="41">
        <v>36.5</v>
      </c>
      <c r="M227">
        <v>14.64</v>
      </c>
      <c r="N227" t="s">
        <v>328</v>
      </c>
      <c r="O227" s="9">
        <v>0.35</v>
      </c>
      <c r="P227" s="9">
        <v>0.64</v>
      </c>
      <c r="Q227">
        <v>5</v>
      </c>
      <c r="R227">
        <v>850</v>
      </c>
      <c r="S227" s="9">
        <v>1.62</v>
      </c>
    </row>
    <row r="228" spans="1:19">
      <c r="A228" s="8">
        <v>7</v>
      </c>
      <c r="B228" s="2" t="s">
        <v>46</v>
      </c>
      <c r="C228" t="s">
        <v>11</v>
      </c>
      <c r="D228" s="10">
        <v>2732</v>
      </c>
      <c r="E228">
        <v>0</v>
      </c>
      <c r="F228" s="37">
        <f t="shared" si="3"/>
        <v>2732</v>
      </c>
      <c r="G228" s="16" t="s">
        <v>489</v>
      </c>
      <c r="H228">
        <v>8.3000000000000007</v>
      </c>
      <c r="I228">
        <v>12000</v>
      </c>
      <c r="J228">
        <v>5.0999999999999996</v>
      </c>
      <c r="K228">
        <v>15.1</v>
      </c>
      <c r="L228" s="41">
        <v>17.5</v>
      </c>
      <c r="M228">
        <v>4.25</v>
      </c>
      <c r="N228" t="s">
        <v>348</v>
      </c>
      <c r="O228" s="9">
        <v>0.57999999999999996</v>
      </c>
      <c r="P228" s="9">
        <v>1</v>
      </c>
      <c r="Q228">
        <v>10</v>
      </c>
      <c r="R228" s="10">
        <v>1700</v>
      </c>
      <c r="S228" s="9">
        <v>1.98</v>
      </c>
    </row>
    <row r="229" spans="1:19">
      <c r="A229" s="8">
        <v>7</v>
      </c>
      <c r="B229" s="2" t="s">
        <v>47</v>
      </c>
      <c r="C229" t="s">
        <v>11</v>
      </c>
      <c r="D229" s="10">
        <v>2611</v>
      </c>
      <c r="E229">
        <v>412</v>
      </c>
      <c r="F229" s="37">
        <f t="shared" si="3"/>
        <v>3023</v>
      </c>
      <c r="G229" s="16">
        <v>41648</v>
      </c>
      <c r="H229">
        <v>7</v>
      </c>
      <c r="I229">
        <v>12000</v>
      </c>
      <c r="J229">
        <v>4.5</v>
      </c>
      <c r="K229">
        <v>15.5</v>
      </c>
      <c r="L229" s="41">
        <v>17.5</v>
      </c>
      <c r="M229">
        <v>3.95</v>
      </c>
      <c r="N229" t="s">
        <v>349</v>
      </c>
      <c r="O229" s="9">
        <v>0.63</v>
      </c>
      <c r="P229" s="9">
        <v>0.5</v>
      </c>
      <c r="Q229">
        <v>10</v>
      </c>
      <c r="R229" s="10">
        <v>1950</v>
      </c>
      <c r="S229" s="9">
        <v>1.49</v>
      </c>
    </row>
    <row r="230" spans="1:19">
      <c r="A230" s="8">
        <v>7</v>
      </c>
      <c r="B230" s="2" t="s">
        <v>48</v>
      </c>
      <c r="C230" t="s">
        <v>9</v>
      </c>
      <c r="D230" s="10">
        <v>1467</v>
      </c>
      <c r="E230">
        <v>259</v>
      </c>
      <c r="F230" s="37">
        <f t="shared" si="3"/>
        <v>1726</v>
      </c>
      <c r="G230" s="16" t="s">
        <v>511</v>
      </c>
      <c r="H230">
        <v>1.3</v>
      </c>
      <c r="I230">
        <v>14000</v>
      </c>
      <c r="J230">
        <v>10.1</v>
      </c>
      <c r="K230">
        <v>9.6</v>
      </c>
      <c r="L230" s="41">
        <v>25</v>
      </c>
      <c r="M230">
        <v>7.88</v>
      </c>
      <c r="N230" t="s">
        <v>286</v>
      </c>
      <c r="O230" s="9">
        <v>0.47</v>
      </c>
      <c r="P230" s="9">
        <v>0.26</v>
      </c>
      <c r="Q230">
        <v>6.9</v>
      </c>
      <c r="R230" s="10">
        <v>1250</v>
      </c>
      <c r="S230" s="9">
        <v>1.25</v>
      </c>
    </row>
    <row r="231" spans="1:19">
      <c r="A231" s="8">
        <v>7</v>
      </c>
      <c r="B231" s="2" t="s">
        <v>49</v>
      </c>
      <c r="C231" t="s">
        <v>9</v>
      </c>
      <c r="D231" s="10">
        <v>1289</v>
      </c>
      <c r="E231">
        <v>193</v>
      </c>
      <c r="F231" s="37">
        <f t="shared" si="3"/>
        <v>1482</v>
      </c>
      <c r="G231" s="16" t="s">
        <v>511</v>
      </c>
      <c r="H231">
        <v>1.3</v>
      </c>
      <c r="I231">
        <v>14000</v>
      </c>
      <c r="J231">
        <v>10.199999999999999</v>
      </c>
      <c r="K231">
        <v>10.6</v>
      </c>
      <c r="L231" s="41">
        <v>25</v>
      </c>
      <c r="M231">
        <v>7.62</v>
      </c>
      <c r="N231" t="s">
        <v>351</v>
      </c>
      <c r="O231" s="9">
        <v>0.5</v>
      </c>
      <c r="P231" s="9">
        <v>0</v>
      </c>
      <c r="Q231">
        <v>6.9</v>
      </c>
      <c r="R231" s="10">
        <v>1250</v>
      </c>
      <c r="S231" s="9">
        <v>0.99</v>
      </c>
    </row>
    <row r="232" spans="1:19">
      <c r="A232" s="8">
        <v>7</v>
      </c>
      <c r="B232" s="2" t="s">
        <v>50</v>
      </c>
      <c r="C232" t="s">
        <v>9</v>
      </c>
      <c r="D232" s="10">
        <v>1417</v>
      </c>
      <c r="E232">
        <v>243</v>
      </c>
      <c r="F232" s="37">
        <f t="shared" si="3"/>
        <v>1660</v>
      </c>
      <c r="G232" s="16" t="s">
        <v>511</v>
      </c>
      <c r="H232">
        <v>1.3</v>
      </c>
      <c r="I232">
        <v>14000</v>
      </c>
      <c r="J232">
        <v>10.1</v>
      </c>
      <c r="K232">
        <v>10.1</v>
      </c>
      <c r="L232" s="41">
        <v>25</v>
      </c>
      <c r="M232">
        <v>7.73</v>
      </c>
      <c r="N232" t="s">
        <v>351</v>
      </c>
      <c r="O232" s="9">
        <v>0.5</v>
      </c>
      <c r="P232" s="9">
        <v>0</v>
      </c>
      <c r="Q232">
        <v>6.9</v>
      </c>
      <c r="R232" s="10">
        <v>1400</v>
      </c>
      <c r="S232" s="9">
        <v>0.99</v>
      </c>
    </row>
    <row r="233" spans="1:19">
      <c r="A233" s="8">
        <v>7</v>
      </c>
      <c r="B233" s="2" t="s">
        <v>51</v>
      </c>
      <c r="C233" t="s">
        <v>15</v>
      </c>
      <c r="D233" s="10">
        <v>1035</v>
      </c>
      <c r="E233">
        <v>76</v>
      </c>
      <c r="F233" s="37">
        <f t="shared" si="3"/>
        <v>1111</v>
      </c>
      <c r="G233" s="16" t="s">
        <v>480</v>
      </c>
      <c r="H233">
        <v>3.3</v>
      </c>
      <c r="I233">
        <v>27000</v>
      </c>
      <c r="J233">
        <v>16</v>
      </c>
      <c r="K233">
        <v>12</v>
      </c>
      <c r="L233" s="41">
        <v>21.5</v>
      </c>
      <c r="M233">
        <v>13.56</v>
      </c>
      <c r="N233" t="s">
        <v>352</v>
      </c>
      <c r="O233" s="9">
        <v>0.14000000000000001</v>
      </c>
      <c r="P233" s="9">
        <v>0.75</v>
      </c>
      <c r="Q233">
        <v>7</v>
      </c>
      <c r="R233">
        <v>600</v>
      </c>
      <c r="S233" s="9">
        <v>1.73</v>
      </c>
    </row>
    <row r="234" spans="1:19">
      <c r="A234" s="8">
        <v>7</v>
      </c>
      <c r="B234" s="2" t="s">
        <v>52</v>
      </c>
      <c r="C234" t="s">
        <v>15</v>
      </c>
      <c r="D234">
        <v>585</v>
      </c>
      <c r="E234">
        <v>72</v>
      </c>
      <c r="F234" s="37">
        <f t="shared" si="3"/>
        <v>657</v>
      </c>
      <c r="G234" s="16">
        <v>42437</v>
      </c>
      <c r="H234">
        <v>3.4</v>
      </c>
      <c r="I234">
        <v>27000</v>
      </c>
      <c r="J234">
        <v>15</v>
      </c>
      <c r="K234">
        <v>11.8</v>
      </c>
      <c r="L234" s="41">
        <v>31.5</v>
      </c>
      <c r="M234">
        <v>13.19</v>
      </c>
      <c r="N234" t="s">
        <v>353</v>
      </c>
      <c r="O234" s="9">
        <v>0.46</v>
      </c>
      <c r="P234" s="9">
        <v>0</v>
      </c>
      <c r="Q234">
        <v>7</v>
      </c>
      <c r="R234">
        <v>850</v>
      </c>
      <c r="S234" s="9">
        <v>0.57999999999999996</v>
      </c>
    </row>
    <row r="235" spans="1:19">
      <c r="A235" s="8">
        <v>7</v>
      </c>
      <c r="B235" s="2" t="s">
        <v>53</v>
      </c>
      <c r="C235" t="s">
        <v>13</v>
      </c>
      <c r="D235">
        <v>890</v>
      </c>
      <c r="E235">
        <v>224</v>
      </c>
      <c r="F235" s="37">
        <f t="shared" si="3"/>
        <v>1114</v>
      </c>
      <c r="G235" s="16" t="s">
        <v>512</v>
      </c>
      <c r="H235">
        <v>1.4</v>
      </c>
      <c r="I235">
        <v>25000</v>
      </c>
      <c r="J235">
        <v>15</v>
      </c>
      <c r="K235">
        <v>5.0999999999999996</v>
      </c>
      <c r="L235" s="41">
        <v>36.5</v>
      </c>
      <c r="M235">
        <v>14.3</v>
      </c>
      <c r="N235" t="s">
        <v>355</v>
      </c>
      <c r="O235" s="9">
        <v>0.38</v>
      </c>
      <c r="P235" s="9">
        <v>0</v>
      </c>
      <c r="Q235">
        <v>5</v>
      </c>
      <c r="R235">
        <v>950</v>
      </c>
      <c r="S235" s="9">
        <v>0.89</v>
      </c>
    </row>
    <row r="236" spans="1:19">
      <c r="A236" s="8">
        <v>7</v>
      </c>
      <c r="B236" s="2" t="s">
        <v>54</v>
      </c>
      <c r="C236" t="s">
        <v>15</v>
      </c>
      <c r="D236">
        <v>823</v>
      </c>
      <c r="E236">
        <v>197</v>
      </c>
      <c r="F236" s="37">
        <f t="shared" si="3"/>
        <v>1020</v>
      </c>
      <c r="G236" s="16" t="s">
        <v>505</v>
      </c>
      <c r="H236">
        <v>1.4</v>
      </c>
      <c r="I236">
        <v>27000</v>
      </c>
      <c r="J236">
        <v>17.100000000000001</v>
      </c>
      <c r="K236">
        <v>11.1</v>
      </c>
      <c r="L236" s="41">
        <v>31.5</v>
      </c>
      <c r="M236">
        <v>14.16</v>
      </c>
      <c r="N236" t="s">
        <v>356</v>
      </c>
      <c r="O236" s="9">
        <v>0.35</v>
      </c>
      <c r="P236" s="9">
        <v>0</v>
      </c>
      <c r="Q236">
        <v>6.5</v>
      </c>
      <c r="R236">
        <v>950</v>
      </c>
      <c r="S236" s="9">
        <v>0.83</v>
      </c>
    </row>
    <row r="237" spans="1:19">
      <c r="A237" s="8">
        <v>7</v>
      </c>
      <c r="B237" s="2" t="s">
        <v>55</v>
      </c>
      <c r="C237" t="s">
        <v>17</v>
      </c>
      <c r="D237">
        <v>931</v>
      </c>
      <c r="E237">
        <v>295</v>
      </c>
      <c r="F237" s="37">
        <f t="shared" si="3"/>
        <v>1226</v>
      </c>
      <c r="G237" s="16" t="s">
        <v>512</v>
      </c>
      <c r="H237">
        <v>1.4</v>
      </c>
      <c r="I237">
        <v>19000</v>
      </c>
      <c r="J237">
        <v>9.6</v>
      </c>
      <c r="K237">
        <v>3.5</v>
      </c>
      <c r="L237" s="41">
        <v>31.5</v>
      </c>
      <c r="M237">
        <v>11.81</v>
      </c>
      <c r="N237" t="s">
        <v>357</v>
      </c>
      <c r="O237" s="9">
        <v>0.4</v>
      </c>
      <c r="P237" s="9">
        <v>0</v>
      </c>
      <c r="Q237">
        <v>6</v>
      </c>
      <c r="R237" s="10">
        <v>1050</v>
      </c>
      <c r="S237" s="9">
        <v>0.99</v>
      </c>
    </row>
    <row r="238" spans="1:19">
      <c r="A238" s="8">
        <v>7</v>
      </c>
      <c r="B238" s="2" t="s">
        <v>155</v>
      </c>
      <c r="C238" t="s">
        <v>13</v>
      </c>
      <c r="D238">
        <v>797</v>
      </c>
      <c r="E238">
        <v>210</v>
      </c>
      <c r="F238" s="37">
        <f t="shared" si="3"/>
        <v>1007</v>
      </c>
      <c r="G238" s="16">
        <v>42377</v>
      </c>
      <c r="H238">
        <v>1.3</v>
      </c>
      <c r="I238">
        <v>25000</v>
      </c>
      <c r="J238">
        <v>14.6</v>
      </c>
      <c r="K238">
        <v>5.4</v>
      </c>
      <c r="L238" s="41">
        <v>36.5</v>
      </c>
      <c r="M238">
        <v>14.08</v>
      </c>
      <c r="N238" t="s">
        <v>357</v>
      </c>
      <c r="O238" s="9">
        <v>0.42</v>
      </c>
      <c r="P238" s="9">
        <v>0</v>
      </c>
      <c r="Q238">
        <v>6</v>
      </c>
      <c r="R238" s="10">
        <v>1250</v>
      </c>
      <c r="S238" s="9">
        <v>0.59</v>
      </c>
    </row>
    <row r="239" spans="1:19">
      <c r="A239" s="8">
        <v>7</v>
      </c>
      <c r="B239" s="2" t="s">
        <v>201</v>
      </c>
      <c r="C239" t="s">
        <v>17</v>
      </c>
      <c r="D239">
        <v>971</v>
      </c>
      <c r="E239">
        <v>268</v>
      </c>
      <c r="F239" s="37">
        <f t="shared" si="3"/>
        <v>1239</v>
      </c>
      <c r="G239" s="16" t="s">
        <v>513</v>
      </c>
      <c r="H239">
        <v>1.3</v>
      </c>
      <c r="I239">
        <v>19000</v>
      </c>
      <c r="J239">
        <v>9.5</v>
      </c>
      <c r="K239">
        <v>3.5</v>
      </c>
      <c r="L239" s="41">
        <v>31.5</v>
      </c>
      <c r="M239">
        <v>11.79</v>
      </c>
      <c r="N239" t="s">
        <v>359</v>
      </c>
      <c r="O239" s="9">
        <v>0.39</v>
      </c>
      <c r="P239" s="9">
        <v>0.21</v>
      </c>
      <c r="Q239">
        <v>6</v>
      </c>
      <c r="R239" s="10">
        <v>1100</v>
      </c>
      <c r="S239" s="9">
        <v>1.2</v>
      </c>
    </row>
    <row r="240" spans="1:19">
      <c r="A240" s="8">
        <v>7</v>
      </c>
      <c r="B240" s="2" t="s">
        <v>284</v>
      </c>
      <c r="C240" t="s">
        <v>13</v>
      </c>
      <c r="D240">
        <v>949</v>
      </c>
      <c r="E240">
        <v>262</v>
      </c>
      <c r="F240" s="37">
        <f t="shared" si="3"/>
        <v>1211</v>
      </c>
      <c r="G240" s="16">
        <v>42377</v>
      </c>
      <c r="H240">
        <v>1.1000000000000001</v>
      </c>
      <c r="I240">
        <v>25000</v>
      </c>
      <c r="J240">
        <v>15.2</v>
      </c>
      <c r="K240">
        <v>4.5999999999999996</v>
      </c>
      <c r="L240" s="41">
        <v>36.5</v>
      </c>
      <c r="M240">
        <v>14.52</v>
      </c>
      <c r="N240" t="s">
        <v>360</v>
      </c>
      <c r="O240" s="9">
        <v>0.37</v>
      </c>
      <c r="P240" s="9">
        <v>0.92</v>
      </c>
      <c r="Q240">
        <v>6</v>
      </c>
      <c r="R240" s="10">
        <v>1200</v>
      </c>
      <c r="S240" s="9">
        <v>1.9</v>
      </c>
    </row>
    <row r="241" spans="1:19">
      <c r="A241" s="2">
        <v>8</v>
      </c>
      <c r="B241" s="2" t="s">
        <v>31</v>
      </c>
      <c r="C241" t="s">
        <v>11</v>
      </c>
      <c r="D241" s="10">
        <v>1980</v>
      </c>
      <c r="E241">
        <v>122</v>
      </c>
      <c r="F241" s="37">
        <f t="shared" si="3"/>
        <v>2102</v>
      </c>
      <c r="G241" s="16" t="s">
        <v>502</v>
      </c>
      <c r="H241">
        <v>4.7</v>
      </c>
      <c r="I241">
        <v>14000</v>
      </c>
      <c r="J241">
        <v>6</v>
      </c>
      <c r="K241">
        <v>14</v>
      </c>
      <c r="L241" s="41">
        <v>18.5</v>
      </c>
      <c r="M241">
        <v>5.35</v>
      </c>
      <c r="N241" t="s">
        <v>326</v>
      </c>
      <c r="O241" s="9">
        <v>0.43</v>
      </c>
      <c r="P241" s="9">
        <v>0.52</v>
      </c>
      <c r="Q241">
        <v>8</v>
      </c>
      <c r="R241" s="10">
        <v>1250</v>
      </c>
      <c r="S241" s="9">
        <v>1.51</v>
      </c>
    </row>
    <row r="242" spans="1:19">
      <c r="A242" s="8">
        <v>8</v>
      </c>
      <c r="B242" s="2" t="s">
        <v>32</v>
      </c>
      <c r="C242" t="s">
        <v>11</v>
      </c>
      <c r="D242" s="10">
        <v>2345</v>
      </c>
      <c r="E242">
        <v>255</v>
      </c>
      <c r="F242" s="37">
        <f t="shared" si="3"/>
        <v>2600</v>
      </c>
      <c r="G242" s="16" t="s">
        <v>503</v>
      </c>
      <c r="H242">
        <v>4.9000000000000004</v>
      </c>
      <c r="I242">
        <v>14000</v>
      </c>
      <c r="J242">
        <v>5.5</v>
      </c>
      <c r="K242">
        <v>14.5</v>
      </c>
      <c r="L242" s="41">
        <v>18.5</v>
      </c>
      <c r="M242">
        <v>5.05</v>
      </c>
      <c r="N242" t="s">
        <v>361</v>
      </c>
      <c r="O242" s="9">
        <v>0.46</v>
      </c>
      <c r="P242" s="9">
        <v>0.31</v>
      </c>
      <c r="Q242">
        <v>8</v>
      </c>
      <c r="R242" s="10">
        <v>1750</v>
      </c>
      <c r="S242" s="9">
        <v>1.3</v>
      </c>
    </row>
    <row r="243" spans="1:19">
      <c r="A243" s="8">
        <v>8</v>
      </c>
      <c r="B243" s="2" t="s">
        <v>33</v>
      </c>
      <c r="C243" t="s">
        <v>9</v>
      </c>
      <c r="D243" s="10">
        <v>1546</v>
      </c>
      <c r="E243">
        <v>201</v>
      </c>
      <c r="F243" s="37">
        <f t="shared" si="3"/>
        <v>1747</v>
      </c>
      <c r="G243" s="16" t="s">
        <v>514</v>
      </c>
      <c r="H243">
        <v>1.8</v>
      </c>
      <c r="I243">
        <v>17000</v>
      </c>
      <c r="J243">
        <v>10.4</v>
      </c>
      <c r="K243">
        <v>9.8000000000000007</v>
      </c>
      <c r="L243" s="41">
        <v>26</v>
      </c>
      <c r="M243">
        <v>8.75</v>
      </c>
      <c r="N243" t="s">
        <v>321</v>
      </c>
      <c r="O243" s="9">
        <v>0.36</v>
      </c>
      <c r="P243" s="9">
        <v>0.28999999999999998</v>
      </c>
      <c r="Q243">
        <v>6</v>
      </c>
      <c r="R243" s="10">
        <v>1200</v>
      </c>
      <c r="S243" s="9">
        <v>1.28</v>
      </c>
    </row>
    <row r="244" spans="1:19">
      <c r="A244" s="8">
        <v>8</v>
      </c>
      <c r="B244" s="2" t="s">
        <v>34</v>
      </c>
      <c r="C244" t="s">
        <v>9</v>
      </c>
      <c r="D244" s="10">
        <v>1430</v>
      </c>
      <c r="E244">
        <v>174</v>
      </c>
      <c r="F244" s="37">
        <f t="shared" si="3"/>
        <v>1604</v>
      </c>
      <c r="G244" s="16" t="s">
        <v>514</v>
      </c>
      <c r="H244">
        <v>1.9</v>
      </c>
      <c r="I244">
        <v>17000</v>
      </c>
      <c r="J244">
        <v>11</v>
      </c>
      <c r="K244">
        <v>10.199999999999999</v>
      </c>
      <c r="L244" s="41">
        <v>26</v>
      </c>
      <c r="M244">
        <v>8.83</v>
      </c>
      <c r="N244" t="s">
        <v>363</v>
      </c>
      <c r="O244" s="9">
        <v>0.36</v>
      </c>
      <c r="P244" s="9">
        <v>0.17</v>
      </c>
      <c r="Q244">
        <v>6</v>
      </c>
      <c r="R244" s="10">
        <v>1200</v>
      </c>
      <c r="S244" s="9">
        <v>1.1599999999999999</v>
      </c>
    </row>
    <row r="245" spans="1:19">
      <c r="A245" s="8">
        <v>8</v>
      </c>
      <c r="B245" s="2" t="s">
        <v>35</v>
      </c>
      <c r="C245" t="s">
        <v>9</v>
      </c>
      <c r="D245" s="10">
        <v>1445</v>
      </c>
      <c r="E245">
        <v>198</v>
      </c>
      <c r="F245" s="37">
        <f t="shared" si="3"/>
        <v>1643</v>
      </c>
      <c r="G245" s="16" t="s">
        <v>514</v>
      </c>
      <c r="H245">
        <v>1.9</v>
      </c>
      <c r="I245">
        <v>17000</v>
      </c>
      <c r="J245">
        <v>9.8000000000000007</v>
      </c>
      <c r="K245">
        <v>9.1999999999999993</v>
      </c>
      <c r="L245" s="41">
        <v>26</v>
      </c>
      <c r="M245">
        <v>8.76</v>
      </c>
      <c r="N245" t="s">
        <v>364</v>
      </c>
      <c r="O245" s="9">
        <v>0.37</v>
      </c>
      <c r="P245" s="9">
        <v>0.12</v>
      </c>
      <c r="Q245">
        <v>6</v>
      </c>
      <c r="R245" s="10">
        <v>1300</v>
      </c>
      <c r="S245" s="9">
        <v>1.1000000000000001</v>
      </c>
    </row>
    <row r="246" spans="1:19">
      <c r="A246" s="8">
        <v>8</v>
      </c>
      <c r="B246" s="2" t="s">
        <v>123</v>
      </c>
      <c r="C246" t="s">
        <v>13</v>
      </c>
      <c r="D246">
        <v>697</v>
      </c>
      <c r="E246">
        <v>172</v>
      </c>
      <c r="F246" s="37">
        <f t="shared" si="3"/>
        <v>869</v>
      </c>
      <c r="G246" s="16" t="s">
        <v>515</v>
      </c>
      <c r="H246">
        <v>1.4</v>
      </c>
      <c r="I246">
        <v>24900</v>
      </c>
      <c r="J246">
        <v>16.3</v>
      </c>
      <c r="K246">
        <v>3.6</v>
      </c>
      <c r="L246" s="41">
        <v>36</v>
      </c>
      <c r="M246">
        <v>14.58</v>
      </c>
      <c r="N246" t="s">
        <v>366</v>
      </c>
      <c r="O246" s="9">
        <v>0.36</v>
      </c>
      <c r="P246" s="9">
        <v>0</v>
      </c>
      <c r="Q246">
        <v>5.5</v>
      </c>
      <c r="R246">
        <v>950</v>
      </c>
      <c r="S246" s="9">
        <v>0.73</v>
      </c>
    </row>
    <row r="247" spans="1:19">
      <c r="A247" s="8">
        <v>8</v>
      </c>
      <c r="B247" s="2" t="s">
        <v>210</v>
      </c>
      <c r="C247" t="s">
        <v>13</v>
      </c>
      <c r="D247">
        <v>577</v>
      </c>
      <c r="E247">
        <v>0</v>
      </c>
      <c r="F247" s="37">
        <f t="shared" si="3"/>
        <v>577</v>
      </c>
      <c r="G247" s="16" t="s">
        <v>516</v>
      </c>
      <c r="H247">
        <v>1.3</v>
      </c>
      <c r="I247">
        <v>25000</v>
      </c>
      <c r="J247">
        <v>16.600000000000001</v>
      </c>
      <c r="K247">
        <v>3.6</v>
      </c>
      <c r="L247" s="41">
        <v>36</v>
      </c>
      <c r="M247">
        <v>14.7</v>
      </c>
      <c r="N247" t="s">
        <v>368</v>
      </c>
      <c r="O247" s="9">
        <v>0.33</v>
      </c>
      <c r="P247" s="9">
        <v>1</v>
      </c>
      <c r="Q247">
        <v>5.5</v>
      </c>
      <c r="R247">
        <v>223</v>
      </c>
      <c r="S247" s="9">
        <v>1.98</v>
      </c>
    </row>
    <row r="248" spans="1:19">
      <c r="A248" s="8">
        <v>8</v>
      </c>
      <c r="B248" s="2" t="s">
        <v>36</v>
      </c>
      <c r="C248" t="s">
        <v>9</v>
      </c>
      <c r="D248" s="10">
        <v>1501</v>
      </c>
      <c r="E248">
        <v>252</v>
      </c>
      <c r="F248" s="37">
        <f t="shared" si="3"/>
        <v>1753</v>
      </c>
      <c r="G248" s="16">
        <v>43376</v>
      </c>
      <c r="H248">
        <v>2.4</v>
      </c>
      <c r="I248">
        <v>15000</v>
      </c>
      <c r="J248">
        <v>9.5</v>
      </c>
      <c r="K248">
        <v>10.4</v>
      </c>
      <c r="L248" s="41">
        <v>23.5</v>
      </c>
      <c r="M248">
        <v>7.19</v>
      </c>
      <c r="N248" t="s">
        <v>370</v>
      </c>
      <c r="O248" s="9">
        <v>0.47</v>
      </c>
      <c r="P248" s="9">
        <v>0.5</v>
      </c>
      <c r="Q248">
        <v>7.5</v>
      </c>
      <c r="R248" s="10">
        <v>1000</v>
      </c>
      <c r="S248" s="9">
        <v>1.49</v>
      </c>
    </row>
    <row r="249" spans="1:19">
      <c r="A249" s="8">
        <v>8</v>
      </c>
      <c r="B249" s="2" t="s">
        <v>37</v>
      </c>
      <c r="C249" t="s">
        <v>11</v>
      </c>
      <c r="D249" s="10">
        <v>2560</v>
      </c>
      <c r="E249">
        <v>545</v>
      </c>
      <c r="F249" s="37">
        <f t="shared" si="3"/>
        <v>3105</v>
      </c>
      <c r="G249" s="16" t="s">
        <v>469</v>
      </c>
      <c r="H249">
        <v>7.8</v>
      </c>
      <c r="I249">
        <v>12000</v>
      </c>
      <c r="J249">
        <v>4.8</v>
      </c>
      <c r="K249">
        <v>15.2</v>
      </c>
      <c r="L249" s="41">
        <v>18.5</v>
      </c>
      <c r="M249">
        <v>3.78</v>
      </c>
      <c r="N249" t="s">
        <v>371</v>
      </c>
      <c r="O249" s="9">
        <v>0.7</v>
      </c>
      <c r="P249" s="9">
        <v>0.65</v>
      </c>
      <c r="Q249">
        <v>10</v>
      </c>
      <c r="R249" s="10">
        <v>1700</v>
      </c>
      <c r="S249" s="9">
        <v>1.63</v>
      </c>
    </row>
    <row r="250" spans="1:19">
      <c r="A250" s="8">
        <v>8</v>
      </c>
      <c r="B250" s="2" t="s">
        <v>38</v>
      </c>
      <c r="C250" t="s">
        <v>13</v>
      </c>
      <c r="D250">
        <v>734</v>
      </c>
      <c r="E250">
        <v>166</v>
      </c>
      <c r="F250" s="37">
        <f t="shared" si="3"/>
        <v>900</v>
      </c>
      <c r="G250" s="16">
        <v>43080</v>
      </c>
      <c r="H250">
        <v>1.1000000000000001</v>
      </c>
      <c r="I250">
        <v>23000</v>
      </c>
      <c r="J250">
        <v>16.399999999999999</v>
      </c>
      <c r="K250">
        <v>3.6</v>
      </c>
      <c r="L250" s="41">
        <v>35</v>
      </c>
      <c r="M250">
        <v>13.07</v>
      </c>
      <c r="N250" t="s">
        <v>372</v>
      </c>
      <c r="O250" s="9">
        <v>0.4</v>
      </c>
      <c r="P250" s="9">
        <v>0</v>
      </c>
      <c r="Q250">
        <v>4.8</v>
      </c>
      <c r="R250">
        <v>800</v>
      </c>
      <c r="S250" s="9">
        <v>0.93</v>
      </c>
    </row>
    <row r="251" spans="1:19">
      <c r="A251" s="8">
        <v>8</v>
      </c>
      <c r="B251" s="2" t="s">
        <v>39</v>
      </c>
      <c r="C251" t="s">
        <v>15</v>
      </c>
      <c r="D251">
        <v>911</v>
      </c>
      <c r="E251">
        <v>152</v>
      </c>
      <c r="F251" s="37">
        <f t="shared" si="3"/>
        <v>1063</v>
      </c>
      <c r="G251" s="16">
        <v>42746</v>
      </c>
      <c r="H251">
        <v>1.1000000000000001</v>
      </c>
      <c r="I251">
        <v>26000</v>
      </c>
      <c r="J251">
        <v>17.899999999999999</v>
      </c>
      <c r="K251">
        <v>10</v>
      </c>
      <c r="L251" s="41">
        <v>31</v>
      </c>
      <c r="M251">
        <v>12.92</v>
      </c>
      <c r="N251" t="s">
        <v>323</v>
      </c>
      <c r="O251" s="9">
        <v>0.39</v>
      </c>
      <c r="P251" s="9">
        <v>0</v>
      </c>
      <c r="Q251">
        <v>6.2</v>
      </c>
      <c r="R251" s="10">
        <v>1100</v>
      </c>
      <c r="S251" s="9">
        <v>0.81</v>
      </c>
    </row>
    <row r="252" spans="1:19">
      <c r="A252" s="8">
        <v>8</v>
      </c>
      <c r="B252" s="2" t="s">
        <v>40</v>
      </c>
      <c r="C252" t="s">
        <v>17</v>
      </c>
      <c r="D252" s="10">
        <v>1105</v>
      </c>
      <c r="E252">
        <v>264</v>
      </c>
      <c r="F252" s="37">
        <f t="shared" si="3"/>
        <v>1369</v>
      </c>
      <c r="G252" s="16">
        <v>43081</v>
      </c>
      <c r="H252">
        <v>1.1000000000000001</v>
      </c>
      <c r="I252">
        <v>18000</v>
      </c>
      <c r="J252">
        <v>10.6</v>
      </c>
      <c r="K252">
        <v>2.5</v>
      </c>
      <c r="L252" s="41">
        <v>31</v>
      </c>
      <c r="M252">
        <v>10.76</v>
      </c>
      <c r="N252" t="s">
        <v>323</v>
      </c>
      <c r="O252" s="9">
        <v>0.45</v>
      </c>
      <c r="P252" s="9">
        <v>0</v>
      </c>
      <c r="Q252">
        <v>6.2</v>
      </c>
      <c r="R252" s="10">
        <v>1150</v>
      </c>
      <c r="S252" s="9">
        <v>0.99</v>
      </c>
    </row>
    <row r="253" spans="1:19">
      <c r="A253" s="8">
        <v>8</v>
      </c>
      <c r="B253" s="2" t="s">
        <v>41</v>
      </c>
      <c r="C253" t="s">
        <v>9</v>
      </c>
      <c r="D253" s="10">
        <v>1467</v>
      </c>
      <c r="E253">
        <v>210</v>
      </c>
      <c r="F253" s="37">
        <f t="shared" si="3"/>
        <v>1677</v>
      </c>
      <c r="G253" s="16" t="s">
        <v>505</v>
      </c>
      <c r="H253">
        <v>2.7</v>
      </c>
      <c r="I253">
        <v>19000</v>
      </c>
      <c r="J253">
        <v>9.9</v>
      </c>
      <c r="K253">
        <v>10.1</v>
      </c>
      <c r="L253" s="41">
        <v>26</v>
      </c>
      <c r="M253">
        <v>8.68</v>
      </c>
      <c r="N253" t="s">
        <v>373</v>
      </c>
      <c r="O253" s="9">
        <v>0.37</v>
      </c>
      <c r="P253" s="9">
        <v>0.45</v>
      </c>
      <c r="Q253">
        <v>6</v>
      </c>
      <c r="R253" s="10">
        <v>1000</v>
      </c>
      <c r="S253" s="9">
        <v>1.44</v>
      </c>
    </row>
    <row r="254" spans="1:19">
      <c r="A254" s="8">
        <v>8</v>
      </c>
      <c r="B254" s="2" t="s">
        <v>42</v>
      </c>
      <c r="C254" t="s">
        <v>11</v>
      </c>
      <c r="D254" s="10">
        <v>2930</v>
      </c>
      <c r="E254">
        <v>0</v>
      </c>
      <c r="F254" s="37">
        <f t="shared" si="3"/>
        <v>2930</v>
      </c>
      <c r="G254" s="16" t="s">
        <v>473</v>
      </c>
      <c r="H254">
        <v>7.9</v>
      </c>
      <c r="I254">
        <v>15500</v>
      </c>
      <c r="J254">
        <v>5</v>
      </c>
      <c r="K254">
        <v>15</v>
      </c>
      <c r="L254" s="41">
        <v>18</v>
      </c>
      <c r="M254">
        <v>4.95</v>
      </c>
      <c r="N254" t="s">
        <v>374</v>
      </c>
      <c r="O254" s="9">
        <v>0.46</v>
      </c>
      <c r="P254" s="9">
        <v>1</v>
      </c>
      <c r="Q254">
        <v>8</v>
      </c>
      <c r="R254" s="10">
        <v>1400</v>
      </c>
      <c r="S254" s="9">
        <v>1.98</v>
      </c>
    </row>
    <row r="255" spans="1:19">
      <c r="A255" s="8">
        <v>8</v>
      </c>
      <c r="B255" s="2" t="s">
        <v>43</v>
      </c>
      <c r="C255" t="s">
        <v>13</v>
      </c>
      <c r="D255">
        <v>803</v>
      </c>
      <c r="E255">
        <v>203</v>
      </c>
      <c r="F255" s="37">
        <f t="shared" si="3"/>
        <v>1006</v>
      </c>
      <c r="G255" s="16" t="s">
        <v>514</v>
      </c>
      <c r="H255">
        <v>1.4</v>
      </c>
      <c r="I255">
        <v>24000</v>
      </c>
      <c r="J255">
        <v>16.399999999999999</v>
      </c>
      <c r="K255">
        <v>3.8</v>
      </c>
      <c r="L255" s="41">
        <v>36</v>
      </c>
      <c r="M255">
        <v>13.66</v>
      </c>
      <c r="N255" t="s">
        <v>375</v>
      </c>
      <c r="O255" s="9">
        <v>0.36</v>
      </c>
      <c r="P255" s="9">
        <v>0.13</v>
      </c>
      <c r="Q255">
        <v>4.5</v>
      </c>
      <c r="R255">
        <v>750</v>
      </c>
      <c r="S255" s="9">
        <v>1.1200000000000001</v>
      </c>
    </row>
    <row r="256" spans="1:19">
      <c r="A256" s="8">
        <v>8</v>
      </c>
      <c r="B256" s="2" t="s">
        <v>44</v>
      </c>
      <c r="C256" t="s">
        <v>15</v>
      </c>
      <c r="D256" s="10">
        <v>1206</v>
      </c>
      <c r="E256">
        <v>113</v>
      </c>
      <c r="F256" s="37">
        <f t="shared" si="3"/>
        <v>1319</v>
      </c>
      <c r="G256" s="16">
        <v>42832</v>
      </c>
      <c r="H256">
        <v>1.5</v>
      </c>
      <c r="I256">
        <v>27000</v>
      </c>
      <c r="J256">
        <v>17.8</v>
      </c>
      <c r="K256">
        <v>9.8000000000000007</v>
      </c>
      <c r="L256" s="41">
        <v>31</v>
      </c>
      <c r="M256">
        <v>13.56</v>
      </c>
      <c r="N256" t="s">
        <v>376</v>
      </c>
      <c r="O256" s="9">
        <v>0.33</v>
      </c>
      <c r="P256" s="9">
        <v>0</v>
      </c>
      <c r="Q256">
        <v>5.5</v>
      </c>
      <c r="R256" s="10">
        <v>1200</v>
      </c>
      <c r="S256" s="9">
        <v>0.95</v>
      </c>
    </row>
    <row r="257" spans="1:19">
      <c r="A257" s="8">
        <v>8</v>
      </c>
      <c r="B257" s="2" t="s">
        <v>45</v>
      </c>
      <c r="C257" t="s">
        <v>17</v>
      </c>
      <c r="D257">
        <v>992</v>
      </c>
      <c r="E257">
        <v>183</v>
      </c>
      <c r="F257" s="37">
        <f t="shared" si="3"/>
        <v>1175</v>
      </c>
      <c r="G257" s="16" t="s">
        <v>517</v>
      </c>
      <c r="H257">
        <v>1.4</v>
      </c>
      <c r="I257">
        <v>19500</v>
      </c>
      <c r="J257">
        <v>10.8</v>
      </c>
      <c r="K257">
        <v>2.5</v>
      </c>
      <c r="L257" s="41">
        <v>31</v>
      </c>
      <c r="M257">
        <v>11.51</v>
      </c>
      <c r="N257" t="s">
        <v>376</v>
      </c>
      <c r="O257" s="9">
        <v>0.39</v>
      </c>
      <c r="P257" s="9">
        <v>0</v>
      </c>
      <c r="Q257">
        <v>5.5</v>
      </c>
      <c r="R257" s="10">
        <v>1050</v>
      </c>
      <c r="S257" s="9">
        <v>0.94</v>
      </c>
    </row>
    <row r="258" spans="1:19">
      <c r="A258" s="8">
        <v>8</v>
      </c>
      <c r="B258" s="2" t="s">
        <v>140</v>
      </c>
      <c r="C258" t="s">
        <v>15</v>
      </c>
      <c r="D258" s="10">
        <v>1235</v>
      </c>
      <c r="E258">
        <v>168</v>
      </c>
      <c r="F258" s="37">
        <f t="shared" si="3"/>
        <v>1403</v>
      </c>
      <c r="G258" s="16" t="s">
        <v>518</v>
      </c>
      <c r="H258">
        <v>1.5</v>
      </c>
      <c r="I258">
        <v>27000</v>
      </c>
      <c r="J258">
        <v>17.600000000000001</v>
      </c>
      <c r="K258">
        <v>9.8000000000000007</v>
      </c>
      <c r="L258" s="41">
        <v>31</v>
      </c>
      <c r="M258">
        <v>13.49</v>
      </c>
      <c r="N258" t="s">
        <v>376</v>
      </c>
      <c r="O258" s="9">
        <v>0.33</v>
      </c>
      <c r="P258" s="9">
        <v>0</v>
      </c>
      <c r="Q258">
        <v>5.5</v>
      </c>
      <c r="R258" s="10">
        <v>1350</v>
      </c>
      <c r="S258" s="9">
        <v>0.92</v>
      </c>
    </row>
    <row r="259" spans="1:19">
      <c r="A259" s="8">
        <v>8</v>
      </c>
      <c r="B259" s="2" t="s">
        <v>185</v>
      </c>
      <c r="C259" t="s">
        <v>17</v>
      </c>
      <c r="D259">
        <v>941</v>
      </c>
      <c r="E259">
        <v>205</v>
      </c>
      <c r="F259" s="37">
        <f t="shared" si="3"/>
        <v>1146</v>
      </c>
      <c r="G259" s="16">
        <v>42832</v>
      </c>
      <c r="H259">
        <v>1.4</v>
      </c>
      <c r="I259">
        <v>19000</v>
      </c>
      <c r="J259">
        <v>10.8</v>
      </c>
      <c r="K259">
        <v>2.8</v>
      </c>
      <c r="L259" s="41">
        <v>31</v>
      </c>
      <c r="M259">
        <v>11.27</v>
      </c>
      <c r="N259" t="s">
        <v>376</v>
      </c>
      <c r="O259" s="9">
        <v>0.39</v>
      </c>
      <c r="P259" s="9">
        <v>0</v>
      </c>
      <c r="Q259">
        <v>5.5</v>
      </c>
      <c r="R259" s="10">
        <v>1100</v>
      </c>
      <c r="S259" s="9">
        <v>0.9</v>
      </c>
    </row>
    <row r="260" spans="1:19">
      <c r="A260" s="8">
        <v>8</v>
      </c>
      <c r="B260" s="2" t="s">
        <v>271</v>
      </c>
      <c r="C260" t="s">
        <v>13</v>
      </c>
      <c r="D260">
        <v>880</v>
      </c>
      <c r="E260">
        <v>213</v>
      </c>
      <c r="F260" s="37">
        <f t="shared" ref="F260:F273" si="4">SUM(D260:E260)</f>
        <v>1093</v>
      </c>
      <c r="G260" s="16" t="s">
        <v>519</v>
      </c>
      <c r="H260">
        <v>1.2</v>
      </c>
      <c r="I260">
        <v>25000</v>
      </c>
      <c r="J260">
        <v>16.5</v>
      </c>
      <c r="K260">
        <v>3.5</v>
      </c>
      <c r="L260" s="41">
        <v>36</v>
      </c>
      <c r="M260">
        <v>14.04</v>
      </c>
      <c r="N260" t="s">
        <v>330</v>
      </c>
      <c r="O260" s="9">
        <v>0.37</v>
      </c>
      <c r="P260" s="9">
        <v>0.18</v>
      </c>
      <c r="Q260">
        <v>5</v>
      </c>
      <c r="R260">
        <v>850</v>
      </c>
      <c r="S260" s="9">
        <v>1.1599999999999999</v>
      </c>
    </row>
    <row r="261" spans="1:19">
      <c r="A261" s="8">
        <v>8</v>
      </c>
      <c r="B261" s="2" t="s">
        <v>46</v>
      </c>
      <c r="C261" t="s">
        <v>11</v>
      </c>
      <c r="D261" s="10">
        <v>2807</v>
      </c>
      <c r="E261">
        <v>219</v>
      </c>
      <c r="F261" s="37">
        <f t="shared" si="4"/>
        <v>3026</v>
      </c>
      <c r="G261" s="16" t="s">
        <v>489</v>
      </c>
      <c r="H261">
        <v>9.3000000000000007</v>
      </c>
      <c r="I261">
        <v>12000</v>
      </c>
      <c r="J261">
        <v>5.0999999999999996</v>
      </c>
      <c r="K261">
        <v>15.1</v>
      </c>
      <c r="L261" s="41">
        <v>17</v>
      </c>
      <c r="M261">
        <v>3.89</v>
      </c>
      <c r="N261" t="s">
        <v>379</v>
      </c>
      <c r="O261" s="9">
        <v>0.66</v>
      </c>
      <c r="P261" s="9">
        <v>1</v>
      </c>
      <c r="Q261">
        <v>10</v>
      </c>
      <c r="R261" s="10">
        <v>1400</v>
      </c>
      <c r="S261" s="9">
        <v>1.98</v>
      </c>
    </row>
    <row r="262" spans="1:19">
      <c r="A262" s="8">
        <v>8</v>
      </c>
      <c r="B262" s="2" t="s">
        <v>47</v>
      </c>
      <c r="C262" t="s">
        <v>11</v>
      </c>
      <c r="D262" s="10">
        <v>2556</v>
      </c>
      <c r="E262">
        <v>408</v>
      </c>
      <c r="F262" s="37">
        <f t="shared" si="4"/>
        <v>2964</v>
      </c>
      <c r="G262" s="16">
        <v>41648</v>
      </c>
      <c r="H262">
        <v>8</v>
      </c>
      <c r="I262">
        <v>12000</v>
      </c>
      <c r="J262">
        <v>4.5</v>
      </c>
      <c r="K262">
        <v>15.5</v>
      </c>
      <c r="L262" s="41">
        <v>17</v>
      </c>
      <c r="M262">
        <v>3.61</v>
      </c>
      <c r="N262" t="s">
        <v>380</v>
      </c>
      <c r="O262" s="9">
        <v>0.68</v>
      </c>
      <c r="P262" s="9">
        <v>0.56000000000000005</v>
      </c>
      <c r="Q262">
        <v>10</v>
      </c>
      <c r="R262" s="10">
        <v>1700</v>
      </c>
      <c r="S262" s="9">
        <v>1.54</v>
      </c>
    </row>
    <row r="263" spans="1:19">
      <c r="A263" s="8">
        <v>8</v>
      </c>
      <c r="B263" s="2" t="s">
        <v>48</v>
      </c>
      <c r="C263" t="s">
        <v>9</v>
      </c>
      <c r="D263" s="10">
        <v>1297</v>
      </c>
      <c r="E263">
        <v>294</v>
      </c>
      <c r="F263" s="37">
        <f t="shared" si="4"/>
        <v>1591</v>
      </c>
      <c r="G263" s="16" t="s">
        <v>520</v>
      </c>
      <c r="H263">
        <v>1.2</v>
      </c>
      <c r="I263">
        <v>14000</v>
      </c>
      <c r="J263">
        <v>11</v>
      </c>
      <c r="K263">
        <v>8.6999999999999993</v>
      </c>
      <c r="L263" s="41">
        <v>24.5</v>
      </c>
      <c r="M263">
        <v>7.8</v>
      </c>
      <c r="N263" t="s">
        <v>325</v>
      </c>
      <c r="O263" s="9">
        <v>0.45</v>
      </c>
      <c r="P263" s="9">
        <v>0.28999999999999998</v>
      </c>
      <c r="Q263">
        <v>6.9</v>
      </c>
      <c r="R263" s="10">
        <v>1050</v>
      </c>
      <c r="S263" s="9">
        <v>1.27</v>
      </c>
    </row>
    <row r="264" spans="1:19">
      <c r="A264" s="8">
        <v>8</v>
      </c>
      <c r="B264" s="2" t="s">
        <v>49</v>
      </c>
      <c r="C264" t="s">
        <v>9</v>
      </c>
      <c r="D264" s="10">
        <v>1200</v>
      </c>
      <c r="E264">
        <v>245</v>
      </c>
      <c r="F264" s="37">
        <f t="shared" si="4"/>
        <v>1445</v>
      </c>
      <c r="G264" s="16" t="s">
        <v>520</v>
      </c>
      <c r="H264">
        <v>1.2</v>
      </c>
      <c r="I264">
        <v>14000</v>
      </c>
      <c r="J264">
        <v>11.1</v>
      </c>
      <c r="K264">
        <v>9.6999999999999993</v>
      </c>
      <c r="L264" s="41">
        <v>24.5</v>
      </c>
      <c r="M264">
        <v>7.56</v>
      </c>
      <c r="N264" t="s">
        <v>277</v>
      </c>
      <c r="O264" s="9">
        <v>0.47</v>
      </c>
      <c r="P264" s="9">
        <v>0.18</v>
      </c>
      <c r="Q264">
        <v>6.9</v>
      </c>
      <c r="R264" s="10">
        <v>1100</v>
      </c>
      <c r="S264" s="9">
        <v>1.17</v>
      </c>
    </row>
    <row r="265" spans="1:19">
      <c r="A265" s="8">
        <v>8</v>
      </c>
      <c r="B265" s="2" t="s">
        <v>50</v>
      </c>
      <c r="C265" t="s">
        <v>9</v>
      </c>
      <c r="D265" s="10">
        <v>1289</v>
      </c>
      <c r="E265">
        <v>285</v>
      </c>
      <c r="F265" s="37">
        <f t="shared" si="4"/>
        <v>1574</v>
      </c>
      <c r="G265" s="16" t="s">
        <v>520</v>
      </c>
      <c r="H265">
        <v>1.2</v>
      </c>
      <c r="I265">
        <v>14000</v>
      </c>
      <c r="J265">
        <v>11</v>
      </c>
      <c r="K265">
        <v>9.1999999999999993</v>
      </c>
      <c r="L265" s="41">
        <v>24.5</v>
      </c>
      <c r="M265">
        <v>7.66</v>
      </c>
      <c r="N265" t="s">
        <v>382</v>
      </c>
      <c r="O265" s="9">
        <v>0.47</v>
      </c>
      <c r="P265" s="9">
        <v>0.08</v>
      </c>
      <c r="Q265">
        <v>6.9</v>
      </c>
      <c r="R265" s="10">
        <v>1250</v>
      </c>
      <c r="S265" s="9">
        <v>1.07</v>
      </c>
    </row>
    <row r="266" spans="1:19">
      <c r="A266" s="8">
        <v>8</v>
      </c>
      <c r="B266" s="2" t="s">
        <v>51</v>
      </c>
      <c r="C266" t="s">
        <v>15</v>
      </c>
      <c r="D266" s="10">
        <v>1278</v>
      </c>
      <c r="E266">
        <v>0</v>
      </c>
      <c r="F266" s="37">
        <f t="shared" si="4"/>
        <v>1278</v>
      </c>
      <c r="G266" s="16" t="s">
        <v>521</v>
      </c>
      <c r="H266">
        <v>2.4</v>
      </c>
      <c r="I266">
        <v>27000</v>
      </c>
      <c r="J266">
        <v>16.8</v>
      </c>
      <c r="K266">
        <v>11.3</v>
      </c>
      <c r="L266" s="41">
        <v>21</v>
      </c>
      <c r="M266">
        <v>12.96</v>
      </c>
      <c r="N266" t="s">
        <v>242</v>
      </c>
      <c r="O266" s="9">
        <v>0.09</v>
      </c>
      <c r="P266" s="9">
        <v>1</v>
      </c>
      <c r="Q266">
        <v>7</v>
      </c>
      <c r="R266">
        <v>600</v>
      </c>
      <c r="S266" s="9">
        <v>1.98</v>
      </c>
    </row>
    <row r="267" spans="1:19">
      <c r="A267" s="8">
        <v>8</v>
      </c>
      <c r="B267" s="2" t="s">
        <v>52</v>
      </c>
      <c r="C267" t="s">
        <v>15</v>
      </c>
      <c r="D267">
        <v>853</v>
      </c>
      <c r="E267">
        <v>194</v>
      </c>
      <c r="F267" s="37">
        <f t="shared" si="4"/>
        <v>1047</v>
      </c>
      <c r="G267" s="16" t="s">
        <v>521</v>
      </c>
      <c r="H267">
        <v>2.4</v>
      </c>
      <c r="I267">
        <v>27000</v>
      </c>
      <c r="J267">
        <v>15.8</v>
      </c>
      <c r="K267">
        <v>11.1</v>
      </c>
      <c r="L267" s="41">
        <v>31</v>
      </c>
      <c r="M267">
        <v>12.62</v>
      </c>
      <c r="N267" t="s">
        <v>305</v>
      </c>
      <c r="O267" s="9">
        <v>0.4</v>
      </c>
      <c r="P267" s="9">
        <v>0.33</v>
      </c>
      <c r="Q267">
        <v>7</v>
      </c>
      <c r="R267">
        <v>750</v>
      </c>
      <c r="S267" s="9">
        <v>1.32</v>
      </c>
    </row>
    <row r="268" spans="1:19">
      <c r="A268" s="8">
        <v>8</v>
      </c>
      <c r="B268" s="2" t="s">
        <v>53</v>
      </c>
      <c r="C268" t="s">
        <v>13</v>
      </c>
      <c r="D268" s="10">
        <v>1011</v>
      </c>
      <c r="E268">
        <v>240</v>
      </c>
      <c r="F268" s="37">
        <f t="shared" si="4"/>
        <v>1251</v>
      </c>
      <c r="G268" s="16" t="s">
        <v>522</v>
      </c>
      <c r="H268">
        <v>1.4</v>
      </c>
      <c r="I268">
        <v>25000</v>
      </c>
      <c r="J268">
        <v>15.9</v>
      </c>
      <c r="K268">
        <v>4.0999999999999996</v>
      </c>
      <c r="L268" s="41">
        <v>36</v>
      </c>
      <c r="M268">
        <v>13.7</v>
      </c>
      <c r="N268" t="s">
        <v>385</v>
      </c>
      <c r="O268" s="9">
        <v>0.37</v>
      </c>
      <c r="P268" s="9">
        <v>0.31</v>
      </c>
      <c r="Q268">
        <v>5</v>
      </c>
      <c r="R268">
        <v>800</v>
      </c>
      <c r="S268" s="9">
        <v>1.3</v>
      </c>
    </row>
    <row r="269" spans="1:19">
      <c r="A269" s="8">
        <v>8</v>
      </c>
      <c r="B269" s="2" t="s">
        <v>54</v>
      </c>
      <c r="C269" t="s">
        <v>15</v>
      </c>
      <c r="D269" s="10">
        <v>1165</v>
      </c>
      <c r="E269">
        <v>177</v>
      </c>
      <c r="F269" s="37">
        <f t="shared" si="4"/>
        <v>1342</v>
      </c>
      <c r="G269" s="16" t="s">
        <v>523</v>
      </c>
      <c r="H269">
        <v>1.4</v>
      </c>
      <c r="I269">
        <v>27000</v>
      </c>
      <c r="J269">
        <v>18.100000000000001</v>
      </c>
      <c r="K269">
        <v>10.5</v>
      </c>
      <c r="L269" s="41">
        <v>31</v>
      </c>
      <c r="M269">
        <v>13.56</v>
      </c>
      <c r="N269" t="s">
        <v>387</v>
      </c>
      <c r="O269" s="9">
        <v>0.35</v>
      </c>
      <c r="P269" s="9">
        <v>0.21</v>
      </c>
      <c r="Q269">
        <v>6.5</v>
      </c>
      <c r="R269">
        <v>950</v>
      </c>
      <c r="S269" s="9">
        <v>1.2</v>
      </c>
    </row>
    <row r="270" spans="1:19">
      <c r="A270" s="8">
        <v>8</v>
      </c>
      <c r="B270" s="2" t="s">
        <v>55</v>
      </c>
      <c r="C270" t="s">
        <v>17</v>
      </c>
      <c r="D270" s="10">
        <v>1344</v>
      </c>
      <c r="E270">
        <v>281</v>
      </c>
      <c r="F270" s="37">
        <f t="shared" si="4"/>
        <v>1625</v>
      </c>
      <c r="G270" s="16" t="s">
        <v>522</v>
      </c>
      <c r="H270">
        <v>1.4</v>
      </c>
      <c r="I270">
        <v>19000</v>
      </c>
      <c r="J270">
        <v>10.3</v>
      </c>
      <c r="K270">
        <v>2.5</v>
      </c>
      <c r="L270" s="41">
        <v>31</v>
      </c>
      <c r="M270">
        <v>11.29</v>
      </c>
      <c r="N270" t="s">
        <v>388</v>
      </c>
      <c r="O270" s="9">
        <v>0.4</v>
      </c>
      <c r="P270" s="9">
        <v>0.22</v>
      </c>
      <c r="Q270">
        <v>6</v>
      </c>
      <c r="R270" s="10">
        <v>1150</v>
      </c>
      <c r="S270" s="9">
        <v>1.21</v>
      </c>
    </row>
    <row r="271" spans="1:19">
      <c r="A271" s="8">
        <v>8</v>
      </c>
      <c r="B271" s="2" t="s">
        <v>155</v>
      </c>
      <c r="C271" t="s">
        <v>13</v>
      </c>
      <c r="D271">
        <v>884</v>
      </c>
      <c r="E271">
        <v>232</v>
      </c>
      <c r="F271" s="37">
        <f t="shared" si="4"/>
        <v>1116</v>
      </c>
      <c r="G271" s="16">
        <v>42802</v>
      </c>
      <c r="H271">
        <v>1.4</v>
      </c>
      <c r="I271">
        <v>25000</v>
      </c>
      <c r="J271">
        <v>15.4</v>
      </c>
      <c r="K271">
        <v>4.4000000000000004</v>
      </c>
      <c r="L271" s="41">
        <v>36</v>
      </c>
      <c r="M271">
        <v>13.48</v>
      </c>
      <c r="N271" t="s">
        <v>389</v>
      </c>
      <c r="O271" s="9">
        <v>0.43</v>
      </c>
      <c r="P271" s="9">
        <v>0</v>
      </c>
      <c r="Q271">
        <v>6</v>
      </c>
      <c r="R271" s="10">
        <v>1100</v>
      </c>
      <c r="S271" s="9">
        <v>0.81</v>
      </c>
    </row>
    <row r="272" spans="1:19">
      <c r="A272" s="8">
        <v>8</v>
      </c>
      <c r="B272" s="2" t="s">
        <v>201</v>
      </c>
      <c r="C272" t="s">
        <v>17</v>
      </c>
      <c r="D272" s="10">
        <v>1434</v>
      </c>
      <c r="E272">
        <v>264</v>
      </c>
      <c r="F272" s="37">
        <f t="shared" si="4"/>
        <v>1698</v>
      </c>
      <c r="G272" s="16" t="s">
        <v>522</v>
      </c>
      <c r="H272">
        <v>1.4</v>
      </c>
      <c r="I272">
        <v>19000</v>
      </c>
      <c r="J272">
        <v>10.199999999999999</v>
      </c>
      <c r="K272">
        <v>2.5</v>
      </c>
      <c r="L272" s="41">
        <v>31</v>
      </c>
      <c r="M272">
        <v>11.27</v>
      </c>
      <c r="N272" t="s">
        <v>390</v>
      </c>
      <c r="O272" s="9">
        <v>0.4</v>
      </c>
      <c r="P272" s="9">
        <v>0.2</v>
      </c>
      <c r="Q272">
        <v>6</v>
      </c>
      <c r="R272" s="10">
        <v>1250</v>
      </c>
      <c r="S272" s="9">
        <v>1.19</v>
      </c>
    </row>
    <row r="273" spans="1:19">
      <c r="A273" s="8">
        <v>8</v>
      </c>
      <c r="B273" s="2" t="s">
        <v>284</v>
      </c>
      <c r="C273" t="s">
        <v>13</v>
      </c>
      <c r="D273" s="10">
        <v>1075</v>
      </c>
      <c r="E273">
        <v>241</v>
      </c>
      <c r="F273" s="37">
        <f t="shared" si="4"/>
        <v>1316</v>
      </c>
      <c r="G273" s="16">
        <v>42774</v>
      </c>
      <c r="H273">
        <v>1.3</v>
      </c>
      <c r="I273">
        <v>25000</v>
      </c>
      <c r="J273">
        <v>16.100000000000001</v>
      </c>
      <c r="K273">
        <v>3.7</v>
      </c>
      <c r="L273" s="41">
        <v>36</v>
      </c>
      <c r="M273">
        <v>13.87</v>
      </c>
      <c r="N273" t="s">
        <v>389</v>
      </c>
      <c r="O273" s="9">
        <v>0.42</v>
      </c>
      <c r="P273" s="9">
        <v>0</v>
      </c>
      <c r="Q273">
        <v>6</v>
      </c>
      <c r="R273" s="10">
        <v>1250</v>
      </c>
      <c r="S273" s="9">
        <v>0.87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8"/>
  <sheetViews>
    <sheetView workbookViewId="0">
      <pane ySplit="1" topLeftCell="A5" activePane="bottomLeft" state="frozen"/>
      <selection pane="bottomLeft" activeCell="D3" sqref="D3:O27"/>
    </sheetView>
  </sheetViews>
  <sheetFormatPr defaultRowHeight="12.75"/>
  <cols>
    <col min="1" max="1" width="9.140625" style="8"/>
    <col min="4" max="4" width="13.42578125" style="37" customWidth="1"/>
    <col min="5" max="6" width="10.140625" style="56" bestFit="1" customWidth="1"/>
    <col min="8" max="8" width="9.140625" style="14"/>
    <col min="11" max="14" width="9.140625" style="14"/>
    <col min="15" max="15" width="11.5703125" style="48" customWidth="1"/>
  </cols>
  <sheetData>
    <row r="1" spans="1:18" ht="51">
      <c r="A1" s="8" t="s">
        <v>18</v>
      </c>
      <c r="B1" s="11" t="s">
        <v>0</v>
      </c>
      <c r="C1" s="11" t="s">
        <v>1</v>
      </c>
      <c r="D1" s="40" t="s">
        <v>423</v>
      </c>
      <c r="E1" s="55"/>
      <c r="F1" s="55" t="s">
        <v>2</v>
      </c>
      <c r="G1" s="11"/>
      <c r="H1" s="13" t="s">
        <v>3</v>
      </c>
      <c r="I1" s="11"/>
      <c r="J1" s="11" t="s">
        <v>4</v>
      </c>
      <c r="K1" s="13"/>
      <c r="L1" s="13" t="s">
        <v>5</v>
      </c>
      <c r="M1" s="13"/>
      <c r="N1" s="13" t="s">
        <v>6</v>
      </c>
      <c r="O1" s="47" t="s">
        <v>7</v>
      </c>
    </row>
    <row r="2" spans="1:18" s="8" customFormat="1">
      <c r="B2" s="11"/>
      <c r="C2" s="11"/>
      <c r="D2" s="40"/>
      <c r="E2" s="55"/>
      <c r="F2" s="55"/>
      <c r="G2" s="11"/>
      <c r="H2" s="13"/>
      <c r="I2" s="11"/>
      <c r="J2" s="11"/>
      <c r="K2" s="13"/>
      <c r="L2" s="13"/>
      <c r="M2" s="13"/>
      <c r="N2" s="13"/>
      <c r="O2" s="47"/>
    </row>
    <row r="3" spans="1:18" ht="25.5">
      <c r="A3" s="8">
        <v>1</v>
      </c>
      <c r="B3" s="8" t="s">
        <v>31</v>
      </c>
      <c r="C3" s="8" t="s">
        <v>9</v>
      </c>
      <c r="D3" s="37">
        <v>1</v>
      </c>
      <c r="E3" s="20">
        <f>RnDData!G3</f>
        <v>39042</v>
      </c>
      <c r="F3" s="20">
        <f>RnDData!G28</f>
        <v>40343</v>
      </c>
      <c r="G3" s="8">
        <f>RnDData!H3</f>
        <v>3.1</v>
      </c>
      <c r="H3" s="14">
        <f>RnDData!H28</f>
        <v>2.2999999999999998</v>
      </c>
      <c r="I3" s="8">
        <f>RnDData!I3</f>
        <v>17500</v>
      </c>
      <c r="J3" s="8">
        <f>RnDData!I28</f>
        <v>17200</v>
      </c>
      <c r="K3" s="14">
        <f>RnDData!J3</f>
        <v>5.5</v>
      </c>
      <c r="L3" s="14">
        <f>RnDData!J28</f>
        <v>5.5</v>
      </c>
      <c r="M3" s="14">
        <f>RnDData!K3</f>
        <v>14.5</v>
      </c>
      <c r="N3" s="14">
        <f>RnDData!K28</f>
        <v>15.3</v>
      </c>
      <c r="O3" s="48">
        <f>IF(J3&gt;I3,(J3-I3)*$R$3,(I3-J3)*$R$3/3)+IF(L3&gt;K3,(L3-K3)*$R$4,(K3-L3)*$R$4/3+IF(M3&gt;N3,(M3-N3)*$R$5,(N3-M3)*$R$5/3))</f>
        <v>333.33333333333348</v>
      </c>
      <c r="Q3" s="46" t="s">
        <v>424</v>
      </c>
      <c r="R3" s="37">
        <v>2</v>
      </c>
    </row>
    <row r="4" spans="1:18" ht="25.5">
      <c r="A4" s="8">
        <v>1</v>
      </c>
      <c r="B4" s="8" t="s">
        <v>32</v>
      </c>
      <c r="C4" s="8" t="s">
        <v>11</v>
      </c>
      <c r="D4" s="37">
        <v>2</v>
      </c>
      <c r="E4" s="20">
        <f>RnDData!G4</f>
        <v>38497</v>
      </c>
      <c r="F4" s="20">
        <f>RnDData!G29</f>
        <v>38497</v>
      </c>
      <c r="G4" s="8">
        <f>RnDData!H4</f>
        <v>4.5999999999999996</v>
      </c>
      <c r="H4" s="14">
        <f>RnDData!H29</f>
        <v>5.6</v>
      </c>
      <c r="I4" s="8">
        <f>RnDData!I4</f>
        <v>14000</v>
      </c>
      <c r="J4" s="8">
        <f>RnDData!I29</f>
        <v>14000</v>
      </c>
      <c r="K4" s="14">
        <f>RnDData!J4</f>
        <v>3</v>
      </c>
      <c r="L4" s="14">
        <f>RnDData!J29</f>
        <v>3</v>
      </c>
      <c r="M4" s="14">
        <f>RnDData!K4</f>
        <v>17</v>
      </c>
      <c r="N4" s="14">
        <f>RnDData!K29</f>
        <v>17</v>
      </c>
      <c r="O4" s="48">
        <f t="shared" ref="O4:O67" si="0">IF(J4&gt;I4,(J4-I4)*$R$3,(I4-J4)*$R$3/3)+IF(L4&gt;K4,(L4-K4)*$R$4,(K4-L4)*$R$4/3+IF(M4&gt;N4,(M4-N4)*$R$5,(N4-M4)*$R$5/3))</f>
        <v>0</v>
      </c>
      <c r="Q4" s="46" t="s">
        <v>425</v>
      </c>
      <c r="R4" s="37">
        <v>500</v>
      </c>
    </row>
    <row r="5" spans="1:18">
      <c r="A5" s="8">
        <v>1</v>
      </c>
      <c r="B5" s="8" t="s">
        <v>33</v>
      </c>
      <c r="C5" s="8" t="s">
        <v>13</v>
      </c>
      <c r="D5" s="37">
        <v>3</v>
      </c>
      <c r="E5" s="20">
        <f>RnDData!G5</f>
        <v>39555</v>
      </c>
      <c r="F5" s="20">
        <f>RnDData!G30</f>
        <v>40439</v>
      </c>
      <c r="G5" s="8">
        <f>RnDData!H5</f>
        <v>1.7</v>
      </c>
      <c r="H5" s="14">
        <f>RnDData!H30</f>
        <v>1.5</v>
      </c>
      <c r="I5" s="8">
        <f>RnDData!I5</f>
        <v>23000</v>
      </c>
      <c r="J5" s="8">
        <f>RnDData!I30</f>
        <v>23500</v>
      </c>
      <c r="K5" s="14">
        <f>RnDData!J5</f>
        <v>8</v>
      </c>
      <c r="L5" s="14">
        <f>RnDData!J30</f>
        <v>8.9</v>
      </c>
      <c r="M5" s="14">
        <f>RnDData!K5</f>
        <v>12</v>
      </c>
      <c r="N5" s="14">
        <f>RnDData!K30</f>
        <v>11.1</v>
      </c>
      <c r="O5" s="48">
        <f t="shared" si="0"/>
        <v>1450.0000000000002</v>
      </c>
      <c r="Q5" s="46" t="s">
        <v>426</v>
      </c>
      <c r="R5" s="37">
        <v>500</v>
      </c>
    </row>
    <row r="6" spans="1:18" ht="25.5">
      <c r="A6" s="8">
        <v>1</v>
      </c>
      <c r="B6" s="8" t="s">
        <v>34</v>
      </c>
      <c r="C6" s="8" t="s">
        <v>15</v>
      </c>
      <c r="D6" s="37">
        <v>4</v>
      </c>
      <c r="E6" s="20">
        <f>RnDData!G6</f>
        <v>39263</v>
      </c>
      <c r="F6" s="20">
        <f>RnDData!G31</f>
        <v>40383</v>
      </c>
      <c r="G6" s="8">
        <f>RnDData!H6</f>
        <v>2.5</v>
      </c>
      <c r="H6" s="14">
        <f>RnDData!H31</f>
        <v>2</v>
      </c>
      <c r="I6" s="8">
        <f>RnDData!I6</f>
        <v>25000</v>
      </c>
      <c r="J6" s="8">
        <f>RnDData!I31</f>
        <v>24000</v>
      </c>
      <c r="K6" s="14">
        <f>RnDData!J6</f>
        <v>9.4</v>
      </c>
      <c r="L6" s="14">
        <f>RnDData!J31</f>
        <v>9.4</v>
      </c>
      <c r="M6" s="14">
        <f>RnDData!K6</f>
        <v>15.5</v>
      </c>
      <c r="N6" s="14">
        <f>RnDData!K31</f>
        <v>14.5</v>
      </c>
      <c r="O6" s="48">
        <f t="shared" si="0"/>
        <v>1166.6666666666665</v>
      </c>
      <c r="Q6" s="46" t="s">
        <v>427</v>
      </c>
      <c r="R6" s="37">
        <v>40</v>
      </c>
    </row>
    <row r="7" spans="1:18" ht="38.25">
      <c r="A7" s="8">
        <v>1</v>
      </c>
      <c r="B7" s="8" t="s">
        <v>35</v>
      </c>
      <c r="C7" s="8" t="s">
        <v>17</v>
      </c>
      <c r="D7" s="37">
        <v>5</v>
      </c>
      <c r="E7" s="20">
        <f>RnDData!G7</f>
        <v>39227</v>
      </c>
      <c r="F7" s="20">
        <f>RnDData!G32</f>
        <v>40381</v>
      </c>
      <c r="G7" s="8">
        <f>RnDData!H7</f>
        <v>2.6</v>
      </c>
      <c r="H7" s="14">
        <f>RnDData!H32</f>
        <v>2</v>
      </c>
      <c r="I7" s="8">
        <f>RnDData!I7</f>
        <v>19000</v>
      </c>
      <c r="J7" s="8">
        <f>RnDData!I32</f>
        <v>18500</v>
      </c>
      <c r="K7" s="14">
        <f>RnDData!J7</f>
        <v>4</v>
      </c>
      <c r="L7" s="14">
        <f>RnDData!J32</f>
        <v>5</v>
      </c>
      <c r="M7" s="14">
        <f>RnDData!K7</f>
        <v>11</v>
      </c>
      <c r="N7" s="14">
        <f>RnDData!K32</f>
        <v>11.2</v>
      </c>
      <c r="O7" s="48">
        <f t="shared" si="0"/>
        <v>833.33333333333326</v>
      </c>
      <c r="Q7" s="46" t="s">
        <v>428</v>
      </c>
      <c r="R7" s="37">
        <v>40</v>
      </c>
    </row>
    <row r="8" spans="1:18" ht="25.5">
      <c r="A8" s="8">
        <v>1</v>
      </c>
      <c r="B8" s="8" t="s">
        <v>36</v>
      </c>
      <c r="C8" s="8" t="s">
        <v>9</v>
      </c>
      <c r="D8" s="37">
        <v>6</v>
      </c>
      <c r="E8" s="20">
        <f>RnDData!G8</f>
        <v>39042</v>
      </c>
      <c r="F8" s="20">
        <f>RnDData!G33</f>
        <v>40338</v>
      </c>
      <c r="G8" s="8">
        <f>RnDData!H8</f>
        <v>3.1</v>
      </c>
      <c r="H8" s="14">
        <f>RnDData!H33</f>
        <v>2.2999999999999998</v>
      </c>
      <c r="I8" s="8">
        <f>RnDData!I8</f>
        <v>17500</v>
      </c>
      <c r="J8" s="8">
        <f>RnDData!I33</f>
        <v>16500</v>
      </c>
      <c r="K8" s="14">
        <f>RnDData!J8</f>
        <v>5.5</v>
      </c>
      <c r="L8" s="14">
        <f>RnDData!J33</f>
        <v>5</v>
      </c>
      <c r="M8" s="14">
        <f>RnDData!K8</f>
        <v>14.5</v>
      </c>
      <c r="N8" s="14">
        <f>RnDData!K33</f>
        <v>15</v>
      </c>
      <c r="O8" s="48">
        <f t="shared" si="0"/>
        <v>833.33333333333326</v>
      </c>
      <c r="Q8" s="46" t="s">
        <v>429</v>
      </c>
      <c r="R8" s="37">
        <v>1</v>
      </c>
    </row>
    <row r="9" spans="1:18">
      <c r="A9" s="8">
        <v>1</v>
      </c>
      <c r="B9" s="8" t="s">
        <v>37</v>
      </c>
      <c r="C9" s="8" t="s">
        <v>11</v>
      </c>
      <c r="D9" s="37">
        <v>7</v>
      </c>
      <c r="E9" s="20">
        <f>RnDData!G9</f>
        <v>38497</v>
      </c>
      <c r="F9" s="20">
        <f>RnDData!G34</f>
        <v>40193</v>
      </c>
      <c r="G9" s="8">
        <f>RnDData!H9</f>
        <v>4.5999999999999996</v>
      </c>
      <c r="H9" s="14">
        <f>RnDData!H34</f>
        <v>5.6</v>
      </c>
      <c r="I9" s="8">
        <f>RnDData!I9</f>
        <v>14000</v>
      </c>
      <c r="J9" s="8">
        <f>RnDData!I34</f>
        <v>13000</v>
      </c>
      <c r="K9" s="14">
        <f>RnDData!J9</f>
        <v>3</v>
      </c>
      <c r="L9" s="14">
        <f>RnDData!J34</f>
        <v>3</v>
      </c>
      <c r="M9" s="14">
        <f>RnDData!K9</f>
        <v>17</v>
      </c>
      <c r="N9" s="14">
        <f>RnDData!K34</f>
        <v>17</v>
      </c>
      <c r="O9" s="48">
        <f t="shared" si="0"/>
        <v>666.66666666666663</v>
      </c>
    </row>
    <row r="10" spans="1:18">
      <c r="A10" s="8">
        <v>1</v>
      </c>
      <c r="B10" s="8" t="s">
        <v>38</v>
      </c>
      <c r="C10" s="8" t="s">
        <v>13</v>
      </c>
      <c r="D10" s="37">
        <v>8</v>
      </c>
      <c r="E10" s="20">
        <f>RnDData!G10</f>
        <v>39555</v>
      </c>
      <c r="F10" s="20">
        <f>RnDData!G35</f>
        <v>40474</v>
      </c>
      <c r="G10" s="8">
        <f>RnDData!H10</f>
        <v>1.7</v>
      </c>
      <c r="H10" s="14">
        <f>RnDData!H35</f>
        <v>1.4</v>
      </c>
      <c r="I10" s="8">
        <f>RnDData!I10</f>
        <v>23000</v>
      </c>
      <c r="J10" s="8">
        <f>RnDData!I35</f>
        <v>23000</v>
      </c>
      <c r="K10" s="14">
        <f>RnDData!J10</f>
        <v>8</v>
      </c>
      <c r="L10" s="14">
        <f>RnDData!J35</f>
        <v>9</v>
      </c>
      <c r="M10" s="14">
        <f>RnDData!K10</f>
        <v>12</v>
      </c>
      <c r="N10" s="14">
        <f>RnDData!K35</f>
        <v>11</v>
      </c>
      <c r="O10" s="48">
        <f t="shared" si="0"/>
        <v>500</v>
      </c>
    </row>
    <row r="11" spans="1:18">
      <c r="A11" s="8">
        <v>1</v>
      </c>
      <c r="B11" s="8" t="s">
        <v>39</v>
      </c>
      <c r="C11" s="8" t="s">
        <v>15</v>
      </c>
      <c r="D11" s="37">
        <v>9</v>
      </c>
      <c r="E11" s="20">
        <f>RnDData!G11</f>
        <v>39263</v>
      </c>
      <c r="F11" s="20">
        <f>RnDData!G36</f>
        <v>40417</v>
      </c>
      <c r="G11" s="8">
        <f>RnDData!H11</f>
        <v>2.5</v>
      </c>
      <c r="H11" s="14">
        <f>RnDData!H36</f>
        <v>1.9</v>
      </c>
      <c r="I11" s="8">
        <f>RnDData!I11</f>
        <v>25000</v>
      </c>
      <c r="J11" s="8">
        <f>RnDData!I36</f>
        <v>26000</v>
      </c>
      <c r="K11" s="14">
        <f>RnDData!J11</f>
        <v>9.4</v>
      </c>
      <c r="L11" s="14">
        <f>RnDData!J36</f>
        <v>10.4</v>
      </c>
      <c r="M11" s="14">
        <f>RnDData!K11</f>
        <v>15.5</v>
      </c>
      <c r="N11" s="14">
        <f>RnDData!K36</f>
        <v>15</v>
      </c>
      <c r="O11" s="48">
        <f t="shared" si="0"/>
        <v>2500</v>
      </c>
    </row>
    <row r="12" spans="1:18">
      <c r="A12" s="8">
        <v>1</v>
      </c>
      <c r="B12" s="8" t="s">
        <v>40</v>
      </c>
      <c r="C12" s="8" t="s">
        <v>17</v>
      </c>
      <c r="D12" s="37">
        <v>10</v>
      </c>
      <c r="E12" s="20">
        <f>RnDData!G12</f>
        <v>39227</v>
      </c>
      <c r="F12" s="20">
        <f>RnDData!G37</f>
        <v>40488</v>
      </c>
      <c r="G12" s="8">
        <f>RnDData!H12</f>
        <v>2.6</v>
      </c>
      <c r="H12" s="14">
        <f>RnDData!H37</f>
        <v>1.9</v>
      </c>
      <c r="I12" s="8">
        <f>RnDData!I12</f>
        <v>19000</v>
      </c>
      <c r="J12" s="8">
        <f>RnDData!I37</f>
        <v>18000</v>
      </c>
      <c r="K12" s="14">
        <f>RnDData!J12</f>
        <v>4</v>
      </c>
      <c r="L12" s="14">
        <f>RnDData!J37</f>
        <v>5</v>
      </c>
      <c r="M12" s="14">
        <f>RnDData!K12</f>
        <v>11</v>
      </c>
      <c r="N12" s="14">
        <f>RnDData!K37</f>
        <v>10</v>
      </c>
      <c r="O12" s="48">
        <f t="shared" si="0"/>
        <v>1166.6666666666665</v>
      </c>
    </row>
    <row r="13" spans="1:18">
      <c r="A13" s="8">
        <v>1</v>
      </c>
      <c r="B13" s="8" t="s">
        <v>41</v>
      </c>
      <c r="C13" s="8" t="s">
        <v>9</v>
      </c>
      <c r="D13" s="37">
        <v>11</v>
      </c>
      <c r="E13" s="20">
        <f>RnDData!G13</f>
        <v>39042</v>
      </c>
      <c r="F13" s="20">
        <f>RnDData!G38</f>
        <v>40331</v>
      </c>
      <c r="G13" s="8">
        <f>RnDData!H13</f>
        <v>3.1</v>
      </c>
      <c r="H13" s="14">
        <f>RnDData!H38</f>
        <v>2.2999999999999998</v>
      </c>
      <c r="I13" s="8">
        <f>RnDData!I13</f>
        <v>17500</v>
      </c>
      <c r="J13" s="8">
        <f>RnDData!I38</f>
        <v>18000</v>
      </c>
      <c r="K13" s="14">
        <f>RnDData!J13</f>
        <v>5.5</v>
      </c>
      <c r="L13" s="14">
        <f>RnDData!J38</f>
        <v>6</v>
      </c>
      <c r="M13" s="14">
        <f>RnDData!K13</f>
        <v>14.5</v>
      </c>
      <c r="N13" s="14">
        <f>RnDData!K38</f>
        <v>14</v>
      </c>
      <c r="O13" s="48">
        <f t="shared" si="0"/>
        <v>1250</v>
      </c>
    </row>
    <row r="14" spans="1:18">
      <c r="A14" s="8">
        <v>1</v>
      </c>
      <c r="B14" s="8" t="s">
        <v>42</v>
      </c>
      <c r="C14" s="8" t="s">
        <v>11</v>
      </c>
      <c r="D14" s="37">
        <v>12</v>
      </c>
      <c r="E14" s="20">
        <f>RnDData!G14</f>
        <v>38497</v>
      </c>
      <c r="F14" s="20">
        <f>RnDData!G39</f>
        <v>40186</v>
      </c>
      <c r="G14" s="8">
        <f>RnDData!H14</f>
        <v>4.5999999999999996</v>
      </c>
      <c r="H14" s="14">
        <f>RnDData!H39</f>
        <v>5.6</v>
      </c>
      <c r="I14" s="8">
        <f>RnDData!I14</f>
        <v>14000</v>
      </c>
      <c r="J14" s="8">
        <f>RnDData!I39</f>
        <v>14500</v>
      </c>
      <c r="K14" s="14">
        <f>RnDData!J14</f>
        <v>3</v>
      </c>
      <c r="L14" s="14">
        <f>RnDData!J39</f>
        <v>3</v>
      </c>
      <c r="M14" s="14">
        <f>RnDData!K14</f>
        <v>17</v>
      </c>
      <c r="N14" s="14">
        <f>RnDData!K39</f>
        <v>17</v>
      </c>
      <c r="O14" s="48">
        <f t="shared" si="0"/>
        <v>1000</v>
      </c>
    </row>
    <row r="15" spans="1:18">
      <c r="A15" s="8">
        <v>1</v>
      </c>
      <c r="B15" s="8" t="s">
        <v>43</v>
      </c>
      <c r="C15" s="8" t="s">
        <v>13</v>
      </c>
      <c r="D15" s="37">
        <v>13</v>
      </c>
      <c r="E15" s="20">
        <f>RnDData!G15</f>
        <v>39555</v>
      </c>
      <c r="F15" s="20">
        <f>RnDData!G40</f>
        <v>40488</v>
      </c>
      <c r="G15" s="8">
        <f>RnDData!H15</f>
        <v>1.7</v>
      </c>
      <c r="H15" s="14">
        <f>RnDData!H40</f>
        <v>1.4</v>
      </c>
      <c r="I15" s="8">
        <f>RnDData!I15</f>
        <v>23000</v>
      </c>
      <c r="J15" s="8">
        <f>RnDData!I40</f>
        <v>24000</v>
      </c>
      <c r="K15" s="14">
        <f>RnDData!J15</f>
        <v>8</v>
      </c>
      <c r="L15" s="14">
        <f>RnDData!J40</f>
        <v>9</v>
      </c>
      <c r="M15" s="14">
        <f>RnDData!K15</f>
        <v>12</v>
      </c>
      <c r="N15" s="14">
        <f>RnDData!K40</f>
        <v>11</v>
      </c>
      <c r="O15" s="48">
        <f t="shared" si="0"/>
        <v>2500</v>
      </c>
    </row>
    <row r="16" spans="1:18">
      <c r="A16" s="8">
        <v>1</v>
      </c>
      <c r="B16" s="8" t="s">
        <v>44</v>
      </c>
      <c r="C16" s="8" t="s">
        <v>15</v>
      </c>
      <c r="D16" s="37">
        <v>14</v>
      </c>
      <c r="E16" s="20">
        <f>RnDData!G16</f>
        <v>39263</v>
      </c>
      <c r="F16" s="20">
        <f>RnDData!G41</f>
        <v>40417</v>
      </c>
      <c r="G16" s="8">
        <f>RnDData!H16</f>
        <v>2.5</v>
      </c>
      <c r="H16" s="14">
        <f>RnDData!H41</f>
        <v>1.9</v>
      </c>
      <c r="I16" s="8">
        <f>RnDData!I16</f>
        <v>25000</v>
      </c>
      <c r="J16" s="8">
        <f>RnDData!I41</f>
        <v>26000</v>
      </c>
      <c r="K16" s="14">
        <f>RnDData!J16</f>
        <v>9.4</v>
      </c>
      <c r="L16" s="14">
        <f>RnDData!J41</f>
        <v>10.4</v>
      </c>
      <c r="M16" s="14">
        <f>RnDData!K16</f>
        <v>15.5</v>
      </c>
      <c r="N16" s="14">
        <f>RnDData!K41</f>
        <v>15</v>
      </c>
      <c r="O16" s="48">
        <f t="shared" si="0"/>
        <v>2500</v>
      </c>
    </row>
    <row r="17" spans="1:15">
      <c r="A17" s="8">
        <v>1</v>
      </c>
      <c r="B17" s="8" t="s">
        <v>45</v>
      </c>
      <c r="C17" s="8" t="s">
        <v>17</v>
      </c>
      <c r="D17" s="37">
        <v>15</v>
      </c>
      <c r="E17" s="20">
        <f>RnDData!G17</f>
        <v>39227</v>
      </c>
      <c r="F17" s="20">
        <f>RnDData!G42</f>
        <v>40481</v>
      </c>
      <c r="G17" s="8">
        <f>RnDData!H17</f>
        <v>2.6</v>
      </c>
      <c r="H17" s="14">
        <f>RnDData!H42</f>
        <v>1.9</v>
      </c>
      <c r="I17" s="8">
        <f>RnDData!I17</f>
        <v>19000</v>
      </c>
      <c r="J17" s="8">
        <f>RnDData!I42</f>
        <v>19500</v>
      </c>
      <c r="K17" s="14">
        <f>RnDData!J17</f>
        <v>4</v>
      </c>
      <c r="L17" s="14">
        <f>RnDData!J42</f>
        <v>5</v>
      </c>
      <c r="M17" s="14">
        <f>RnDData!K17</f>
        <v>11</v>
      </c>
      <c r="N17" s="14">
        <f>RnDData!K42</f>
        <v>10</v>
      </c>
      <c r="O17" s="48">
        <f t="shared" si="0"/>
        <v>1500</v>
      </c>
    </row>
    <row r="18" spans="1:15">
      <c r="A18" s="8">
        <v>1</v>
      </c>
      <c r="B18" s="8" t="s">
        <v>46</v>
      </c>
      <c r="C18" s="8" t="s">
        <v>9</v>
      </c>
      <c r="D18" s="37">
        <v>16</v>
      </c>
      <c r="E18" s="20">
        <f>RnDData!G18</f>
        <v>39042</v>
      </c>
      <c r="F18" s="20">
        <f>RnDData!G43</f>
        <v>40348</v>
      </c>
      <c r="G18" s="8">
        <f>RnDData!H18</f>
        <v>3.1</v>
      </c>
      <c r="H18" s="14">
        <f>RnDData!H43</f>
        <v>2.2999999999999998</v>
      </c>
      <c r="I18" s="8">
        <f>RnDData!I18</f>
        <v>17500</v>
      </c>
      <c r="J18" s="8">
        <f>RnDData!I43</f>
        <v>16000</v>
      </c>
      <c r="K18" s="14">
        <f>RnDData!J18</f>
        <v>5.5</v>
      </c>
      <c r="L18" s="14">
        <f>RnDData!J43</f>
        <v>5.0999999999999996</v>
      </c>
      <c r="M18" s="14">
        <f>RnDData!K18</f>
        <v>14.5</v>
      </c>
      <c r="N18" s="14">
        <f>RnDData!K43</f>
        <v>15.1</v>
      </c>
      <c r="O18" s="48">
        <f t="shared" si="0"/>
        <v>1166.6666666666667</v>
      </c>
    </row>
    <row r="19" spans="1:15">
      <c r="A19" s="8">
        <v>1</v>
      </c>
      <c r="B19" s="8" t="s">
        <v>47</v>
      </c>
      <c r="C19" s="8" t="s">
        <v>11</v>
      </c>
      <c r="D19" s="37">
        <v>17</v>
      </c>
      <c r="E19" s="20">
        <f>RnDData!G19</f>
        <v>38497</v>
      </c>
      <c r="F19" s="20">
        <f>RnDData!G44</f>
        <v>40193</v>
      </c>
      <c r="G19" s="8">
        <f>RnDData!H19</f>
        <v>4.5999999999999996</v>
      </c>
      <c r="H19" s="14">
        <f>RnDData!H44</f>
        <v>5.6</v>
      </c>
      <c r="I19" s="8">
        <f>RnDData!I19</f>
        <v>14000</v>
      </c>
      <c r="J19" s="8">
        <f>RnDData!I44</f>
        <v>13000</v>
      </c>
      <c r="K19" s="14">
        <f>RnDData!J19</f>
        <v>3</v>
      </c>
      <c r="L19" s="14">
        <f>RnDData!J44</f>
        <v>3</v>
      </c>
      <c r="M19" s="14">
        <f>RnDData!K19</f>
        <v>17</v>
      </c>
      <c r="N19" s="14">
        <f>RnDData!K44</f>
        <v>17</v>
      </c>
      <c r="O19" s="48">
        <f t="shared" si="0"/>
        <v>666.66666666666663</v>
      </c>
    </row>
    <row r="20" spans="1:15">
      <c r="A20" s="8">
        <v>1</v>
      </c>
      <c r="B20" s="8" t="s">
        <v>48</v>
      </c>
      <c r="C20" s="8" t="s">
        <v>13</v>
      </c>
      <c r="D20" s="37">
        <v>18</v>
      </c>
      <c r="E20" s="20">
        <f>RnDData!G20</f>
        <v>39555</v>
      </c>
      <c r="F20" s="20">
        <f>RnDData!G45</f>
        <v>40449</v>
      </c>
      <c r="G20" s="8">
        <f>RnDData!H20</f>
        <v>1.7</v>
      </c>
      <c r="H20" s="14">
        <f>RnDData!H45</f>
        <v>1.5</v>
      </c>
      <c r="I20" s="8">
        <f>RnDData!I20</f>
        <v>23000</v>
      </c>
      <c r="J20" s="8">
        <f>RnDData!I45</f>
        <v>20000</v>
      </c>
      <c r="K20" s="14">
        <f>RnDData!J20</f>
        <v>8</v>
      </c>
      <c r="L20" s="14">
        <f>RnDData!J45</f>
        <v>7.2</v>
      </c>
      <c r="M20" s="14">
        <f>RnDData!K20</f>
        <v>12</v>
      </c>
      <c r="N20" s="14">
        <f>RnDData!K45</f>
        <v>12.8</v>
      </c>
      <c r="O20" s="48">
        <f t="shared" si="0"/>
        <v>2266.666666666667</v>
      </c>
    </row>
    <row r="21" spans="1:15">
      <c r="A21" s="8">
        <v>1</v>
      </c>
      <c r="B21" s="8" t="s">
        <v>49</v>
      </c>
      <c r="C21" s="8" t="s">
        <v>15</v>
      </c>
      <c r="D21" s="37">
        <v>19</v>
      </c>
      <c r="E21" s="20">
        <f>RnDData!G21</f>
        <v>39263</v>
      </c>
      <c r="F21" s="20">
        <f>RnDData!G46</f>
        <v>40489</v>
      </c>
      <c r="G21" s="8">
        <f>RnDData!H21</f>
        <v>2.5</v>
      </c>
      <c r="H21" s="14">
        <f>RnDData!H46</f>
        <v>1.8</v>
      </c>
      <c r="I21" s="8">
        <f>RnDData!I21</f>
        <v>25000</v>
      </c>
      <c r="J21" s="8">
        <f>RnDData!I46</f>
        <v>22000</v>
      </c>
      <c r="K21" s="14">
        <f>RnDData!J21</f>
        <v>9.4</v>
      </c>
      <c r="L21" s="14">
        <f>RnDData!J46</f>
        <v>8.1999999999999993</v>
      </c>
      <c r="M21" s="14">
        <f>RnDData!K21</f>
        <v>15.5</v>
      </c>
      <c r="N21" s="14">
        <f>RnDData!K46</f>
        <v>15</v>
      </c>
      <c r="O21" s="48">
        <f t="shared" si="0"/>
        <v>2450</v>
      </c>
    </row>
    <row r="22" spans="1:15">
      <c r="A22" s="8">
        <v>1</v>
      </c>
      <c r="B22" s="8" t="s">
        <v>50</v>
      </c>
      <c r="C22" s="8" t="s">
        <v>17</v>
      </c>
      <c r="D22" s="37">
        <v>20</v>
      </c>
      <c r="E22" s="20">
        <f>RnDData!G22</f>
        <v>39227</v>
      </c>
      <c r="F22" s="20">
        <f>RnDData!G47</f>
        <v>40517</v>
      </c>
      <c r="G22" s="8">
        <f>RnDData!H22</f>
        <v>2.6</v>
      </c>
      <c r="H22" s="14">
        <f>RnDData!H47</f>
        <v>1.8</v>
      </c>
      <c r="I22" s="8">
        <f>RnDData!I22</f>
        <v>19000</v>
      </c>
      <c r="J22" s="8">
        <f>RnDData!I47</f>
        <v>16000</v>
      </c>
      <c r="K22" s="14">
        <f>RnDData!J22</f>
        <v>4</v>
      </c>
      <c r="L22" s="14">
        <f>RnDData!J47</f>
        <v>5</v>
      </c>
      <c r="M22" s="14">
        <f>RnDData!K22</f>
        <v>11</v>
      </c>
      <c r="N22" s="14">
        <f>RnDData!K47</f>
        <v>12</v>
      </c>
      <c r="O22" s="48">
        <f t="shared" si="0"/>
        <v>2500</v>
      </c>
    </row>
    <row r="23" spans="1:15">
      <c r="A23" s="8">
        <v>1</v>
      </c>
      <c r="B23" s="8" t="s">
        <v>51</v>
      </c>
      <c r="C23" s="8" t="s">
        <v>9</v>
      </c>
      <c r="D23" s="37">
        <v>21</v>
      </c>
      <c r="E23" s="20">
        <f>RnDData!G23</f>
        <v>39042</v>
      </c>
      <c r="F23" s="20">
        <f>RnDData!G48</f>
        <v>40240</v>
      </c>
      <c r="G23" s="8">
        <f>RnDData!H23</f>
        <v>3.1</v>
      </c>
      <c r="H23" s="14">
        <f>RnDData!H48</f>
        <v>2.5</v>
      </c>
      <c r="I23" s="8">
        <f>RnDData!I23</f>
        <v>17500</v>
      </c>
      <c r="J23" s="8">
        <f>RnDData!I48</f>
        <v>17500</v>
      </c>
      <c r="K23" s="14">
        <f>RnDData!J23</f>
        <v>5.5</v>
      </c>
      <c r="L23" s="14">
        <f>RnDData!J48</f>
        <v>5.6</v>
      </c>
      <c r="M23" s="14">
        <f>RnDData!K23</f>
        <v>14.5</v>
      </c>
      <c r="N23" s="14">
        <f>RnDData!K48</f>
        <v>14.5</v>
      </c>
      <c r="O23" s="48">
        <f t="shared" si="0"/>
        <v>49.999999999999822</v>
      </c>
    </row>
    <row r="24" spans="1:15">
      <c r="A24" s="8">
        <v>1</v>
      </c>
      <c r="B24" s="8" t="s">
        <v>52</v>
      </c>
      <c r="C24" s="8" t="s">
        <v>11</v>
      </c>
      <c r="D24" s="37">
        <v>22</v>
      </c>
      <c r="E24" s="20">
        <f>RnDData!G24</f>
        <v>38497</v>
      </c>
      <c r="F24" s="20">
        <f>RnDData!G49</f>
        <v>40207</v>
      </c>
      <c r="G24" s="8">
        <f>RnDData!H24</f>
        <v>4.5999999999999996</v>
      </c>
      <c r="H24" s="14">
        <f>RnDData!H49</f>
        <v>5.6</v>
      </c>
      <c r="I24" s="8">
        <f>RnDData!I24</f>
        <v>14000</v>
      </c>
      <c r="J24" s="8">
        <f>RnDData!I49</f>
        <v>12000</v>
      </c>
      <c r="K24" s="14">
        <f>RnDData!J24</f>
        <v>3</v>
      </c>
      <c r="L24" s="14">
        <f>RnDData!J49</f>
        <v>3</v>
      </c>
      <c r="M24" s="14">
        <f>RnDData!K24</f>
        <v>17</v>
      </c>
      <c r="N24" s="14">
        <f>RnDData!K49</f>
        <v>17</v>
      </c>
      <c r="O24" s="48">
        <f t="shared" si="0"/>
        <v>1333.3333333333333</v>
      </c>
    </row>
    <row r="25" spans="1:15">
      <c r="A25" s="8">
        <v>1</v>
      </c>
      <c r="B25" s="8" t="s">
        <v>53</v>
      </c>
      <c r="C25" s="8" t="s">
        <v>13</v>
      </c>
      <c r="D25" s="37">
        <v>23</v>
      </c>
      <c r="E25" s="20">
        <f>RnDData!G25</f>
        <v>39555</v>
      </c>
      <c r="F25" s="20">
        <f>RnDData!G50</f>
        <v>40520</v>
      </c>
      <c r="G25" s="8">
        <f>RnDData!H25</f>
        <v>1.7</v>
      </c>
      <c r="H25" s="14">
        <f>RnDData!H50</f>
        <v>1.4</v>
      </c>
      <c r="I25" s="8">
        <f>RnDData!I25</f>
        <v>23000</v>
      </c>
      <c r="J25" s="8">
        <f>RnDData!I50</f>
        <v>25000</v>
      </c>
      <c r="K25" s="14">
        <f>RnDData!J25</f>
        <v>8</v>
      </c>
      <c r="L25" s="14">
        <f>RnDData!J50</f>
        <v>9.1</v>
      </c>
      <c r="M25" s="14">
        <f>RnDData!K25</f>
        <v>12</v>
      </c>
      <c r="N25" s="14">
        <f>RnDData!K50</f>
        <v>11</v>
      </c>
      <c r="O25" s="48">
        <f t="shared" si="0"/>
        <v>4550</v>
      </c>
    </row>
    <row r="26" spans="1:15">
      <c r="A26" s="8">
        <v>1</v>
      </c>
      <c r="B26" s="8" t="s">
        <v>54</v>
      </c>
      <c r="C26" s="8" t="s">
        <v>15</v>
      </c>
      <c r="D26" s="37">
        <v>24</v>
      </c>
      <c r="E26" s="20">
        <f>RnDData!G26</f>
        <v>39263</v>
      </c>
      <c r="F26" s="20">
        <f>RnDData!G51</f>
        <v>40503</v>
      </c>
      <c r="G26" s="8">
        <f>RnDData!H26</f>
        <v>2.5</v>
      </c>
      <c r="H26" s="14">
        <f>RnDData!H51</f>
        <v>1.8</v>
      </c>
      <c r="I26" s="8">
        <f>RnDData!I26</f>
        <v>25000</v>
      </c>
      <c r="J26" s="8">
        <f>RnDData!I51</f>
        <v>26000</v>
      </c>
      <c r="K26" s="14">
        <f>RnDData!J26</f>
        <v>9.4</v>
      </c>
      <c r="L26" s="14">
        <f>RnDData!J51</f>
        <v>10.7</v>
      </c>
      <c r="M26" s="14">
        <f>RnDData!K26</f>
        <v>15.5</v>
      </c>
      <c r="N26" s="14">
        <f>RnDData!K51</f>
        <v>14.8</v>
      </c>
      <c r="O26" s="48">
        <f t="shared" si="0"/>
        <v>2649.9999999999995</v>
      </c>
    </row>
    <row r="27" spans="1:15">
      <c r="A27" s="8">
        <v>1</v>
      </c>
      <c r="B27" s="8" t="s">
        <v>55</v>
      </c>
      <c r="C27" s="8" t="s">
        <v>17</v>
      </c>
      <c r="D27" s="37">
        <v>25</v>
      </c>
      <c r="E27" s="20">
        <f>RnDData!G27</f>
        <v>39227</v>
      </c>
      <c r="F27" s="20">
        <f>RnDData!G52</f>
        <v>40526</v>
      </c>
      <c r="G27" s="8">
        <f>RnDData!H27</f>
        <v>2.6</v>
      </c>
      <c r="H27" s="14">
        <f>RnDData!H52</f>
        <v>1.8</v>
      </c>
      <c r="I27" s="8">
        <f>RnDData!I27</f>
        <v>19000</v>
      </c>
      <c r="J27" s="8">
        <f>RnDData!I52</f>
        <v>19000</v>
      </c>
      <c r="K27" s="14">
        <f>RnDData!J27</f>
        <v>4</v>
      </c>
      <c r="L27" s="14">
        <f>RnDData!J52</f>
        <v>5.0999999999999996</v>
      </c>
      <c r="M27" s="14">
        <f>RnDData!K27</f>
        <v>11</v>
      </c>
      <c r="N27" s="14">
        <f>RnDData!K52</f>
        <v>9.8000000000000007</v>
      </c>
      <c r="O27" s="48">
        <f t="shared" si="0"/>
        <v>549.99999999999977</v>
      </c>
    </row>
    <row r="28" spans="1:15">
      <c r="A28" s="8">
        <v>2</v>
      </c>
      <c r="B28" s="8" t="s">
        <v>31</v>
      </c>
      <c r="C28" s="8" t="s">
        <v>9</v>
      </c>
      <c r="D28" s="37">
        <v>26</v>
      </c>
      <c r="E28" s="56">
        <f>F3</f>
        <v>40343</v>
      </c>
      <c r="F28" s="56" t="str">
        <f>RnDData!G53</f>
        <v>3-27-2011</v>
      </c>
      <c r="G28" s="14">
        <f>H3</f>
        <v>2.2999999999999998</v>
      </c>
      <c r="H28" s="8">
        <v>2</v>
      </c>
      <c r="I28">
        <f>J3</f>
        <v>17200</v>
      </c>
      <c r="J28" s="8">
        <v>16800</v>
      </c>
      <c r="K28" s="14">
        <f>L3</f>
        <v>5.5</v>
      </c>
      <c r="L28" s="14">
        <v>5.5</v>
      </c>
      <c r="M28" s="14">
        <f>N3</f>
        <v>15.3</v>
      </c>
      <c r="N28" s="14">
        <v>15.1</v>
      </c>
      <c r="O28" s="48">
        <f t="shared" si="0"/>
        <v>366.6666666666672</v>
      </c>
    </row>
    <row r="29" spans="1:15">
      <c r="A29" s="8">
        <v>2</v>
      </c>
      <c r="B29" s="8" t="s">
        <v>32</v>
      </c>
      <c r="C29" s="8" t="s">
        <v>11</v>
      </c>
      <c r="D29" s="37">
        <v>27</v>
      </c>
      <c r="E29" s="56">
        <f t="shared" ref="E29:E32" si="1">F4</f>
        <v>38497</v>
      </c>
      <c r="F29" s="56" t="str">
        <f>RnDData!G54</f>
        <v>5-25-2005</v>
      </c>
      <c r="G29" s="14">
        <f t="shared" ref="G29:G32" si="2">H4</f>
        <v>5.6</v>
      </c>
      <c r="H29" s="8">
        <v>6.6</v>
      </c>
      <c r="I29" s="8">
        <f t="shared" ref="I29:I32" si="3">J4</f>
        <v>14000</v>
      </c>
      <c r="J29" s="8">
        <v>14000</v>
      </c>
      <c r="K29" s="14">
        <f t="shared" ref="K29:K32" si="4">L4</f>
        <v>3</v>
      </c>
      <c r="L29" s="14">
        <v>3</v>
      </c>
      <c r="M29" s="14">
        <f t="shared" ref="M29:M32" si="5">N4</f>
        <v>17</v>
      </c>
      <c r="N29" s="14">
        <v>17</v>
      </c>
      <c r="O29" s="48">
        <f t="shared" si="0"/>
        <v>0</v>
      </c>
    </row>
    <row r="30" spans="1:15">
      <c r="A30" s="8">
        <v>2</v>
      </c>
      <c r="B30" s="8" t="s">
        <v>33</v>
      </c>
      <c r="C30" s="8" t="s">
        <v>13</v>
      </c>
      <c r="D30" s="37">
        <v>28</v>
      </c>
      <c r="E30" s="56">
        <f t="shared" si="1"/>
        <v>40439</v>
      </c>
      <c r="F30" s="56" t="str">
        <f>RnDData!G55</f>
        <v>3-18-2011</v>
      </c>
      <c r="G30" s="14">
        <f t="shared" si="2"/>
        <v>1.5</v>
      </c>
      <c r="H30" s="8">
        <v>1.6</v>
      </c>
      <c r="I30" s="8">
        <f t="shared" si="3"/>
        <v>23500</v>
      </c>
      <c r="J30" s="8">
        <v>22000</v>
      </c>
      <c r="K30" s="14">
        <f t="shared" si="4"/>
        <v>8.9</v>
      </c>
      <c r="L30" s="14">
        <v>8.8000000000000007</v>
      </c>
      <c r="M30" s="14">
        <f t="shared" si="5"/>
        <v>11.1</v>
      </c>
      <c r="N30" s="14">
        <v>11.2</v>
      </c>
      <c r="O30" s="48">
        <f t="shared" si="0"/>
        <v>1033.3333333333333</v>
      </c>
    </row>
    <row r="31" spans="1:15">
      <c r="A31" s="8">
        <v>2</v>
      </c>
      <c r="B31" s="8" t="s">
        <v>34</v>
      </c>
      <c r="C31" s="8" t="s">
        <v>15</v>
      </c>
      <c r="D31" s="37">
        <v>29</v>
      </c>
      <c r="E31" s="56">
        <f t="shared" si="1"/>
        <v>40383</v>
      </c>
      <c r="F31" s="56" t="str">
        <f>RnDData!G56</f>
        <v>8-23-2011</v>
      </c>
      <c r="G31" s="14">
        <f t="shared" si="2"/>
        <v>2</v>
      </c>
      <c r="H31" s="8">
        <v>1.7</v>
      </c>
      <c r="I31" s="8">
        <f t="shared" si="3"/>
        <v>24000</v>
      </c>
      <c r="J31" s="8">
        <v>22000</v>
      </c>
      <c r="K31" s="14">
        <f t="shared" si="4"/>
        <v>9.4</v>
      </c>
      <c r="L31" s="14">
        <v>9.6</v>
      </c>
      <c r="M31" s="14">
        <f t="shared" si="5"/>
        <v>14.5</v>
      </c>
      <c r="N31" s="14">
        <v>13.5</v>
      </c>
      <c r="O31" s="48">
        <f t="shared" si="0"/>
        <v>1433.3333333333328</v>
      </c>
    </row>
    <row r="32" spans="1:15">
      <c r="A32" s="8">
        <v>2</v>
      </c>
      <c r="B32" s="8" t="s">
        <v>35</v>
      </c>
      <c r="C32" s="8" t="s">
        <v>9</v>
      </c>
      <c r="D32" s="37">
        <v>30</v>
      </c>
      <c r="E32" s="56">
        <f t="shared" si="1"/>
        <v>40381</v>
      </c>
      <c r="F32" s="56" t="str">
        <f>RnDData!G57</f>
        <v>8-29-2011</v>
      </c>
      <c r="G32" s="14">
        <f t="shared" si="2"/>
        <v>2</v>
      </c>
      <c r="H32" s="8">
        <v>1.7</v>
      </c>
      <c r="I32" s="8">
        <f t="shared" si="3"/>
        <v>18500</v>
      </c>
      <c r="J32" s="8">
        <v>18500</v>
      </c>
      <c r="K32" s="14">
        <f t="shared" si="4"/>
        <v>5</v>
      </c>
      <c r="L32" s="14">
        <v>6.1</v>
      </c>
      <c r="M32" s="14">
        <f t="shared" si="5"/>
        <v>11.2</v>
      </c>
      <c r="N32" s="14">
        <v>10.8</v>
      </c>
      <c r="O32" s="48">
        <f t="shared" si="0"/>
        <v>549.99999999999977</v>
      </c>
    </row>
    <row r="33" spans="1:15">
      <c r="A33" s="8">
        <v>2</v>
      </c>
      <c r="B33" s="8" t="s">
        <v>123</v>
      </c>
      <c r="C33" s="8"/>
      <c r="D33" s="37">
        <v>31</v>
      </c>
      <c r="F33" s="56">
        <f>RnDData!G58</f>
        <v>41192</v>
      </c>
      <c r="H33" s="8">
        <v>0</v>
      </c>
      <c r="J33" s="8">
        <v>0</v>
      </c>
      <c r="L33" s="14">
        <v>0</v>
      </c>
      <c r="N33" s="14">
        <v>0</v>
      </c>
      <c r="O33" s="48">
        <f t="shared" si="0"/>
        <v>0</v>
      </c>
    </row>
    <row r="34" spans="1:15">
      <c r="A34" s="8">
        <v>2</v>
      </c>
      <c r="B34" s="8" t="s">
        <v>36</v>
      </c>
      <c r="C34" s="8" t="s">
        <v>9</v>
      </c>
      <c r="D34" s="37">
        <v>32</v>
      </c>
      <c r="E34" s="56">
        <f>F8</f>
        <v>40338</v>
      </c>
      <c r="F34" s="56">
        <f>RnDData!G59</f>
        <v>40550</v>
      </c>
      <c r="G34" s="14">
        <f>H8</f>
        <v>2.2999999999999998</v>
      </c>
      <c r="H34" s="8">
        <v>1.9</v>
      </c>
      <c r="I34">
        <f>J8</f>
        <v>16500</v>
      </c>
      <c r="J34" s="8">
        <v>15500</v>
      </c>
      <c r="K34" s="14">
        <f>L8</f>
        <v>5</v>
      </c>
      <c r="L34" s="14">
        <v>5.5</v>
      </c>
      <c r="M34" s="14">
        <f>N8</f>
        <v>15</v>
      </c>
      <c r="N34" s="14">
        <v>14.5</v>
      </c>
      <c r="O34" s="48">
        <f t="shared" si="0"/>
        <v>916.66666666666663</v>
      </c>
    </row>
    <row r="35" spans="1:15">
      <c r="A35" s="8">
        <v>2</v>
      </c>
      <c r="B35" s="8" t="s">
        <v>37</v>
      </c>
      <c r="C35" s="8" t="s">
        <v>11</v>
      </c>
      <c r="D35" s="37">
        <v>33</v>
      </c>
      <c r="E35" s="56">
        <f t="shared" ref="E35:E38" si="6">F9</f>
        <v>40193</v>
      </c>
      <c r="F35" s="56">
        <f>RnDData!G60</f>
        <v>40756</v>
      </c>
      <c r="G35" s="14">
        <f t="shared" ref="G35:G43" si="7">H9</f>
        <v>5.6</v>
      </c>
      <c r="H35" s="8">
        <v>6.6</v>
      </c>
      <c r="I35" s="8">
        <f t="shared" ref="I35:I43" si="8">J9</f>
        <v>13000</v>
      </c>
      <c r="J35" s="8">
        <v>12500</v>
      </c>
      <c r="K35" s="14">
        <f t="shared" ref="K35:K43" si="9">L9</f>
        <v>3</v>
      </c>
      <c r="L35" s="14">
        <v>3</v>
      </c>
      <c r="M35" s="14">
        <f t="shared" ref="M35:M43" si="10">N9</f>
        <v>17</v>
      </c>
      <c r="N35" s="14">
        <v>17</v>
      </c>
      <c r="O35" s="48">
        <f t="shared" si="0"/>
        <v>333.33333333333331</v>
      </c>
    </row>
    <row r="36" spans="1:15">
      <c r="A36" s="8">
        <v>2</v>
      </c>
      <c r="B36" s="8" t="s">
        <v>38</v>
      </c>
      <c r="C36" s="8" t="s">
        <v>13</v>
      </c>
      <c r="D36" s="37">
        <v>34</v>
      </c>
      <c r="E36" s="56">
        <f t="shared" si="6"/>
        <v>40474</v>
      </c>
      <c r="F36" s="56">
        <f>RnDData!G61</f>
        <v>40674</v>
      </c>
      <c r="G36" s="14">
        <f t="shared" si="7"/>
        <v>1.4</v>
      </c>
      <c r="H36" s="8">
        <v>1.3</v>
      </c>
      <c r="I36" s="8">
        <f t="shared" si="8"/>
        <v>23000</v>
      </c>
      <c r="J36" s="8">
        <v>23000</v>
      </c>
      <c r="K36" s="14">
        <f t="shared" si="9"/>
        <v>9</v>
      </c>
      <c r="L36" s="14">
        <v>10</v>
      </c>
      <c r="M36" s="14">
        <f t="shared" si="10"/>
        <v>11</v>
      </c>
      <c r="N36" s="14">
        <v>10</v>
      </c>
      <c r="O36" s="48">
        <f t="shared" si="0"/>
        <v>500</v>
      </c>
    </row>
    <row r="37" spans="1:15">
      <c r="A37" s="8">
        <v>2</v>
      </c>
      <c r="B37" s="8" t="s">
        <v>39</v>
      </c>
      <c r="C37" s="8" t="s">
        <v>15</v>
      </c>
      <c r="D37" s="37">
        <v>35</v>
      </c>
      <c r="E37" s="56">
        <f t="shared" si="6"/>
        <v>40417</v>
      </c>
      <c r="F37" s="56" t="str">
        <f>RnDData!G62</f>
        <v>8-26-2011</v>
      </c>
      <c r="G37" s="14">
        <f t="shared" si="7"/>
        <v>1.9</v>
      </c>
      <c r="H37" s="8">
        <v>1.6</v>
      </c>
      <c r="I37" s="8">
        <f t="shared" si="8"/>
        <v>26000</v>
      </c>
      <c r="J37" s="8">
        <v>26000</v>
      </c>
      <c r="K37" s="14">
        <f t="shared" si="9"/>
        <v>10.4</v>
      </c>
      <c r="L37" s="14">
        <v>11.4</v>
      </c>
      <c r="M37" s="14">
        <f t="shared" si="10"/>
        <v>15</v>
      </c>
      <c r="N37" s="14">
        <v>14.5</v>
      </c>
      <c r="O37" s="48">
        <f t="shared" si="0"/>
        <v>500</v>
      </c>
    </row>
    <row r="38" spans="1:15">
      <c r="A38" s="8">
        <v>2</v>
      </c>
      <c r="B38" s="8" t="s">
        <v>40</v>
      </c>
      <c r="C38" s="8" t="s">
        <v>17</v>
      </c>
      <c r="D38" s="37">
        <v>36</v>
      </c>
      <c r="E38" s="56">
        <f t="shared" si="6"/>
        <v>40488</v>
      </c>
      <c r="F38" s="56" t="str">
        <f>RnDData!G63</f>
        <v>8-26-2011</v>
      </c>
      <c r="G38" s="14">
        <f t="shared" si="7"/>
        <v>1.9</v>
      </c>
      <c r="H38" s="8">
        <v>1.6</v>
      </c>
      <c r="I38" s="8">
        <f t="shared" si="8"/>
        <v>18000</v>
      </c>
      <c r="J38" s="8">
        <v>18000</v>
      </c>
      <c r="K38" s="14">
        <f t="shared" si="9"/>
        <v>5</v>
      </c>
      <c r="L38" s="14">
        <v>5.5</v>
      </c>
      <c r="M38" s="14">
        <f t="shared" si="10"/>
        <v>10</v>
      </c>
      <c r="N38" s="14">
        <v>9</v>
      </c>
      <c r="O38" s="48">
        <f t="shared" si="0"/>
        <v>250</v>
      </c>
    </row>
    <row r="39" spans="1:15">
      <c r="A39" s="8">
        <v>2</v>
      </c>
      <c r="B39" s="8" t="s">
        <v>41</v>
      </c>
      <c r="C39" s="8" t="s">
        <v>9</v>
      </c>
      <c r="D39" s="37">
        <v>37</v>
      </c>
      <c r="E39" s="56">
        <f>F13</f>
        <v>40331</v>
      </c>
      <c r="F39" s="56" t="str">
        <f>RnDData!G64</f>
        <v>8-19-2011</v>
      </c>
      <c r="G39" s="14">
        <f t="shared" si="7"/>
        <v>2.2999999999999998</v>
      </c>
      <c r="H39" s="8">
        <v>1.8</v>
      </c>
      <c r="I39" s="8">
        <f t="shared" si="8"/>
        <v>18000</v>
      </c>
      <c r="J39" s="8">
        <v>18500</v>
      </c>
      <c r="K39" s="14">
        <f t="shared" si="9"/>
        <v>6</v>
      </c>
      <c r="L39" s="14">
        <v>6.7</v>
      </c>
      <c r="M39" s="14">
        <f t="shared" si="10"/>
        <v>14</v>
      </c>
      <c r="N39" s="14">
        <v>13.3</v>
      </c>
      <c r="O39" s="48">
        <f t="shared" si="0"/>
        <v>1350</v>
      </c>
    </row>
    <row r="40" spans="1:15">
      <c r="A40" s="8">
        <v>2</v>
      </c>
      <c r="B40" s="8" t="s">
        <v>42</v>
      </c>
      <c r="C40" s="8" t="s">
        <v>11</v>
      </c>
      <c r="D40" s="37">
        <v>38</v>
      </c>
      <c r="E40" s="56">
        <f t="shared" ref="E40:E43" si="11">F14</f>
        <v>40186</v>
      </c>
      <c r="F40" s="56">
        <f>RnDData!G65</f>
        <v>40756</v>
      </c>
      <c r="G40" s="14">
        <f t="shared" si="7"/>
        <v>5.6</v>
      </c>
      <c r="H40" s="8">
        <v>6.6</v>
      </c>
      <c r="I40" s="8">
        <f t="shared" si="8"/>
        <v>14500</v>
      </c>
      <c r="J40" s="8">
        <v>15000</v>
      </c>
      <c r="K40" s="14">
        <f t="shared" si="9"/>
        <v>3</v>
      </c>
      <c r="L40" s="14">
        <v>3</v>
      </c>
      <c r="M40" s="14">
        <f t="shared" si="10"/>
        <v>17</v>
      </c>
      <c r="N40" s="14">
        <v>17</v>
      </c>
      <c r="O40" s="48">
        <f t="shared" si="0"/>
        <v>1000</v>
      </c>
    </row>
    <row r="41" spans="1:15">
      <c r="A41" s="8">
        <v>2</v>
      </c>
      <c r="B41" s="8" t="s">
        <v>43</v>
      </c>
      <c r="C41" s="8" t="s">
        <v>13</v>
      </c>
      <c r="D41" s="37">
        <v>39</v>
      </c>
      <c r="E41" s="56">
        <f t="shared" si="11"/>
        <v>40488</v>
      </c>
      <c r="F41" s="56" t="str">
        <f>RnDData!G66</f>
        <v>11-26-2011</v>
      </c>
      <c r="G41" s="14">
        <f t="shared" si="7"/>
        <v>1.4</v>
      </c>
      <c r="H41" s="8">
        <v>1.3</v>
      </c>
      <c r="I41" s="8">
        <f t="shared" si="8"/>
        <v>24000</v>
      </c>
      <c r="J41" s="8">
        <v>24000</v>
      </c>
      <c r="K41" s="14">
        <f t="shared" si="9"/>
        <v>9</v>
      </c>
      <c r="L41" s="14">
        <v>10</v>
      </c>
      <c r="M41" s="14">
        <f t="shared" si="10"/>
        <v>11</v>
      </c>
      <c r="N41" s="14">
        <v>9.9</v>
      </c>
      <c r="O41" s="48">
        <f t="shared" si="0"/>
        <v>500</v>
      </c>
    </row>
    <row r="42" spans="1:15">
      <c r="A42" s="8">
        <v>2</v>
      </c>
      <c r="B42" s="8" t="s">
        <v>44</v>
      </c>
      <c r="C42" s="8" t="s">
        <v>15</v>
      </c>
      <c r="D42" s="37">
        <v>40</v>
      </c>
      <c r="E42" s="56">
        <f t="shared" si="11"/>
        <v>40417</v>
      </c>
      <c r="F42" s="56" t="str">
        <f>RnDData!G67</f>
        <v>9-17-2011</v>
      </c>
      <c r="G42" s="14">
        <f t="shared" si="7"/>
        <v>1.9</v>
      </c>
      <c r="H42" s="8">
        <v>1.6</v>
      </c>
      <c r="I42" s="8">
        <f t="shared" si="8"/>
        <v>26000</v>
      </c>
      <c r="J42" s="8">
        <v>26000</v>
      </c>
      <c r="K42" s="14">
        <f t="shared" si="9"/>
        <v>10.4</v>
      </c>
      <c r="L42" s="14">
        <v>11.5</v>
      </c>
      <c r="M42" s="14">
        <f t="shared" si="10"/>
        <v>15</v>
      </c>
      <c r="N42" s="14">
        <v>14.5</v>
      </c>
      <c r="O42" s="48">
        <f t="shared" si="0"/>
        <v>549.99999999999977</v>
      </c>
    </row>
    <row r="43" spans="1:15">
      <c r="A43" s="8">
        <v>2</v>
      </c>
      <c r="B43" s="8" t="s">
        <v>45</v>
      </c>
      <c r="C43" s="8" t="s">
        <v>17</v>
      </c>
      <c r="D43" s="37">
        <v>41</v>
      </c>
      <c r="E43" s="56">
        <f t="shared" si="11"/>
        <v>40481</v>
      </c>
      <c r="F43" s="56">
        <f>RnDData!G68</f>
        <v>40766</v>
      </c>
      <c r="G43" s="14">
        <f t="shared" si="7"/>
        <v>1.9</v>
      </c>
      <c r="H43" s="8">
        <v>1.5</v>
      </c>
      <c r="I43" s="8">
        <f t="shared" si="8"/>
        <v>19500</v>
      </c>
      <c r="J43" s="8">
        <v>19500</v>
      </c>
      <c r="K43" s="14">
        <f t="shared" si="9"/>
        <v>5</v>
      </c>
      <c r="L43" s="14">
        <v>6</v>
      </c>
      <c r="M43" s="14">
        <f t="shared" si="10"/>
        <v>10</v>
      </c>
      <c r="N43" s="14">
        <v>9</v>
      </c>
      <c r="O43" s="48">
        <f t="shared" si="0"/>
        <v>500</v>
      </c>
    </row>
    <row r="44" spans="1:15">
      <c r="A44" s="8">
        <v>2</v>
      </c>
      <c r="B44" s="8" t="s">
        <v>140</v>
      </c>
      <c r="C44" s="8"/>
      <c r="D44" s="37">
        <v>42</v>
      </c>
      <c r="F44" s="56" t="str">
        <f>RnDData!G69</f>
        <v>8-28-2012</v>
      </c>
      <c r="H44" s="8">
        <v>0</v>
      </c>
      <c r="J44" s="8">
        <v>0</v>
      </c>
      <c r="L44" s="14">
        <v>0</v>
      </c>
      <c r="N44" s="14">
        <v>0</v>
      </c>
      <c r="O44" s="48">
        <f t="shared" si="0"/>
        <v>0</v>
      </c>
    </row>
    <row r="45" spans="1:15">
      <c r="A45" s="8">
        <v>2</v>
      </c>
      <c r="B45" s="8" t="s">
        <v>46</v>
      </c>
      <c r="C45" s="8" t="s">
        <v>9</v>
      </c>
      <c r="D45" s="37">
        <v>43</v>
      </c>
      <c r="E45" s="56">
        <f>F18</f>
        <v>40348</v>
      </c>
      <c r="F45" s="56" t="str">
        <f>RnDData!G70</f>
        <v>1-29-2011</v>
      </c>
      <c r="G45" s="14">
        <f>H18</f>
        <v>2.2999999999999998</v>
      </c>
      <c r="H45" s="8">
        <v>3.3</v>
      </c>
      <c r="I45">
        <f>J18</f>
        <v>16000</v>
      </c>
      <c r="J45" s="8">
        <v>14000</v>
      </c>
      <c r="K45" s="14">
        <f>L18</f>
        <v>5.0999999999999996</v>
      </c>
      <c r="L45" s="14">
        <v>5.0999999999999996</v>
      </c>
      <c r="M45" s="14">
        <f>N18</f>
        <v>15.1</v>
      </c>
      <c r="N45" s="14">
        <v>15.1</v>
      </c>
      <c r="O45" s="48">
        <f t="shared" si="0"/>
        <v>1333.3333333333333</v>
      </c>
    </row>
    <row r="46" spans="1:15">
      <c r="A46" s="8">
        <v>2</v>
      </c>
      <c r="B46" s="8" t="s">
        <v>47</v>
      </c>
      <c r="C46" s="8" t="s">
        <v>11</v>
      </c>
      <c r="D46" s="37">
        <v>44</v>
      </c>
      <c r="E46" s="56">
        <f t="shared" ref="E46:E49" si="12">F19</f>
        <v>40193</v>
      </c>
      <c r="F46" s="56" t="str">
        <f>RnDData!G71</f>
        <v>1-15-2011</v>
      </c>
      <c r="G46" s="14">
        <f t="shared" ref="G46:G54" si="13">H19</f>
        <v>5.6</v>
      </c>
      <c r="H46" s="8">
        <v>6.6</v>
      </c>
      <c r="I46" s="8">
        <f t="shared" ref="I46:I54" si="14">J19</f>
        <v>13000</v>
      </c>
      <c r="J46" s="8">
        <v>12000</v>
      </c>
      <c r="K46" s="14">
        <f t="shared" ref="K46:K54" si="15">L19</f>
        <v>3</v>
      </c>
      <c r="L46" s="14">
        <v>3</v>
      </c>
      <c r="M46" s="14">
        <f t="shared" ref="M46:M54" si="16">N19</f>
        <v>17</v>
      </c>
      <c r="N46" s="14">
        <v>17</v>
      </c>
      <c r="O46" s="48">
        <f t="shared" si="0"/>
        <v>666.66666666666663</v>
      </c>
    </row>
    <row r="47" spans="1:15">
      <c r="A47" s="8">
        <v>2</v>
      </c>
      <c r="B47" s="8" t="s">
        <v>48</v>
      </c>
      <c r="C47" s="8" t="s">
        <v>9</v>
      </c>
      <c r="D47" s="37">
        <v>45</v>
      </c>
      <c r="E47" s="56">
        <f t="shared" si="12"/>
        <v>40449</v>
      </c>
      <c r="F47" s="56">
        <f>RnDData!G72</f>
        <v>40888</v>
      </c>
      <c r="G47" s="14">
        <f t="shared" si="13"/>
        <v>1.5</v>
      </c>
      <c r="H47" s="8">
        <v>1.3</v>
      </c>
      <c r="I47" s="8">
        <f t="shared" si="14"/>
        <v>20000</v>
      </c>
      <c r="J47" s="8">
        <v>14000</v>
      </c>
      <c r="K47" s="14">
        <f t="shared" si="15"/>
        <v>7.2</v>
      </c>
      <c r="L47" s="14">
        <v>6.5</v>
      </c>
      <c r="M47" s="14">
        <f t="shared" si="16"/>
        <v>12.8</v>
      </c>
      <c r="N47" s="14">
        <v>13.5</v>
      </c>
      <c r="O47" s="48">
        <f t="shared" si="0"/>
        <v>4233.333333333333</v>
      </c>
    </row>
    <row r="48" spans="1:15">
      <c r="A48" s="8">
        <v>2</v>
      </c>
      <c r="B48" s="8" t="s">
        <v>49</v>
      </c>
      <c r="C48" s="8" t="s">
        <v>9</v>
      </c>
      <c r="D48" s="37">
        <v>46</v>
      </c>
      <c r="E48" s="56">
        <f t="shared" si="12"/>
        <v>40489</v>
      </c>
      <c r="F48" s="56">
        <f>RnDData!G73</f>
        <v>40828</v>
      </c>
      <c r="G48" s="14">
        <f t="shared" si="13"/>
        <v>1.8</v>
      </c>
      <c r="H48" s="8">
        <v>1.4</v>
      </c>
      <c r="I48" s="8">
        <f t="shared" si="14"/>
        <v>22000</v>
      </c>
      <c r="J48" s="8">
        <v>14000</v>
      </c>
      <c r="K48" s="14">
        <f t="shared" si="15"/>
        <v>8.1999999999999993</v>
      </c>
      <c r="L48" s="14">
        <v>7.6</v>
      </c>
      <c r="M48" s="14">
        <f t="shared" si="16"/>
        <v>15</v>
      </c>
      <c r="N48" s="14">
        <v>14.1</v>
      </c>
      <c r="O48" s="48">
        <f t="shared" si="0"/>
        <v>5883.333333333333</v>
      </c>
    </row>
    <row r="49" spans="1:15">
      <c r="A49" s="8">
        <v>2</v>
      </c>
      <c r="B49" s="8" t="s">
        <v>50</v>
      </c>
      <c r="C49" s="8" t="s">
        <v>9</v>
      </c>
      <c r="D49" s="37">
        <v>47</v>
      </c>
      <c r="E49" s="56">
        <f t="shared" si="12"/>
        <v>40517</v>
      </c>
      <c r="F49" s="56" t="str">
        <f>RnDData!G74</f>
        <v>11-17-2011</v>
      </c>
      <c r="G49" s="14">
        <f t="shared" si="13"/>
        <v>1.8</v>
      </c>
      <c r="H49" s="8">
        <v>1.5</v>
      </c>
      <c r="I49" s="8">
        <f t="shared" si="14"/>
        <v>16000</v>
      </c>
      <c r="J49" s="8">
        <v>14000</v>
      </c>
      <c r="K49" s="14">
        <f t="shared" si="15"/>
        <v>5</v>
      </c>
      <c r="L49" s="14">
        <v>6</v>
      </c>
      <c r="M49" s="14">
        <f t="shared" si="16"/>
        <v>12</v>
      </c>
      <c r="N49" s="14">
        <v>12.9</v>
      </c>
      <c r="O49" s="48">
        <f t="shared" si="0"/>
        <v>1833.3333333333333</v>
      </c>
    </row>
    <row r="50" spans="1:15">
      <c r="A50" s="8">
        <v>2</v>
      </c>
      <c r="B50" s="8" t="s">
        <v>51</v>
      </c>
      <c r="C50" s="8" t="s">
        <v>9</v>
      </c>
      <c r="D50" s="37">
        <v>48</v>
      </c>
      <c r="E50" s="56">
        <f>F23</f>
        <v>40240</v>
      </c>
      <c r="F50" s="56">
        <f>RnDData!G75</f>
        <v>40828</v>
      </c>
      <c r="G50" s="14">
        <f t="shared" si="13"/>
        <v>2.5</v>
      </c>
      <c r="H50" s="8">
        <v>1.8</v>
      </c>
      <c r="I50" s="8">
        <f t="shared" si="14"/>
        <v>17500</v>
      </c>
      <c r="J50" s="8">
        <v>17500</v>
      </c>
      <c r="K50" s="14">
        <f t="shared" si="15"/>
        <v>5.6</v>
      </c>
      <c r="L50" s="14">
        <v>6.7</v>
      </c>
      <c r="M50" s="14">
        <f t="shared" si="16"/>
        <v>14.5</v>
      </c>
      <c r="N50" s="14">
        <v>13.4</v>
      </c>
      <c r="O50" s="48">
        <f t="shared" si="0"/>
        <v>550.00000000000023</v>
      </c>
    </row>
    <row r="51" spans="1:15">
      <c r="A51" s="8">
        <v>2</v>
      </c>
      <c r="B51" s="8" t="s">
        <v>52</v>
      </c>
      <c r="C51" s="8" t="s">
        <v>11</v>
      </c>
      <c r="D51" s="37">
        <v>49</v>
      </c>
      <c r="E51" s="56">
        <f t="shared" ref="E51:E54" si="17">F24</f>
        <v>40207</v>
      </c>
      <c r="F51" s="56" t="str">
        <f>RnDData!G76</f>
        <v>1-29-2010</v>
      </c>
      <c r="G51" s="14">
        <f t="shared" si="13"/>
        <v>5.6</v>
      </c>
      <c r="H51" s="8">
        <v>6.6</v>
      </c>
      <c r="I51" s="8">
        <f t="shared" si="14"/>
        <v>12000</v>
      </c>
      <c r="J51" s="8">
        <v>12000</v>
      </c>
      <c r="K51" s="14">
        <f t="shared" si="15"/>
        <v>3</v>
      </c>
      <c r="L51" s="14">
        <v>3</v>
      </c>
      <c r="M51" s="14">
        <f t="shared" si="16"/>
        <v>17</v>
      </c>
      <c r="N51" s="14">
        <v>17</v>
      </c>
      <c r="O51" s="48">
        <f t="shared" si="0"/>
        <v>0</v>
      </c>
    </row>
    <row r="52" spans="1:15">
      <c r="A52" s="8">
        <v>2</v>
      </c>
      <c r="B52" s="8" t="s">
        <v>53</v>
      </c>
      <c r="C52" s="8" t="s">
        <v>13</v>
      </c>
      <c r="D52" s="37">
        <v>50</v>
      </c>
      <c r="E52" s="56">
        <f t="shared" si="17"/>
        <v>40520</v>
      </c>
      <c r="F52" s="56">
        <f>RnDData!G77</f>
        <v>40859</v>
      </c>
      <c r="G52" s="14">
        <f t="shared" si="13"/>
        <v>1.4</v>
      </c>
      <c r="H52" s="8">
        <v>1.2</v>
      </c>
      <c r="I52" s="8">
        <f t="shared" si="14"/>
        <v>25000</v>
      </c>
      <c r="J52" s="8">
        <v>25000</v>
      </c>
      <c r="K52" s="14">
        <f t="shared" si="15"/>
        <v>9.1</v>
      </c>
      <c r="L52" s="14">
        <v>10.1</v>
      </c>
      <c r="M52" s="14">
        <f t="shared" si="16"/>
        <v>11</v>
      </c>
      <c r="N52" s="14">
        <v>9.8000000000000007</v>
      </c>
      <c r="O52" s="48">
        <f t="shared" si="0"/>
        <v>500</v>
      </c>
    </row>
    <row r="53" spans="1:15">
      <c r="A53" s="8">
        <v>2</v>
      </c>
      <c r="B53" s="8" t="s">
        <v>54</v>
      </c>
      <c r="C53" s="8" t="s">
        <v>15</v>
      </c>
      <c r="D53" s="37">
        <v>51</v>
      </c>
      <c r="E53" s="56">
        <f t="shared" si="17"/>
        <v>40503</v>
      </c>
      <c r="F53" s="56" t="str">
        <f>RnDData!G78</f>
        <v>11-24-2011</v>
      </c>
      <c r="G53" s="14">
        <f t="shared" si="13"/>
        <v>1.8</v>
      </c>
      <c r="H53" s="8">
        <v>1.4</v>
      </c>
      <c r="I53" s="8">
        <f t="shared" si="14"/>
        <v>26000</v>
      </c>
      <c r="J53" s="8">
        <v>27000</v>
      </c>
      <c r="K53" s="14">
        <f t="shared" si="15"/>
        <v>10.7</v>
      </c>
      <c r="L53" s="14">
        <v>12</v>
      </c>
      <c r="M53" s="14">
        <f t="shared" si="16"/>
        <v>14.8</v>
      </c>
      <c r="N53" s="14">
        <v>14.2</v>
      </c>
      <c r="O53" s="48">
        <f t="shared" si="0"/>
        <v>2650.0000000000005</v>
      </c>
    </row>
    <row r="54" spans="1:15">
      <c r="A54" s="8">
        <v>2</v>
      </c>
      <c r="B54" s="8" t="s">
        <v>55</v>
      </c>
      <c r="C54" s="8" t="s">
        <v>17</v>
      </c>
      <c r="D54" s="37">
        <v>52</v>
      </c>
      <c r="E54" s="56">
        <f t="shared" si="17"/>
        <v>40526</v>
      </c>
      <c r="F54" s="56" t="str">
        <f>RnDData!G79</f>
        <v>11-26-2011</v>
      </c>
      <c r="G54" s="14">
        <f t="shared" si="13"/>
        <v>1.8</v>
      </c>
      <c r="H54" s="8">
        <v>1.5</v>
      </c>
      <c r="I54" s="8">
        <f t="shared" si="14"/>
        <v>19000</v>
      </c>
      <c r="J54" s="8">
        <v>19000</v>
      </c>
      <c r="K54" s="14">
        <f t="shared" si="15"/>
        <v>5.0999999999999996</v>
      </c>
      <c r="L54" s="14">
        <v>6</v>
      </c>
      <c r="M54" s="14">
        <f t="shared" si="16"/>
        <v>9.8000000000000007</v>
      </c>
      <c r="N54" s="14">
        <v>8.6</v>
      </c>
      <c r="O54" s="48">
        <f t="shared" si="0"/>
        <v>450.00000000000017</v>
      </c>
    </row>
    <row r="55" spans="1:15">
      <c r="A55" s="8">
        <v>2</v>
      </c>
      <c r="B55" s="8" t="s">
        <v>155</v>
      </c>
      <c r="C55" s="8"/>
      <c r="D55" s="37">
        <v>53</v>
      </c>
      <c r="F55" s="56" t="str">
        <f>RnDData!G80</f>
        <v>7-27-2012</v>
      </c>
      <c r="H55" s="8">
        <v>0</v>
      </c>
      <c r="J55" s="8">
        <v>0</v>
      </c>
      <c r="L55" s="14">
        <v>0</v>
      </c>
      <c r="N55" s="14">
        <v>0</v>
      </c>
      <c r="O55" s="48">
        <f t="shared" si="0"/>
        <v>0</v>
      </c>
    </row>
    <row r="56" spans="1:15">
      <c r="A56" s="8">
        <v>3</v>
      </c>
      <c r="B56" s="8" t="s">
        <v>31</v>
      </c>
      <c r="C56" s="8" t="s">
        <v>9</v>
      </c>
      <c r="D56" s="37">
        <v>54</v>
      </c>
      <c r="E56" s="56" t="str">
        <f>F28</f>
        <v>3-27-2011</v>
      </c>
      <c r="F56" s="56">
        <f>RnDData!G81</f>
        <v>41244</v>
      </c>
      <c r="G56" s="14">
        <f>H28</f>
        <v>2</v>
      </c>
      <c r="H56" s="14">
        <f>RnDData!H81</f>
        <v>3</v>
      </c>
      <c r="I56">
        <f>J28</f>
        <v>16800</v>
      </c>
      <c r="J56" s="12">
        <f>RnDData!I81</f>
        <v>16000</v>
      </c>
      <c r="K56" s="14">
        <f>L28</f>
        <v>5.5</v>
      </c>
      <c r="L56" s="14">
        <f>RnDData!J81</f>
        <v>5.5</v>
      </c>
      <c r="M56" s="14">
        <f>N28</f>
        <v>15.1</v>
      </c>
      <c r="N56" s="14">
        <f>RnDData!K81</f>
        <v>15.1</v>
      </c>
      <c r="O56" s="48">
        <f t="shared" si="0"/>
        <v>533.33333333333337</v>
      </c>
    </row>
    <row r="57" spans="1:15">
      <c r="A57" s="8">
        <v>3</v>
      </c>
      <c r="B57" s="8" t="s">
        <v>32</v>
      </c>
      <c r="C57" s="8" t="s">
        <v>11</v>
      </c>
      <c r="D57" s="37">
        <v>55</v>
      </c>
      <c r="E57" s="56" t="str">
        <f t="shared" ref="E57:E72" si="18">F29</f>
        <v>5-25-2005</v>
      </c>
      <c r="F57" s="56" t="str">
        <f>RnDData!G82</f>
        <v>5-27-2013</v>
      </c>
      <c r="G57" s="14">
        <f t="shared" ref="G57:G72" si="19">H29</f>
        <v>6.6</v>
      </c>
      <c r="H57" s="14">
        <f>RnDData!H82</f>
        <v>7.6</v>
      </c>
      <c r="I57" s="8">
        <f t="shared" ref="I57:I72" si="20">J29</f>
        <v>14000</v>
      </c>
      <c r="J57" s="12">
        <f>RnDData!I82</f>
        <v>14000</v>
      </c>
      <c r="K57" s="14">
        <f t="shared" ref="K57:K72" si="21">L29</f>
        <v>3</v>
      </c>
      <c r="L57" s="14">
        <f>RnDData!J82</f>
        <v>3</v>
      </c>
      <c r="M57" s="14">
        <f t="shared" ref="M57:M72" si="22">N29</f>
        <v>17</v>
      </c>
      <c r="N57" s="14">
        <f>RnDData!K82</f>
        <v>17</v>
      </c>
      <c r="O57" s="48">
        <f t="shared" si="0"/>
        <v>0</v>
      </c>
    </row>
    <row r="58" spans="1:15">
      <c r="A58" s="8">
        <v>3</v>
      </c>
      <c r="B58" s="8" t="s">
        <v>33</v>
      </c>
      <c r="C58" s="8" t="s">
        <v>13</v>
      </c>
      <c r="D58" s="37">
        <v>56</v>
      </c>
      <c r="E58" s="56" t="str">
        <f t="shared" si="18"/>
        <v>3-18-2011</v>
      </c>
      <c r="F58" s="56" t="str">
        <f>RnDData!G83</f>
        <v>12-21-2012</v>
      </c>
      <c r="G58" s="14">
        <f t="shared" si="19"/>
        <v>1.6</v>
      </c>
      <c r="H58" s="14">
        <f>RnDData!H83</f>
        <v>1.3</v>
      </c>
      <c r="I58" s="8">
        <f t="shared" si="20"/>
        <v>22000</v>
      </c>
      <c r="J58" s="12">
        <f>RnDData!I83</f>
        <v>18000</v>
      </c>
      <c r="K58" s="14">
        <f t="shared" si="21"/>
        <v>8.8000000000000007</v>
      </c>
      <c r="L58" s="14">
        <f>RnDData!J83</f>
        <v>7.9</v>
      </c>
      <c r="M58" s="14">
        <f t="shared" si="22"/>
        <v>11.2</v>
      </c>
      <c r="N58" s="14">
        <f>RnDData!K83</f>
        <v>12.2</v>
      </c>
      <c r="O58" s="48">
        <f t="shared" si="0"/>
        <v>2983.333333333333</v>
      </c>
    </row>
    <row r="59" spans="1:15">
      <c r="A59" s="8">
        <v>3</v>
      </c>
      <c r="B59" s="8" t="s">
        <v>34</v>
      </c>
      <c r="C59" s="8" t="s">
        <v>9</v>
      </c>
      <c r="D59" s="37">
        <v>57</v>
      </c>
      <c r="E59" s="56" t="str">
        <f t="shared" si="18"/>
        <v>8-23-2011</v>
      </c>
      <c r="F59" s="56" t="str">
        <f>RnDData!G84</f>
        <v>12-21-2012</v>
      </c>
      <c r="G59" s="14">
        <f t="shared" si="19"/>
        <v>1.7</v>
      </c>
      <c r="H59" s="14">
        <f>RnDData!H84</f>
        <v>1.3</v>
      </c>
      <c r="I59" s="8">
        <f t="shared" si="20"/>
        <v>22000</v>
      </c>
      <c r="J59" s="12">
        <f>RnDData!I84</f>
        <v>18000</v>
      </c>
      <c r="K59" s="14">
        <f t="shared" si="21"/>
        <v>9.6</v>
      </c>
      <c r="L59" s="14">
        <f>RnDData!J84</f>
        <v>8.6</v>
      </c>
      <c r="M59" s="14">
        <f t="shared" si="22"/>
        <v>13.5</v>
      </c>
      <c r="N59" s="14">
        <f>RnDData!K84</f>
        <v>12.6</v>
      </c>
      <c r="O59" s="48">
        <f t="shared" si="0"/>
        <v>3283.3333333333335</v>
      </c>
    </row>
    <row r="60" spans="1:15">
      <c r="A60" s="8">
        <v>3</v>
      </c>
      <c r="B60" s="8" t="s">
        <v>35</v>
      </c>
      <c r="C60" s="8" t="s">
        <v>9</v>
      </c>
      <c r="D60" s="37">
        <v>58</v>
      </c>
      <c r="E60" s="56" t="str">
        <f t="shared" si="18"/>
        <v>8-29-2011</v>
      </c>
      <c r="F60" s="56" t="str">
        <f>RnDData!G85</f>
        <v>12-16-2012</v>
      </c>
      <c r="G60" s="14">
        <f t="shared" si="19"/>
        <v>1.7</v>
      </c>
      <c r="H60" s="14">
        <f>RnDData!H85</f>
        <v>1.4</v>
      </c>
      <c r="I60" s="8">
        <f t="shared" si="20"/>
        <v>18500</v>
      </c>
      <c r="J60" s="12">
        <f>RnDData!I85</f>
        <v>18000</v>
      </c>
      <c r="K60" s="14">
        <f t="shared" si="21"/>
        <v>6.1</v>
      </c>
      <c r="L60" s="14">
        <f>RnDData!J85</f>
        <v>7.4</v>
      </c>
      <c r="M60" s="14">
        <f t="shared" si="22"/>
        <v>10.8</v>
      </c>
      <c r="N60" s="14">
        <f>RnDData!K85</f>
        <v>11.6</v>
      </c>
      <c r="O60" s="48">
        <f t="shared" si="0"/>
        <v>983.33333333333371</v>
      </c>
    </row>
    <row r="61" spans="1:15">
      <c r="A61" s="8">
        <v>3</v>
      </c>
      <c r="B61" s="8" t="s">
        <v>123</v>
      </c>
      <c r="C61" s="8" t="s">
        <v>13</v>
      </c>
      <c r="D61" s="37">
        <v>59</v>
      </c>
      <c r="E61" s="56">
        <f t="shared" si="18"/>
        <v>41192</v>
      </c>
      <c r="F61" s="56">
        <f>RnDData!G86</f>
        <v>41192</v>
      </c>
      <c r="G61" s="14">
        <f t="shared" si="19"/>
        <v>0</v>
      </c>
      <c r="H61" s="14">
        <f>RnDData!H86</f>
        <v>0.2</v>
      </c>
      <c r="I61" s="8">
        <f t="shared" si="20"/>
        <v>0</v>
      </c>
      <c r="J61" s="12">
        <f>RnDData!I86</f>
        <v>23000</v>
      </c>
      <c r="K61" s="14">
        <f t="shared" si="21"/>
        <v>0</v>
      </c>
      <c r="L61" s="14">
        <f>RnDData!J86</f>
        <v>11.6</v>
      </c>
      <c r="M61" s="14">
        <f t="shared" si="22"/>
        <v>0</v>
      </c>
      <c r="N61" s="14">
        <f>RnDData!K86</f>
        <v>8.4</v>
      </c>
      <c r="O61" s="48">
        <f t="shared" si="0"/>
        <v>51800</v>
      </c>
    </row>
    <row r="62" spans="1:15">
      <c r="A62" s="8">
        <v>3</v>
      </c>
      <c r="B62" s="8" t="s">
        <v>36</v>
      </c>
      <c r="C62" s="8" t="s">
        <v>9</v>
      </c>
      <c r="D62" s="37">
        <v>60</v>
      </c>
      <c r="E62" s="56">
        <f t="shared" si="18"/>
        <v>40550</v>
      </c>
      <c r="F62" s="56">
        <f>RnDData!G87</f>
        <v>41255</v>
      </c>
      <c r="G62" s="14">
        <f t="shared" si="19"/>
        <v>1.9</v>
      </c>
      <c r="H62" s="14">
        <f>RnDData!H87</f>
        <v>1.5</v>
      </c>
      <c r="I62" s="8">
        <f t="shared" si="20"/>
        <v>15500</v>
      </c>
      <c r="J62" s="12">
        <f>RnDData!I87</f>
        <v>15000</v>
      </c>
      <c r="K62" s="14">
        <f t="shared" si="21"/>
        <v>5.5</v>
      </c>
      <c r="L62" s="14">
        <f>RnDData!J87</f>
        <v>6.4</v>
      </c>
      <c r="M62" s="14">
        <f t="shared" si="22"/>
        <v>14.5</v>
      </c>
      <c r="N62" s="14">
        <f>RnDData!K87</f>
        <v>13.5</v>
      </c>
      <c r="O62" s="48">
        <f t="shared" si="0"/>
        <v>783.33333333333348</v>
      </c>
    </row>
    <row r="63" spans="1:15">
      <c r="A63" s="8">
        <v>3</v>
      </c>
      <c r="B63" s="8" t="s">
        <v>37</v>
      </c>
      <c r="C63" s="8" t="s">
        <v>11</v>
      </c>
      <c r="D63" s="37">
        <v>61</v>
      </c>
      <c r="E63" s="56">
        <f t="shared" si="18"/>
        <v>40756</v>
      </c>
      <c r="F63" s="56">
        <f>RnDData!G88</f>
        <v>41122</v>
      </c>
      <c r="G63" s="14">
        <f t="shared" si="19"/>
        <v>6.6</v>
      </c>
      <c r="H63" s="14">
        <f>RnDData!H88</f>
        <v>7.6</v>
      </c>
      <c r="I63" s="8">
        <f t="shared" si="20"/>
        <v>12500</v>
      </c>
      <c r="J63" s="12">
        <f>RnDData!I88</f>
        <v>12000</v>
      </c>
      <c r="K63" s="14">
        <f t="shared" si="21"/>
        <v>3</v>
      </c>
      <c r="L63" s="14">
        <f>RnDData!J88</f>
        <v>3</v>
      </c>
      <c r="M63" s="14">
        <f t="shared" si="22"/>
        <v>17</v>
      </c>
      <c r="N63" s="14">
        <f>RnDData!K88</f>
        <v>17</v>
      </c>
      <c r="O63" s="48">
        <f t="shared" si="0"/>
        <v>333.33333333333331</v>
      </c>
    </row>
    <row r="64" spans="1:15">
      <c r="A64" s="8">
        <v>3</v>
      </c>
      <c r="B64" s="8" t="s">
        <v>38</v>
      </c>
      <c r="C64" s="8" t="s">
        <v>13</v>
      </c>
      <c r="D64" s="37">
        <v>62</v>
      </c>
      <c r="E64" s="56">
        <f t="shared" si="18"/>
        <v>40674</v>
      </c>
      <c r="F64" s="56" t="str">
        <f>RnDData!G89</f>
        <v>12-25-2012</v>
      </c>
      <c r="G64" s="14">
        <f t="shared" si="19"/>
        <v>1.3</v>
      </c>
      <c r="H64" s="14">
        <f>RnDData!H89</f>
        <v>1.1000000000000001</v>
      </c>
      <c r="I64" s="8">
        <f t="shared" si="20"/>
        <v>23000</v>
      </c>
      <c r="J64" s="12">
        <f>RnDData!I89</f>
        <v>23000</v>
      </c>
      <c r="K64" s="14">
        <f t="shared" si="21"/>
        <v>10</v>
      </c>
      <c r="L64" s="14">
        <f>RnDData!J89</f>
        <v>11.1</v>
      </c>
      <c r="M64" s="14">
        <f t="shared" si="22"/>
        <v>10</v>
      </c>
      <c r="N64" s="14">
        <f>RnDData!K89</f>
        <v>8.9</v>
      </c>
      <c r="O64" s="48">
        <f t="shared" si="0"/>
        <v>549.99999999999977</v>
      </c>
    </row>
    <row r="65" spans="1:15">
      <c r="A65" s="8">
        <v>3</v>
      </c>
      <c r="B65" s="8" t="s">
        <v>39</v>
      </c>
      <c r="C65" s="8" t="s">
        <v>15</v>
      </c>
      <c r="D65" s="37">
        <v>63</v>
      </c>
      <c r="E65" s="56" t="str">
        <f t="shared" si="18"/>
        <v>8-26-2011</v>
      </c>
      <c r="F65" s="56" t="str">
        <f>RnDData!G90</f>
        <v>11-28-2012</v>
      </c>
      <c r="G65" s="14">
        <f t="shared" si="19"/>
        <v>1.6</v>
      </c>
      <c r="H65" s="14">
        <f>RnDData!H90</f>
        <v>1.4</v>
      </c>
      <c r="I65" s="8">
        <f t="shared" si="20"/>
        <v>26000</v>
      </c>
      <c r="J65" s="12">
        <f>RnDData!I90</f>
        <v>26000</v>
      </c>
      <c r="K65" s="14">
        <f t="shared" si="21"/>
        <v>11.4</v>
      </c>
      <c r="L65" s="14">
        <f>RnDData!J90</f>
        <v>12.6</v>
      </c>
      <c r="M65" s="14">
        <f t="shared" si="22"/>
        <v>14.5</v>
      </c>
      <c r="N65" s="14">
        <f>RnDData!K90</f>
        <v>13.7</v>
      </c>
      <c r="O65" s="48">
        <f t="shared" si="0"/>
        <v>599.99999999999966</v>
      </c>
    </row>
    <row r="66" spans="1:15">
      <c r="A66" s="8">
        <v>3</v>
      </c>
      <c r="B66" s="8" t="s">
        <v>40</v>
      </c>
      <c r="C66" s="8" t="s">
        <v>17</v>
      </c>
      <c r="D66" s="37">
        <v>64</v>
      </c>
      <c r="E66" s="56" t="str">
        <f t="shared" si="18"/>
        <v>8-26-2011</v>
      </c>
      <c r="F66" s="56">
        <f>RnDData!G91</f>
        <v>41255</v>
      </c>
      <c r="G66" s="14">
        <f t="shared" si="19"/>
        <v>1.6</v>
      </c>
      <c r="H66" s="14">
        <f>RnDData!H91</f>
        <v>1.3</v>
      </c>
      <c r="I66" s="8">
        <f t="shared" si="20"/>
        <v>18000</v>
      </c>
      <c r="J66" s="12">
        <f>RnDData!I91</f>
        <v>18000</v>
      </c>
      <c r="K66" s="14">
        <f t="shared" si="21"/>
        <v>5.5</v>
      </c>
      <c r="L66" s="14">
        <f>RnDData!J91</f>
        <v>6.4</v>
      </c>
      <c r="M66" s="14">
        <f t="shared" si="22"/>
        <v>9</v>
      </c>
      <c r="N66" s="14">
        <f>RnDData!K91</f>
        <v>7.8</v>
      </c>
      <c r="O66" s="48">
        <f t="shared" si="0"/>
        <v>450.00000000000017</v>
      </c>
    </row>
    <row r="67" spans="1:15">
      <c r="A67" s="8">
        <v>3</v>
      </c>
      <c r="B67" s="8" t="s">
        <v>41</v>
      </c>
      <c r="C67" s="8" t="s">
        <v>9</v>
      </c>
      <c r="D67" s="37">
        <v>65</v>
      </c>
      <c r="E67" s="56" t="str">
        <f t="shared" si="18"/>
        <v>8-19-2011</v>
      </c>
      <c r="F67" s="56">
        <f>RnDData!G92</f>
        <v>41038</v>
      </c>
      <c r="G67" s="14">
        <f t="shared" si="19"/>
        <v>1.8</v>
      </c>
      <c r="H67" s="14">
        <f>RnDData!H92</f>
        <v>1.6</v>
      </c>
      <c r="I67" s="8">
        <f t="shared" si="20"/>
        <v>18500</v>
      </c>
      <c r="J67" s="12">
        <f>RnDData!I92</f>
        <v>19000</v>
      </c>
      <c r="K67" s="14">
        <f t="shared" si="21"/>
        <v>6.7</v>
      </c>
      <c r="L67" s="14">
        <f>RnDData!J92</f>
        <v>7.4</v>
      </c>
      <c r="M67" s="14">
        <f t="shared" si="22"/>
        <v>13.3</v>
      </c>
      <c r="N67" s="14">
        <f>RnDData!K92</f>
        <v>12.6</v>
      </c>
      <c r="O67" s="48">
        <f t="shared" si="0"/>
        <v>1350</v>
      </c>
    </row>
    <row r="68" spans="1:15">
      <c r="A68" s="8">
        <v>3</v>
      </c>
      <c r="B68" s="8" t="s">
        <v>42</v>
      </c>
      <c r="C68" s="8" t="s">
        <v>11</v>
      </c>
      <c r="D68" s="37">
        <v>66</v>
      </c>
      <c r="E68" s="56">
        <f t="shared" si="18"/>
        <v>40756</v>
      </c>
      <c r="F68" s="56">
        <f>RnDData!G93</f>
        <v>41122</v>
      </c>
      <c r="G68" s="14">
        <f t="shared" si="19"/>
        <v>6.6</v>
      </c>
      <c r="H68" s="14">
        <f>RnDData!H93</f>
        <v>7.6</v>
      </c>
      <c r="I68" s="8">
        <f t="shared" si="20"/>
        <v>15000</v>
      </c>
      <c r="J68" s="12">
        <f>RnDData!I93</f>
        <v>15500</v>
      </c>
      <c r="K68" s="14">
        <f t="shared" si="21"/>
        <v>3</v>
      </c>
      <c r="L68" s="14">
        <f>RnDData!J93</f>
        <v>3</v>
      </c>
      <c r="M68" s="14">
        <f t="shared" si="22"/>
        <v>17</v>
      </c>
      <c r="N68" s="14">
        <f>RnDData!K93</f>
        <v>17</v>
      </c>
      <c r="O68" s="48">
        <f t="shared" ref="O68:O131" si="23">IF(J68&gt;I68,(J68-I68)*$R$3,(I68-J68)*$R$3/3)+IF(L68&gt;K68,(L68-K68)*$R$4,(K68-L68)*$R$4/3+IF(M68&gt;N68,(M68-N68)*$R$5,(N68-M68)*$R$5/3))</f>
        <v>1000</v>
      </c>
    </row>
    <row r="69" spans="1:15">
      <c r="A69" s="8">
        <v>3</v>
      </c>
      <c r="B69" s="8" t="s">
        <v>43</v>
      </c>
      <c r="C69" s="8" t="s">
        <v>13</v>
      </c>
      <c r="D69" s="37">
        <v>67</v>
      </c>
      <c r="E69" s="56" t="str">
        <f t="shared" si="18"/>
        <v>11-26-2011</v>
      </c>
      <c r="F69" s="56" t="str">
        <f>RnDData!G94</f>
        <v>12-17-2012</v>
      </c>
      <c r="G69" s="14">
        <f t="shared" si="19"/>
        <v>1.3</v>
      </c>
      <c r="H69" s="14">
        <f>RnDData!H94</f>
        <v>1.1000000000000001</v>
      </c>
      <c r="I69" s="8">
        <f t="shared" si="20"/>
        <v>24000</v>
      </c>
      <c r="J69" s="12">
        <f>RnDData!I94</f>
        <v>24000</v>
      </c>
      <c r="K69" s="14">
        <f t="shared" si="21"/>
        <v>10</v>
      </c>
      <c r="L69" s="14">
        <f>RnDData!J94</f>
        <v>11.2</v>
      </c>
      <c r="M69" s="14">
        <f t="shared" si="22"/>
        <v>9.9</v>
      </c>
      <c r="N69" s="14">
        <f>RnDData!K94</f>
        <v>9</v>
      </c>
      <c r="O69" s="48">
        <f t="shared" si="23"/>
        <v>599.99999999999966</v>
      </c>
    </row>
    <row r="70" spans="1:15">
      <c r="A70" s="8">
        <v>3</v>
      </c>
      <c r="B70" s="8" t="s">
        <v>44</v>
      </c>
      <c r="C70" s="8" t="s">
        <v>15</v>
      </c>
      <c r="D70" s="37">
        <v>68</v>
      </c>
      <c r="E70" s="56" t="str">
        <f t="shared" si="18"/>
        <v>9-17-2011</v>
      </c>
      <c r="F70" s="56" t="str">
        <f>RnDData!G95</f>
        <v>12-24-2012</v>
      </c>
      <c r="G70" s="14">
        <f t="shared" si="19"/>
        <v>1.6</v>
      </c>
      <c r="H70" s="14">
        <f>RnDData!H95</f>
        <v>1.3</v>
      </c>
      <c r="I70" s="8">
        <f t="shared" si="20"/>
        <v>26000</v>
      </c>
      <c r="J70" s="12">
        <f>RnDData!I95</f>
        <v>26000</v>
      </c>
      <c r="K70" s="14">
        <f t="shared" si="21"/>
        <v>11.5</v>
      </c>
      <c r="L70" s="14">
        <f>RnDData!J95</f>
        <v>12.8</v>
      </c>
      <c r="M70" s="14">
        <f t="shared" si="22"/>
        <v>14.5</v>
      </c>
      <c r="N70" s="14">
        <f>RnDData!K95</f>
        <v>13.7</v>
      </c>
      <c r="O70" s="48">
        <f t="shared" si="23"/>
        <v>650.00000000000034</v>
      </c>
    </row>
    <row r="71" spans="1:15">
      <c r="A71" s="8">
        <v>3</v>
      </c>
      <c r="B71" s="8" t="s">
        <v>45</v>
      </c>
      <c r="C71" s="8" t="s">
        <v>17</v>
      </c>
      <c r="D71" s="37">
        <v>69</v>
      </c>
      <c r="E71" s="56">
        <f t="shared" si="18"/>
        <v>40766</v>
      </c>
      <c r="F71" s="56" t="str">
        <f>RnDData!G96</f>
        <v>12-17-2012</v>
      </c>
      <c r="G71" s="14">
        <f t="shared" si="19"/>
        <v>1.5</v>
      </c>
      <c r="H71" s="14">
        <f>RnDData!H96</f>
        <v>1.3</v>
      </c>
      <c r="I71" s="8">
        <f t="shared" si="20"/>
        <v>19500</v>
      </c>
      <c r="J71" s="12">
        <f>RnDData!I96</f>
        <v>19500</v>
      </c>
      <c r="K71" s="14">
        <f t="shared" si="21"/>
        <v>6</v>
      </c>
      <c r="L71" s="14">
        <f>RnDData!J96</f>
        <v>6.9</v>
      </c>
      <c r="M71" s="14">
        <f t="shared" si="22"/>
        <v>9</v>
      </c>
      <c r="N71" s="14">
        <f>RnDData!K96</f>
        <v>7.8</v>
      </c>
      <c r="O71" s="48">
        <f t="shared" si="23"/>
        <v>450.00000000000017</v>
      </c>
    </row>
    <row r="72" spans="1:15">
      <c r="A72" s="8">
        <v>3</v>
      </c>
      <c r="B72" s="8" t="s">
        <v>140</v>
      </c>
      <c r="C72" s="8" t="s">
        <v>15</v>
      </c>
      <c r="D72" s="37">
        <v>70</v>
      </c>
      <c r="E72" s="56" t="str">
        <f t="shared" si="18"/>
        <v>8-28-2012</v>
      </c>
      <c r="F72" s="56" t="str">
        <f>RnDData!G97</f>
        <v>8-28-2012</v>
      </c>
      <c r="G72" s="14">
        <f t="shared" si="19"/>
        <v>0</v>
      </c>
      <c r="H72" s="14">
        <f>RnDData!H97</f>
        <v>0.3</v>
      </c>
      <c r="I72" s="8">
        <f t="shared" si="20"/>
        <v>0</v>
      </c>
      <c r="J72" s="12">
        <f>RnDData!I97</f>
        <v>26000</v>
      </c>
      <c r="K72" s="14">
        <f t="shared" si="21"/>
        <v>0</v>
      </c>
      <c r="L72" s="14">
        <f>RnDData!J97</f>
        <v>13</v>
      </c>
      <c r="M72" s="14">
        <f t="shared" si="22"/>
        <v>0</v>
      </c>
      <c r="N72" s="14">
        <f>RnDData!K97</f>
        <v>13.5</v>
      </c>
      <c r="O72" s="48">
        <f t="shared" si="23"/>
        <v>58500</v>
      </c>
    </row>
    <row r="73" spans="1:15">
      <c r="A73" s="8">
        <v>3</v>
      </c>
      <c r="B73" s="8" t="s">
        <v>185</v>
      </c>
      <c r="C73" s="8"/>
      <c r="D73" s="37">
        <v>71</v>
      </c>
      <c r="F73" s="56" t="str">
        <f>RnDData!G98</f>
        <v>6-18-2013</v>
      </c>
      <c r="H73" s="14">
        <f>RnDData!H98</f>
        <v>0</v>
      </c>
      <c r="J73" s="12">
        <f>RnDData!I98</f>
        <v>0</v>
      </c>
      <c r="L73" s="14">
        <f>RnDData!J98</f>
        <v>0</v>
      </c>
      <c r="N73" s="14">
        <f>RnDData!K98</f>
        <v>0</v>
      </c>
      <c r="O73" s="48">
        <f t="shared" si="23"/>
        <v>0</v>
      </c>
    </row>
    <row r="74" spans="1:15">
      <c r="A74" s="8">
        <v>3</v>
      </c>
      <c r="B74" s="8" t="s">
        <v>46</v>
      </c>
      <c r="C74" s="8" t="s">
        <v>11</v>
      </c>
      <c r="D74" s="37">
        <v>72</v>
      </c>
      <c r="E74" s="56" t="str">
        <f>F45</f>
        <v>1-29-2011</v>
      </c>
      <c r="F74" s="56">
        <f>RnDData!G99</f>
        <v>41122</v>
      </c>
      <c r="G74" s="14">
        <f>H45</f>
        <v>3.3</v>
      </c>
      <c r="H74" s="14">
        <f>RnDData!H99</f>
        <v>4.3</v>
      </c>
      <c r="I74">
        <f>J45</f>
        <v>14000</v>
      </c>
      <c r="J74" s="12">
        <f>RnDData!I99</f>
        <v>13500</v>
      </c>
      <c r="K74" s="14">
        <f>L45</f>
        <v>5.0999999999999996</v>
      </c>
      <c r="L74" s="14">
        <f>RnDData!J99</f>
        <v>5.0999999999999996</v>
      </c>
      <c r="M74" s="14">
        <f>N45</f>
        <v>15.1</v>
      </c>
      <c r="N74" s="14">
        <f>RnDData!K99</f>
        <v>15.1</v>
      </c>
      <c r="O74" s="48">
        <f t="shared" si="23"/>
        <v>333.33333333333331</v>
      </c>
    </row>
    <row r="75" spans="1:15">
      <c r="A75" s="8">
        <v>3</v>
      </c>
      <c r="B75" s="8" t="s">
        <v>47</v>
      </c>
      <c r="C75" s="8" t="s">
        <v>11</v>
      </c>
      <c r="D75" s="37">
        <v>73</v>
      </c>
      <c r="E75" s="56" t="str">
        <f t="shared" ref="E75:E84" si="24">F46</f>
        <v>1-15-2011</v>
      </c>
      <c r="F75" s="56" t="str">
        <f>RnDData!G100</f>
        <v>1-15-2011</v>
      </c>
      <c r="G75" s="14">
        <f t="shared" ref="G75:G84" si="25">H46</f>
        <v>6.6</v>
      </c>
      <c r="H75" s="14">
        <f>RnDData!H100</f>
        <v>7.6</v>
      </c>
      <c r="I75" s="8">
        <f t="shared" ref="I75:I84" si="26">J46</f>
        <v>12000</v>
      </c>
      <c r="J75" s="12">
        <f>RnDData!I100</f>
        <v>12000</v>
      </c>
      <c r="K75" s="14">
        <f t="shared" ref="K75:K84" si="27">L46</f>
        <v>3</v>
      </c>
      <c r="L75" s="14">
        <f>RnDData!J100</f>
        <v>3</v>
      </c>
      <c r="M75" s="14">
        <f t="shared" ref="M75:M84" si="28">N46</f>
        <v>17</v>
      </c>
      <c r="N75" s="14">
        <f>RnDData!K100</f>
        <v>17</v>
      </c>
      <c r="O75" s="48">
        <f t="shared" si="23"/>
        <v>0</v>
      </c>
    </row>
    <row r="76" spans="1:15">
      <c r="A76" s="8">
        <v>3</v>
      </c>
      <c r="B76" s="8" t="s">
        <v>48</v>
      </c>
      <c r="C76" s="8" t="s">
        <v>9</v>
      </c>
      <c r="D76" s="37">
        <v>74</v>
      </c>
      <c r="E76" s="56">
        <f t="shared" si="24"/>
        <v>40888</v>
      </c>
      <c r="F76" s="56" t="str">
        <f>RnDData!G101</f>
        <v>12-19-2012</v>
      </c>
      <c r="G76" s="14">
        <f t="shared" si="25"/>
        <v>1.3</v>
      </c>
      <c r="H76" s="14">
        <f>RnDData!H101</f>
        <v>1.2</v>
      </c>
      <c r="I76" s="8">
        <f t="shared" si="26"/>
        <v>14000</v>
      </c>
      <c r="J76" s="12">
        <f>RnDData!I101</f>
        <v>14000</v>
      </c>
      <c r="K76" s="14">
        <f t="shared" si="27"/>
        <v>6.5</v>
      </c>
      <c r="L76" s="14">
        <f>RnDData!J101</f>
        <v>7.5</v>
      </c>
      <c r="M76" s="14">
        <f t="shared" si="28"/>
        <v>13.5</v>
      </c>
      <c r="N76" s="14">
        <f>RnDData!K101</f>
        <v>12.5</v>
      </c>
      <c r="O76" s="48">
        <f t="shared" si="23"/>
        <v>500</v>
      </c>
    </row>
    <row r="77" spans="1:15">
      <c r="A77" s="8">
        <v>3</v>
      </c>
      <c r="B77" s="8" t="s">
        <v>49</v>
      </c>
      <c r="C77" s="8" t="s">
        <v>9</v>
      </c>
      <c r="D77" s="37">
        <v>75</v>
      </c>
      <c r="E77" s="56">
        <f t="shared" si="24"/>
        <v>40828</v>
      </c>
      <c r="F77" s="56" t="str">
        <f>RnDData!G102</f>
        <v>6-25-2012</v>
      </c>
      <c r="G77" s="14">
        <f t="shared" si="25"/>
        <v>1.4</v>
      </c>
      <c r="H77" s="14">
        <f>RnDData!H102</f>
        <v>1.5</v>
      </c>
      <c r="I77" s="8">
        <f t="shared" si="26"/>
        <v>14000</v>
      </c>
      <c r="J77" s="12">
        <f>RnDData!I102</f>
        <v>14000</v>
      </c>
      <c r="K77" s="14">
        <f t="shared" si="27"/>
        <v>7.6</v>
      </c>
      <c r="L77" s="14">
        <f>RnDData!J102</f>
        <v>7.6</v>
      </c>
      <c r="M77" s="14">
        <f t="shared" si="28"/>
        <v>14.1</v>
      </c>
      <c r="N77" s="14">
        <f>RnDData!K102</f>
        <v>13.5</v>
      </c>
      <c r="O77" s="48">
        <f t="shared" si="23"/>
        <v>299.99999999999983</v>
      </c>
    </row>
    <row r="78" spans="1:15">
      <c r="A78" s="8">
        <v>3</v>
      </c>
      <c r="B78" s="8" t="s">
        <v>50</v>
      </c>
      <c r="C78" s="8" t="s">
        <v>9</v>
      </c>
      <c r="D78" s="37">
        <v>76</v>
      </c>
      <c r="E78" s="56" t="str">
        <f t="shared" si="24"/>
        <v>11-17-2011</v>
      </c>
      <c r="F78" s="56" t="str">
        <f>RnDData!G103</f>
        <v>12-16-2012</v>
      </c>
      <c r="G78" s="14">
        <f t="shared" si="25"/>
        <v>1.5</v>
      </c>
      <c r="H78" s="14">
        <f>RnDData!H103</f>
        <v>1.2</v>
      </c>
      <c r="I78" s="8">
        <f t="shared" si="26"/>
        <v>14000</v>
      </c>
      <c r="J78" s="12">
        <f>RnDData!I103</f>
        <v>14000</v>
      </c>
      <c r="K78" s="14">
        <f t="shared" si="27"/>
        <v>6</v>
      </c>
      <c r="L78" s="14">
        <f>RnDData!J103</f>
        <v>7.4</v>
      </c>
      <c r="M78" s="14">
        <f t="shared" si="28"/>
        <v>12.9</v>
      </c>
      <c r="N78" s="14">
        <f>RnDData!K103</f>
        <v>12.9</v>
      </c>
      <c r="O78" s="48">
        <f t="shared" si="23"/>
        <v>700.00000000000023</v>
      </c>
    </row>
    <row r="79" spans="1:15">
      <c r="A79" s="8">
        <v>3</v>
      </c>
      <c r="B79" s="8" t="s">
        <v>51</v>
      </c>
      <c r="C79" s="8" t="s">
        <v>9</v>
      </c>
      <c r="D79" s="37">
        <v>77</v>
      </c>
      <c r="E79" s="56">
        <f t="shared" si="24"/>
        <v>40828</v>
      </c>
      <c r="F79" s="56">
        <f>RnDData!G104</f>
        <v>40942</v>
      </c>
      <c r="G79" s="14">
        <f t="shared" si="25"/>
        <v>1.8</v>
      </c>
      <c r="H79" s="14">
        <f>RnDData!H104</f>
        <v>1.8</v>
      </c>
      <c r="I79" s="8">
        <f t="shared" si="26"/>
        <v>17500</v>
      </c>
      <c r="J79" s="12">
        <f>RnDData!I104</f>
        <v>17500</v>
      </c>
      <c r="K79" s="14">
        <f t="shared" si="27"/>
        <v>6.7</v>
      </c>
      <c r="L79" s="14">
        <f>RnDData!J104</f>
        <v>6.8</v>
      </c>
      <c r="M79" s="14">
        <f t="shared" si="28"/>
        <v>13.4</v>
      </c>
      <c r="N79" s="14">
        <f>RnDData!K104</f>
        <v>13.4</v>
      </c>
      <c r="O79" s="48">
        <f t="shared" si="23"/>
        <v>49.999999999999822</v>
      </c>
    </row>
    <row r="80" spans="1:15">
      <c r="A80" s="8">
        <v>3</v>
      </c>
      <c r="B80" s="8" t="s">
        <v>52</v>
      </c>
      <c r="C80" s="8" t="s">
        <v>11</v>
      </c>
      <c r="D80" s="37">
        <v>78</v>
      </c>
      <c r="E80" s="56" t="str">
        <f t="shared" si="24"/>
        <v>1-29-2010</v>
      </c>
      <c r="F80" s="56" t="str">
        <f>RnDData!G105</f>
        <v>9-21-2015</v>
      </c>
      <c r="G80" s="14">
        <f t="shared" si="25"/>
        <v>6.6</v>
      </c>
      <c r="H80" s="14">
        <f>RnDData!H105</f>
        <v>7.6</v>
      </c>
      <c r="I80" s="8">
        <f t="shared" si="26"/>
        <v>12000</v>
      </c>
      <c r="J80" s="12">
        <f>RnDData!I105</f>
        <v>12000</v>
      </c>
      <c r="K80" s="14">
        <f t="shared" si="27"/>
        <v>3</v>
      </c>
      <c r="L80" s="14">
        <f>RnDData!J105</f>
        <v>3</v>
      </c>
      <c r="M80" s="14">
        <f t="shared" si="28"/>
        <v>17</v>
      </c>
      <c r="N80" s="14">
        <f>RnDData!K105</f>
        <v>17</v>
      </c>
      <c r="O80" s="48">
        <f t="shared" si="23"/>
        <v>0</v>
      </c>
    </row>
    <row r="81" spans="1:15">
      <c r="A81" s="8">
        <v>3</v>
      </c>
      <c r="B81" s="8" t="s">
        <v>53</v>
      </c>
      <c r="C81" s="8" t="s">
        <v>13</v>
      </c>
      <c r="D81" s="37">
        <v>79</v>
      </c>
      <c r="E81" s="56">
        <f t="shared" si="24"/>
        <v>40859</v>
      </c>
      <c r="F81" s="56" t="str">
        <f>RnDData!G106</f>
        <v>12-17-2012</v>
      </c>
      <c r="G81" s="14">
        <f t="shared" si="25"/>
        <v>1.2</v>
      </c>
      <c r="H81" s="14">
        <f>RnDData!H106</f>
        <v>1.1000000000000001</v>
      </c>
      <c r="I81" s="8">
        <f t="shared" si="26"/>
        <v>25000</v>
      </c>
      <c r="J81" s="12">
        <f>RnDData!I106</f>
        <v>25000</v>
      </c>
      <c r="K81" s="14">
        <f t="shared" si="27"/>
        <v>10.1</v>
      </c>
      <c r="L81" s="14">
        <f>RnDData!J106</f>
        <v>11.1</v>
      </c>
      <c r="M81" s="14">
        <f t="shared" si="28"/>
        <v>9.8000000000000007</v>
      </c>
      <c r="N81" s="14">
        <f>RnDData!K106</f>
        <v>8.8000000000000007</v>
      </c>
      <c r="O81" s="48">
        <f t="shared" si="23"/>
        <v>500</v>
      </c>
    </row>
    <row r="82" spans="1:15">
      <c r="A82" s="8">
        <v>3</v>
      </c>
      <c r="B82" s="8" t="s">
        <v>54</v>
      </c>
      <c r="C82" s="8" t="s">
        <v>15</v>
      </c>
      <c r="D82" s="37">
        <v>80</v>
      </c>
      <c r="E82" s="56" t="str">
        <f t="shared" si="24"/>
        <v>11-24-2011</v>
      </c>
      <c r="F82" s="56" t="str">
        <f>RnDData!G107</f>
        <v>12-20-2012</v>
      </c>
      <c r="G82" s="14">
        <f t="shared" si="25"/>
        <v>1.4</v>
      </c>
      <c r="H82" s="14">
        <f>RnDData!H107</f>
        <v>1.2</v>
      </c>
      <c r="I82" s="8">
        <f t="shared" si="26"/>
        <v>27000</v>
      </c>
      <c r="J82" s="12">
        <f>RnDData!I107</f>
        <v>27000</v>
      </c>
      <c r="K82" s="14">
        <f t="shared" si="27"/>
        <v>12</v>
      </c>
      <c r="L82" s="14">
        <f>RnDData!J107</f>
        <v>13.1</v>
      </c>
      <c r="M82" s="14">
        <f t="shared" si="28"/>
        <v>14.2</v>
      </c>
      <c r="N82" s="14">
        <f>RnDData!K107</f>
        <v>13.5</v>
      </c>
      <c r="O82" s="48">
        <f t="shared" si="23"/>
        <v>549.99999999999977</v>
      </c>
    </row>
    <row r="83" spans="1:15">
      <c r="A83" s="8">
        <v>3</v>
      </c>
      <c r="B83" s="8" t="s">
        <v>55</v>
      </c>
      <c r="C83" s="8" t="s">
        <v>17</v>
      </c>
      <c r="D83" s="37">
        <v>81</v>
      </c>
      <c r="E83" s="56" t="str">
        <f t="shared" si="24"/>
        <v>11-26-2011</v>
      </c>
      <c r="F83" s="56" t="str">
        <f>RnDData!G108</f>
        <v>12-20-2012</v>
      </c>
      <c r="G83" s="14">
        <f t="shared" si="25"/>
        <v>1.5</v>
      </c>
      <c r="H83" s="14">
        <f>RnDData!H108</f>
        <v>1.2</v>
      </c>
      <c r="I83" s="8">
        <f t="shared" si="26"/>
        <v>19000</v>
      </c>
      <c r="J83" s="12">
        <f>RnDData!I108</f>
        <v>19000</v>
      </c>
      <c r="K83" s="14">
        <f t="shared" si="27"/>
        <v>6</v>
      </c>
      <c r="L83" s="14">
        <f>RnDData!J108</f>
        <v>6.7</v>
      </c>
      <c r="M83" s="14">
        <f t="shared" si="28"/>
        <v>8.6</v>
      </c>
      <c r="N83" s="14">
        <f>RnDData!K108</f>
        <v>7.5</v>
      </c>
      <c r="O83" s="48">
        <f t="shared" si="23"/>
        <v>350.00000000000011</v>
      </c>
    </row>
    <row r="84" spans="1:15">
      <c r="A84" s="8">
        <v>3</v>
      </c>
      <c r="B84" s="8" t="s">
        <v>155</v>
      </c>
      <c r="C84" s="8" t="s">
        <v>13</v>
      </c>
      <c r="D84" s="37">
        <v>82</v>
      </c>
      <c r="E84" s="56" t="str">
        <f t="shared" si="24"/>
        <v>7-27-2012</v>
      </c>
      <c r="F84" s="56" t="str">
        <f>RnDData!G109</f>
        <v>7-27-2012</v>
      </c>
      <c r="G84" s="14">
        <f t="shared" si="25"/>
        <v>0</v>
      </c>
      <c r="H84" s="14">
        <f>RnDData!H109</f>
        <v>0.4</v>
      </c>
      <c r="I84" s="8">
        <f t="shared" si="26"/>
        <v>0</v>
      </c>
      <c r="J84" s="12">
        <f>RnDData!I109</f>
        <v>25000</v>
      </c>
      <c r="K84" s="14">
        <f t="shared" si="27"/>
        <v>0</v>
      </c>
      <c r="L84" s="14">
        <f>RnDData!J109</f>
        <v>11</v>
      </c>
      <c r="M84" s="14">
        <f t="shared" si="28"/>
        <v>0</v>
      </c>
      <c r="N84" s="14">
        <f>RnDData!K109</f>
        <v>9</v>
      </c>
      <c r="O84" s="48">
        <f t="shared" si="23"/>
        <v>55500</v>
      </c>
    </row>
    <row r="85" spans="1:15">
      <c r="A85" s="8">
        <v>3</v>
      </c>
      <c r="B85" s="8" t="s">
        <v>201</v>
      </c>
      <c r="C85" s="8"/>
      <c r="D85" s="37">
        <v>83</v>
      </c>
      <c r="F85" s="56">
        <f>RnDData!G110</f>
        <v>41432</v>
      </c>
      <c r="H85" s="14">
        <f>RnDData!H110</f>
        <v>0</v>
      </c>
      <c r="J85" s="12">
        <f>RnDData!I110</f>
        <v>0</v>
      </c>
      <c r="L85" s="14">
        <f>RnDData!J110</f>
        <v>0</v>
      </c>
      <c r="N85" s="14">
        <f>RnDData!K110</f>
        <v>0</v>
      </c>
      <c r="O85" s="48">
        <f t="shared" si="23"/>
        <v>0</v>
      </c>
    </row>
    <row r="86" spans="1:15">
      <c r="A86" s="8">
        <v>4</v>
      </c>
      <c r="B86" s="8" t="s">
        <v>31</v>
      </c>
      <c r="C86" s="8" t="s">
        <v>11</v>
      </c>
      <c r="D86" s="37">
        <v>84</v>
      </c>
      <c r="E86" s="56">
        <f>F56</f>
        <v>41244</v>
      </c>
      <c r="F86" s="56" t="str">
        <f>RnDData!G111</f>
        <v>1-27-2013</v>
      </c>
      <c r="G86" s="14">
        <f>H56</f>
        <v>3</v>
      </c>
      <c r="H86" s="14">
        <f>RnDData!H111</f>
        <v>4</v>
      </c>
      <c r="I86" s="12">
        <f>J56</f>
        <v>16000</v>
      </c>
      <c r="J86" s="12">
        <f>RnDData!I111</f>
        <v>14000</v>
      </c>
      <c r="K86" s="14">
        <f>L56</f>
        <v>5.5</v>
      </c>
      <c r="L86" s="14">
        <f>RnDData!J111</f>
        <v>5.5</v>
      </c>
      <c r="M86" s="14">
        <f>N56</f>
        <v>15.1</v>
      </c>
      <c r="N86" s="14">
        <f>RnDData!K111</f>
        <v>15.1</v>
      </c>
      <c r="O86" s="48">
        <f t="shared" si="23"/>
        <v>1333.3333333333333</v>
      </c>
    </row>
    <row r="87" spans="1:15">
      <c r="A87" s="8">
        <v>4</v>
      </c>
      <c r="B87" s="8" t="s">
        <v>32</v>
      </c>
      <c r="C87" s="8" t="s">
        <v>11</v>
      </c>
      <c r="D87" s="37">
        <v>85</v>
      </c>
      <c r="E87" s="56" t="str">
        <f t="shared" ref="E87:E91" si="29">F57</f>
        <v>5-27-2013</v>
      </c>
      <c r="F87" s="56" t="str">
        <f>RnDData!G112</f>
        <v>5-27-2013</v>
      </c>
      <c r="G87" s="14">
        <f t="shared" ref="G87:G91" si="30">H57</f>
        <v>7.6</v>
      </c>
      <c r="H87" s="14">
        <f>RnDData!H112</f>
        <v>4.5999999999999996</v>
      </c>
      <c r="I87" s="12">
        <f t="shared" ref="I87:I91" si="31">J57</f>
        <v>14000</v>
      </c>
      <c r="J87" s="12">
        <f>RnDData!I112</f>
        <v>14000</v>
      </c>
      <c r="K87" s="14">
        <f t="shared" ref="K87:K91" si="32">L57</f>
        <v>3</v>
      </c>
      <c r="L87" s="14">
        <f>RnDData!J112</f>
        <v>4.5</v>
      </c>
      <c r="M87" s="14">
        <f t="shared" ref="M87:M91" si="33">N57</f>
        <v>17</v>
      </c>
      <c r="N87" s="14">
        <f>RnDData!K112</f>
        <v>15.7</v>
      </c>
      <c r="O87" s="48">
        <f t="shared" si="23"/>
        <v>750</v>
      </c>
    </row>
    <row r="88" spans="1:15">
      <c r="A88" s="8">
        <v>4</v>
      </c>
      <c r="B88" s="8" t="s">
        <v>33</v>
      </c>
      <c r="C88" s="8" t="s">
        <v>9</v>
      </c>
      <c r="D88" s="37">
        <v>86</v>
      </c>
      <c r="E88" s="56" t="str">
        <f t="shared" si="29"/>
        <v>12-21-2012</v>
      </c>
      <c r="F88" s="56" t="str">
        <f>RnDData!G113</f>
        <v>1-14-2013</v>
      </c>
      <c r="G88" s="14">
        <f t="shared" si="30"/>
        <v>1.3</v>
      </c>
      <c r="H88" s="14">
        <f>RnDData!H113</f>
        <v>2.2999999999999998</v>
      </c>
      <c r="I88" s="12">
        <f t="shared" si="31"/>
        <v>18000</v>
      </c>
      <c r="J88" s="12">
        <f>RnDData!I113</f>
        <v>17000</v>
      </c>
      <c r="K88" s="14">
        <f t="shared" si="32"/>
        <v>7.9</v>
      </c>
      <c r="L88" s="14">
        <f>RnDData!J113</f>
        <v>7.9</v>
      </c>
      <c r="M88" s="14">
        <f t="shared" si="33"/>
        <v>12.2</v>
      </c>
      <c r="N88" s="14">
        <f>RnDData!K113</f>
        <v>12.2</v>
      </c>
      <c r="O88" s="48">
        <f t="shared" si="23"/>
        <v>666.66666666666663</v>
      </c>
    </row>
    <row r="89" spans="1:15">
      <c r="A89" s="8">
        <v>4</v>
      </c>
      <c r="B89" s="8" t="s">
        <v>34</v>
      </c>
      <c r="C89" s="8" t="s">
        <v>9</v>
      </c>
      <c r="D89" s="37">
        <v>87</v>
      </c>
      <c r="E89" s="56" t="str">
        <f t="shared" si="29"/>
        <v>12-21-2012</v>
      </c>
      <c r="F89" s="56" t="str">
        <f>RnDData!G114</f>
        <v>1-14-2013</v>
      </c>
      <c r="G89" s="14">
        <f t="shared" si="30"/>
        <v>1.3</v>
      </c>
      <c r="H89" s="14">
        <f>RnDData!H114</f>
        <v>2.2999999999999998</v>
      </c>
      <c r="I89" s="12">
        <f t="shared" si="31"/>
        <v>18000</v>
      </c>
      <c r="J89" s="12">
        <f>RnDData!I114</f>
        <v>17000</v>
      </c>
      <c r="K89" s="14">
        <f t="shared" si="32"/>
        <v>8.6</v>
      </c>
      <c r="L89" s="14">
        <f>RnDData!J114</f>
        <v>8.6</v>
      </c>
      <c r="M89" s="14">
        <f t="shared" si="33"/>
        <v>12.6</v>
      </c>
      <c r="N89" s="14">
        <f>RnDData!K114</f>
        <v>12.6</v>
      </c>
      <c r="O89" s="48">
        <f t="shared" si="23"/>
        <v>666.66666666666663</v>
      </c>
    </row>
    <row r="90" spans="1:15">
      <c r="A90" s="8">
        <v>4</v>
      </c>
      <c r="B90" s="8" t="s">
        <v>35</v>
      </c>
      <c r="C90" s="8" t="s">
        <v>9</v>
      </c>
      <c r="D90" s="37">
        <v>88</v>
      </c>
      <c r="E90" s="56" t="str">
        <f t="shared" si="29"/>
        <v>12-16-2012</v>
      </c>
      <c r="F90" s="56" t="str">
        <f>RnDData!G115</f>
        <v>1-14-2013</v>
      </c>
      <c r="G90" s="14">
        <f t="shared" si="30"/>
        <v>1.4</v>
      </c>
      <c r="H90" s="14">
        <f>RnDData!H115</f>
        <v>2.4</v>
      </c>
      <c r="I90" s="12">
        <f t="shared" si="31"/>
        <v>18000</v>
      </c>
      <c r="J90" s="12">
        <f>RnDData!I115</f>
        <v>17000</v>
      </c>
      <c r="K90" s="14">
        <f t="shared" si="32"/>
        <v>7.4</v>
      </c>
      <c r="L90" s="14">
        <f>RnDData!J115</f>
        <v>7.4</v>
      </c>
      <c r="M90" s="14">
        <f t="shared" si="33"/>
        <v>11.6</v>
      </c>
      <c r="N90" s="14">
        <f>RnDData!K115</f>
        <v>11.6</v>
      </c>
      <c r="O90" s="48">
        <f t="shared" si="23"/>
        <v>666.66666666666663</v>
      </c>
    </row>
    <row r="91" spans="1:15">
      <c r="A91" s="8">
        <v>4</v>
      </c>
      <c r="B91" s="8" t="s">
        <v>123</v>
      </c>
      <c r="C91" s="8" t="s">
        <v>13</v>
      </c>
      <c r="D91" s="37">
        <v>89</v>
      </c>
      <c r="E91" s="56">
        <f t="shared" si="29"/>
        <v>41192</v>
      </c>
      <c r="F91" s="56" t="str">
        <f>RnDData!G116</f>
        <v>8-16-2013</v>
      </c>
      <c r="G91" s="14">
        <f t="shared" si="30"/>
        <v>0.2</v>
      </c>
      <c r="H91" s="14">
        <f>RnDData!H116</f>
        <v>0.8</v>
      </c>
      <c r="I91" s="12">
        <f t="shared" si="31"/>
        <v>23000</v>
      </c>
      <c r="J91" s="12">
        <f>RnDData!I116</f>
        <v>23000</v>
      </c>
      <c r="K91" s="14">
        <f t="shared" si="32"/>
        <v>11.6</v>
      </c>
      <c r="L91" s="14">
        <f>RnDData!J116</f>
        <v>12.6</v>
      </c>
      <c r="M91" s="14">
        <f t="shared" si="33"/>
        <v>8.4</v>
      </c>
      <c r="N91" s="14">
        <f>RnDData!K116</f>
        <v>8</v>
      </c>
      <c r="O91" s="48">
        <f t="shared" si="23"/>
        <v>500</v>
      </c>
    </row>
    <row r="92" spans="1:15">
      <c r="A92" s="8">
        <v>4</v>
      </c>
      <c r="B92" s="8" t="s">
        <v>210</v>
      </c>
      <c r="C92" s="8"/>
      <c r="D92" s="37">
        <v>90</v>
      </c>
      <c r="F92" s="56">
        <f>RnDData!G117</f>
        <v>41860</v>
      </c>
      <c r="H92" s="14">
        <f>RnDData!H117</f>
        <v>0</v>
      </c>
      <c r="J92" s="12">
        <f>RnDData!I117</f>
        <v>0</v>
      </c>
      <c r="L92" s="14">
        <f>RnDData!J117</f>
        <v>0</v>
      </c>
      <c r="N92" s="14">
        <f>RnDData!K117</f>
        <v>0</v>
      </c>
      <c r="O92" s="48">
        <f t="shared" si="23"/>
        <v>0</v>
      </c>
    </row>
    <row r="93" spans="1:15">
      <c r="A93" s="8">
        <v>4</v>
      </c>
      <c r="B93" s="8" t="s">
        <v>36</v>
      </c>
      <c r="C93" s="8" t="s">
        <v>9</v>
      </c>
      <c r="D93" s="37">
        <v>91</v>
      </c>
      <c r="E93" s="56">
        <f>F62</f>
        <v>41255</v>
      </c>
      <c r="F93" s="56" t="str">
        <f>RnDData!G118</f>
        <v>12-15-2013</v>
      </c>
      <c r="G93" s="14">
        <f>H62</f>
        <v>1.5</v>
      </c>
      <c r="H93" s="14">
        <f>RnDData!H118</f>
        <v>1.3</v>
      </c>
      <c r="I93" s="12">
        <f>J62</f>
        <v>15000</v>
      </c>
      <c r="J93" s="12">
        <f>RnDData!I118</f>
        <v>15000</v>
      </c>
      <c r="K93" s="14">
        <f>L62</f>
        <v>6.4</v>
      </c>
      <c r="L93" s="14">
        <f>RnDData!J118</f>
        <v>7.3</v>
      </c>
      <c r="M93" s="14">
        <f>N62</f>
        <v>13.5</v>
      </c>
      <c r="N93" s="14">
        <f>RnDData!K118</f>
        <v>12.7</v>
      </c>
      <c r="O93" s="48">
        <f t="shared" si="23"/>
        <v>449.99999999999972</v>
      </c>
    </row>
    <row r="94" spans="1:15">
      <c r="A94" s="8">
        <v>4</v>
      </c>
      <c r="B94" s="8" t="s">
        <v>37</v>
      </c>
      <c r="C94" s="8" t="s">
        <v>11</v>
      </c>
      <c r="D94" s="37">
        <v>92</v>
      </c>
      <c r="E94" s="56">
        <f t="shared" ref="E94:E116" si="34">F63</f>
        <v>41122</v>
      </c>
      <c r="F94" s="56" t="str">
        <f>RnDData!G119</f>
        <v>11-28-2014</v>
      </c>
      <c r="G94" s="14">
        <f t="shared" ref="G94:G116" si="35">H63</f>
        <v>7.6</v>
      </c>
      <c r="H94" s="14">
        <f>RnDData!H119</f>
        <v>8.6</v>
      </c>
      <c r="I94" s="12">
        <f t="shared" ref="I94:I116" si="36">J63</f>
        <v>12000</v>
      </c>
      <c r="J94" s="12">
        <f>RnDData!I119</f>
        <v>12000</v>
      </c>
      <c r="K94" s="14">
        <f t="shared" ref="K94:K116" si="37">L63</f>
        <v>3</v>
      </c>
      <c r="L94" s="14">
        <f>RnDData!J119</f>
        <v>3</v>
      </c>
      <c r="M94" s="14">
        <f t="shared" ref="M94:M116" si="38">N63</f>
        <v>17</v>
      </c>
      <c r="N94" s="14">
        <f>RnDData!K119</f>
        <v>17</v>
      </c>
      <c r="O94" s="48">
        <f t="shared" si="23"/>
        <v>0</v>
      </c>
    </row>
    <row r="95" spans="1:15">
      <c r="A95" s="8">
        <v>4</v>
      </c>
      <c r="B95" s="8" t="s">
        <v>38</v>
      </c>
      <c r="C95" s="8" t="s">
        <v>13</v>
      </c>
      <c r="D95" s="37">
        <v>93</v>
      </c>
      <c r="E95" s="56" t="str">
        <f t="shared" si="34"/>
        <v>12-25-2012</v>
      </c>
      <c r="F95" s="56" t="str">
        <f>RnDData!G120</f>
        <v>12-26-2013</v>
      </c>
      <c r="G95" s="14">
        <f t="shared" si="35"/>
        <v>1.1000000000000001</v>
      </c>
      <c r="H95" s="14">
        <f>RnDData!H120</f>
        <v>1.1000000000000001</v>
      </c>
      <c r="I95" s="12">
        <f t="shared" si="36"/>
        <v>23000</v>
      </c>
      <c r="J95" s="12">
        <f>RnDData!I120</f>
        <v>23000</v>
      </c>
      <c r="K95" s="14">
        <f t="shared" si="37"/>
        <v>11.1</v>
      </c>
      <c r="L95" s="14">
        <f>RnDData!J120</f>
        <v>12.2</v>
      </c>
      <c r="M95" s="14">
        <f t="shared" si="38"/>
        <v>8.9</v>
      </c>
      <c r="N95" s="14">
        <f>RnDData!K120</f>
        <v>7.8</v>
      </c>
      <c r="O95" s="48">
        <f t="shared" si="23"/>
        <v>549.99999999999977</v>
      </c>
    </row>
    <row r="96" spans="1:15">
      <c r="A96" s="8">
        <v>4</v>
      </c>
      <c r="B96" s="8" t="s">
        <v>39</v>
      </c>
      <c r="C96" s="8" t="s">
        <v>15</v>
      </c>
      <c r="D96" s="37">
        <v>94</v>
      </c>
      <c r="E96" s="56" t="str">
        <f t="shared" si="34"/>
        <v>11-28-2012</v>
      </c>
      <c r="F96" s="56" t="str">
        <f>RnDData!G121</f>
        <v>12-24-2013</v>
      </c>
      <c r="G96" s="14">
        <f t="shared" si="35"/>
        <v>1.4</v>
      </c>
      <c r="H96" s="14">
        <f>RnDData!H121</f>
        <v>1.2</v>
      </c>
      <c r="I96" s="12">
        <f t="shared" si="36"/>
        <v>26000</v>
      </c>
      <c r="J96" s="12">
        <f>RnDData!I121</f>
        <v>26000</v>
      </c>
      <c r="K96" s="14">
        <f t="shared" si="37"/>
        <v>12.6</v>
      </c>
      <c r="L96" s="14">
        <f>RnDData!J121</f>
        <v>13.7</v>
      </c>
      <c r="M96" s="14">
        <f t="shared" si="38"/>
        <v>13.7</v>
      </c>
      <c r="N96" s="14">
        <f>RnDData!K121</f>
        <v>12.8</v>
      </c>
      <c r="O96" s="48">
        <f t="shared" si="23"/>
        <v>549.99999999999977</v>
      </c>
    </row>
    <row r="97" spans="1:15">
      <c r="A97" s="8">
        <v>4</v>
      </c>
      <c r="B97" s="8" t="s">
        <v>40</v>
      </c>
      <c r="C97" s="8" t="s">
        <v>17</v>
      </c>
      <c r="D97" s="37">
        <v>95</v>
      </c>
      <c r="E97" s="56">
        <f t="shared" si="34"/>
        <v>41255</v>
      </c>
      <c r="F97" s="56" t="str">
        <f>RnDData!G122</f>
        <v>12-24-2013</v>
      </c>
      <c r="G97" s="14">
        <f t="shared" si="35"/>
        <v>1.3</v>
      </c>
      <c r="H97" s="14">
        <f>RnDData!H122</f>
        <v>1.2</v>
      </c>
      <c r="I97" s="12">
        <f t="shared" si="36"/>
        <v>18000</v>
      </c>
      <c r="J97" s="12">
        <f>RnDData!I122</f>
        <v>18000</v>
      </c>
      <c r="K97" s="14">
        <f t="shared" si="37"/>
        <v>6.4</v>
      </c>
      <c r="L97" s="14">
        <f>RnDData!J122</f>
        <v>7.3</v>
      </c>
      <c r="M97" s="14">
        <f t="shared" si="38"/>
        <v>7.8</v>
      </c>
      <c r="N97" s="14">
        <f>RnDData!K122</f>
        <v>6.7</v>
      </c>
      <c r="O97" s="48">
        <f t="shared" si="23"/>
        <v>449.99999999999972</v>
      </c>
    </row>
    <row r="98" spans="1:15">
      <c r="A98" s="8">
        <v>4</v>
      </c>
      <c r="B98" s="8" t="s">
        <v>41</v>
      </c>
      <c r="C98" s="8" t="s">
        <v>9</v>
      </c>
      <c r="D98" s="37">
        <v>96</v>
      </c>
      <c r="E98" s="56">
        <f t="shared" si="34"/>
        <v>41038</v>
      </c>
      <c r="F98" s="56" t="str">
        <f>RnDData!G123</f>
        <v>10-14-2013</v>
      </c>
      <c r="G98" s="14">
        <f t="shared" si="35"/>
        <v>1.6</v>
      </c>
      <c r="H98" s="14">
        <f>RnDData!H123</f>
        <v>1.4</v>
      </c>
      <c r="I98" s="12">
        <f t="shared" si="36"/>
        <v>19000</v>
      </c>
      <c r="J98" s="12">
        <f>RnDData!I123</f>
        <v>19000</v>
      </c>
      <c r="K98" s="14">
        <f t="shared" si="37"/>
        <v>7.4</v>
      </c>
      <c r="L98" s="14">
        <f>RnDData!J123</f>
        <v>8.3000000000000007</v>
      </c>
      <c r="M98" s="14">
        <f t="shared" si="38"/>
        <v>12.6</v>
      </c>
      <c r="N98" s="14">
        <f>RnDData!K123</f>
        <v>11.7</v>
      </c>
      <c r="O98" s="48">
        <f t="shared" si="23"/>
        <v>450.00000000000017</v>
      </c>
    </row>
    <row r="99" spans="1:15">
      <c r="A99" s="8">
        <v>4</v>
      </c>
      <c r="B99" s="8" t="s">
        <v>42</v>
      </c>
      <c r="C99" s="8" t="s">
        <v>11</v>
      </c>
      <c r="D99" s="37">
        <v>97</v>
      </c>
      <c r="E99" s="56">
        <f t="shared" si="34"/>
        <v>41122</v>
      </c>
      <c r="F99" s="56" t="str">
        <f>RnDData!G124</f>
        <v>10-21-2014</v>
      </c>
      <c r="G99" s="14">
        <f t="shared" si="35"/>
        <v>7.6</v>
      </c>
      <c r="H99" s="14">
        <f>RnDData!H124</f>
        <v>8.6</v>
      </c>
      <c r="I99" s="12">
        <f t="shared" si="36"/>
        <v>15500</v>
      </c>
      <c r="J99" s="12">
        <f>RnDData!I124</f>
        <v>15500</v>
      </c>
      <c r="K99" s="14">
        <f t="shared" si="37"/>
        <v>3</v>
      </c>
      <c r="L99" s="14">
        <f>RnDData!J124</f>
        <v>3</v>
      </c>
      <c r="M99" s="14">
        <f t="shared" si="38"/>
        <v>17</v>
      </c>
      <c r="N99" s="14">
        <f>RnDData!K124</f>
        <v>17</v>
      </c>
      <c r="O99" s="48">
        <f t="shared" si="23"/>
        <v>0</v>
      </c>
    </row>
    <row r="100" spans="1:15">
      <c r="A100" s="8">
        <v>4</v>
      </c>
      <c r="B100" s="8" t="s">
        <v>43</v>
      </c>
      <c r="C100" s="8" t="s">
        <v>13</v>
      </c>
      <c r="D100" s="37">
        <v>98</v>
      </c>
      <c r="E100" s="56" t="str">
        <f t="shared" si="34"/>
        <v>12-17-2012</v>
      </c>
      <c r="F100" s="56" t="str">
        <f>RnDData!G125</f>
        <v>11-23-2013</v>
      </c>
      <c r="G100" s="14">
        <f t="shared" si="35"/>
        <v>1.1000000000000001</v>
      </c>
      <c r="H100" s="14">
        <f>RnDData!H125</f>
        <v>1.1000000000000001</v>
      </c>
      <c r="I100" s="12">
        <f t="shared" si="36"/>
        <v>24000</v>
      </c>
      <c r="J100" s="12">
        <f>RnDData!I125</f>
        <v>24000</v>
      </c>
      <c r="K100" s="14">
        <f t="shared" si="37"/>
        <v>11.2</v>
      </c>
      <c r="L100" s="14">
        <f>RnDData!J125</f>
        <v>12.2</v>
      </c>
      <c r="M100" s="14">
        <f t="shared" si="38"/>
        <v>9</v>
      </c>
      <c r="N100" s="14">
        <f>RnDData!K125</f>
        <v>7.9</v>
      </c>
      <c r="O100" s="48">
        <f t="shared" si="23"/>
        <v>500</v>
      </c>
    </row>
    <row r="101" spans="1:15">
      <c r="A101" s="8">
        <v>4</v>
      </c>
      <c r="B101" s="8" t="s">
        <v>44</v>
      </c>
      <c r="C101" s="8" t="s">
        <v>15</v>
      </c>
      <c r="D101" s="37">
        <v>99</v>
      </c>
      <c r="E101" s="56" t="str">
        <f t="shared" si="34"/>
        <v>12-24-2012</v>
      </c>
      <c r="F101" s="56" t="str">
        <f>RnDData!G126</f>
        <v>9-21-2013</v>
      </c>
      <c r="G101" s="14">
        <f t="shared" si="35"/>
        <v>1.3</v>
      </c>
      <c r="H101" s="14">
        <f>RnDData!H126</f>
        <v>1.3</v>
      </c>
      <c r="I101" s="12">
        <f t="shared" si="36"/>
        <v>26000</v>
      </c>
      <c r="J101" s="12">
        <f>RnDData!I126</f>
        <v>26000</v>
      </c>
      <c r="K101" s="14">
        <f t="shared" si="37"/>
        <v>12.8</v>
      </c>
      <c r="L101" s="14">
        <f>RnDData!J126</f>
        <v>13.8</v>
      </c>
      <c r="M101" s="14">
        <f t="shared" si="38"/>
        <v>13.7</v>
      </c>
      <c r="N101" s="14">
        <f>RnDData!K126</f>
        <v>13</v>
      </c>
      <c r="O101" s="48">
        <f t="shared" si="23"/>
        <v>500</v>
      </c>
    </row>
    <row r="102" spans="1:15">
      <c r="A102" s="8">
        <v>4</v>
      </c>
      <c r="B102" s="8" t="s">
        <v>45</v>
      </c>
      <c r="C102" s="8" t="s">
        <v>17</v>
      </c>
      <c r="D102" s="37">
        <v>100</v>
      </c>
      <c r="E102" s="56" t="str">
        <f t="shared" si="34"/>
        <v>12-17-2012</v>
      </c>
      <c r="F102" s="56" t="str">
        <f>RnDData!G127</f>
        <v>10-21-2013</v>
      </c>
      <c r="G102" s="14">
        <f t="shared" si="35"/>
        <v>1.3</v>
      </c>
      <c r="H102" s="14">
        <f>RnDData!H127</f>
        <v>1.2</v>
      </c>
      <c r="I102" s="12">
        <f t="shared" si="36"/>
        <v>19500</v>
      </c>
      <c r="J102" s="12">
        <f>RnDData!I127</f>
        <v>19500</v>
      </c>
      <c r="K102" s="14">
        <f t="shared" si="37"/>
        <v>6.9</v>
      </c>
      <c r="L102" s="14">
        <f>RnDData!J127</f>
        <v>7.8</v>
      </c>
      <c r="M102" s="14">
        <f t="shared" si="38"/>
        <v>7.8</v>
      </c>
      <c r="N102" s="14">
        <f>RnDData!K127</f>
        <v>6.8</v>
      </c>
      <c r="O102" s="48">
        <f t="shared" si="23"/>
        <v>449.99999999999972</v>
      </c>
    </row>
    <row r="103" spans="1:15">
      <c r="A103" s="8">
        <v>4</v>
      </c>
      <c r="B103" s="8" t="s">
        <v>140</v>
      </c>
      <c r="C103" s="8" t="s">
        <v>15</v>
      </c>
      <c r="D103" s="37">
        <v>101</v>
      </c>
      <c r="E103" s="56" t="str">
        <f t="shared" si="34"/>
        <v>8-28-2012</v>
      </c>
      <c r="F103" s="56" t="str">
        <f>RnDData!G128</f>
        <v>6-30-2013</v>
      </c>
      <c r="G103" s="14">
        <f t="shared" si="35"/>
        <v>0.3</v>
      </c>
      <c r="H103" s="14">
        <f>RnDData!H128</f>
        <v>0.9</v>
      </c>
      <c r="I103" s="12">
        <f t="shared" si="36"/>
        <v>26000</v>
      </c>
      <c r="J103" s="12">
        <f>RnDData!I128</f>
        <v>26000</v>
      </c>
      <c r="K103" s="14">
        <f t="shared" si="37"/>
        <v>13</v>
      </c>
      <c r="L103" s="14">
        <f>RnDData!J128</f>
        <v>13.7</v>
      </c>
      <c r="M103" s="14">
        <f t="shared" si="38"/>
        <v>13.5</v>
      </c>
      <c r="N103" s="14">
        <f>RnDData!K128</f>
        <v>13</v>
      </c>
      <c r="O103" s="48">
        <f t="shared" si="23"/>
        <v>349.99999999999966</v>
      </c>
    </row>
    <row r="104" spans="1:15">
      <c r="A104" s="8">
        <v>4</v>
      </c>
      <c r="B104" s="8" t="s">
        <v>185</v>
      </c>
      <c r="C104" s="8" t="s">
        <v>17</v>
      </c>
      <c r="D104" s="37">
        <v>102</v>
      </c>
      <c r="E104" s="56" t="str">
        <f t="shared" si="34"/>
        <v>6-18-2013</v>
      </c>
      <c r="F104" s="56" t="str">
        <f>RnDData!G129</f>
        <v>6-18-2013</v>
      </c>
      <c r="G104" s="14">
        <f t="shared" si="35"/>
        <v>0</v>
      </c>
      <c r="H104" s="14">
        <f>RnDData!H129</f>
        <v>0.5</v>
      </c>
      <c r="I104" s="12">
        <f t="shared" si="36"/>
        <v>0</v>
      </c>
      <c r="J104" s="12">
        <f>RnDData!I129</f>
        <v>19000</v>
      </c>
      <c r="K104" s="14">
        <f t="shared" si="37"/>
        <v>0</v>
      </c>
      <c r="L104" s="14">
        <f>RnDData!J129</f>
        <v>7.8</v>
      </c>
      <c r="M104" s="14">
        <f t="shared" si="38"/>
        <v>0</v>
      </c>
      <c r="N104" s="14">
        <f>RnDData!K129</f>
        <v>7</v>
      </c>
      <c r="O104" s="48">
        <f t="shared" si="23"/>
        <v>41900</v>
      </c>
    </row>
    <row r="105" spans="1:15">
      <c r="A105" s="8">
        <v>4</v>
      </c>
      <c r="B105" s="8" t="s">
        <v>46</v>
      </c>
      <c r="C105" s="8" t="s">
        <v>11</v>
      </c>
      <c r="D105" s="37">
        <v>103</v>
      </c>
      <c r="E105" s="56">
        <f t="shared" si="34"/>
        <v>41122</v>
      </c>
      <c r="F105" s="56">
        <f>RnDData!G130</f>
        <v>41487</v>
      </c>
      <c r="G105" s="14">
        <f t="shared" si="35"/>
        <v>4.3</v>
      </c>
      <c r="H105" s="14">
        <f>RnDData!H130</f>
        <v>5.3</v>
      </c>
      <c r="I105" s="12">
        <f t="shared" si="36"/>
        <v>13500</v>
      </c>
      <c r="J105" s="12">
        <f>RnDData!I130</f>
        <v>13000</v>
      </c>
      <c r="K105" s="14">
        <f t="shared" si="37"/>
        <v>5.0999999999999996</v>
      </c>
      <c r="L105" s="14">
        <f>RnDData!J130</f>
        <v>5.0999999999999996</v>
      </c>
      <c r="M105" s="14">
        <f t="shared" si="38"/>
        <v>15.1</v>
      </c>
      <c r="N105" s="14">
        <f>RnDData!K130</f>
        <v>15.1</v>
      </c>
      <c r="O105" s="48">
        <f t="shared" si="23"/>
        <v>333.33333333333331</v>
      </c>
    </row>
    <row r="106" spans="1:15">
      <c r="A106" s="8">
        <v>4</v>
      </c>
      <c r="B106" s="8" t="s">
        <v>47</v>
      </c>
      <c r="C106" s="8" t="s">
        <v>11</v>
      </c>
      <c r="D106" s="37">
        <v>104</v>
      </c>
      <c r="E106" s="56" t="str">
        <f t="shared" si="34"/>
        <v>1-15-2011</v>
      </c>
      <c r="F106" s="56">
        <f>RnDData!G131</f>
        <v>41648</v>
      </c>
      <c r="G106" s="14">
        <f t="shared" si="35"/>
        <v>7.6</v>
      </c>
      <c r="H106" s="14">
        <f>RnDData!H131</f>
        <v>8.6</v>
      </c>
      <c r="I106" s="12">
        <f t="shared" si="36"/>
        <v>12000</v>
      </c>
      <c r="J106" s="12">
        <f>RnDData!I131</f>
        <v>12000</v>
      </c>
      <c r="K106" s="14">
        <f t="shared" si="37"/>
        <v>3</v>
      </c>
      <c r="L106" s="14">
        <f>RnDData!J131</f>
        <v>3</v>
      </c>
      <c r="M106" s="14">
        <f t="shared" si="38"/>
        <v>17</v>
      </c>
      <c r="N106" s="14">
        <f>RnDData!K131</f>
        <v>17</v>
      </c>
      <c r="O106" s="48">
        <f t="shared" si="23"/>
        <v>0</v>
      </c>
    </row>
    <row r="107" spans="1:15">
      <c r="A107" s="8">
        <v>4</v>
      </c>
      <c r="B107" s="8" t="s">
        <v>48</v>
      </c>
      <c r="C107" s="8" t="s">
        <v>9</v>
      </c>
      <c r="D107" s="37">
        <v>105</v>
      </c>
      <c r="E107" s="56" t="str">
        <f t="shared" si="34"/>
        <v>12-19-2012</v>
      </c>
      <c r="F107" s="56" t="str">
        <f>RnDData!G132</f>
        <v>12-19-2013</v>
      </c>
      <c r="G107" s="14">
        <f t="shared" si="35"/>
        <v>1.2</v>
      </c>
      <c r="H107" s="14">
        <f>RnDData!H132</f>
        <v>1.1000000000000001</v>
      </c>
      <c r="I107" s="12">
        <f t="shared" si="36"/>
        <v>14000</v>
      </c>
      <c r="J107" s="12">
        <f>RnDData!I132</f>
        <v>14000</v>
      </c>
      <c r="K107" s="14">
        <f t="shared" si="37"/>
        <v>7.5</v>
      </c>
      <c r="L107" s="14">
        <f>RnDData!J132</f>
        <v>8.3000000000000007</v>
      </c>
      <c r="M107" s="14">
        <f t="shared" si="38"/>
        <v>12.5</v>
      </c>
      <c r="N107" s="14">
        <f>RnDData!K132</f>
        <v>11.5</v>
      </c>
      <c r="O107" s="48">
        <f t="shared" si="23"/>
        <v>400.00000000000034</v>
      </c>
    </row>
    <row r="108" spans="1:15">
      <c r="A108" s="8">
        <v>4</v>
      </c>
      <c r="B108" s="8" t="s">
        <v>49</v>
      </c>
      <c r="C108" s="8" t="s">
        <v>9</v>
      </c>
      <c r="D108" s="37">
        <v>106</v>
      </c>
      <c r="E108" s="56" t="str">
        <f t="shared" si="34"/>
        <v>6-25-2012</v>
      </c>
      <c r="F108" s="56" t="str">
        <f>RnDData!G133</f>
        <v>12-19-2013</v>
      </c>
      <c r="G108" s="14">
        <f t="shared" si="35"/>
        <v>1.5</v>
      </c>
      <c r="H108" s="14">
        <f>RnDData!H133</f>
        <v>1.2</v>
      </c>
      <c r="I108" s="12">
        <f t="shared" si="36"/>
        <v>14000</v>
      </c>
      <c r="J108" s="12">
        <f>RnDData!I133</f>
        <v>14000</v>
      </c>
      <c r="K108" s="14">
        <f t="shared" si="37"/>
        <v>7.6</v>
      </c>
      <c r="L108" s="14">
        <f>RnDData!J133</f>
        <v>8.4</v>
      </c>
      <c r="M108" s="14">
        <f t="shared" si="38"/>
        <v>13.5</v>
      </c>
      <c r="N108" s="14">
        <f>RnDData!K133</f>
        <v>12.5</v>
      </c>
      <c r="O108" s="48">
        <f t="shared" si="23"/>
        <v>400.00000000000034</v>
      </c>
    </row>
    <row r="109" spans="1:15">
      <c r="A109" s="8">
        <v>4</v>
      </c>
      <c r="B109" s="8" t="s">
        <v>50</v>
      </c>
      <c r="C109" s="8" t="s">
        <v>9</v>
      </c>
      <c r="D109" s="37">
        <v>107</v>
      </c>
      <c r="E109" s="56" t="str">
        <f t="shared" si="34"/>
        <v>12-16-2012</v>
      </c>
      <c r="F109" s="56" t="str">
        <f>RnDData!G134</f>
        <v>12-17-2013</v>
      </c>
      <c r="G109" s="14">
        <f t="shared" si="35"/>
        <v>1.2</v>
      </c>
      <c r="H109" s="14">
        <f>RnDData!H134</f>
        <v>1.1000000000000001</v>
      </c>
      <c r="I109" s="12">
        <f t="shared" si="36"/>
        <v>14000</v>
      </c>
      <c r="J109" s="12">
        <f>RnDData!I134</f>
        <v>14000</v>
      </c>
      <c r="K109" s="14">
        <f t="shared" si="37"/>
        <v>7.4</v>
      </c>
      <c r="L109" s="14">
        <f>RnDData!J134</f>
        <v>8.3000000000000007</v>
      </c>
      <c r="M109" s="14">
        <f t="shared" si="38"/>
        <v>12.9</v>
      </c>
      <c r="N109" s="14">
        <f>RnDData!K134</f>
        <v>12</v>
      </c>
      <c r="O109" s="48">
        <f t="shared" si="23"/>
        <v>450.00000000000017</v>
      </c>
    </row>
    <row r="110" spans="1:15">
      <c r="A110" s="8">
        <v>4</v>
      </c>
      <c r="B110" s="8" t="s">
        <v>51</v>
      </c>
      <c r="C110" s="8" t="s">
        <v>9</v>
      </c>
      <c r="D110" s="37">
        <v>108</v>
      </c>
      <c r="E110" s="56">
        <f t="shared" si="34"/>
        <v>40942</v>
      </c>
      <c r="F110" s="56" t="str">
        <f>RnDData!G135</f>
        <v>3-19-2016</v>
      </c>
      <c r="G110" s="14">
        <f t="shared" si="35"/>
        <v>1.8</v>
      </c>
      <c r="H110" s="14">
        <f>RnDData!H135</f>
        <v>2.8</v>
      </c>
      <c r="I110" s="12">
        <f t="shared" si="36"/>
        <v>17500</v>
      </c>
      <c r="J110" s="12">
        <f>RnDData!I135</f>
        <v>17500</v>
      </c>
      <c r="K110" s="14">
        <f t="shared" si="37"/>
        <v>6.8</v>
      </c>
      <c r="L110" s="14">
        <f>RnDData!J135</f>
        <v>6.8</v>
      </c>
      <c r="M110" s="14">
        <f t="shared" si="38"/>
        <v>13.4</v>
      </c>
      <c r="N110" s="14">
        <f>RnDData!K135</f>
        <v>13.4</v>
      </c>
      <c r="O110" s="48">
        <f t="shared" si="23"/>
        <v>0</v>
      </c>
    </row>
    <row r="111" spans="1:15">
      <c r="A111" s="8">
        <v>4</v>
      </c>
      <c r="B111" s="8" t="s">
        <v>52</v>
      </c>
      <c r="C111" s="8" t="s">
        <v>11</v>
      </c>
      <c r="D111" s="37">
        <v>109</v>
      </c>
      <c r="E111" s="56" t="str">
        <f t="shared" si="34"/>
        <v>9-21-2015</v>
      </c>
      <c r="F111" s="56" t="str">
        <f>RnDData!G136</f>
        <v>9-21-2015</v>
      </c>
      <c r="G111" s="14">
        <f t="shared" si="35"/>
        <v>7.6</v>
      </c>
      <c r="H111" s="14">
        <f>RnDData!H136</f>
        <v>8.6</v>
      </c>
      <c r="I111" s="12">
        <f t="shared" si="36"/>
        <v>12000</v>
      </c>
      <c r="J111" s="12">
        <f>RnDData!I136</f>
        <v>12000</v>
      </c>
      <c r="K111" s="14">
        <f t="shared" si="37"/>
        <v>3</v>
      </c>
      <c r="L111" s="14">
        <f>RnDData!J136</f>
        <v>3</v>
      </c>
      <c r="M111" s="14">
        <f t="shared" si="38"/>
        <v>17</v>
      </c>
      <c r="N111" s="14">
        <f>RnDData!K136</f>
        <v>17</v>
      </c>
      <c r="O111" s="48">
        <f t="shared" si="23"/>
        <v>0</v>
      </c>
    </row>
    <row r="112" spans="1:15">
      <c r="A112" s="8">
        <v>4</v>
      </c>
      <c r="B112" s="8" t="s">
        <v>53</v>
      </c>
      <c r="C112" s="8" t="s">
        <v>13</v>
      </c>
      <c r="D112" s="37">
        <v>110</v>
      </c>
      <c r="E112" s="56" t="str">
        <f t="shared" si="34"/>
        <v>12-17-2012</v>
      </c>
      <c r="F112" s="56">
        <f>RnDData!G137</f>
        <v>41558</v>
      </c>
      <c r="G112" s="14">
        <f t="shared" si="35"/>
        <v>1.1000000000000001</v>
      </c>
      <c r="H112" s="14">
        <f>RnDData!H137</f>
        <v>1.1000000000000001</v>
      </c>
      <c r="I112" s="12">
        <f t="shared" si="36"/>
        <v>25000</v>
      </c>
      <c r="J112" s="12">
        <f>RnDData!I137</f>
        <v>25000</v>
      </c>
      <c r="K112" s="14">
        <f t="shared" si="37"/>
        <v>11.1</v>
      </c>
      <c r="L112" s="14">
        <f>RnDData!J137</f>
        <v>12.1</v>
      </c>
      <c r="M112" s="14">
        <f t="shared" si="38"/>
        <v>8.8000000000000007</v>
      </c>
      <c r="N112" s="14">
        <f>RnDData!K137</f>
        <v>7.9</v>
      </c>
      <c r="O112" s="48">
        <f t="shared" si="23"/>
        <v>500</v>
      </c>
    </row>
    <row r="113" spans="1:15">
      <c r="A113" s="8">
        <v>4</v>
      </c>
      <c r="B113" s="8" t="s">
        <v>54</v>
      </c>
      <c r="C113" s="8" t="s">
        <v>15</v>
      </c>
      <c r="D113" s="37">
        <v>111</v>
      </c>
      <c r="E113" s="56" t="str">
        <f t="shared" si="34"/>
        <v>12-20-2012</v>
      </c>
      <c r="F113" s="56" t="str">
        <f>RnDData!G138</f>
        <v>11-15-2013</v>
      </c>
      <c r="G113" s="14">
        <f t="shared" si="35"/>
        <v>1.2</v>
      </c>
      <c r="H113" s="14">
        <f>RnDData!H138</f>
        <v>1.2</v>
      </c>
      <c r="I113" s="12">
        <f t="shared" si="36"/>
        <v>27000</v>
      </c>
      <c r="J113" s="12">
        <f>RnDData!I138</f>
        <v>27000</v>
      </c>
      <c r="K113" s="14">
        <f t="shared" si="37"/>
        <v>13.1</v>
      </c>
      <c r="L113" s="14">
        <f>RnDData!J138</f>
        <v>14.1</v>
      </c>
      <c r="M113" s="14">
        <f t="shared" si="38"/>
        <v>13.5</v>
      </c>
      <c r="N113" s="14">
        <f>RnDData!K138</f>
        <v>12.9</v>
      </c>
      <c r="O113" s="48">
        <f t="shared" si="23"/>
        <v>500</v>
      </c>
    </row>
    <row r="114" spans="1:15">
      <c r="A114" s="8">
        <v>4</v>
      </c>
      <c r="B114" s="8" t="s">
        <v>55</v>
      </c>
      <c r="C114" s="8" t="s">
        <v>17</v>
      </c>
      <c r="D114" s="37">
        <v>112</v>
      </c>
      <c r="E114" s="56" t="str">
        <f t="shared" si="34"/>
        <v>12-20-2012</v>
      </c>
      <c r="F114" s="56" t="str">
        <f>RnDData!G139</f>
        <v>11-24-2013</v>
      </c>
      <c r="G114" s="14">
        <f t="shared" si="35"/>
        <v>1.2</v>
      </c>
      <c r="H114" s="14">
        <f>RnDData!H139</f>
        <v>1.2</v>
      </c>
      <c r="I114" s="12">
        <f t="shared" si="36"/>
        <v>19000</v>
      </c>
      <c r="J114" s="12">
        <f>RnDData!I139</f>
        <v>19000</v>
      </c>
      <c r="K114" s="14">
        <f t="shared" si="37"/>
        <v>6.7</v>
      </c>
      <c r="L114" s="14">
        <f>RnDData!J139</f>
        <v>7.5</v>
      </c>
      <c r="M114" s="14">
        <f t="shared" si="38"/>
        <v>7.5</v>
      </c>
      <c r="N114" s="14">
        <f>RnDData!K139</f>
        <v>6.5</v>
      </c>
      <c r="O114" s="48">
        <f t="shared" si="23"/>
        <v>399.99999999999989</v>
      </c>
    </row>
    <row r="115" spans="1:15">
      <c r="A115" s="8">
        <v>4</v>
      </c>
      <c r="B115" s="8" t="s">
        <v>155</v>
      </c>
      <c r="C115" s="8" t="s">
        <v>13</v>
      </c>
      <c r="D115" s="37">
        <v>113</v>
      </c>
      <c r="E115" s="56" t="str">
        <f t="shared" si="34"/>
        <v>7-27-2012</v>
      </c>
      <c r="F115" s="56" t="str">
        <f>RnDData!G140</f>
        <v>11-22-2013</v>
      </c>
      <c r="G115" s="14">
        <f t="shared" si="35"/>
        <v>0.4</v>
      </c>
      <c r="H115" s="14">
        <f>RnDData!H140</f>
        <v>0.8</v>
      </c>
      <c r="I115" s="12">
        <f t="shared" si="36"/>
        <v>25000</v>
      </c>
      <c r="J115" s="12">
        <f>RnDData!I140</f>
        <v>25000</v>
      </c>
      <c r="K115" s="14">
        <f t="shared" si="37"/>
        <v>11</v>
      </c>
      <c r="L115" s="14">
        <f>RnDData!J140</f>
        <v>11.9</v>
      </c>
      <c r="M115" s="14">
        <f t="shared" si="38"/>
        <v>9</v>
      </c>
      <c r="N115" s="14">
        <f>RnDData!K140</f>
        <v>8.1</v>
      </c>
      <c r="O115" s="48">
        <f t="shared" si="23"/>
        <v>450.00000000000017</v>
      </c>
    </row>
    <row r="116" spans="1:15">
      <c r="A116" s="8">
        <v>4</v>
      </c>
      <c r="B116" s="8" t="s">
        <v>201</v>
      </c>
      <c r="C116" s="8" t="s">
        <v>17</v>
      </c>
      <c r="D116" s="37">
        <v>114</v>
      </c>
      <c r="E116" s="56">
        <f t="shared" si="34"/>
        <v>41432</v>
      </c>
      <c r="F116" s="56">
        <f>RnDData!G141</f>
        <v>41432</v>
      </c>
      <c r="G116" s="14">
        <f t="shared" si="35"/>
        <v>0</v>
      </c>
      <c r="H116" s="14">
        <f>RnDData!H141</f>
        <v>0.5</v>
      </c>
      <c r="I116" s="12">
        <f t="shared" si="36"/>
        <v>0</v>
      </c>
      <c r="J116" s="12">
        <f>RnDData!I141</f>
        <v>19000</v>
      </c>
      <c r="K116" s="14">
        <f t="shared" si="37"/>
        <v>0</v>
      </c>
      <c r="L116" s="14">
        <f>RnDData!J141</f>
        <v>8</v>
      </c>
      <c r="M116" s="14">
        <f t="shared" si="38"/>
        <v>0</v>
      </c>
      <c r="N116" s="14">
        <f>RnDData!K141</f>
        <v>6.5</v>
      </c>
      <c r="O116" s="48">
        <f t="shared" si="23"/>
        <v>42000</v>
      </c>
    </row>
    <row r="117" spans="1:15">
      <c r="A117" s="8">
        <v>5</v>
      </c>
      <c r="B117" s="8" t="s">
        <v>31</v>
      </c>
      <c r="C117" s="8" t="s">
        <v>11</v>
      </c>
      <c r="D117" s="37">
        <v>115</v>
      </c>
      <c r="E117" s="56" t="str">
        <f>F86</f>
        <v>1-27-2013</v>
      </c>
      <c r="F117" s="56" t="str">
        <f>RnDData!G142</f>
        <v>1-27-2013</v>
      </c>
      <c r="G117" s="14">
        <f>H86</f>
        <v>4</v>
      </c>
      <c r="H117" s="14">
        <f>RnDData!H142</f>
        <v>5</v>
      </c>
      <c r="I117" s="12">
        <f>J86</f>
        <v>14000</v>
      </c>
      <c r="J117" s="12">
        <f>RnDData!I142</f>
        <v>14000</v>
      </c>
      <c r="K117" s="14">
        <f>L86</f>
        <v>5.5</v>
      </c>
      <c r="L117" s="14">
        <f>RnDData!J142</f>
        <v>5.5</v>
      </c>
      <c r="M117" s="14">
        <f>N86</f>
        <v>15.1</v>
      </c>
      <c r="N117" s="14">
        <f>RnDData!K142</f>
        <v>15.1</v>
      </c>
      <c r="O117" s="48">
        <f t="shared" si="23"/>
        <v>0</v>
      </c>
    </row>
    <row r="118" spans="1:15">
      <c r="A118" s="8">
        <v>5</v>
      </c>
      <c r="B118" s="8" t="s">
        <v>32</v>
      </c>
      <c r="C118" s="8" t="s">
        <v>11</v>
      </c>
      <c r="D118" s="37">
        <v>116</v>
      </c>
      <c r="E118" s="56" t="str">
        <f t="shared" ref="E118:E135" si="39">F87</f>
        <v>5-27-2013</v>
      </c>
      <c r="F118" s="56" t="str">
        <f>RnDData!G143</f>
        <v>5-27-2013</v>
      </c>
      <c r="G118" s="14">
        <f t="shared" ref="G118:G135" si="40">H87</f>
        <v>4.5999999999999996</v>
      </c>
      <c r="H118" s="14">
        <f>RnDData!H143</f>
        <v>5.6</v>
      </c>
      <c r="I118" s="12">
        <f t="shared" ref="I118:I135" si="41">J87</f>
        <v>14000</v>
      </c>
      <c r="J118" s="12">
        <f>RnDData!I143</f>
        <v>14000</v>
      </c>
      <c r="K118" s="14">
        <f t="shared" ref="K118:K135" si="42">L87</f>
        <v>4.5</v>
      </c>
      <c r="L118" s="14">
        <f>RnDData!J143</f>
        <v>4.5</v>
      </c>
      <c r="M118" s="14">
        <f t="shared" ref="M118:M135" si="43">N87</f>
        <v>15.7</v>
      </c>
      <c r="N118" s="14">
        <f>RnDData!K143</f>
        <v>15.7</v>
      </c>
      <c r="O118" s="48">
        <f t="shared" si="23"/>
        <v>0</v>
      </c>
    </row>
    <row r="119" spans="1:15">
      <c r="A119" s="8">
        <v>5</v>
      </c>
      <c r="B119" s="8" t="s">
        <v>33</v>
      </c>
      <c r="C119" s="8" t="s">
        <v>9</v>
      </c>
      <c r="D119" s="37">
        <v>117</v>
      </c>
      <c r="E119" s="56" t="str">
        <f t="shared" si="39"/>
        <v>1-14-2013</v>
      </c>
      <c r="F119" s="56" t="str">
        <f>RnDData!G144</f>
        <v>8-20-2014</v>
      </c>
      <c r="G119" s="14">
        <f t="shared" si="40"/>
        <v>2.2999999999999998</v>
      </c>
      <c r="H119" s="14">
        <f>RnDData!H144</f>
        <v>1.8</v>
      </c>
      <c r="I119" s="12">
        <f t="shared" si="41"/>
        <v>17000</v>
      </c>
      <c r="J119" s="12">
        <f>RnDData!I144</f>
        <v>17000</v>
      </c>
      <c r="K119" s="14">
        <f t="shared" si="42"/>
        <v>7.9</v>
      </c>
      <c r="L119" s="14">
        <f>RnDData!J144</f>
        <v>8.9</v>
      </c>
      <c r="M119" s="14">
        <f t="shared" si="43"/>
        <v>12.2</v>
      </c>
      <c r="N119" s="14">
        <f>RnDData!K144</f>
        <v>11.2</v>
      </c>
      <c r="O119" s="48">
        <f t="shared" si="23"/>
        <v>500</v>
      </c>
    </row>
    <row r="120" spans="1:15">
      <c r="A120" s="8">
        <v>5</v>
      </c>
      <c r="B120" s="8" t="s">
        <v>34</v>
      </c>
      <c r="C120" s="8" t="s">
        <v>9</v>
      </c>
      <c r="D120" s="37">
        <v>118</v>
      </c>
      <c r="E120" s="56" t="str">
        <f t="shared" si="39"/>
        <v>1-14-2013</v>
      </c>
      <c r="F120" s="56" t="str">
        <f>RnDData!G145</f>
        <v>8-20-2014</v>
      </c>
      <c r="G120" s="14">
        <f t="shared" si="40"/>
        <v>2.2999999999999998</v>
      </c>
      <c r="H120" s="14">
        <f>RnDData!H145</f>
        <v>1.8</v>
      </c>
      <c r="I120" s="12">
        <f t="shared" si="41"/>
        <v>17000</v>
      </c>
      <c r="J120" s="12">
        <f>RnDData!I145</f>
        <v>17000</v>
      </c>
      <c r="K120" s="14">
        <f t="shared" si="42"/>
        <v>8.6</v>
      </c>
      <c r="L120" s="14">
        <f>RnDData!J145</f>
        <v>9.6</v>
      </c>
      <c r="M120" s="14">
        <f t="shared" si="43"/>
        <v>12.6</v>
      </c>
      <c r="N120" s="14">
        <f>RnDData!K145</f>
        <v>11.6</v>
      </c>
      <c r="O120" s="48">
        <f t="shared" si="23"/>
        <v>500</v>
      </c>
    </row>
    <row r="121" spans="1:15">
      <c r="A121" s="8">
        <v>5</v>
      </c>
      <c r="B121" s="8" t="s">
        <v>35</v>
      </c>
      <c r="C121" s="8" t="s">
        <v>9</v>
      </c>
      <c r="D121" s="37">
        <v>119</v>
      </c>
      <c r="E121" s="56" t="str">
        <f t="shared" si="39"/>
        <v>1-14-2013</v>
      </c>
      <c r="F121" s="56" t="str">
        <f>RnDData!G146</f>
        <v>8-20-2014</v>
      </c>
      <c r="G121" s="14">
        <f t="shared" si="40"/>
        <v>2.4</v>
      </c>
      <c r="H121" s="14">
        <f>RnDData!H146</f>
        <v>1.9</v>
      </c>
      <c r="I121" s="12">
        <f t="shared" si="41"/>
        <v>17000</v>
      </c>
      <c r="J121" s="12">
        <f>RnDData!I146</f>
        <v>17000</v>
      </c>
      <c r="K121" s="14">
        <f t="shared" si="42"/>
        <v>7.4</v>
      </c>
      <c r="L121" s="14">
        <f>RnDData!J146</f>
        <v>8.4</v>
      </c>
      <c r="M121" s="14">
        <f t="shared" si="43"/>
        <v>11.6</v>
      </c>
      <c r="N121" s="14">
        <f>RnDData!K146</f>
        <v>10.6</v>
      </c>
      <c r="O121" s="48">
        <f t="shared" si="23"/>
        <v>500</v>
      </c>
    </row>
    <row r="122" spans="1:15">
      <c r="A122" s="8">
        <v>5</v>
      </c>
      <c r="B122" s="8" t="s">
        <v>123</v>
      </c>
      <c r="C122" s="8" t="s">
        <v>13</v>
      </c>
      <c r="D122" s="37">
        <v>120</v>
      </c>
      <c r="E122" s="56" t="str">
        <f t="shared" si="39"/>
        <v>8-16-2013</v>
      </c>
      <c r="F122" s="56">
        <f>RnDData!G147</f>
        <v>41891</v>
      </c>
      <c r="G122" s="14">
        <f t="shared" si="40"/>
        <v>0.8</v>
      </c>
      <c r="H122" s="14">
        <f>RnDData!H147</f>
        <v>1</v>
      </c>
      <c r="I122" s="12">
        <f t="shared" si="41"/>
        <v>23000</v>
      </c>
      <c r="J122" s="12">
        <f>RnDData!I147</f>
        <v>24900</v>
      </c>
      <c r="K122" s="14">
        <f t="shared" si="42"/>
        <v>12.6</v>
      </c>
      <c r="L122" s="14">
        <f>RnDData!J147</f>
        <v>13.7</v>
      </c>
      <c r="M122" s="14">
        <f t="shared" si="43"/>
        <v>8</v>
      </c>
      <c r="N122" s="14">
        <f>RnDData!K147</f>
        <v>7.1</v>
      </c>
      <c r="O122" s="48">
        <f t="shared" si="23"/>
        <v>4350</v>
      </c>
    </row>
    <row r="123" spans="1:15">
      <c r="A123" s="8">
        <v>5</v>
      </c>
      <c r="B123" s="8" t="s">
        <v>210</v>
      </c>
      <c r="C123" s="8" t="s">
        <v>13</v>
      </c>
      <c r="D123" s="37">
        <v>121</v>
      </c>
      <c r="E123" s="56">
        <f t="shared" si="39"/>
        <v>41860</v>
      </c>
      <c r="F123" s="56">
        <f>RnDData!G148</f>
        <v>41860</v>
      </c>
      <c r="G123" s="14">
        <f t="shared" si="40"/>
        <v>0</v>
      </c>
      <c r="H123" s="14">
        <f>RnDData!H148</f>
        <v>0.3</v>
      </c>
      <c r="I123" s="12">
        <f t="shared" si="41"/>
        <v>0</v>
      </c>
      <c r="J123" s="12">
        <f>RnDData!I148</f>
        <v>25000</v>
      </c>
      <c r="K123" s="14">
        <f t="shared" si="42"/>
        <v>0</v>
      </c>
      <c r="L123" s="14">
        <f>RnDData!J148</f>
        <v>14</v>
      </c>
      <c r="M123" s="14">
        <f t="shared" si="43"/>
        <v>0</v>
      </c>
      <c r="N123" s="14">
        <f>RnDData!K148</f>
        <v>6</v>
      </c>
      <c r="O123" s="48">
        <f t="shared" si="23"/>
        <v>57000</v>
      </c>
    </row>
    <row r="124" spans="1:15">
      <c r="A124" s="8">
        <v>5</v>
      </c>
      <c r="B124" s="8" t="s">
        <v>36</v>
      </c>
      <c r="C124" s="8" t="s">
        <v>9</v>
      </c>
      <c r="D124" s="37">
        <v>122</v>
      </c>
      <c r="E124" s="56" t="str">
        <f t="shared" si="39"/>
        <v>12-15-2013</v>
      </c>
      <c r="F124" s="56" t="str">
        <f>RnDData!G149</f>
        <v>7-24-2015</v>
      </c>
      <c r="G124" s="14">
        <f t="shared" si="40"/>
        <v>1.3</v>
      </c>
      <c r="H124" s="14">
        <f>RnDData!H149</f>
        <v>2.2999999999999998</v>
      </c>
      <c r="I124" s="12">
        <f t="shared" si="41"/>
        <v>15000</v>
      </c>
      <c r="J124" s="12">
        <f>RnDData!I149</f>
        <v>15000</v>
      </c>
      <c r="K124" s="14">
        <f t="shared" si="42"/>
        <v>7.3</v>
      </c>
      <c r="L124" s="14">
        <f>RnDData!J149</f>
        <v>7.3</v>
      </c>
      <c r="M124" s="14">
        <f t="shared" si="43"/>
        <v>12.7</v>
      </c>
      <c r="N124" s="14">
        <f>RnDData!K149</f>
        <v>12.7</v>
      </c>
      <c r="O124" s="48">
        <f t="shared" si="23"/>
        <v>0</v>
      </c>
    </row>
    <row r="125" spans="1:15">
      <c r="A125" s="8">
        <v>5</v>
      </c>
      <c r="B125" s="8" t="s">
        <v>37</v>
      </c>
      <c r="C125" s="8" t="s">
        <v>11</v>
      </c>
      <c r="D125" s="37">
        <v>123</v>
      </c>
      <c r="E125" s="56" t="str">
        <f t="shared" si="39"/>
        <v>11-28-2014</v>
      </c>
      <c r="F125" s="56" t="str">
        <f>RnDData!G150</f>
        <v>11-28-2014</v>
      </c>
      <c r="G125" s="14">
        <f t="shared" si="40"/>
        <v>8.6</v>
      </c>
      <c r="H125" s="14">
        <f>RnDData!H150</f>
        <v>4.8</v>
      </c>
      <c r="I125" s="12">
        <f t="shared" si="41"/>
        <v>12000</v>
      </c>
      <c r="J125" s="12">
        <f>RnDData!I150</f>
        <v>12000</v>
      </c>
      <c r="K125" s="14">
        <f t="shared" si="42"/>
        <v>3</v>
      </c>
      <c r="L125" s="14">
        <f>RnDData!J150</f>
        <v>4.8</v>
      </c>
      <c r="M125" s="14">
        <f t="shared" si="43"/>
        <v>17</v>
      </c>
      <c r="N125" s="14">
        <f>RnDData!K150</f>
        <v>15.2</v>
      </c>
      <c r="O125" s="48">
        <f t="shared" si="23"/>
        <v>899.99999999999989</v>
      </c>
    </row>
    <row r="126" spans="1:15">
      <c r="A126" s="8">
        <v>5</v>
      </c>
      <c r="B126" s="8" t="s">
        <v>38</v>
      </c>
      <c r="C126" s="8" t="s">
        <v>13</v>
      </c>
      <c r="D126" s="37">
        <v>124</v>
      </c>
      <c r="E126" s="56" t="str">
        <f t="shared" si="39"/>
        <v>12-26-2013</v>
      </c>
      <c r="F126" s="56" t="str">
        <f>RnDData!G151</f>
        <v>12-26-2014</v>
      </c>
      <c r="G126" s="14">
        <f t="shared" si="40"/>
        <v>1.1000000000000001</v>
      </c>
      <c r="H126" s="14">
        <f>RnDData!H151</f>
        <v>1</v>
      </c>
      <c r="I126" s="12">
        <f t="shared" si="41"/>
        <v>23000</v>
      </c>
      <c r="J126" s="12">
        <f>RnDData!I151</f>
        <v>23000</v>
      </c>
      <c r="K126" s="14">
        <f t="shared" si="42"/>
        <v>12.2</v>
      </c>
      <c r="L126" s="14">
        <f>RnDData!J151</f>
        <v>13.3</v>
      </c>
      <c r="M126" s="14">
        <f t="shared" si="43"/>
        <v>7.8</v>
      </c>
      <c r="N126" s="14">
        <f>RnDData!K151</f>
        <v>6.7</v>
      </c>
      <c r="O126" s="48">
        <f t="shared" si="23"/>
        <v>550.00000000000068</v>
      </c>
    </row>
    <row r="127" spans="1:15">
      <c r="A127" s="8">
        <v>5</v>
      </c>
      <c r="B127" s="8" t="s">
        <v>39</v>
      </c>
      <c r="C127" s="8" t="s">
        <v>15</v>
      </c>
      <c r="D127" s="37">
        <v>125</v>
      </c>
      <c r="E127" s="56" t="str">
        <f t="shared" si="39"/>
        <v>12-24-2013</v>
      </c>
      <c r="F127" s="56" t="str">
        <f>RnDData!G152</f>
        <v>11-20-2014</v>
      </c>
      <c r="G127" s="14">
        <f t="shared" si="40"/>
        <v>1.2</v>
      </c>
      <c r="H127" s="14">
        <f>RnDData!H152</f>
        <v>1.1000000000000001</v>
      </c>
      <c r="I127" s="12">
        <f t="shared" si="41"/>
        <v>26000</v>
      </c>
      <c r="J127" s="12">
        <f>RnDData!I152</f>
        <v>26000</v>
      </c>
      <c r="K127" s="14">
        <f t="shared" si="42"/>
        <v>13.7</v>
      </c>
      <c r="L127" s="14">
        <f>RnDData!J152</f>
        <v>14.7</v>
      </c>
      <c r="M127" s="14">
        <f t="shared" si="43"/>
        <v>12.8</v>
      </c>
      <c r="N127" s="14">
        <f>RnDData!K152</f>
        <v>12</v>
      </c>
      <c r="O127" s="48">
        <f t="shared" si="23"/>
        <v>500</v>
      </c>
    </row>
    <row r="128" spans="1:15">
      <c r="A128" s="8">
        <v>5</v>
      </c>
      <c r="B128" s="8" t="s">
        <v>40</v>
      </c>
      <c r="C128" s="8" t="s">
        <v>17</v>
      </c>
      <c r="D128" s="37">
        <v>126</v>
      </c>
      <c r="E128" s="56" t="str">
        <f t="shared" si="39"/>
        <v>12-24-2013</v>
      </c>
      <c r="F128" s="56" t="str">
        <f>RnDData!G153</f>
        <v>12-23-2014</v>
      </c>
      <c r="G128" s="14">
        <f t="shared" si="40"/>
        <v>1.2</v>
      </c>
      <c r="H128" s="14">
        <f>RnDData!H153</f>
        <v>1.1000000000000001</v>
      </c>
      <c r="I128" s="12">
        <f t="shared" si="41"/>
        <v>18000</v>
      </c>
      <c r="J128" s="12">
        <f>RnDData!I153</f>
        <v>18000</v>
      </c>
      <c r="K128" s="14">
        <f t="shared" si="42"/>
        <v>7.3</v>
      </c>
      <c r="L128" s="14">
        <f>RnDData!J153</f>
        <v>8.3000000000000007</v>
      </c>
      <c r="M128" s="14">
        <f t="shared" si="43"/>
        <v>6.7</v>
      </c>
      <c r="N128" s="14">
        <f>RnDData!K153</f>
        <v>5.7</v>
      </c>
      <c r="O128" s="48">
        <f t="shared" si="23"/>
        <v>500.00000000000045</v>
      </c>
    </row>
    <row r="129" spans="1:15">
      <c r="A129" s="8">
        <v>5</v>
      </c>
      <c r="B129" s="8" t="s">
        <v>41</v>
      </c>
      <c r="C129" s="8" t="s">
        <v>9</v>
      </c>
      <c r="D129" s="37">
        <v>127</v>
      </c>
      <c r="E129" s="56" t="str">
        <f t="shared" si="39"/>
        <v>10-14-2013</v>
      </c>
      <c r="F129" s="56" t="str">
        <f>RnDData!G154</f>
        <v>10-14-2013</v>
      </c>
      <c r="G129" s="14">
        <f t="shared" si="40"/>
        <v>1.4</v>
      </c>
      <c r="H129" s="14">
        <f>RnDData!H154</f>
        <v>2.4</v>
      </c>
      <c r="I129" s="12">
        <f t="shared" si="41"/>
        <v>19000</v>
      </c>
      <c r="J129" s="12">
        <f>RnDData!I154</f>
        <v>19000</v>
      </c>
      <c r="K129" s="14">
        <f t="shared" si="42"/>
        <v>8.3000000000000007</v>
      </c>
      <c r="L129" s="14">
        <f>RnDData!J154</f>
        <v>8.3000000000000007</v>
      </c>
      <c r="M129" s="14">
        <f t="shared" si="43"/>
        <v>11.7</v>
      </c>
      <c r="N129" s="14">
        <f>RnDData!K154</f>
        <v>11.7</v>
      </c>
      <c r="O129" s="48">
        <f t="shared" si="23"/>
        <v>0</v>
      </c>
    </row>
    <row r="130" spans="1:15">
      <c r="A130" s="8">
        <v>5</v>
      </c>
      <c r="B130" s="8" t="s">
        <v>42</v>
      </c>
      <c r="C130" s="8" t="s">
        <v>11</v>
      </c>
      <c r="D130" s="37">
        <v>128</v>
      </c>
      <c r="E130" s="56" t="str">
        <f t="shared" si="39"/>
        <v>10-21-2014</v>
      </c>
      <c r="F130" s="56" t="str">
        <f>RnDData!G155</f>
        <v>10-21-2014</v>
      </c>
      <c r="G130" s="14">
        <f t="shared" si="40"/>
        <v>8.6</v>
      </c>
      <c r="H130" s="14">
        <f>RnDData!H155</f>
        <v>4.9000000000000004</v>
      </c>
      <c r="I130" s="12">
        <f t="shared" si="41"/>
        <v>15500</v>
      </c>
      <c r="J130" s="12">
        <f>RnDData!I155</f>
        <v>15500</v>
      </c>
      <c r="K130" s="14">
        <f t="shared" si="42"/>
        <v>3</v>
      </c>
      <c r="L130" s="14">
        <f>RnDData!J155</f>
        <v>5</v>
      </c>
      <c r="M130" s="14">
        <f t="shared" si="43"/>
        <v>17</v>
      </c>
      <c r="N130" s="14">
        <f>RnDData!K155</f>
        <v>15</v>
      </c>
      <c r="O130" s="48">
        <f t="shared" si="23"/>
        <v>1000</v>
      </c>
    </row>
    <row r="131" spans="1:15">
      <c r="A131" s="8">
        <v>5</v>
      </c>
      <c r="B131" s="8" t="s">
        <v>43</v>
      </c>
      <c r="C131" s="8" t="s">
        <v>13</v>
      </c>
      <c r="D131" s="37">
        <v>129</v>
      </c>
      <c r="E131" s="56" t="str">
        <f t="shared" si="39"/>
        <v>11-23-2013</v>
      </c>
      <c r="F131" s="56">
        <f>RnDData!G156</f>
        <v>41860</v>
      </c>
      <c r="G131" s="14">
        <f t="shared" si="40"/>
        <v>1.1000000000000001</v>
      </c>
      <c r="H131" s="14">
        <f>RnDData!H156</f>
        <v>1.2</v>
      </c>
      <c r="I131" s="12">
        <f t="shared" si="41"/>
        <v>24000</v>
      </c>
      <c r="J131" s="12">
        <f>RnDData!I156</f>
        <v>24000</v>
      </c>
      <c r="K131" s="14">
        <f t="shared" si="42"/>
        <v>12.2</v>
      </c>
      <c r="L131" s="14">
        <f>RnDData!J156</f>
        <v>13.3</v>
      </c>
      <c r="M131" s="14">
        <f t="shared" si="43"/>
        <v>7.9</v>
      </c>
      <c r="N131" s="14">
        <f>RnDData!K156</f>
        <v>6.9</v>
      </c>
      <c r="O131" s="48">
        <f t="shared" si="23"/>
        <v>550.00000000000068</v>
      </c>
    </row>
    <row r="132" spans="1:15">
      <c r="A132" s="8">
        <v>5</v>
      </c>
      <c r="B132" s="8" t="s">
        <v>44</v>
      </c>
      <c r="C132" s="8" t="s">
        <v>15</v>
      </c>
      <c r="D132" s="37">
        <v>130</v>
      </c>
      <c r="E132" s="56" t="str">
        <f t="shared" si="39"/>
        <v>9-21-2013</v>
      </c>
      <c r="F132" s="56">
        <f>RnDData!G157</f>
        <v>41648</v>
      </c>
      <c r="G132" s="14">
        <f t="shared" si="40"/>
        <v>1.3</v>
      </c>
      <c r="H132" s="14">
        <f>RnDData!H157</f>
        <v>1.3</v>
      </c>
      <c r="I132" s="12">
        <f t="shared" si="41"/>
        <v>26000</v>
      </c>
      <c r="J132" s="12">
        <f>RnDData!I157</f>
        <v>27000</v>
      </c>
      <c r="K132" s="14">
        <f t="shared" si="42"/>
        <v>13.8</v>
      </c>
      <c r="L132" s="14">
        <f>RnDData!J157</f>
        <v>14.8</v>
      </c>
      <c r="M132" s="14">
        <f t="shared" si="43"/>
        <v>13</v>
      </c>
      <c r="N132" s="14">
        <f>RnDData!K157</f>
        <v>12.1</v>
      </c>
      <c r="O132" s="48">
        <f t="shared" ref="O132:O195" si="44">IF(J132&gt;I132,(J132-I132)*$R$3,(I132-J132)*$R$3/3)+IF(L132&gt;K132,(L132-K132)*$R$4,(K132-L132)*$R$4/3+IF(M132&gt;N132,(M132-N132)*$R$5,(N132-M132)*$R$5/3))</f>
        <v>2500</v>
      </c>
    </row>
    <row r="133" spans="1:15">
      <c r="A133" s="8">
        <v>5</v>
      </c>
      <c r="B133" s="8" t="s">
        <v>45</v>
      </c>
      <c r="C133" s="8" t="s">
        <v>17</v>
      </c>
      <c r="D133" s="37">
        <v>131</v>
      </c>
      <c r="E133" s="56" t="str">
        <f t="shared" si="39"/>
        <v>10-21-2013</v>
      </c>
      <c r="F133" s="56">
        <f>RnDData!G158</f>
        <v>41860</v>
      </c>
      <c r="G133" s="14">
        <f t="shared" si="40"/>
        <v>1.2</v>
      </c>
      <c r="H133" s="14">
        <f>RnDData!H158</f>
        <v>1.3</v>
      </c>
      <c r="I133" s="12">
        <f t="shared" si="41"/>
        <v>19500</v>
      </c>
      <c r="J133" s="12">
        <f>RnDData!I158</f>
        <v>19500</v>
      </c>
      <c r="K133" s="14">
        <f t="shared" si="42"/>
        <v>7.8</v>
      </c>
      <c r="L133" s="14">
        <f>RnDData!J158</f>
        <v>8.6</v>
      </c>
      <c r="M133" s="14">
        <f t="shared" si="43"/>
        <v>6.8</v>
      </c>
      <c r="N133" s="14">
        <f>RnDData!K158</f>
        <v>5.6</v>
      </c>
      <c r="O133" s="48">
        <f t="shared" si="44"/>
        <v>399.99999999999989</v>
      </c>
    </row>
    <row r="134" spans="1:15">
      <c r="A134" s="8">
        <v>5</v>
      </c>
      <c r="B134" s="8" t="s">
        <v>140</v>
      </c>
      <c r="C134" s="8" t="s">
        <v>15</v>
      </c>
      <c r="D134" s="37">
        <v>132</v>
      </c>
      <c r="E134" s="56" t="str">
        <f t="shared" si="39"/>
        <v>6-30-2013</v>
      </c>
      <c r="F134" s="56">
        <f>RnDData!G159</f>
        <v>41648</v>
      </c>
      <c r="G134" s="14">
        <f t="shared" si="40"/>
        <v>0.9</v>
      </c>
      <c r="H134" s="14">
        <f>RnDData!H159</f>
        <v>1.1000000000000001</v>
      </c>
      <c r="I134" s="12">
        <f t="shared" si="41"/>
        <v>26000</v>
      </c>
      <c r="J134" s="12">
        <f>RnDData!I159</f>
        <v>27000</v>
      </c>
      <c r="K134" s="14">
        <f t="shared" si="42"/>
        <v>13.7</v>
      </c>
      <c r="L134" s="14">
        <f>RnDData!J159</f>
        <v>14.6</v>
      </c>
      <c r="M134" s="14">
        <f t="shared" si="43"/>
        <v>13</v>
      </c>
      <c r="N134" s="14">
        <f>RnDData!K159</f>
        <v>12</v>
      </c>
      <c r="O134" s="48">
        <f t="shared" si="44"/>
        <v>2450</v>
      </c>
    </row>
    <row r="135" spans="1:15">
      <c r="A135" s="8">
        <v>5</v>
      </c>
      <c r="B135" s="8" t="s">
        <v>185</v>
      </c>
      <c r="C135" s="8" t="s">
        <v>17</v>
      </c>
      <c r="D135" s="37">
        <v>133</v>
      </c>
      <c r="E135" s="56" t="str">
        <f t="shared" si="39"/>
        <v>6-18-2013</v>
      </c>
      <c r="F135" s="56">
        <f>RnDData!G160</f>
        <v>41738</v>
      </c>
      <c r="G135" s="14">
        <f t="shared" si="40"/>
        <v>0.5</v>
      </c>
      <c r="H135" s="14">
        <f>RnDData!H160</f>
        <v>0.9</v>
      </c>
      <c r="I135" s="12">
        <f t="shared" si="41"/>
        <v>19000</v>
      </c>
      <c r="J135" s="12">
        <f>RnDData!I160</f>
        <v>19000</v>
      </c>
      <c r="K135" s="14">
        <f t="shared" si="42"/>
        <v>7.8</v>
      </c>
      <c r="L135" s="14">
        <f>RnDData!J160</f>
        <v>8.6999999999999993</v>
      </c>
      <c r="M135" s="14">
        <f t="shared" si="43"/>
        <v>7</v>
      </c>
      <c r="N135" s="14">
        <f>RnDData!K160</f>
        <v>5.9</v>
      </c>
      <c r="O135" s="48">
        <f t="shared" si="44"/>
        <v>449.99999999999972</v>
      </c>
    </row>
    <row r="136" spans="1:15">
      <c r="A136" s="8">
        <v>5</v>
      </c>
      <c r="B136" s="8" t="s">
        <v>271</v>
      </c>
      <c r="C136" s="8"/>
      <c r="D136" s="37">
        <v>134</v>
      </c>
      <c r="F136" s="56">
        <f>RnDData!G161</f>
        <v>42192</v>
      </c>
      <c r="H136" s="14">
        <f>RnDData!H161</f>
        <v>0</v>
      </c>
      <c r="J136" s="12">
        <f>RnDData!I161</f>
        <v>0</v>
      </c>
      <c r="L136" s="14">
        <f>RnDData!J161</f>
        <v>0</v>
      </c>
      <c r="N136" s="14">
        <f>RnDData!K161</f>
        <v>0</v>
      </c>
      <c r="O136" s="48">
        <f t="shared" si="44"/>
        <v>0</v>
      </c>
    </row>
    <row r="137" spans="1:15">
      <c r="A137" s="8">
        <v>5</v>
      </c>
      <c r="B137" s="8" t="s">
        <v>46</v>
      </c>
      <c r="C137" s="8" t="s">
        <v>11</v>
      </c>
      <c r="D137" s="37">
        <v>135</v>
      </c>
      <c r="E137" s="56">
        <f>F105</f>
        <v>41487</v>
      </c>
      <c r="F137" s="56" t="str">
        <f>RnDData!G162</f>
        <v>1-15-2014</v>
      </c>
      <c r="G137" s="14">
        <f>H105</f>
        <v>5.3</v>
      </c>
      <c r="H137" s="14">
        <f>RnDData!H162</f>
        <v>6.3</v>
      </c>
      <c r="I137" s="12">
        <f>J105</f>
        <v>13000</v>
      </c>
      <c r="J137" s="12">
        <f>RnDData!I162</f>
        <v>12000</v>
      </c>
      <c r="K137" s="14">
        <f>L105</f>
        <v>5.0999999999999996</v>
      </c>
      <c r="L137" s="14">
        <f>RnDData!J162</f>
        <v>5.0999999999999996</v>
      </c>
      <c r="M137" s="14">
        <f>N105</f>
        <v>15.1</v>
      </c>
      <c r="N137" s="14">
        <f>RnDData!K162</f>
        <v>15.1</v>
      </c>
      <c r="O137" s="48">
        <f t="shared" si="44"/>
        <v>666.66666666666663</v>
      </c>
    </row>
    <row r="138" spans="1:15">
      <c r="A138" s="8">
        <v>5</v>
      </c>
      <c r="B138" s="8" t="s">
        <v>47</v>
      </c>
      <c r="C138" s="8" t="s">
        <v>11</v>
      </c>
      <c r="D138" s="37">
        <v>136</v>
      </c>
      <c r="E138" s="56">
        <f t="shared" ref="E138:E148" si="45">F106</f>
        <v>41648</v>
      </c>
      <c r="F138" s="56">
        <f>RnDData!G163</f>
        <v>41648</v>
      </c>
      <c r="G138" s="14">
        <f t="shared" ref="G138:G148" si="46">H106</f>
        <v>8.6</v>
      </c>
      <c r="H138" s="14">
        <f>RnDData!H163</f>
        <v>5</v>
      </c>
      <c r="I138" s="12">
        <f t="shared" ref="I138:I148" si="47">J106</f>
        <v>12000</v>
      </c>
      <c r="J138" s="12">
        <f>RnDData!I163</f>
        <v>12000</v>
      </c>
      <c r="K138" s="14">
        <f t="shared" ref="K138:K148" si="48">L106</f>
        <v>3</v>
      </c>
      <c r="L138" s="14">
        <f>RnDData!J163</f>
        <v>4.5</v>
      </c>
      <c r="M138" s="14">
        <f t="shared" ref="M138:M148" si="49">N106</f>
        <v>17</v>
      </c>
      <c r="N138" s="14">
        <f>RnDData!K163</f>
        <v>15.5</v>
      </c>
      <c r="O138" s="48">
        <f t="shared" si="44"/>
        <v>750</v>
      </c>
    </row>
    <row r="139" spans="1:15">
      <c r="A139" s="8">
        <v>5</v>
      </c>
      <c r="B139" s="8" t="s">
        <v>48</v>
      </c>
      <c r="C139" s="8" t="s">
        <v>9</v>
      </c>
      <c r="D139" s="37">
        <v>137</v>
      </c>
      <c r="E139" s="56" t="str">
        <f t="shared" si="45"/>
        <v>12-19-2013</v>
      </c>
      <c r="F139" s="56" t="str">
        <f>RnDData!G164</f>
        <v>12-19-2013</v>
      </c>
      <c r="G139" s="14">
        <f t="shared" si="46"/>
        <v>1.1000000000000001</v>
      </c>
      <c r="H139" s="14">
        <f>RnDData!H164</f>
        <v>2.1</v>
      </c>
      <c r="I139" s="12">
        <f t="shared" si="47"/>
        <v>14000</v>
      </c>
      <c r="J139" s="12">
        <f>RnDData!I164</f>
        <v>14000</v>
      </c>
      <c r="K139" s="14">
        <f t="shared" si="48"/>
        <v>8.3000000000000007</v>
      </c>
      <c r="L139" s="14">
        <f>RnDData!J164</f>
        <v>8.3000000000000007</v>
      </c>
      <c r="M139" s="14">
        <f t="shared" si="49"/>
        <v>11.5</v>
      </c>
      <c r="N139" s="14">
        <f>RnDData!K164</f>
        <v>11.5</v>
      </c>
      <c r="O139" s="48">
        <f t="shared" si="44"/>
        <v>0</v>
      </c>
    </row>
    <row r="140" spans="1:15">
      <c r="A140" s="8">
        <v>5</v>
      </c>
      <c r="B140" s="8" t="s">
        <v>49</v>
      </c>
      <c r="C140" s="8" t="s">
        <v>9</v>
      </c>
      <c r="D140" s="37">
        <v>138</v>
      </c>
      <c r="E140" s="56" t="str">
        <f t="shared" si="45"/>
        <v>12-19-2013</v>
      </c>
      <c r="F140" s="56" t="str">
        <f>RnDData!G165</f>
        <v>12-19-2013</v>
      </c>
      <c r="G140" s="14">
        <f t="shared" si="46"/>
        <v>1.2</v>
      </c>
      <c r="H140" s="14">
        <f>RnDData!H165</f>
        <v>2.2000000000000002</v>
      </c>
      <c r="I140" s="12">
        <f t="shared" si="47"/>
        <v>14000</v>
      </c>
      <c r="J140" s="12">
        <f>RnDData!I165</f>
        <v>14000</v>
      </c>
      <c r="K140" s="14">
        <f t="shared" si="48"/>
        <v>8.4</v>
      </c>
      <c r="L140" s="14">
        <f>RnDData!J165</f>
        <v>8.4</v>
      </c>
      <c r="M140" s="14">
        <f t="shared" si="49"/>
        <v>12.5</v>
      </c>
      <c r="N140" s="14">
        <f>RnDData!K165</f>
        <v>12.5</v>
      </c>
      <c r="O140" s="48">
        <f t="shared" si="44"/>
        <v>0</v>
      </c>
    </row>
    <row r="141" spans="1:15">
      <c r="A141" s="8">
        <v>5</v>
      </c>
      <c r="B141" s="8" t="s">
        <v>50</v>
      </c>
      <c r="C141" s="8" t="s">
        <v>9</v>
      </c>
      <c r="D141" s="37">
        <v>139</v>
      </c>
      <c r="E141" s="56" t="str">
        <f t="shared" si="45"/>
        <v>12-17-2013</v>
      </c>
      <c r="F141" s="56" t="str">
        <f>RnDData!G166</f>
        <v>12-17-2013</v>
      </c>
      <c r="G141" s="14">
        <f t="shared" si="46"/>
        <v>1.1000000000000001</v>
      </c>
      <c r="H141" s="14">
        <f>RnDData!H166</f>
        <v>2.1</v>
      </c>
      <c r="I141" s="12">
        <f t="shared" si="47"/>
        <v>14000</v>
      </c>
      <c r="J141" s="12">
        <f>RnDData!I166</f>
        <v>14000</v>
      </c>
      <c r="K141" s="14">
        <f t="shared" si="48"/>
        <v>8.3000000000000007</v>
      </c>
      <c r="L141" s="14">
        <f>RnDData!J166</f>
        <v>8.3000000000000007</v>
      </c>
      <c r="M141" s="14">
        <f t="shared" si="49"/>
        <v>12</v>
      </c>
      <c r="N141" s="14">
        <f>RnDData!K166</f>
        <v>12</v>
      </c>
      <c r="O141" s="48">
        <f t="shared" si="44"/>
        <v>0</v>
      </c>
    </row>
    <row r="142" spans="1:15">
      <c r="A142" s="8">
        <v>5</v>
      </c>
      <c r="B142" s="8" t="s">
        <v>51</v>
      </c>
      <c r="C142" s="8" t="s">
        <v>9</v>
      </c>
      <c r="D142" s="37">
        <v>140</v>
      </c>
      <c r="E142" s="56" t="str">
        <f t="shared" si="45"/>
        <v>3-19-2016</v>
      </c>
      <c r="F142" s="56" t="str">
        <f>RnDData!G167</f>
        <v>3-19-2016</v>
      </c>
      <c r="G142" s="14">
        <f t="shared" si="46"/>
        <v>2.8</v>
      </c>
      <c r="H142" s="14">
        <f>RnDData!H167</f>
        <v>3.8</v>
      </c>
      <c r="I142" s="12">
        <f t="shared" si="47"/>
        <v>17500</v>
      </c>
      <c r="J142" s="12">
        <f>RnDData!I167</f>
        <v>17500</v>
      </c>
      <c r="K142" s="14">
        <f t="shared" si="48"/>
        <v>6.8</v>
      </c>
      <c r="L142" s="14">
        <f>RnDData!J167</f>
        <v>6.8</v>
      </c>
      <c r="M142" s="14">
        <f t="shared" si="49"/>
        <v>13.4</v>
      </c>
      <c r="N142" s="14">
        <f>RnDData!K167</f>
        <v>13.4</v>
      </c>
      <c r="O142" s="48">
        <f t="shared" si="44"/>
        <v>0</v>
      </c>
    </row>
    <row r="143" spans="1:15">
      <c r="A143" s="8">
        <v>5</v>
      </c>
      <c r="B143" s="8" t="s">
        <v>52</v>
      </c>
      <c r="C143" s="8" t="s">
        <v>11</v>
      </c>
      <c r="D143" s="37">
        <v>141</v>
      </c>
      <c r="E143" s="56" t="str">
        <f t="shared" si="45"/>
        <v>9-21-2015</v>
      </c>
      <c r="F143" s="56" t="str">
        <f>RnDData!G168</f>
        <v>9-21-2015</v>
      </c>
      <c r="G143" s="14">
        <f t="shared" si="46"/>
        <v>8.6</v>
      </c>
      <c r="H143" s="14">
        <f>RnDData!H168</f>
        <v>9.6</v>
      </c>
      <c r="I143" s="12">
        <f t="shared" si="47"/>
        <v>12000</v>
      </c>
      <c r="J143" s="12">
        <f>RnDData!I168</f>
        <v>12000</v>
      </c>
      <c r="K143" s="14">
        <f t="shared" si="48"/>
        <v>3</v>
      </c>
      <c r="L143" s="14">
        <f>RnDData!J168</f>
        <v>3</v>
      </c>
      <c r="M143" s="14">
        <f t="shared" si="49"/>
        <v>17</v>
      </c>
      <c r="N143" s="14">
        <f>RnDData!K168</f>
        <v>17</v>
      </c>
      <c r="O143" s="48">
        <f t="shared" si="44"/>
        <v>0</v>
      </c>
    </row>
    <row r="144" spans="1:15">
      <c r="A144" s="8">
        <v>5</v>
      </c>
      <c r="B144" s="8" t="s">
        <v>53</v>
      </c>
      <c r="C144" s="8" t="s">
        <v>13</v>
      </c>
      <c r="D144" s="37">
        <v>142</v>
      </c>
      <c r="E144" s="56">
        <f t="shared" si="45"/>
        <v>41558</v>
      </c>
      <c r="F144" s="56" t="str">
        <f>RnDData!G169</f>
        <v>8-29-2014</v>
      </c>
      <c r="G144" s="14">
        <f t="shared" si="46"/>
        <v>1.1000000000000001</v>
      </c>
      <c r="H144" s="14">
        <f>RnDData!H169</f>
        <v>1.2</v>
      </c>
      <c r="I144" s="12">
        <f t="shared" si="47"/>
        <v>25000</v>
      </c>
      <c r="J144" s="12">
        <f>RnDData!I169</f>
        <v>25000</v>
      </c>
      <c r="K144" s="14">
        <f t="shared" si="48"/>
        <v>12.1</v>
      </c>
      <c r="L144" s="14">
        <f>RnDData!J169</f>
        <v>13</v>
      </c>
      <c r="M144" s="14">
        <f t="shared" si="49"/>
        <v>7.9</v>
      </c>
      <c r="N144" s="14">
        <f>RnDData!K169</f>
        <v>6.9</v>
      </c>
      <c r="O144" s="48">
        <f t="shared" si="44"/>
        <v>450.00000000000017</v>
      </c>
    </row>
    <row r="145" spans="1:15">
      <c r="A145" s="8">
        <v>5</v>
      </c>
      <c r="B145" s="8" t="s">
        <v>54</v>
      </c>
      <c r="C145" s="8" t="s">
        <v>15</v>
      </c>
      <c r="D145" s="37">
        <v>143</v>
      </c>
      <c r="E145" s="56" t="str">
        <f t="shared" si="45"/>
        <v>11-15-2013</v>
      </c>
      <c r="F145" s="56">
        <f>RnDData!G170</f>
        <v>41648</v>
      </c>
      <c r="G145" s="14">
        <f t="shared" si="46"/>
        <v>1.2</v>
      </c>
      <c r="H145" s="14">
        <f>RnDData!H170</f>
        <v>1.2</v>
      </c>
      <c r="I145" s="12">
        <f t="shared" si="47"/>
        <v>27000</v>
      </c>
      <c r="J145" s="12">
        <f>RnDData!I170</f>
        <v>27000</v>
      </c>
      <c r="K145" s="14">
        <f t="shared" si="48"/>
        <v>14.1</v>
      </c>
      <c r="L145" s="14">
        <f>RnDData!J170</f>
        <v>15.1</v>
      </c>
      <c r="M145" s="14">
        <f t="shared" si="49"/>
        <v>12.9</v>
      </c>
      <c r="N145" s="14">
        <f>RnDData!K170</f>
        <v>12.3</v>
      </c>
      <c r="O145" s="48">
        <f t="shared" si="44"/>
        <v>500</v>
      </c>
    </row>
    <row r="146" spans="1:15">
      <c r="A146" s="8">
        <v>5</v>
      </c>
      <c r="B146" s="8" t="s">
        <v>55</v>
      </c>
      <c r="C146" s="8" t="s">
        <v>17</v>
      </c>
      <c r="D146" s="37">
        <v>144</v>
      </c>
      <c r="E146" s="56" t="str">
        <f t="shared" si="45"/>
        <v>11-24-2013</v>
      </c>
      <c r="F146" s="56" t="str">
        <f>RnDData!G171</f>
        <v>8-28-2014</v>
      </c>
      <c r="G146" s="14">
        <f t="shared" si="46"/>
        <v>1.2</v>
      </c>
      <c r="H146" s="14">
        <f>RnDData!H171</f>
        <v>1.2</v>
      </c>
      <c r="I146" s="12">
        <f t="shared" si="47"/>
        <v>19000</v>
      </c>
      <c r="J146" s="12">
        <f>RnDData!I171</f>
        <v>19000</v>
      </c>
      <c r="K146" s="14">
        <f t="shared" si="48"/>
        <v>7.5</v>
      </c>
      <c r="L146" s="14">
        <f>RnDData!J171</f>
        <v>8.1999999999999993</v>
      </c>
      <c r="M146" s="14">
        <f t="shared" si="49"/>
        <v>6.5</v>
      </c>
      <c r="N146" s="14">
        <f>RnDData!K171</f>
        <v>5.5</v>
      </c>
      <c r="O146" s="48">
        <f t="shared" si="44"/>
        <v>349.99999999999966</v>
      </c>
    </row>
    <row r="147" spans="1:15">
      <c r="A147" s="8">
        <v>5</v>
      </c>
      <c r="B147" s="8" t="s">
        <v>155</v>
      </c>
      <c r="C147" s="8" t="s">
        <v>13</v>
      </c>
      <c r="D147" s="37">
        <v>145</v>
      </c>
      <c r="E147" s="56" t="str">
        <f t="shared" si="45"/>
        <v>11-22-2013</v>
      </c>
      <c r="F147" s="56">
        <f>RnDData!G172</f>
        <v>41829</v>
      </c>
      <c r="G147" s="14">
        <f t="shared" si="46"/>
        <v>0.8</v>
      </c>
      <c r="H147" s="14">
        <f>RnDData!H172</f>
        <v>1</v>
      </c>
      <c r="I147" s="12">
        <f t="shared" si="47"/>
        <v>25000</v>
      </c>
      <c r="J147" s="12">
        <f>RnDData!I172</f>
        <v>25000</v>
      </c>
      <c r="K147" s="14">
        <f t="shared" si="48"/>
        <v>11.9</v>
      </c>
      <c r="L147" s="14">
        <f>RnDData!J172</f>
        <v>12.8</v>
      </c>
      <c r="M147" s="14">
        <f t="shared" si="49"/>
        <v>8.1</v>
      </c>
      <c r="N147" s="14">
        <f>RnDData!K172</f>
        <v>7.2</v>
      </c>
      <c r="O147" s="48">
        <f t="shared" si="44"/>
        <v>450.00000000000017</v>
      </c>
    </row>
    <row r="148" spans="1:15">
      <c r="A148" s="8">
        <v>5</v>
      </c>
      <c r="B148" s="8" t="s">
        <v>201</v>
      </c>
      <c r="C148" s="8" t="s">
        <v>17</v>
      </c>
      <c r="D148" s="37">
        <v>146</v>
      </c>
      <c r="E148" s="56">
        <f t="shared" si="45"/>
        <v>41432</v>
      </c>
      <c r="F148" s="56" t="str">
        <f>RnDData!G173</f>
        <v>7-21-2014</v>
      </c>
      <c r="G148" s="14">
        <f t="shared" si="46"/>
        <v>0.5</v>
      </c>
      <c r="H148" s="14">
        <f>RnDData!H173</f>
        <v>1</v>
      </c>
      <c r="I148" s="12">
        <f t="shared" si="47"/>
        <v>19000</v>
      </c>
      <c r="J148" s="12">
        <f>RnDData!I173</f>
        <v>19000</v>
      </c>
      <c r="K148" s="14">
        <f t="shared" si="48"/>
        <v>8</v>
      </c>
      <c r="L148" s="14">
        <f>RnDData!J173</f>
        <v>8.1999999999999993</v>
      </c>
      <c r="M148" s="14">
        <f t="shared" si="49"/>
        <v>6.5</v>
      </c>
      <c r="N148" s="14">
        <f>RnDData!K173</f>
        <v>5.5</v>
      </c>
      <c r="O148" s="48">
        <f t="shared" si="44"/>
        <v>99.999999999999645</v>
      </c>
    </row>
    <row r="149" spans="1:15">
      <c r="A149" s="8">
        <v>5</v>
      </c>
      <c r="B149" s="8" t="s">
        <v>284</v>
      </c>
      <c r="C149" s="8"/>
      <c r="D149" s="37">
        <v>147</v>
      </c>
      <c r="F149" s="56">
        <f>RnDData!G174</f>
        <v>41860</v>
      </c>
      <c r="H149" s="14">
        <f>RnDData!H174</f>
        <v>0.3</v>
      </c>
      <c r="J149" s="12">
        <f>RnDData!I174</f>
        <v>25000</v>
      </c>
      <c r="L149" s="14">
        <f>RnDData!J174</f>
        <v>13.5</v>
      </c>
      <c r="N149" s="14">
        <f>RnDData!K174</f>
        <v>6.5</v>
      </c>
      <c r="O149" s="48">
        <f t="shared" si="44"/>
        <v>56750</v>
      </c>
    </row>
    <row r="150" spans="1:15">
      <c r="A150" s="8">
        <v>6</v>
      </c>
      <c r="B150" s="8" t="s">
        <v>31</v>
      </c>
      <c r="C150" s="8" t="s">
        <v>11</v>
      </c>
      <c r="D150" s="37">
        <v>148</v>
      </c>
      <c r="E150" s="56" t="str">
        <f>F117</f>
        <v>1-27-2013</v>
      </c>
      <c r="F150" s="56" t="str">
        <f>RnDData!G175</f>
        <v>1-27-2013</v>
      </c>
      <c r="G150" s="14">
        <f>H117</f>
        <v>5</v>
      </c>
      <c r="H150" s="14">
        <f>RnDData!H175</f>
        <v>6</v>
      </c>
      <c r="I150" s="12">
        <f>J117</f>
        <v>14000</v>
      </c>
      <c r="J150" s="12">
        <f>RnDData!I175</f>
        <v>14000</v>
      </c>
      <c r="K150" s="14">
        <f>L117</f>
        <v>5.5</v>
      </c>
      <c r="L150" s="14">
        <f>RnDData!J175</f>
        <v>5.5</v>
      </c>
      <c r="M150" s="14">
        <f>N117</f>
        <v>15.1</v>
      </c>
      <c r="N150" s="14">
        <f>RnDData!K175</f>
        <v>15.1</v>
      </c>
      <c r="O150" s="48">
        <f t="shared" si="44"/>
        <v>0</v>
      </c>
    </row>
    <row r="151" spans="1:15">
      <c r="A151" s="8">
        <v>6</v>
      </c>
      <c r="B151" s="8" t="s">
        <v>32</v>
      </c>
      <c r="C151" s="8" t="s">
        <v>11</v>
      </c>
      <c r="D151" s="37">
        <v>149</v>
      </c>
      <c r="E151" s="56" t="str">
        <f t="shared" ref="E151:E168" si="50">F118</f>
        <v>5-27-2013</v>
      </c>
      <c r="F151" s="56" t="str">
        <f>RnDData!G176</f>
        <v>5-27-2013</v>
      </c>
      <c r="G151" s="14">
        <f t="shared" ref="G151:G168" si="51">H118</f>
        <v>5.6</v>
      </c>
      <c r="H151" s="14">
        <f>RnDData!H176</f>
        <v>6.6</v>
      </c>
      <c r="I151" s="12">
        <f t="shared" ref="I151:I168" si="52">J118</f>
        <v>14000</v>
      </c>
      <c r="J151" s="12">
        <f>RnDData!I176</f>
        <v>14000</v>
      </c>
      <c r="K151" s="14">
        <f t="shared" ref="K151:K168" si="53">L118</f>
        <v>4.5</v>
      </c>
      <c r="L151" s="14">
        <f>RnDData!J176</f>
        <v>4.5</v>
      </c>
      <c r="M151" s="14">
        <f t="shared" ref="M151:M168" si="54">N118</f>
        <v>15.7</v>
      </c>
      <c r="N151" s="14">
        <f>RnDData!K176</f>
        <v>15.7</v>
      </c>
      <c r="O151" s="48">
        <f t="shared" si="44"/>
        <v>0</v>
      </c>
    </row>
    <row r="152" spans="1:15">
      <c r="A152" s="8">
        <v>6</v>
      </c>
      <c r="B152" s="8" t="s">
        <v>33</v>
      </c>
      <c r="C152" s="8" t="s">
        <v>9</v>
      </c>
      <c r="D152" s="37">
        <v>150</v>
      </c>
      <c r="E152" s="56" t="str">
        <f t="shared" si="50"/>
        <v>8-20-2014</v>
      </c>
      <c r="F152" s="56" t="str">
        <f>RnDData!G177</f>
        <v>8-20-2014</v>
      </c>
      <c r="G152" s="14">
        <f t="shared" si="51"/>
        <v>1.8</v>
      </c>
      <c r="H152" s="14">
        <f>RnDData!H177</f>
        <v>2.8</v>
      </c>
      <c r="I152" s="12">
        <f t="shared" si="52"/>
        <v>17000</v>
      </c>
      <c r="J152" s="12">
        <f>RnDData!I177</f>
        <v>17000</v>
      </c>
      <c r="K152" s="14">
        <f t="shared" si="53"/>
        <v>8.9</v>
      </c>
      <c r="L152" s="14">
        <f>RnDData!J177</f>
        <v>8.9</v>
      </c>
      <c r="M152" s="14">
        <f t="shared" si="54"/>
        <v>11.2</v>
      </c>
      <c r="N152" s="14">
        <f>RnDData!K177</f>
        <v>11.2</v>
      </c>
      <c r="O152" s="48">
        <f t="shared" si="44"/>
        <v>0</v>
      </c>
    </row>
    <row r="153" spans="1:15">
      <c r="A153" s="8">
        <v>6</v>
      </c>
      <c r="B153" s="8" t="s">
        <v>34</v>
      </c>
      <c r="C153" s="8" t="s">
        <v>9</v>
      </c>
      <c r="D153" s="37">
        <v>151</v>
      </c>
      <c r="E153" s="56" t="str">
        <f t="shared" si="50"/>
        <v>8-20-2014</v>
      </c>
      <c r="F153" s="56" t="str">
        <f>RnDData!G178</f>
        <v>8-20-2014</v>
      </c>
      <c r="G153" s="14">
        <f t="shared" si="51"/>
        <v>1.8</v>
      </c>
      <c r="H153" s="14">
        <f>RnDData!H178</f>
        <v>2.8</v>
      </c>
      <c r="I153" s="12">
        <f t="shared" si="52"/>
        <v>17000</v>
      </c>
      <c r="J153" s="12">
        <f>RnDData!I178</f>
        <v>17000</v>
      </c>
      <c r="K153" s="14">
        <f t="shared" si="53"/>
        <v>9.6</v>
      </c>
      <c r="L153" s="14">
        <f>RnDData!J178</f>
        <v>9.6</v>
      </c>
      <c r="M153" s="14">
        <f t="shared" si="54"/>
        <v>11.6</v>
      </c>
      <c r="N153" s="14">
        <f>RnDData!K178</f>
        <v>11.6</v>
      </c>
      <c r="O153" s="48">
        <f t="shared" si="44"/>
        <v>0</v>
      </c>
    </row>
    <row r="154" spans="1:15">
      <c r="A154" s="8">
        <v>6</v>
      </c>
      <c r="B154" s="8" t="s">
        <v>35</v>
      </c>
      <c r="C154" s="8" t="s">
        <v>9</v>
      </c>
      <c r="D154" s="37">
        <v>152</v>
      </c>
      <c r="E154" s="56" t="str">
        <f t="shared" si="50"/>
        <v>8-20-2014</v>
      </c>
      <c r="F154" s="56" t="str">
        <f>RnDData!G179</f>
        <v>8-20-2014</v>
      </c>
      <c r="G154" s="14">
        <f t="shared" si="51"/>
        <v>1.9</v>
      </c>
      <c r="H154" s="14">
        <f>RnDData!H179</f>
        <v>2.9</v>
      </c>
      <c r="I154" s="12">
        <f t="shared" si="52"/>
        <v>17000</v>
      </c>
      <c r="J154" s="12">
        <f>RnDData!I179</f>
        <v>17000</v>
      </c>
      <c r="K154" s="14">
        <f t="shared" si="53"/>
        <v>8.4</v>
      </c>
      <c r="L154" s="14">
        <f>RnDData!J179</f>
        <v>8.4</v>
      </c>
      <c r="M154" s="14">
        <f t="shared" si="54"/>
        <v>10.6</v>
      </c>
      <c r="N154" s="14">
        <f>RnDData!K179</f>
        <v>10.6</v>
      </c>
      <c r="O154" s="48">
        <f t="shared" si="44"/>
        <v>0</v>
      </c>
    </row>
    <row r="155" spans="1:15">
      <c r="A155" s="8">
        <v>6</v>
      </c>
      <c r="B155" s="8" t="s">
        <v>123</v>
      </c>
      <c r="C155" s="8" t="s">
        <v>13</v>
      </c>
      <c r="D155" s="37">
        <v>153</v>
      </c>
      <c r="E155" s="56">
        <f t="shared" si="50"/>
        <v>41891</v>
      </c>
      <c r="F155" s="56">
        <f>RnDData!G180</f>
        <v>42043</v>
      </c>
      <c r="G155" s="14">
        <f t="shared" si="51"/>
        <v>1</v>
      </c>
      <c r="H155" s="14">
        <f>RnDData!H180</f>
        <v>1.2</v>
      </c>
      <c r="I155" s="12">
        <f t="shared" si="52"/>
        <v>24900</v>
      </c>
      <c r="J155" s="12">
        <f>RnDData!I180</f>
        <v>24900</v>
      </c>
      <c r="K155" s="14">
        <f t="shared" si="53"/>
        <v>13.7</v>
      </c>
      <c r="L155" s="14">
        <f>RnDData!J180</f>
        <v>14.7</v>
      </c>
      <c r="M155" s="14">
        <f t="shared" si="54"/>
        <v>7.1</v>
      </c>
      <c r="N155" s="14">
        <f>RnDData!K180</f>
        <v>5.8</v>
      </c>
      <c r="O155" s="48">
        <f t="shared" si="44"/>
        <v>500</v>
      </c>
    </row>
    <row r="156" spans="1:15">
      <c r="A156" s="8">
        <v>6</v>
      </c>
      <c r="B156" s="8" t="s">
        <v>210</v>
      </c>
      <c r="C156" s="8" t="s">
        <v>13</v>
      </c>
      <c r="D156" s="37">
        <v>154</v>
      </c>
      <c r="E156" s="56">
        <f t="shared" si="50"/>
        <v>41860</v>
      </c>
      <c r="F156" s="56">
        <f>RnDData!G181</f>
        <v>42252</v>
      </c>
      <c r="G156" s="14">
        <f t="shared" si="51"/>
        <v>0.3</v>
      </c>
      <c r="H156" s="14">
        <f>RnDData!H181</f>
        <v>1</v>
      </c>
      <c r="I156" s="12">
        <f t="shared" si="52"/>
        <v>25000</v>
      </c>
      <c r="J156" s="12">
        <f>RnDData!I181</f>
        <v>25000</v>
      </c>
      <c r="K156" s="14">
        <f t="shared" si="53"/>
        <v>14</v>
      </c>
      <c r="L156" s="14">
        <f>RnDData!J181</f>
        <v>14.7</v>
      </c>
      <c r="M156" s="14">
        <f t="shared" si="54"/>
        <v>6</v>
      </c>
      <c r="N156" s="14">
        <f>RnDData!K181</f>
        <v>5.3</v>
      </c>
      <c r="O156" s="48">
        <f t="shared" si="44"/>
        <v>349.99999999999966</v>
      </c>
    </row>
    <row r="157" spans="1:15">
      <c r="A157" s="8">
        <v>6</v>
      </c>
      <c r="B157" s="8" t="s">
        <v>36</v>
      </c>
      <c r="C157" s="8" t="s">
        <v>9</v>
      </c>
      <c r="D157" s="37">
        <v>155</v>
      </c>
      <c r="E157" s="56" t="str">
        <f t="shared" si="50"/>
        <v>7-24-2015</v>
      </c>
      <c r="F157" s="56" t="str">
        <f>RnDData!G182</f>
        <v>7-24-2015</v>
      </c>
      <c r="G157" s="14">
        <f t="shared" si="51"/>
        <v>2.2999999999999998</v>
      </c>
      <c r="H157" s="14">
        <f>RnDData!H182</f>
        <v>1.8</v>
      </c>
      <c r="I157" s="12">
        <f t="shared" si="52"/>
        <v>15000</v>
      </c>
      <c r="J157" s="12">
        <f>RnDData!I182</f>
        <v>15000</v>
      </c>
      <c r="K157" s="14">
        <f t="shared" si="53"/>
        <v>7.3</v>
      </c>
      <c r="L157" s="14">
        <f>RnDData!J182</f>
        <v>8.8000000000000007</v>
      </c>
      <c r="M157" s="14">
        <f t="shared" si="54"/>
        <v>12.7</v>
      </c>
      <c r="N157" s="14">
        <f>RnDData!K182</f>
        <v>11.2</v>
      </c>
      <c r="O157" s="48">
        <f t="shared" si="44"/>
        <v>750.00000000000045</v>
      </c>
    </row>
    <row r="158" spans="1:15">
      <c r="A158" s="8">
        <v>6</v>
      </c>
      <c r="B158" s="8" t="s">
        <v>37</v>
      </c>
      <c r="C158" s="8" t="s">
        <v>11</v>
      </c>
      <c r="D158" s="37">
        <v>156</v>
      </c>
      <c r="E158" s="56" t="str">
        <f t="shared" si="50"/>
        <v>11-28-2014</v>
      </c>
      <c r="F158" s="56" t="str">
        <f>RnDData!G183</f>
        <v>11-28-2014</v>
      </c>
      <c r="G158" s="14">
        <f t="shared" si="51"/>
        <v>4.8</v>
      </c>
      <c r="H158" s="14">
        <f>RnDData!H183</f>
        <v>5.8</v>
      </c>
      <c r="I158" s="12">
        <f t="shared" si="52"/>
        <v>12000</v>
      </c>
      <c r="J158" s="12">
        <f>RnDData!I183</f>
        <v>12000</v>
      </c>
      <c r="K158" s="14">
        <f t="shared" si="53"/>
        <v>4.8</v>
      </c>
      <c r="L158" s="14">
        <f>RnDData!J183</f>
        <v>4.8</v>
      </c>
      <c r="M158" s="14">
        <f t="shared" si="54"/>
        <v>15.2</v>
      </c>
      <c r="N158" s="14">
        <f>RnDData!K183</f>
        <v>15.2</v>
      </c>
      <c r="O158" s="48">
        <f t="shared" si="44"/>
        <v>0</v>
      </c>
    </row>
    <row r="159" spans="1:15">
      <c r="A159" s="8">
        <v>6</v>
      </c>
      <c r="B159" s="8" t="s">
        <v>38</v>
      </c>
      <c r="C159" s="8" t="s">
        <v>13</v>
      </c>
      <c r="D159" s="37">
        <v>157</v>
      </c>
      <c r="E159" s="56" t="str">
        <f t="shared" si="50"/>
        <v>12-26-2014</v>
      </c>
      <c r="F159" s="56" t="str">
        <f>RnDData!G184</f>
        <v>12-15-2015</v>
      </c>
      <c r="G159" s="14">
        <f t="shared" si="51"/>
        <v>1</v>
      </c>
      <c r="H159" s="14">
        <f>RnDData!H184</f>
        <v>1</v>
      </c>
      <c r="I159" s="12">
        <f t="shared" si="52"/>
        <v>23000</v>
      </c>
      <c r="J159" s="12">
        <f>RnDData!I184</f>
        <v>23000</v>
      </c>
      <c r="K159" s="14">
        <f t="shared" si="53"/>
        <v>13.3</v>
      </c>
      <c r="L159" s="14">
        <f>RnDData!J184</f>
        <v>14.4</v>
      </c>
      <c r="M159" s="14">
        <f t="shared" si="54"/>
        <v>6.7</v>
      </c>
      <c r="N159" s="14">
        <f>RnDData!K184</f>
        <v>5.6</v>
      </c>
      <c r="O159" s="48">
        <f t="shared" si="44"/>
        <v>549.99999999999977</v>
      </c>
    </row>
    <row r="160" spans="1:15">
      <c r="A160" s="8">
        <v>6</v>
      </c>
      <c r="B160" s="8" t="s">
        <v>39</v>
      </c>
      <c r="C160" s="8" t="s">
        <v>15</v>
      </c>
      <c r="D160" s="37">
        <v>158</v>
      </c>
      <c r="E160" s="56" t="str">
        <f t="shared" si="50"/>
        <v>11-20-2014</v>
      </c>
      <c r="F160" s="56" t="str">
        <f>RnDData!G185</f>
        <v>10-29-2015</v>
      </c>
      <c r="G160" s="14">
        <f t="shared" si="51"/>
        <v>1.1000000000000001</v>
      </c>
      <c r="H160" s="14">
        <f>RnDData!H185</f>
        <v>1.2</v>
      </c>
      <c r="I160" s="12">
        <f t="shared" si="52"/>
        <v>26000</v>
      </c>
      <c r="J160" s="12">
        <f>RnDData!I185</f>
        <v>26000</v>
      </c>
      <c r="K160" s="14">
        <f t="shared" si="53"/>
        <v>14.7</v>
      </c>
      <c r="L160" s="14">
        <f>RnDData!J185</f>
        <v>15.7</v>
      </c>
      <c r="M160" s="14">
        <f t="shared" si="54"/>
        <v>12</v>
      </c>
      <c r="N160" s="14">
        <f>RnDData!K185</f>
        <v>11.3</v>
      </c>
      <c r="O160" s="48">
        <f t="shared" si="44"/>
        <v>500</v>
      </c>
    </row>
    <row r="161" spans="1:15">
      <c r="A161" s="8">
        <v>6</v>
      </c>
      <c r="B161" s="8" t="s">
        <v>40</v>
      </c>
      <c r="C161" s="8" t="s">
        <v>17</v>
      </c>
      <c r="D161" s="37">
        <v>159</v>
      </c>
      <c r="E161" s="56" t="str">
        <f t="shared" si="50"/>
        <v>12-23-2014</v>
      </c>
      <c r="F161" s="56" t="str">
        <f>RnDData!G186</f>
        <v>11-17-2015</v>
      </c>
      <c r="G161" s="14">
        <f t="shared" si="51"/>
        <v>1.1000000000000001</v>
      </c>
      <c r="H161" s="14">
        <f>RnDData!H186</f>
        <v>1.1000000000000001</v>
      </c>
      <c r="I161" s="12">
        <f t="shared" si="52"/>
        <v>18000</v>
      </c>
      <c r="J161" s="12">
        <f>RnDData!I186</f>
        <v>18000</v>
      </c>
      <c r="K161" s="14">
        <f t="shared" si="53"/>
        <v>8.3000000000000007</v>
      </c>
      <c r="L161" s="14">
        <f>RnDData!J186</f>
        <v>9</v>
      </c>
      <c r="M161" s="14">
        <f t="shared" si="54"/>
        <v>5.7</v>
      </c>
      <c r="N161" s="14">
        <f>RnDData!K186</f>
        <v>4.5999999999999996</v>
      </c>
      <c r="O161" s="48">
        <f t="shared" si="44"/>
        <v>349.99999999999966</v>
      </c>
    </row>
    <row r="162" spans="1:15">
      <c r="A162" s="8">
        <v>6</v>
      </c>
      <c r="B162" s="8" t="s">
        <v>41</v>
      </c>
      <c r="C162" s="8" t="s">
        <v>9</v>
      </c>
      <c r="D162" s="37">
        <v>160</v>
      </c>
      <c r="E162" s="56" t="str">
        <f t="shared" si="50"/>
        <v>10-14-2013</v>
      </c>
      <c r="F162" s="56" t="str">
        <f>RnDData!G187</f>
        <v>6-16-2015</v>
      </c>
      <c r="G162" s="14">
        <f t="shared" si="51"/>
        <v>2.4</v>
      </c>
      <c r="H162" s="14">
        <f>RnDData!H187</f>
        <v>2</v>
      </c>
      <c r="I162" s="12">
        <f t="shared" si="52"/>
        <v>19000</v>
      </c>
      <c r="J162" s="12">
        <f>RnDData!I187</f>
        <v>19000</v>
      </c>
      <c r="K162" s="14">
        <f t="shared" si="53"/>
        <v>8.3000000000000007</v>
      </c>
      <c r="L162" s="14">
        <f>RnDData!J187</f>
        <v>9</v>
      </c>
      <c r="M162" s="14">
        <f t="shared" si="54"/>
        <v>11.7</v>
      </c>
      <c r="N162" s="14">
        <f>RnDData!K187</f>
        <v>11</v>
      </c>
      <c r="O162" s="48">
        <f t="shared" si="44"/>
        <v>349.99999999999966</v>
      </c>
    </row>
    <row r="163" spans="1:15">
      <c r="A163" s="8">
        <v>6</v>
      </c>
      <c r="B163" s="8" t="s">
        <v>42</v>
      </c>
      <c r="C163" s="8" t="s">
        <v>11</v>
      </c>
      <c r="D163" s="37">
        <v>161</v>
      </c>
      <c r="E163" s="56" t="str">
        <f t="shared" si="50"/>
        <v>10-21-2014</v>
      </c>
      <c r="F163" s="56" t="str">
        <f>RnDData!G188</f>
        <v>10-21-2014</v>
      </c>
      <c r="G163" s="14">
        <f t="shared" si="51"/>
        <v>4.9000000000000004</v>
      </c>
      <c r="H163" s="14">
        <f>RnDData!H188</f>
        <v>5.9</v>
      </c>
      <c r="I163" s="12">
        <f t="shared" si="52"/>
        <v>15500</v>
      </c>
      <c r="J163" s="12">
        <f>RnDData!I188</f>
        <v>15500</v>
      </c>
      <c r="K163" s="14">
        <f t="shared" si="53"/>
        <v>5</v>
      </c>
      <c r="L163" s="14">
        <f>RnDData!J188</f>
        <v>5</v>
      </c>
      <c r="M163" s="14">
        <f t="shared" si="54"/>
        <v>15</v>
      </c>
      <c r="N163" s="14">
        <f>RnDData!K188</f>
        <v>15</v>
      </c>
      <c r="O163" s="48">
        <f t="shared" si="44"/>
        <v>0</v>
      </c>
    </row>
    <row r="164" spans="1:15">
      <c r="A164" s="8">
        <v>6</v>
      </c>
      <c r="B164" s="8" t="s">
        <v>43</v>
      </c>
      <c r="C164" s="8" t="s">
        <v>13</v>
      </c>
      <c r="D164" s="37">
        <v>162</v>
      </c>
      <c r="E164" s="56">
        <f t="shared" si="50"/>
        <v>41860</v>
      </c>
      <c r="F164" s="56">
        <f>RnDData!G189</f>
        <v>42163</v>
      </c>
      <c r="G164" s="14">
        <f t="shared" si="51"/>
        <v>1.2</v>
      </c>
      <c r="H164" s="14">
        <f>RnDData!H189</f>
        <v>1.3</v>
      </c>
      <c r="I164" s="12">
        <f t="shared" si="52"/>
        <v>24000</v>
      </c>
      <c r="J164" s="12">
        <f>RnDData!I189</f>
        <v>24000</v>
      </c>
      <c r="K164" s="14">
        <f t="shared" si="53"/>
        <v>13.3</v>
      </c>
      <c r="L164" s="14">
        <f>RnDData!J189</f>
        <v>14.4</v>
      </c>
      <c r="M164" s="14">
        <f t="shared" si="54"/>
        <v>6.9</v>
      </c>
      <c r="N164" s="14">
        <f>RnDData!K189</f>
        <v>5.9</v>
      </c>
      <c r="O164" s="48">
        <f t="shared" si="44"/>
        <v>549.99999999999977</v>
      </c>
    </row>
    <row r="165" spans="1:15">
      <c r="A165" s="8">
        <v>6</v>
      </c>
      <c r="B165" s="8" t="s">
        <v>44</v>
      </c>
      <c r="C165" s="8" t="s">
        <v>15</v>
      </c>
      <c r="D165" s="37">
        <v>163</v>
      </c>
      <c r="E165" s="56">
        <f t="shared" si="50"/>
        <v>41648</v>
      </c>
      <c r="F165" s="56">
        <f>RnDData!G190</f>
        <v>42071</v>
      </c>
      <c r="G165" s="14">
        <f t="shared" si="51"/>
        <v>1.3</v>
      </c>
      <c r="H165" s="14">
        <f>RnDData!H190</f>
        <v>1.4</v>
      </c>
      <c r="I165" s="12">
        <f t="shared" si="52"/>
        <v>27000</v>
      </c>
      <c r="J165" s="12">
        <f>RnDData!I190</f>
        <v>27000</v>
      </c>
      <c r="K165" s="14">
        <f t="shared" si="53"/>
        <v>14.8</v>
      </c>
      <c r="L165" s="14">
        <f>RnDData!J190</f>
        <v>15.7</v>
      </c>
      <c r="M165" s="14">
        <f t="shared" si="54"/>
        <v>12.1</v>
      </c>
      <c r="N165" s="14">
        <f>RnDData!K190</f>
        <v>11</v>
      </c>
      <c r="O165" s="48">
        <f t="shared" si="44"/>
        <v>449.99999999999932</v>
      </c>
    </row>
    <row r="166" spans="1:15">
      <c r="A166" s="8">
        <v>6</v>
      </c>
      <c r="B166" s="8" t="s">
        <v>45</v>
      </c>
      <c r="C166" s="8" t="s">
        <v>17</v>
      </c>
      <c r="D166" s="37">
        <v>164</v>
      </c>
      <c r="E166" s="56">
        <f t="shared" si="50"/>
        <v>41860</v>
      </c>
      <c r="F166" s="56" t="str">
        <f>RnDData!G191</f>
        <v>7-15-2015</v>
      </c>
      <c r="G166" s="14">
        <f t="shared" si="51"/>
        <v>1.3</v>
      </c>
      <c r="H166" s="14">
        <f>RnDData!H191</f>
        <v>1.4</v>
      </c>
      <c r="I166" s="12">
        <f t="shared" si="52"/>
        <v>19500</v>
      </c>
      <c r="J166" s="12">
        <f>RnDData!I191</f>
        <v>19500</v>
      </c>
      <c r="K166" s="14">
        <f t="shared" si="53"/>
        <v>8.6</v>
      </c>
      <c r="L166" s="14">
        <f>RnDData!J191</f>
        <v>9.3000000000000007</v>
      </c>
      <c r="M166" s="14">
        <f t="shared" si="54"/>
        <v>5.6</v>
      </c>
      <c r="N166" s="14">
        <f>RnDData!K191</f>
        <v>4.5</v>
      </c>
      <c r="O166" s="48">
        <f t="shared" si="44"/>
        <v>350.00000000000051</v>
      </c>
    </row>
    <row r="167" spans="1:15">
      <c r="A167" s="8">
        <v>6</v>
      </c>
      <c r="B167" s="8" t="s">
        <v>140</v>
      </c>
      <c r="C167" s="8" t="s">
        <v>15</v>
      </c>
      <c r="D167" s="37">
        <v>165</v>
      </c>
      <c r="E167" s="56">
        <f t="shared" si="50"/>
        <v>41648</v>
      </c>
      <c r="F167" s="56" t="str">
        <f>RnDData!G192</f>
        <v>7-24-2015</v>
      </c>
      <c r="G167" s="14">
        <f t="shared" si="51"/>
        <v>1.1000000000000001</v>
      </c>
      <c r="H167" s="14">
        <f>RnDData!H192</f>
        <v>1.3</v>
      </c>
      <c r="I167" s="12">
        <f t="shared" si="52"/>
        <v>27000</v>
      </c>
      <c r="J167" s="12">
        <f>RnDData!I192</f>
        <v>27000</v>
      </c>
      <c r="K167" s="14">
        <f t="shared" si="53"/>
        <v>14.6</v>
      </c>
      <c r="L167" s="14">
        <f>RnDData!J192</f>
        <v>15.7</v>
      </c>
      <c r="M167" s="14">
        <f t="shared" si="54"/>
        <v>12</v>
      </c>
      <c r="N167" s="14">
        <f>RnDData!K192</f>
        <v>11.2</v>
      </c>
      <c r="O167" s="48">
        <f t="shared" si="44"/>
        <v>549.99999999999977</v>
      </c>
    </row>
    <row r="168" spans="1:15">
      <c r="A168" s="8">
        <v>6</v>
      </c>
      <c r="B168" s="8" t="s">
        <v>185</v>
      </c>
      <c r="C168" s="8" t="s">
        <v>17</v>
      </c>
      <c r="D168" s="37">
        <v>166</v>
      </c>
      <c r="E168" s="56">
        <f t="shared" si="50"/>
        <v>41738</v>
      </c>
      <c r="F168" s="56" t="str">
        <f>RnDData!G193</f>
        <v>7-15-2015</v>
      </c>
      <c r="G168" s="14">
        <f t="shared" si="51"/>
        <v>0.9</v>
      </c>
      <c r="H168" s="14">
        <f>RnDData!H193</f>
        <v>1.2</v>
      </c>
      <c r="I168" s="12">
        <f t="shared" si="52"/>
        <v>19000</v>
      </c>
      <c r="J168" s="12">
        <f>RnDData!I193</f>
        <v>19000</v>
      </c>
      <c r="K168" s="14">
        <f t="shared" si="53"/>
        <v>8.6999999999999993</v>
      </c>
      <c r="L168" s="14">
        <f>RnDData!J193</f>
        <v>9.4</v>
      </c>
      <c r="M168" s="14">
        <f t="shared" si="54"/>
        <v>5.9</v>
      </c>
      <c r="N168" s="14">
        <f>RnDData!K193</f>
        <v>4.8</v>
      </c>
      <c r="O168" s="48">
        <f t="shared" si="44"/>
        <v>350.00000000000051</v>
      </c>
    </row>
    <row r="169" spans="1:15">
      <c r="A169" s="8">
        <v>6</v>
      </c>
      <c r="B169" s="8" t="s">
        <v>271</v>
      </c>
      <c r="C169" s="8" t="s">
        <v>13</v>
      </c>
      <c r="D169" s="37">
        <v>167</v>
      </c>
      <c r="F169" s="56">
        <f>RnDData!G194</f>
        <v>42192</v>
      </c>
      <c r="H169" s="14">
        <f>RnDData!H194</f>
        <v>0.5</v>
      </c>
      <c r="J169" s="12">
        <f>RnDData!I194</f>
        <v>25000</v>
      </c>
      <c r="L169" s="14">
        <f>RnDData!J194</f>
        <v>14.5</v>
      </c>
      <c r="N169" s="14">
        <f>RnDData!K194</f>
        <v>5.5</v>
      </c>
      <c r="O169" s="48">
        <f t="shared" si="44"/>
        <v>57250</v>
      </c>
    </row>
    <row r="170" spans="1:15">
      <c r="A170" s="8">
        <v>6</v>
      </c>
      <c r="B170" s="8" t="s">
        <v>46</v>
      </c>
      <c r="C170" s="8" t="s">
        <v>11</v>
      </c>
      <c r="D170" s="37">
        <v>168</v>
      </c>
      <c r="E170" s="56" t="str">
        <f>F137</f>
        <v>1-15-2014</v>
      </c>
      <c r="F170" s="56" t="str">
        <f>RnDData!G195</f>
        <v>1-15-2014</v>
      </c>
      <c r="G170" s="14">
        <f>H137</f>
        <v>6.3</v>
      </c>
      <c r="H170" s="14">
        <f>RnDData!H195</f>
        <v>7.3</v>
      </c>
      <c r="I170" s="12">
        <f>J137</f>
        <v>12000</v>
      </c>
      <c r="J170" s="12">
        <f>RnDData!I195</f>
        <v>12000</v>
      </c>
      <c r="K170" s="14">
        <f>L137</f>
        <v>5.0999999999999996</v>
      </c>
      <c r="L170" s="14">
        <f>RnDData!J195</f>
        <v>5.0999999999999996</v>
      </c>
      <c r="M170" s="14">
        <f>N137</f>
        <v>15.1</v>
      </c>
      <c r="N170" s="14">
        <f>RnDData!K195</f>
        <v>15.1</v>
      </c>
      <c r="O170" s="48">
        <f t="shared" si="44"/>
        <v>0</v>
      </c>
    </row>
    <row r="171" spans="1:15">
      <c r="A171" s="8">
        <v>6</v>
      </c>
      <c r="B171" s="8" t="s">
        <v>47</v>
      </c>
      <c r="C171" s="8" t="s">
        <v>11</v>
      </c>
      <c r="D171" s="37">
        <v>169</v>
      </c>
      <c r="E171" s="56">
        <f t="shared" ref="E171:E181" si="55">F138</f>
        <v>41648</v>
      </c>
      <c r="F171" s="56">
        <f>RnDData!G196</f>
        <v>41648</v>
      </c>
      <c r="G171" s="14">
        <f t="shared" ref="G171:G181" si="56">H138</f>
        <v>5</v>
      </c>
      <c r="H171" s="14">
        <f>RnDData!H196</f>
        <v>6</v>
      </c>
      <c r="I171" s="12">
        <f t="shared" ref="I171:I181" si="57">J138</f>
        <v>12000</v>
      </c>
      <c r="J171" s="12">
        <f>RnDData!I196</f>
        <v>12000</v>
      </c>
      <c r="K171" s="14">
        <f t="shared" ref="K171:K181" si="58">L138</f>
        <v>4.5</v>
      </c>
      <c r="L171" s="14">
        <f>RnDData!J196</f>
        <v>4.5</v>
      </c>
      <c r="M171" s="14">
        <f t="shared" ref="M171:M181" si="59">N138</f>
        <v>15.5</v>
      </c>
      <c r="N171" s="14">
        <f>RnDData!K196</f>
        <v>15.5</v>
      </c>
      <c r="O171" s="48">
        <f t="shared" si="44"/>
        <v>0</v>
      </c>
    </row>
    <row r="172" spans="1:15">
      <c r="A172" s="8">
        <v>6</v>
      </c>
      <c r="B172" s="8" t="s">
        <v>48</v>
      </c>
      <c r="C172" s="8" t="s">
        <v>9</v>
      </c>
      <c r="D172" s="37">
        <v>170</v>
      </c>
      <c r="E172" s="56" t="str">
        <f t="shared" si="55"/>
        <v>12-19-2013</v>
      </c>
      <c r="F172" s="56" t="str">
        <f>RnDData!G197</f>
        <v>12-26-2015</v>
      </c>
      <c r="G172" s="14">
        <f t="shared" si="56"/>
        <v>2.1</v>
      </c>
      <c r="H172" s="14">
        <f>RnDData!H197</f>
        <v>1.5</v>
      </c>
      <c r="I172" s="12">
        <f t="shared" si="57"/>
        <v>14000</v>
      </c>
      <c r="J172" s="12">
        <f>RnDData!I197</f>
        <v>14000</v>
      </c>
      <c r="K172" s="14">
        <f t="shared" si="58"/>
        <v>8.3000000000000007</v>
      </c>
      <c r="L172" s="14">
        <f>RnDData!J197</f>
        <v>9.1999999999999993</v>
      </c>
      <c r="M172" s="14">
        <f t="shared" si="59"/>
        <v>11.5</v>
      </c>
      <c r="N172" s="14">
        <f>RnDData!K197</f>
        <v>10.5</v>
      </c>
      <c r="O172" s="48">
        <f t="shared" si="44"/>
        <v>449.99999999999932</v>
      </c>
    </row>
    <row r="173" spans="1:15">
      <c r="A173" s="8">
        <v>6</v>
      </c>
      <c r="B173" s="8" t="s">
        <v>49</v>
      </c>
      <c r="C173" s="8" t="s">
        <v>9</v>
      </c>
      <c r="D173" s="37">
        <v>171</v>
      </c>
      <c r="E173" s="56" t="str">
        <f t="shared" si="55"/>
        <v>12-19-2013</v>
      </c>
      <c r="F173" s="56" t="str">
        <f>RnDData!G198</f>
        <v>12-26-2015</v>
      </c>
      <c r="G173" s="14">
        <f t="shared" si="56"/>
        <v>2.2000000000000002</v>
      </c>
      <c r="H173" s="14">
        <f>RnDData!H198</f>
        <v>1.6</v>
      </c>
      <c r="I173" s="12">
        <f t="shared" si="57"/>
        <v>14000</v>
      </c>
      <c r="J173" s="12">
        <f>RnDData!I198</f>
        <v>14000</v>
      </c>
      <c r="K173" s="14">
        <f t="shared" si="58"/>
        <v>8.4</v>
      </c>
      <c r="L173" s="14">
        <f>RnDData!J198</f>
        <v>9.3000000000000007</v>
      </c>
      <c r="M173" s="14">
        <f t="shared" si="59"/>
        <v>12.5</v>
      </c>
      <c r="N173" s="14">
        <f>RnDData!K198</f>
        <v>11.5</v>
      </c>
      <c r="O173" s="48">
        <f t="shared" si="44"/>
        <v>450.00000000000017</v>
      </c>
    </row>
    <row r="174" spans="1:15">
      <c r="A174" s="8">
        <v>6</v>
      </c>
      <c r="B174" s="8" t="s">
        <v>50</v>
      </c>
      <c r="C174" s="8" t="s">
        <v>9</v>
      </c>
      <c r="D174" s="37">
        <v>172</v>
      </c>
      <c r="E174" s="56" t="str">
        <f t="shared" si="55"/>
        <v>12-17-2013</v>
      </c>
      <c r="F174" s="56" t="str">
        <f>RnDData!G199</f>
        <v>12-26-2015</v>
      </c>
      <c r="G174" s="14">
        <f t="shared" si="56"/>
        <v>2.1</v>
      </c>
      <c r="H174" s="14">
        <f>RnDData!H199</f>
        <v>1.6</v>
      </c>
      <c r="I174" s="12">
        <f t="shared" si="57"/>
        <v>14000</v>
      </c>
      <c r="J174" s="12">
        <f>RnDData!I199</f>
        <v>14000</v>
      </c>
      <c r="K174" s="14">
        <f t="shared" si="58"/>
        <v>8.3000000000000007</v>
      </c>
      <c r="L174" s="14">
        <f>RnDData!J199</f>
        <v>9.1999999999999993</v>
      </c>
      <c r="M174" s="14">
        <f t="shared" si="59"/>
        <v>12</v>
      </c>
      <c r="N174" s="14">
        <f>RnDData!K199</f>
        <v>11</v>
      </c>
      <c r="O174" s="48">
        <f t="shared" si="44"/>
        <v>449.99999999999932</v>
      </c>
    </row>
    <row r="175" spans="1:15">
      <c r="A175" s="8">
        <v>6</v>
      </c>
      <c r="B175" s="8" t="s">
        <v>51</v>
      </c>
      <c r="C175" s="8" t="s">
        <v>11</v>
      </c>
      <c r="D175" s="37">
        <v>173</v>
      </c>
      <c r="E175" s="56" t="str">
        <f t="shared" si="55"/>
        <v>3-19-2016</v>
      </c>
      <c r="F175" s="56" t="str">
        <f>RnDData!G200</f>
        <v>3-19-2016</v>
      </c>
      <c r="G175" s="14">
        <f t="shared" si="56"/>
        <v>3.8</v>
      </c>
      <c r="H175" s="14">
        <f>RnDData!H200</f>
        <v>4.8</v>
      </c>
      <c r="I175" s="12">
        <f t="shared" si="57"/>
        <v>17500</v>
      </c>
      <c r="J175" s="12">
        <f>RnDData!I200</f>
        <v>17500</v>
      </c>
      <c r="K175" s="14">
        <f t="shared" si="58"/>
        <v>6.8</v>
      </c>
      <c r="L175" s="14">
        <f>RnDData!J200</f>
        <v>6.8</v>
      </c>
      <c r="M175" s="14">
        <f t="shared" si="59"/>
        <v>13.4</v>
      </c>
      <c r="N175" s="14">
        <f>RnDData!K200</f>
        <v>13.4</v>
      </c>
      <c r="O175" s="48">
        <f t="shared" si="44"/>
        <v>0</v>
      </c>
    </row>
    <row r="176" spans="1:15">
      <c r="A176" s="8">
        <v>6</v>
      </c>
      <c r="B176" s="8" t="s">
        <v>52</v>
      </c>
      <c r="C176" s="8" t="s">
        <v>15</v>
      </c>
      <c r="D176" s="37">
        <v>174</v>
      </c>
      <c r="E176" s="56" t="str">
        <f t="shared" si="55"/>
        <v>9-21-2015</v>
      </c>
      <c r="F176" s="56" t="str">
        <f>RnDData!G201</f>
        <v>9-21-2015</v>
      </c>
      <c r="G176" s="14">
        <f t="shared" si="56"/>
        <v>9.6</v>
      </c>
      <c r="H176" s="14">
        <f>RnDData!H201</f>
        <v>5.4</v>
      </c>
      <c r="I176" s="12">
        <f t="shared" si="57"/>
        <v>12000</v>
      </c>
      <c r="J176" s="12">
        <f>RnDData!I201</f>
        <v>27000</v>
      </c>
      <c r="K176" s="14">
        <f t="shared" si="58"/>
        <v>3</v>
      </c>
      <c r="L176" s="14">
        <f>RnDData!J201</f>
        <v>14.5</v>
      </c>
      <c r="M176" s="14">
        <f t="shared" si="59"/>
        <v>17</v>
      </c>
      <c r="N176" s="14">
        <f>RnDData!K201</f>
        <v>12.8</v>
      </c>
      <c r="O176" s="48">
        <f t="shared" si="44"/>
        <v>35750</v>
      </c>
    </row>
    <row r="177" spans="1:15">
      <c r="A177" s="8">
        <v>6</v>
      </c>
      <c r="B177" s="8" t="s">
        <v>53</v>
      </c>
      <c r="C177" s="8" t="s">
        <v>13</v>
      </c>
      <c r="D177" s="37">
        <v>175</v>
      </c>
      <c r="E177" s="56" t="str">
        <f t="shared" si="55"/>
        <v>8-29-2014</v>
      </c>
      <c r="F177" s="56" t="str">
        <f>RnDData!G202</f>
        <v>7-28-2015</v>
      </c>
      <c r="G177" s="14">
        <f t="shared" si="56"/>
        <v>1.2</v>
      </c>
      <c r="H177" s="14">
        <f>RnDData!H202</f>
        <v>1.3</v>
      </c>
      <c r="I177" s="12">
        <f t="shared" si="57"/>
        <v>25000</v>
      </c>
      <c r="J177" s="12">
        <f>RnDData!I202</f>
        <v>25000</v>
      </c>
      <c r="K177" s="14">
        <f t="shared" si="58"/>
        <v>13</v>
      </c>
      <c r="L177" s="14">
        <f>RnDData!J202</f>
        <v>14</v>
      </c>
      <c r="M177" s="14">
        <f t="shared" si="59"/>
        <v>6.9</v>
      </c>
      <c r="N177" s="14">
        <f>RnDData!K202</f>
        <v>6</v>
      </c>
      <c r="O177" s="48">
        <f t="shared" si="44"/>
        <v>500</v>
      </c>
    </row>
    <row r="178" spans="1:15">
      <c r="A178" s="8">
        <v>6</v>
      </c>
      <c r="B178" s="8" t="s">
        <v>54</v>
      </c>
      <c r="C178" s="8" t="s">
        <v>15</v>
      </c>
      <c r="D178" s="37">
        <v>176</v>
      </c>
      <c r="E178" s="56">
        <f t="shared" si="55"/>
        <v>41648</v>
      </c>
      <c r="F178" s="56" t="str">
        <f>RnDData!G203</f>
        <v>7-31-2015</v>
      </c>
      <c r="G178" s="14">
        <f t="shared" si="56"/>
        <v>1.2</v>
      </c>
      <c r="H178" s="14">
        <f>RnDData!H203</f>
        <v>1.3</v>
      </c>
      <c r="I178" s="12">
        <f t="shared" si="57"/>
        <v>27000</v>
      </c>
      <c r="J178" s="12">
        <f>RnDData!I203</f>
        <v>27000</v>
      </c>
      <c r="K178" s="14">
        <f t="shared" si="58"/>
        <v>15.1</v>
      </c>
      <c r="L178" s="14">
        <f>RnDData!J203</f>
        <v>16.100000000000001</v>
      </c>
      <c r="M178" s="14">
        <f t="shared" si="59"/>
        <v>12.3</v>
      </c>
      <c r="N178" s="14">
        <f>RnDData!K203</f>
        <v>11.7</v>
      </c>
      <c r="O178" s="48">
        <f t="shared" si="44"/>
        <v>500.00000000000091</v>
      </c>
    </row>
    <row r="179" spans="1:15">
      <c r="A179" s="8">
        <v>6</v>
      </c>
      <c r="B179" s="8" t="s">
        <v>55</v>
      </c>
      <c r="C179" s="8" t="s">
        <v>17</v>
      </c>
      <c r="D179" s="37">
        <v>177</v>
      </c>
      <c r="E179" s="56" t="str">
        <f t="shared" si="55"/>
        <v>8-28-2014</v>
      </c>
      <c r="F179" s="56" t="str">
        <f>RnDData!G204</f>
        <v>7-27-2015</v>
      </c>
      <c r="G179" s="14">
        <f t="shared" si="56"/>
        <v>1.2</v>
      </c>
      <c r="H179" s="14">
        <f>RnDData!H204</f>
        <v>1.3</v>
      </c>
      <c r="I179" s="12">
        <f t="shared" si="57"/>
        <v>19000</v>
      </c>
      <c r="J179" s="12">
        <f>RnDData!I204</f>
        <v>19000</v>
      </c>
      <c r="K179" s="14">
        <f t="shared" si="58"/>
        <v>8.1999999999999993</v>
      </c>
      <c r="L179" s="14">
        <f>RnDData!J204</f>
        <v>8.9</v>
      </c>
      <c r="M179" s="14">
        <f t="shared" si="59"/>
        <v>5.5</v>
      </c>
      <c r="N179" s="14">
        <f>RnDData!K204</f>
        <v>4.5</v>
      </c>
      <c r="O179" s="48">
        <f t="shared" si="44"/>
        <v>350.00000000000051</v>
      </c>
    </row>
    <row r="180" spans="1:15">
      <c r="A180" s="8">
        <v>6</v>
      </c>
      <c r="B180" s="8" t="s">
        <v>155</v>
      </c>
      <c r="C180" s="8" t="s">
        <v>13</v>
      </c>
      <c r="D180" s="37">
        <v>178</v>
      </c>
      <c r="E180" s="56">
        <f t="shared" si="55"/>
        <v>41829</v>
      </c>
      <c r="F180" s="56">
        <f>RnDData!G205</f>
        <v>42102</v>
      </c>
      <c r="G180" s="14">
        <f t="shared" si="56"/>
        <v>1</v>
      </c>
      <c r="H180" s="14">
        <f>RnDData!H205</f>
        <v>1.2</v>
      </c>
      <c r="I180" s="12">
        <f t="shared" si="57"/>
        <v>25000</v>
      </c>
      <c r="J180" s="12">
        <f>RnDData!I205</f>
        <v>25000</v>
      </c>
      <c r="K180" s="14">
        <f t="shared" si="58"/>
        <v>12.8</v>
      </c>
      <c r="L180" s="14">
        <f>RnDData!J205</f>
        <v>13.7</v>
      </c>
      <c r="M180" s="14">
        <f t="shared" si="59"/>
        <v>7.2</v>
      </c>
      <c r="N180" s="14">
        <f>RnDData!K205</f>
        <v>6.3</v>
      </c>
      <c r="O180" s="48">
        <f t="shared" si="44"/>
        <v>449.99999999999932</v>
      </c>
    </row>
    <row r="181" spans="1:15">
      <c r="A181" s="8">
        <v>6</v>
      </c>
      <c r="B181" s="8" t="s">
        <v>201</v>
      </c>
      <c r="C181" s="8" t="s">
        <v>17</v>
      </c>
      <c r="D181" s="37">
        <v>179</v>
      </c>
      <c r="E181" s="56" t="str">
        <f t="shared" si="55"/>
        <v>7-21-2014</v>
      </c>
      <c r="F181" s="56" t="str">
        <f>RnDData!G206</f>
        <v>7-27-2015</v>
      </c>
      <c r="G181" s="14">
        <f t="shared" si="56"/>
        <v>1</v>
      </c>
      <c r="H181" s="14">
        <f>RnDData!H206</f>
        <v>1.2</v>
      </c>
      <c r="I181" s="12">
        <f t="shared" si="57"/>
        <v>19000</v>
      </c>
      <c r="J181" s="12">
        <f>RnDData!I206</f>
        <v>19000</v>
      </c>
      <c r="K181" s="14">
        <f t="shared" si="58"/>
        <v>8.1999999999999993</v>
      </c>
      <c r="L181" s="14">
        <f>RnDData!J206</f>
        <v>8.9</v>
      </c>
      <c r="M181" s="14">
        <f t="shared" si="59"/>
        <v>5.5</v>
      </c>
      <c r="N181" s="14">
        <f>RnDData!K206</f>
        <v>4.5</v>
      </c>
      <c r="O181" s="48">
        <f t="shared" si="44"/>
        <v>350.00000000000051</v>
      </c>
    </row>
    <row r="182" spans="1:15">
      <c r="A182" s="8">
        <v>6</v>
      </c>
      <c r="B182" s="8" t="s">
        <v>284</v>
      </c>
      <c r="C182" s="8" t="s">
        <v>13</v>
      </c>
      <c r="D182" s="37">
        <v>180</v>
      </c>
      <c r="F182" s="56">
        <f>RnDData!G207</f>
        <v>42163</v>
      </c>
      <c r="H182" s="14">
        <f>RnDData!H207</f>
        <v>0.9</v>
      </c>
      <c r="J182" s="12">
        <f>RnDData!I207</f>
        <v>25000</v>
      </c>
      <c r="L182" s="14">
        <f>RnDData!J207</f>
        <v>14.3</v>
      </c>
      <c r="N182" s="14">
        <f>RnDData!K207</f>
        <v>5.5</v>
      </c>
      <c r="O182" s="48">
        <f t="shared" si="44"/>
        <v>57150</v>
      </c>
    </row>
    <row r="183" spans="1:15">
      <c r="A183" s="8">
        <v>7</v>
      </c>
      <c r="B183" s="8" t="s">
        <v>31</v>
      </c>
      <c r="C183" s="8" t="s">
        <v>11</v>
      </c>
      <c r="D183" s="37">
        <v>181</v>
      </c>
      <c r="E183" s="56" t="str">
        <f>F150</f>
        <v>1-27-2013</v>
      </c>
      <c r="F183" s="56" t="str">
        <f>RnDData!G208</f>
        <v>9-18-2016</v>
      </c>
      <c r="G183" s="14">
        <f>H150</f>
        <v>6</v>
      </c>
      <c r="H183" s="14">
        <f>RnDData!H208</f>
        <v>3.7</v>
      </c>
      <c r="I183" s="12">
        <f>J150</f>
        <v>14000</v>
      </c>
      <c r="J183" s="12">
        <f>RnDData!I208</f>
        <v>14000</v>
      </c>
      <c r="K183" s="14">
        <f>L150</f>
        <v>5.5</v>
      </c>
      <c r="L183" s="14">
        <f>RnDData!J208</f>
        <v>6</v>
      </c>
      <c r="M183" s="14">
        <f>N150</f>
        <v>15.1</v>
      </c>
      <c r="N183" s="14">
        <f>RnDData!K208</f>
        <v>14</v>
      </c>
      <c r="O183" s="48">
        <f t="shared" si="44"/>
        <v>250</v>
      </c>
    </row>
    <row r="184" spans="1:15">
      <c r="A184" s="8">
        <v>7</v>
      </c>
      <c r="B184" s="8" t="s">
        <v>32</v>
      </c>
      <c r="C184" s="8" t="s">
        <v>11</v>
      </c>
      <c r="D184" s="37">
        <v>182</v>
      </c>
      <c r="E184" s="56" t="str">
        <f t="shared" ref="E184:E215" si="60">F151</f>
        <v>5-27-2013</v>
      </c>
      <c r="F184" s="56" t="str">
        <f>RnDData!G209</f>
        <v>11-13-2016</v>
      </c>
      <c r="G184" s="14">
        <f t="shared" ref="G184:G215" si="61">H151</f>
        <v>6.6</v>
      </c>
      <c r="H184" s="14">
        <f>RnDData!H209</f>
        <v>3.9</v>
      </c>
      <c r="I184" s="12">
        <f t="shared" ref="I184:I215" si="62">J151</f>
        <v>14000</v>
      </c>
      <c r="J184" s="12">
        <f>RnDData!I209</f>
        <v>14000</v>
      </c>
      <c r="K184" s="14">
        <f t="shared" ref="K184:K215" si="63">L151</f>
        <v>4.5</v>
      </c>
      <c r="L184" s="14">
        <f>RnDData!J209</f>
        <v>5.5</v>
      </c>
      <c r="M184" s="14">
        <f t="shared" ref="M184:M215" si="64">N151</f>
        <v>15.7</v>
      </c>
      <c r="N184" s="14">
        <f>RnDData!K209</f>
        <v>14.5</v>
      </c>
      <c r="O184" s="48">
        <f t="shared" si="44"/>
        <v>500</v>
      </c>
    </row>
    <row r="185" spans="1:15">
      <c r="A185" s="8">
        <v>7</v>
      </c>
      <c r="B185" s="8" t="s">
        <v>33</v>
      </c>
      <c r="C185" s="8" t="s">
        <v>9</v>
      </c>
      <c r="D185" s="37">
        <v>183</v>
      </c>
      <c r="E185" s="56" t="str">
        <f t="shared" si="60"/>
        <v>8-20-2014</v>
      </c>
      <c r="F185" s="56" t="str">
        <f>RnDData!G210</f>
        <v>5-14-2016</v>
      </c>
      <c r="G185" s="14">
        <f t="shared" si="61"/>
        <v>2.8</v>
      </c>
      <c r="H185" s="14">
        <f>RnDData!H210</f>
        <v>2.2000000000000002</v>
      </c>
      <c r="I185" s="12">
        <f t="shared" si="62"/>
        <v>17000</v>
      </c>
      <c r="J185" s="12">
        <f>RnDData!I210</f>
        <v>17000</v>
      </c>
      <c r="K185" s="14">
        <f t="shared" si="63"/>
        <v>8.9</v>
      </c>
      <c r="L185" s="14">
        <f>RnDData!J210</f>
        <v>9.5</v>
      </c>
      <c r="M185" s="14">
        <f t="shared" si="64"/>
        <v>11.2</v>
      </c>
      <c r="N185" s="14">
        <f>RnDData!K210</f>
        <v>10.7</v>
      </c>
      <c r="O185" s="48">
        <f t="shared" si="44"/>
        <v>299.99999999999983</v>
      </c>
    </row>
    <row r="186" spans="1:15">
      <c r="A186" s="8">
        <v>7</v>
      </c>
      <c r="B186" s="8" t="s">
        <v>34</v>
      </c>
      <c r="C186" s="8" t="s">
        <v>9</v>
      </c>
      <c r="D186" s="37">
        <v>184</v>
      </c>
      <c r="E186" s="56" t="str">
        <f t="shared" si="60"/>
        <v>8-20-2014</v>
      </c>
      <c r="F186" s="56">
        <f>RnDData!G211</f>
        <v>42465</v>
      </c>
      <c r="G186" s="14">
        <f t="shared" si="61"/>
        <v>2.8</v>
      </c>
      <c r="H186" s="14">
        <f>RnDData!H211</f>
        <v>2.2999999999999998</v>
      </c>
      <c r="I186" s="12">
        <f t="shared" si="62"/>
        <v>17000</v>
      </c>
      <c r="J186" s="12">
        <f>RnDData!I211</f>
        <v>17000</v>
      </c>
      <c r="K186" s="14">
        <f t="shared" si="63"/>
        <v>9.6</v>
      </c>
      <c r="L186" s="14">
        <f>RnDData!J211</f>
        <v>10.1</v>
      </c>
      <c r="M186" s="14">
        <f t="shared" si="64"/>
        <v>11.6</v>
      </c>
      <c r="N186" s="14">
        <f>RnDData!K211</f>
        <v>11.1</v>
      </c>
      <c r="O186" s="48">
        <f t="shared" si="44"/>
        <v>250</v>
      </c>
    </row>
    <row r="187" spans="1:15">
      <c r="A187" s="8">
        <v>7</v>
      </c>
      <c r="B187" s="8" t="s">
        <v>35</v>
      </c>
      <c r="C187" s="8" t="s">
        <v>9</v>
      </c>
      <c r="D187" s="37">
        <v>185</v>
      </c>
      <c r="E187" s="56" t="str">
        <f t="shared" si="60"/>
        <v>8-20-2014</v>
      </c>
      <c r="F187" s="56">
        <f>RnDData!G212</f>
        <v>42465</v>
      </c>
      <c r="G187" s="14">
        <f t="shared" si="61"/>
        <v>2.9</v>
      </c>
      <c r="H187" s="14">
        <f>RnDData!H212</f>
        <v>2.2999999999999998</v>
      </c>
      <c r="I187" s="12">
        <f t="shared" si="62"/>
        <v>17000</v>
      </c>
      <c r="J187" s="12">
        <f>RnDData!I212</f>
        <v>17000</v>
      </c>
      <c r="K187" s="14">
        <f t="shared" si="63"/>
        <v>8.4</v>
      </c>
      <c r="L187" s="14">
        <f>RnDData!J212</f>
        <v>8.9</v>
      </c>
      <c r="M187" s="14">
        <f t="shared" si="64"/>
        <v>10.6</v>
      </c>
      <c r="N187" s="14">
        <f>RnDData!K212</f>
        <v>10.1</v>
      </c>
      <c r="O187" s="48">
        <f t="shared" si="44"/>
        <v>250</v>
      </c>
    </row>
    <row r="188" spans="1:15">
      <c r="A188" s="8">
        <v>7</v>
      </c>
      <c r="B188" s="8" t="s">
        <v>123</v>
      </c>
      <c r="C188" s="8" t="s">
        <v>13</v>
      </c>
      <c r="D188" s="37">
        <v>186</v>
      </c>
      <c r="E188" s="56">
        <f t="shared" si="60"/>
        <v>42043</v>
      </c>
      <c r="F188" s="56" t="str">
        <f>RnDData!G213</f>
        <v>7-27-2016</v>
      </c>
      <c r="G188" s="14">
        <f t="shared" si="61"/>
        <v>1.2</v>
      </c>
      <c r="H188" s="14">
        <f>RnDData!H213</f>
        <v>1.3</v>
      </c>
      <c r="I188" s="12">
        <f t="shared" si="62"/>
        <v>24900</v>
      </c>
      <c r="J188" s="12">
        <f>RnDData!I213</f>
        <v>24900</v>
      </c>
      <c r="K188" s="14">
        <f t="shared" si="63"/>
        <v>14.7</v>
      </c>
      <c r="L188" s="14">
        <f>RnDData!J213</f>
        <v>15.6</v>
      </c>
      <c r="M188" s="14">
        <f t="shared" si="64"/>
        <v>5.8</v>
      </c>
      <c r="N188" s="14">
        <f>RnDData!K213</f>
        <v>4.8</v>
      </c>
      <c r="O188" s="48">
        <f t="shared" si="44"/>
        <v>450.00000000000017</v>
      </c>
    </row>
    <row r="189" spans="1:15">
      <c r="A189" s="8">
        <v>7</v>
      </c>
      <c r="B189" s="8" t="s">
        <v>210</v>
      </c>
      <c r="C189" s="8" t="s">
        <v>13</v>
      </c>
      <c r="D189" s="37">
        <v>187</v>
      </c>
      <c r="E189" s="56">
        <f t="shared" si="60"/>
        <v>42252</v>
      </c>
      <c r="F189" s="56" t="str">
        <f>RnDData!G214</f>
        <v>7-27-2016</v>
      </c>
      <c r="G189" s="14">
        <f t="shared" si="61"/>
        <v>1</v>
      </c>
      <c r="H189" s="14">
        <f>RnDData!H214</f>
        <v>1.2</v>
      </c>
      <c r="I189" s="12">
        <f t="shared" si="62"/>
        <v>25000</v>
      </c>
      <c r="J189" s="12">
        <f>RnDData!I214</f>
        <v>25000</v>
      </c>
      <c r="K189" s="14">
        <f t="shared" si="63"/>
        <v>14.7</v>
      </c>
      <c r="L189" s="14">
        <f>RnDData!J214</f>
        <v>15.6</v>
      </c>
      <c r="M189" s="14">
        <f t="shared" si="64"/>
        <v>5.3</v>
      </c>
      <c r="N189" s="14">
        <f>RnDData!K214</f>
        <v>4.3</v>
      </c>
      <c r="O189" s="48">
        <f t="shared" si="44"/>
        <v>450.00000000000017</v>
      </c>
    </row>
    <row r="190" spans="1:15">
      <c r="A190" s="8">
        <v>7</v>
      </c>
      <c r="B190" s="8" t="s">
        <v>36</v>
      </c>
      <c r="C190" s="8" t="s">
        <v>9</v>
      </c>
      <c r="D190" s="37">
        <v>188</v>
      </c>
      <c r="E190" s="56" t="str">
        <f t="shared" si="60"/>
        <v>7-24-2015</v>
      </c>
      <c r="F190" s="56">
        <f>RnDData!G215</f>
        <v>42716</v>
      </c>
      <c r="G190" s="14">
        <f t="shared" si="61"/>
        <v>1.8</v>
      </c>
      <c r="H190" s="14">
        <f>RnDData!H215</f>
        <v>1.4</v>
      </c>
      <c r="I190" s="12">
        <f t="shared" si="62"/>
        <v>15000</v>
      </c>
      <c r="J190" s="12">
        <f>RnDData!I215</f>
        <v>15000</v>
      </c>
      <c r="K190" s="14">
        <f t="shared" si="63"/>
        <v>8.8000000000000007</v>
      </c>
      <c r="L190" s="14">
        <f>RnDData!J215</f>
        <v>9.5</v>
      </c>
      <c r="M190" s="14">
        <f t="shared" si="64"/>
        <v>11.2</v>
      </c>
      <c r="N190" s="14">
        <f>RnDData!K215</f>
        <v>10.4</v>
      </c>
      <c r="O190" s="48">
        <f t="shared" si="44"/>
        <v>349.99999999999966</v>
      </c>
    </row>
    <row r="191" spans="1:15">
      <c r="A191" s="8">
        <v>7</v>
      </c>
      <c r="B191" s="8" t="s">
        <v>37</v>
      </c>
      <c r="C191" s="8" t="s">
        <v>11</v>
      </c>
      <c r="D191" s="37">
        <v>189</v>
      </c>
      <c r="E191" s="56" t="str">
        <f t="shared" si="60"/>
        <v>11-28-2014</v>
      </c>
      <c r="F191" s="56" t="str">
        <f>RnDData!G216</f>
        <v>11-28-2014</v>
      </c>
      <c r="G191" s="14">
        <f t="shared" si="61"/>
        <v>5.8</v>
      </c>
      <c r="H191" s="14">
        <f>RnDData!H216</f>
        <v>6.8</v>
      </c>
      <c r="I191" s="12">
        <f t="shared" si="62"/>
        <v>12000</v>
      </c>
      <c r="J191" s="12">
        <f>RnDData!I216</f>
        <v>12000</v>
      </c>
      <c r="K191" s="14">
        <f t="shared" si="63"/>
        <v>4.8</v>
      </c>
      <c r="L191" s="14">
        <f>RnDData!J216</f>
        <v>4.8</v>
      </c>
      <c r="M191" s="14">
        <f t="shared" si="64"/>
        <v>15.2</v>
      </c>
      <c r="N191" s="14">
        <f>RnDData!K216</f>
        <v>15.2</v>
      </c>
      <c r="O191" s="48">
        <f t="shared" si="44"/>
        <v>0</v>
      </c>
    </row>
    <row r="192" spans="1:15">
      <c r="A192" s="8">
        <v>7</v>
      </c>
      <c r="B192" s="8" t="s">
        <v>38</v>
      </c>
      <c r="C192" s="8" t="s">
        <v>13</v>
      </c>
      <c r="D192" s="37">
        <v>190</v>
      </c>
      <c r="E192" s="56" t="str">
        <f t="shared" si="60"/>
        <v>12-15-2015</v>
      </c>
      <c r="F192" s="56">
        <f>RnDData!G217</f>
        <v>42685</v>
      </c>
      <c r="G192" s="14">
        <f t="shared" si="61"/>
        <v>1</v>
      </c>
      <c r="H192" s="14">
        <f>RnDData!H217</f>
        <v>1.1000000000000001</v>
      </c>
      <c r="I192" s="12">
        <f t="shared" si="62"/>
        <v>23000</v>
      </c>
      <c r="J192" s="12">
        <f>RnDData!I217</f>
        <v>23000</v>
      </c>
      <c r="K192" s="14">
        <f t="shared" si="63"/>
        <v>14.4</v>
      </c>
      <c r="L192" s="14">
        <f>RnDData!J217</f>
        <v>15.4</v>
      </c>
      <c r="M192" s="14">
        <f t="shared" si="64"/>
        <v>5.6</v>
      </c>
      <c r="N192" s="14">
        <f>RnDData!K217</f>
        <v>4.5999999999999996</v>
      </c>
      <c r="O192" s="48">
        <f t="shared" si="44"/>
        <v>500</v>
      </c>
    </row>
    <row r="193" spans="1:15">
      <c r="A193" s="8">
        <v>7</v>
      </c>
      <c r="B193" s="8" t="s">
        <v>39</v>
      </c>
      <c r="C193" s="8" t="s">
        <v>15</v>
      </c>
      <c r="D193" s="37">
        <v>191</v>
      </c>
      <c r="E193" s="56" t="str">
        <f t="shared" si="60"/>
        <v>10-29-2015</v>
      </c>
      <c r="F193" s="56" t="str">
        <f>RnDData!G218</f>
        <v>12-14-2016</v>
      </c>
      <c r="G193" s="14">
        <f t="shared" si="61"/>
        <v>1.2</v>
      </c>
      <c r="H193" s="14">
        <f>RnDData!H218</f>
        <v>1.1000000000000001</v>
      </c>
      <c r="I193" s="12">
        <f t="shared" si="62"/>
        <v>26000</v>
      </c>
      <c r="J193" s="12">
        <f>RnDData!I218</f>
        <v>26000</v>
      </c>
      <c r="K193" s="14">
        <f t="shared" si="63"/>
        <v>15.7</v>
      </c>
      <c r="L193" s="14">
        <f>RnDData!J218</f>
        <v>16.899999999999999</v>
      </c>
      <c r="M193" s="14">
        <f t="shared" si="64"/>
        <v>11.3</v>
      </c>
      <c r="N193" s="14">
        <f>RnDData!K218</f>
        <v>10.6</v>
      </c>
      <c r="O193" s="48">
        <f t="shared" si="44"/>
        <v>599.99999999999966</v>
      </c>
    </row>
    <row r="194" spans="1:15">
      <c r="A194" s="8">
        <v>7</v>
      </c>
      <c r="B194" s="8" t="s">
        <v>40</v>
      </c>
      <c r="C194" s="8" t="s">
        <v>17</v>
      </c>
      <c r="D194" s="37">
        <v>192</v>
      </c>
      <c r="E194" s="56" t="str">
        <f t="shared" si="60"/>
        <v>11-17-2015</v>
      </c>
      <c r="F194" s="56" t="str">
        <f>RnDData!G219</f>
        <v>11-24-2016</v>
      </c>
      <c r="G194" s="14">
        <f t="shared" si="61"/>
        <v>1.1000000000000001</v>
      </c>
      <c r="H194" s="14">
        <f>RnDData!H219</f>
        <v>1.1000000000000001</v>
      </c>
      <c r="I194" s="12">
        <f t="shared" si="62"/>
        <v>18000</v>
      </c>
      <c r="J194" s="12">
        <f>RnDData!I219</f>
        <v>18000</v>
      </c>
      <c r="K194" s="14">
        <f t="shared" si="63"/>
        <v>9</v>
      </c>
      <c r="L194" s="14">
        <f>RnDData!J219</f>
        <v>9.6999999999999993</v>
      </c>
      <c r="M194" s="14">
        <f t="shared" si="64"/>
        <v>4.5999999999999996</v>
      </c>
      <c r="N194" s="14">
        <f>RnDData!K219</f>
        <v>3.5</v>
      </c>
      <c r="O194" s="48">
        <f t="shared" si="44"/>
        <v>349.99999999999966</v>
      </c>
    </row>
    <row r="195" spans="1:15">
      <c r="A195" s="8">
        <v>7</v>
      </c>
      <c r="B195" s="8" t="s">
        <v>41</v>
      </c>
      <c r="C195" s="8" t="s">
        <v>9</v>
      </c>
      <c r="D195" s="37">
        <v>193</v>
      </c>
      <c r="E195" s="56" t="str">
        <f t="shared" si="60"/>
        <v>6-16-2015</v>
      </c>
      <c r="F195" s="56" t="str">
        <f>RnDData!G220</f>
        <v>7-27-2016</v>
      </c>
      <c r="G195" s="14">
        <f t="shared" si="61"/>
        <v>2</v>
      </c>
      <c r="H195" s="14">
        <f>RnDData!H220</f>
        <v>1.7</v>
      </c>
      <c r="I195" s="12">
        <f t="shared" si="62"/>
        <v>19000</v>
      </c>
      <c r="J195" s="12">
        <f>RnDData!I220</f>
        <v>19000</v>
      </c>
      <c r="K195" s="14">
        <f t="shared" si="63"/>
        <v>9</v>
      </c>
      <c r="L195" s="14">
        <f>RnDData!J220</f>
        <v>9.9</v>
      </c>
      <c r="M195" s="14">
        <f t="shared" si="64"/>
        <v>11</v>
      </c>
      <c r="N195" s="14">
        <f>RnDData!K220</f>
        <v>10.1</v>
      </c>
      <c r="O195" s="48">
        <f t="shared" si="44"/>
        <v>450.00000000000017</v>
      </c>
    </row>
    <row r="196" spans="1:15">
      <c r="A196" s="8">
        <v>7</v>
      </c>
      <c r="B196" s="8" t="s">
        <v>42</v>
      </c>
      <c r="C196" s="8" t="s">
        <v>11</v>
      </c>
      <c r="D196" s="37">
        <v>194</v>
      </c>
      <c r="E196" s="56" t="str">
        <f t="shared" si="60"/>
        <v>10-21-2014</v>
      </c>
      <c r="F196" s="56" t="str">
        <f>RnDData!G221</f>
        <v>10-21-2014</v>
      </c>
      <c r="G196" s="14">
        <f t="shared" si="61"/>
        <v>5.9</v>
      </c>
      <c r="H196" s="14">
        <f>RnDData!H221</f>
        <v>6.9</v>
      </c>
      <c r="I196" s="12">
        <f t="shared" si="62"/>
        <v>15500</v>
      </c>
      <c r="J196" s="12">
        <f>RnDData!I221</f>
        <v>15500</v>
      </c>
      <c r="K196" s="14">
        <f t="shared" si="63"/>
        <v>5</v>
      </c>
      <c r="L196" s="14">
        <f>RnDData!J221</f>
        <v>5</v>
      </c>
      <c r="M196" s="14">
        <f t="shared" si="64"/>
        <v>15</v>
      </c>
      <c r="N196" s="14">
        <f>RnDData!K221</f>
        <v>15</v>
      </c>
      <c r="O196" s="48">
        <f t="shared" ref="O196:O248" si="65">IF(J196&gt;I196,(J196-I196)*$R$3,(I196-J196)*$R$3/3)+IF(L196&gt;K196,(L196-K196)*$R$4,(K196-L196)*$R$4/3+IF(M196&gt;N196,(M196-N196)*$R$5,(N196-M196)*$R$5/3))</f>
        <v>0</v>
      </c>
    </row>
    <row r="197" spans="1:15">
      <c r="A197" s="8">
        <v>7</v>
      </c>
      <c r="B197" s="8" t="s">
        <v>43</v>
      </c>
      <c r="C197" s="8" t="s">
        <v>13</v>
      </c>
      <c r="D197" s="37">
        <v>195</v>
      </c>
      <c r="E197" s="56">
        <f t="shared" si="60"/>
        <v>42163</v>
      </c>
      <c r="F197" s="56">
        <f>RnDData!G222</f>
        <v>42408</v>
      </c>
      <c r="G197" s="14">
        <f t="shared" si="61"/>
        <v>1.3</v>
      </c>
      <c r="H197" s="14">
        <f>RnDData!H222</f>
        <v>1.4</v>
      </c>
      <c r="I197" s="12">
        <f t="shared" si="62"/>
        <v>24000</v>
      </c>
      <c r="J197" s="12">
        <f>RnDData!I222</f>
        <v>24000</v>
      </c>
      <c r="K197" s="14">
        <f t="shared" si="63"/>
        <v>14.4</v>
      </c>
      <c r="L197" s="14">
        <f>RnDData!J222</f>
        <v>15.4</v>
      </c>
      <c r="M197" s="14">
        <f t="shared" si="64"/>
        <v>5.9</v>
      </c>
      <c r="N197" s="14">
        <f>RnDData!K222</f>
        <v>4.8</v>
      </c>
      <c r="O197" s="48">
        <f t="shared" si="65"/>
        <v>500</v>
      </c>
    </row>
    <row r="198" spans="1:15">
      <c r="A198" s="8">
        <v>7</v>
      </c>
      <c r="B198" s="8" t="s">
        <v>44</v>
      </c>
      <c r="C198" s="8" t="s">
        <v>15</v>
      </c>
      <c r="D198" s="37">
        <v>196</v>
      </c>
      <c r="E198" s="56">
        <f t="shared" si="60"/>
        <v>42071</v>
      </c>
      <c r="F198" s="56" t="str">
        <f>RnDData!G223</f>
        <v>6-27-2016</v>
      </c>
      <c r="G198" s="14">
        <f t="shared" si="61"/>
        <v>1.4</v>
      </c>
      <c r="H198" s="14">
        <f>RnDData!H223</f>
        <v>1.4</v>
      </c>
      <c r="I198" s="12">
        <f t="shared" si="62"/>
        <v>27000</v>
      </c>
      <c r="J198" s="12">
        <f>RnDData!I223</f>
        <v>27000</v>
      </c>
      <c r="K198" s="14">
        <f t="shared" si="63"/>
        <v>15.7</v>
      </c>
      <c r="L198" s="14">
        <f>RnDData!J223</f>
        <v>16.8</v>
      </c>
      <c r="M198" s="14">
        <f t="shared" si="64"/>
        <v>11</v>
      </c>
      <c r="N198" s="14">
        <f>RnDData!K223</f>
        <v>10.5</v>
      </c>
      <c r="O198" s="48">
        <f t="shared" si="65"/>
        <v>550.00000000000068</v>
      </c>
    </row>
    <row r="199" spans="1:15">
      <c r="A199" s="8">
        <v>7</v>
      </c>
      <c r="B199" s="8" t="s">
        <v>45</v>
      </c>
      <c r="C199" s="8" t="s">
        <v>17</v>
      </c>
      <c r="D199" s="37">
        <v>197</v>
      </c>
      <c r="E199" s="56" t="str">
        <f t="shared" si="60"/>
        <v>7-15-2015</v>
      </c>
      <c r="F199" s="56" t="str">
        <f>RnDData!G224</f>
        <v>6-29-2016</v>
      </c>
      <c r="G199" s="14">
        <f t="shared" si="61"/>
        <v>1.4</v>
      </c>
      <c r="H199" s="14">
        <f>RnDData!H224</f>
        <v>1.4</v>
      </c>
      <c r="I199" s="12">
        <f t="shared" si="62"/>
        <v>19500</v>
      </c>
      <c r="J199" s="12">
        <f>RnDData!I224</f>
        <v>19500</v>
      </c>
      <c r="K199" s="14">
        <f t="shared" si="63"/>
        <v>9.3000000000000007</v>
      </c>
      <c r="L199" s="14">
        <f>RnDData!J224</f>
        <v>10</v>
      </c>
      <c r="M199" s="14">
        <f t="shared" si="64"/>
        <v>4.5</v>
      </c>
      <c r="N199" s="14">
        <f>RnDData!K224</f>
        <v>3.5</v>
      </c>
      <c r="O199" s="48">
        <f t="shared" si="65"/>
        <v>349.99999999999966</v>
      </c>
    </row>
    <row r="200" spans="1:15">
      <c r="A200" s="8">
        <v>7</v>
      </c>
      <c r="B200" s="8" t="s">
        <v>140</v>
      </c>
      <c r="C200" s="8" t="s">
        <v>15</v>
      </c>
      <c r="D200" s="37">
        <v>198</v>
      </c>
      <c r="E200" s="56" t="str">
        <f t="shared" si="60"/>
        <v>7-24-2015</v>
      </c>
      <c r="F200" s="56" t="str">
        <f>RnDData!G225</f>
        <v>6-29-2016</v>
      </c>
      <c r="G200" s="14">
        <f t="shared" si="61"/>
        <v>1.3</v>
      </c>
      <c r="H200" s="14">
        <f>RnDData!H225</f>
        <v>1.4</v>
      </c>
      <c r="I200" s="12">
        <f t="shared" si="62"/>
        <v>27000</v>
      </c>
      <c r="J200" s="12">
        <f>RnDData!I225</f>
        <v>27000</v>
      </c>
      <c r="K200" s="14">
        <f t="shared" si="63"/>
        <v>15.7</v>
      </c>
      <c r="L200" s="14">
        <f>RnDData!J225</f>
        <v>16.7</v>
      </c>
      <c r="M200" s="14">
        <f t="shared" si="64"/>
        <v>11.2</v>
      </c>
      <c r="N200" s="14">
        <f>RnDData!K225</f>
        <v>10.5</v>
      </c>
      <c r="O200" s="48">
        <f t="shared" si="65"/>
        <v>500</v>
      </c>
    </row>
    <row r="201" spans="1:15">
      <c r="A201" s="8">
        <v>7</v>
      </c>
      <c r="B201" s="8" t="s">
        <v>185</v>
      </c>
      <c r="C201" s="8" t="s">
        <v>17</v>
      </c>
      <c r="D201" s="37">
        <v>199</v>
      </c>
      <c r="E201" s="56" t="str">
        <f t="shared" si="60"/>
        <v>7-15-2015</v>
      </c>
      <c r="F201" s="56" t="str">
        <f>RnDData!G226</f>
        <v>6-29-2016</v>
      </c>
      <c r="G201" s="14">
        <f t="shared" si="61"/>
        <v>1.2</v>
      </c>
      <c r="H201" s="14">
        <f>RnDData!H226</f>
        <v>1.3</v>
      </c>
      <c r="I201" s="12">
        <f t="shared" si="62"/>
        <v>19000</v>
      </c>
      <c r="J201" s="12">
        <f>RnDData!I226</f>
        <v>19000</v>
      </c>
      <c r="K201" s="14">
        <f t="shared" si="63"/>
        <v>9.4</v>
      </c>
      <c r="L201" s="14">
        <f>RnDData!J226</f>
        <v>10.1</v>
      </c>
      <c r="M201" s="14">
        <f t="shared" si="64"/>
        <v>4.8</v>
      </c>
      <c r="N201" s="14">
        <f>RnDData!K226</f>
        <v>3.8</v>
      </c>
      <c r="O201" s="48">
        <f t="shared" si="65"/>
        <v>349.99999999999966</v>
      </c>
    </row>
    <row r="202" spans="1:15">
      <c r="A202" s="8">
        <v>7</v>
      </c>
      <c r="B202" s="8" t="s">
        <v>271</v>
      </c>
      <c r="C202" s="8" t="s">
        <v>13</v>
      </c>
      <c r="D202" s="37">
        <v>200</v>
      </c>
      <c r="E202" s="56">
        <f t="shared" si="60"/>
        <v>42192</v>
      </c>
      <c r="F202" s="56" t="str">
        <f>RnDData!G227</f>
        <v>7-29-2016</v>
      </c>
      <c r="G202" s="14">
        <f t="shared" si="61"/>
        <v>0.5</v>
      </c>
      <c r="H202" s="14">
        <f>RnDData!H227</f>
        <v>0.9</v>
      </c>
      <c r="I202" s="12">
        <f t="shared" si="62"/>
        <v>25000</v>
      </c>
      <c r="J202" s="12">
        <f>RnDData!I227</f>
        <v>25000</v>
      </c>
      <c r="K202" s="14">
        <f t="shared" si="63"/>
        <v>14.5</v>
      </c>
      <c r="L202" s="14">
        <f>RnDData!J227</f>
        <v>15.5</v>
      </c>
      <c r="M202" s="14">
        <f t="shared" si="64"/>
        <v>5.5</v>
      </c>
      <c r="N202" s="14">
        <f>RnDData!K227</f>
        <v>4.5</v>
      </c>
      <c r="O202" s="48">
        <f t="shared" si="65"/>
        <v>500</v>
      </c>
    </row>
    <row r="203" spans="1:15">
      <c r="A203" s="8">
        <v>7</v>
      </c>
      <c r="B203" s="8" t="s">
        <v>46</v>
      </c>
      <c r="C203" s="8" t="s">
        <v>11</v>
      </c>
      <c r="D203" s="37">
        <v>201</v>
      </c>
      <c r="E203" s="56" t="str">
        <f t="shared" si="60"/>
        <v>1-15-2014</v>
      </c>
      <c r="F203" s="56" t="str">
        <f>RnDData!G228</f>
        <v>1-15-2014</v>
      </c>
      <c r="G203" s="14">
        <f t="shared" si="61"/>
        <v>7.3</v>
      </c>
      <c r="H203" s="14">
        <f>RnDData!H228</f>
        <v>8.3000000000000007</v>
      </c>
      <c r="I203" s="12">
        <f t="shared" si="62"/>
        <v>12000</v>
      </c>
      <c r="J203" s="12">
        <f>RnDData!I228</f>
        <v>12000</v>
      </c>
      <c r="K203" s="14">
        <f t="shared" si="63"/>
        <v>5.0999999999999996</v>
      </c>
      <c r="L203" s="14">
        <f>RnDData!J228</f>
        <v>5.0999999999999996</v>
      </c>
      <c r="M203" s="14">
        <f t="shared" si="64"/>
        <v>15.1</v>
      </c>
      <c r="N203" s="14">
        <f>RnDData!K228</f>
        <v>15.1</v>
      </c>
      <c r="O203" s="48">
        <f t="shared" si="65"/>
        <v>0</v>
      </c>
    </row>
    <row r="204" spans="1:15">
      <c r="A204" s="8">
        <v>7</v>
      </c>
      <c r="B204" s="8" t="s">
        <v>47</v>
      </c>
      <c r="C204" s="8" t="s">
        <v>11</v>
      </c>
      <c r="D204" s="37">
        <v>202</v>
      </c>
      <c r="E204" s="56">
        <f t="shared" si="60"/>
        <v>41648</v>
      </c>
      <c r="F204" s="56">
        <f>RnDData!G229</f>
        <v>41648</v>
      </c>
      <c r="G204" s="14">
        <f t="shared" si="61"/>
        <v>6</v>
      </c>
      <c r="H204" s="14">
        <f>RnDData!H229</f>
        <v>7</v>
      </c>
      <c r="I204" s="12">
        <f t="shared" si="62"/>
        <v>12000</v>
      </c>
      <c r="J204" s="12">
        <f>RnDData!I229</f>
        <v>12000</v>
      </c>
      <c r="K204" s="14">
        <f t="shared" si="63"/>
        <v>4.5</v>
      </c>
      <c r="L204" s="14">
        <f>RnDData!J229</f>
        <v>4.5</v>
      </c>
      <c r="M204" s="14">
        <f t="shared" si="64"/>
        <v>15.5</v>
      </c>
      <c r="N204" s="14">
        <f>RnDData!K229</f>
        <v>15.5</v>
      </c>
      <c r="O204" s="48">
        <f t="shared" si="65"/>
        <v>0</v>
      </c>
    </row>
    <row r="205" spans="1:15">
      <c r="A205" s="8">
        <v>7</v>
      </c>
      <c r="B205" s="8" t="s">
        <v>48</v>
      </c>
      <c r="C205" s="8" t="s">
        <v>9</v>
      </c>
      <c r="D205" s="37">
        <v>203</v>
      </c>
      <c r="E205" s="56" t="str">
        <f t="shared" si="60"/>
        <v>12-26-2015</v>
      </c>
      <c r="F205" s="56" t="str">
        <f>RnDData!G230</f>
        <v>12-19-2016</v>
      </c>
      <c r="G205" s="14">
        <f t="shared" si="61"/>
        <v>1.5</v>
      </c>
      <c r="H205" s="14">
        <f>RnDData!H230</f>
        <v>1.3</v>
      </c>
      <c r="I205" s="12">
        <f t="shared" si="62"/>
        <v>14000</v>
      </c>
      <c r="J205" s="12">
        <f>RnDData!I230</f>
        <v>14000</v>
      </c>
      <c r="K205" s="14">
        <f t="shared" si="63"/>
        <v>9.1999999999999993</v>
      </c>
      <c r="L205" s="14">
        <f>RnDData!J230</f>
        <v>10.1</v>
      </c>
      <c r="M205" s="14">
        <f t="shared" si="64"/>
        <v>10.5</v>
      </c>
      <c r="N205" s="14">
        <f>RnDData!K230</f>
        <v>9.6</v>
      </c>
      <c r="O205" s="48">
        <f t="shared" si="65"/>
        <v>450.00000000000017</v>
      </c>
    </row>
    <row r="206" spans="1:15">
      <c r="A206" s="8">
        <v>7</v>
      </c>
      <c r="B206" s="8" t="s">
        <v>49</v>
      </c>
      <c r="C206" s="8" t="s">
        <v>9</v>
      </c>
      <c r="D206" s="37">
        <v>204</v>
      </c>
      <c r="E206" s="56" t="str">
        <f t="shared" si="60"/>
        <v>12-26-2015</v>
      </c>
      <c r="F206" s="56" t="str">
        <f>RnDData!G231</f>
        <v>12-19-2016</v>
      </c>
      <c r="G206" s="14">
        <f t="shared" si="61"/>
        <v>1.6</v>
      </c>
      <c r="H206" s="14">
        <f>RnDData!H231</f>
        <v>1.3</v>
      </c>
      <c r="I206" s="12">
        <f t="shared" si="62"/>
        <v>14000</v>
      </c>
      <c r="J206" s="12">
        <f>RnDData!I231</f>
        <v>14000</v>
      </c>
      <c r="K206" s="14">
        <f t="shared" si="63"/>
        <v>9.3000000000000007</v>
      </c>
      <c r="L206" s="14">
        <f>RnDData!J231</f>
        <v>10.199999999999999</v>
      </c>
      <c r="M206" s="14">
        <f t="shared" si="64"/>
        <v>11.5</v>
      </c>
      <c r="N206" s="14">
        <f>RnDData!K231</f>
        <v>10.6</v>
      </c>
      <c r="O206" s="48">
        <f t="shared" si="65"/>
        <v>449.99999999999932</v>
      </c>
    </row>
    <row r="207" spans="1:15">
      <c r="A207" s="8">
        <v>7</v>
      </c>
      <c r="B207" s="8" t="s">
        <v>50</v>
      </c>
      <c r="C207" s="8" t="s">
        <v>9</v>
      </c>
      <c r="D207" s="37">
        <v>205</v>
      </c>
      <c r="E207" s="56" t="str">
        <f t="shared" si="60"/>
        <v>12-26-2015</v>
      </c>
      <c r="F207" s="56" t="str">
        <f>RnDData!G232</f>
        <v>12-19-2016</v>
      </c>
      <c r="G207" s="14">
        <f t="shared" si="61"/>
        <v>1.6</v>
      </c>
      <c r="H207" s="14">
        <f>RnDData!H232</f>
        <v>1.3</v>
      </c>
      <c r="I207" s="12">
        <f t="shared" si="62"/>
        <v>14000</v>
      </c>
      <c r="J207" s="12">
        <f>RnDData!I232</f>
        <v>14000</v>
      </c>
      <c r="K207" s="14">
        <f t="shared" si="63"/>
        <v>9.1999999999999993</v>
      </c>
      <c r="L207" s="14">
        <f>RnDData!J232</f>
        <v>10.1</v>
      </c>
      <c r="M207" s="14">
        <f t="shared" si="64"/>
        <v>11</v>
      </c>
      <c r="N207" s="14">
        <f>RnDData!K232</f>
        <v>10.1</v>
      </c>
      <c r="O207" s="48">
        <f t="shared" si="65"/>
        <v>450.00000000000017</v>
      </c>
    </row>
    <row r="208" spans="1:15">
      <c r="A208" s="8">
        <v>7</v>
      </c>
      <c r="B208" s="8" t="s">
        <v>51</v>
      </c>
      <c r="C208" s="8" t="s">
        <v>15</v>
      </c>
      <c r="D208" s="37">
        <v>206</v>
      </c>
      <c r="E208" s="56" t="str">
        <f t="shared" si="60"/>
        <v>3-19-2016</v>
      </c>
      <c r="F208" s="56" t="str">
        <f>RnDData!G233</f>
        <v>3-19-2016</v>
      </c>
      <c r="G208" s="14">
        <f t="shared" si="61"/>
        <v>4.8</v>
      </c>
      <c r="H208" s="14">
        <f>RnDData!H233</f>
        <v>3.3</v>
      </c>
      <c r="I208" s="12">
        <f t="shared" si="62"/>
        <v>17500</v>
      </c>
      <c r="J208" s="12">
        <f>RnDData!I233</f>
        <v>27000</v>
      </c>
      <c r="K208" s="14">
        <f t="shared" si="63"/>
        <v>6.8</v>
      </c>
      <c r="L208" s="14">
        <f>RnDData!J233</f>
        <v>16</v>
      </c>
      <c r="M208" s="14">
        <f t="shared" si="64"/>
        <v>13.4</v>
      </c>
      <c r="N208" s="14">
        <f>RnDData!K233</f>
        <v>12</v>
      </c>
      <c r="O208" s="48">
        <f t="shared" si="65"/>
        <v>23600</v>
      </c>
    </row>
    <row r="209" spans="1:15">
      <c r="A209" s="8">
        <v>7</v>
      </c>
      <c r="B209" s="8" t="s">
        <v>52</v>
      </c>
      <c r="C209" s="8" t="s">
        <v>15</v>
      </c>
      <c r="D209" s="37">
        <v>207</v>
      </c>
      <c r="E209" s="56" t="str">
        <f t="shared" si="60"/>
        <v>9-21-2015</v>
      </c>
      <c r="F209" s="56">
        <f>RnDData!G234</f>
        <v>42437</v>
      </c>
      <c r="G209" s="14">
        <f t="shared" si="61"/>
        <v>5.4</v>
      </c>
      <c r="H209" s="14">
        <f>RnDData!H234</f>
        <v>3.4</v>
      </c>
      <c r="I209" s="12">
        <f t="shared" si="62"/>
        <v>27000</v>
      </c>
      <c r="J209" s="12">
        <f>RnDData!I234</f>
        <v>27000</v>
      </c>
      <c r="K209" s="14">
        <f t="shared" si="63"/>
        <v>14.5</v>
      </c>
      <c r="L209" s="14">
        <f>RnDData!J234</f>
        <v>15</v>
      </c>
      <c r="M209" s="14">
        <f t="shared" si="64"/>
        <v>12.8</v>
      </c>
      <c r="N209" s="14">
        <f>RnDData!K234</f>
        <v>11.8</v>
      </c>
      <c r="O209" s="48">
        <f t="shared" si="65"/>
        <v>250</v>
      </c>
    </row>
    <row r="210" spans="1:15">
      <c r="A210" s="8">
        <v>7</v>
      </c>
      <c r="B210" s="8" t="s">
        <v>53</v>
      </c>
      <c r="C210" s="8" t="s">
        <v>13</v>
      </c>
      <c r="D210" s="37">
        <v>208</v>
      </c>
      <c r="E210" s="56" t="str">
        <f t="shared" si="60"/>
        <v>7-28-2015</v>
      </c>
      <c r="F210" s="56" t="str">
        <f>RnDData!G235</f>
        <v>7-24-2016</v>
      </c>
      <c r="G210" s="14">
        <f t="shared" si="61"/>
        <v>1.3</v>
      </c>
      <c r="H210" s="14">
        <f>RnDData!H235</f>
        <v>1.4</v>
      </c>
      <c r="I210" s="12">
        <f t="shared" si="62"/>
        <v>25000</v>
      </c>
      <c r="J210" s="12">
        <f>RnDData!I235</f>
        <v>25000</v>
      </c>
      <c r="K210" s="14">
        <f t="shared" si="63"/>
        <v>14</v>
      </c>
      <c r="L210" s="14">
        <f>RnDData!J235</f>
        <v>15</v>
      </c>
      <c r="M210" s="14">
        <f t="shared" si="64"/>
        <v>6</v>
      </c>
      <c r="N210" s="14">
        <f>RnDData!K235</f>
        <v>5.0999999999999996</v>
      </c>
      <c r="O210" s="48">
        <f t="shared" si="65"/>
        <v>500</v>
      </c>
    </row>
    <row r="211" spans="1:15">
      <c r="A211" s="8">
        <v>7</v>
      </c>
      <c r="B211" s="8" t="s">
        <v>54</v>
      </c>
      <c r="C211" s="8" t="s">
        <v>15</v>
      </c>
      <c r="D211" s="37">
        <v>209</v>
      </c>
      <c r="E211" s="56" t="str">
        <f t="shared" si="60"/>
        <v>7-31-2015</v>
      </c>
      <c r="F211" s="56" t="str">
        <f>RnDData!G236</f>
        <v>7-27-2016</v>
      </c>
      <c r="G211" s="14">
        <f t="shared" si="61"/>
        <v>1.3</v>
      </c>
      <c r="H211" s="14">
        <f>RnDData!H236</f>
        <v>1.4</v>
      </c>
      <c r="I211" s="12">
        <f t="shared" si="62"/>
        <v>27000</v>
      </c>
      <c r="J211" s="12">
        <f>RnDData!I236</f>
        <v>27000</v>
      </c>
      <c r="K211" s="14">
        <f t="shared" si="63"/>
        <v>16.100000000000001</v>
      </c>
      <c r="L211" s="14">
        <f>RnDData!J236</f>
        <v>17.100000000000001</v>
      </c>
      <c r="M211" s="14">
        <f t="shared" si="64"/>
        <v>11.7</v>
      </c>
      <c r="N211" s="14">
        <f>RnDData!K236</f>
        <v>11.1</v>
      </c>
      <c r="O211" s="48">
        <f t="shared" si="65"/>
        <v>500</v>
      </c>
    </row>
    <row r="212" spans="1:15">
      <c r="A212" s="8">
        <v>7</v>
      </c>
      <c r="B212" s="8" t="s">
        <v>55</v>
      </c>
      <c r="C212" s="8" t="s">
        <v>17</v>
      </c>
      <c r="D212" s="37">
        <v>210</v>
      </c>
      <c r="E212" s="56" t="str">
        <f t="shared" si="60"/>
        <v>7-27-2015</v>
      </c>
      <c r="F212" s="56" t="str">
        <f>RnDData!G237</f>
        <v>7-24-2016</v>
      </c>
      <c r="G212" s="14">
        <f t="shared" si="61"/>
        <v>1.3</v>
      </c>
      <c r="H212" s="14">
        <f>RnDData!H237</f>
        <v>1.4</v>
      </c>
      <c r="I212" s="12">
        <f t="shared" si="62"/>
        <v>19000</v>
      </c>
      <c r="J212" s="12">
        <f>RnDData!I237</f>
        <v>19000</v>
      </c>
      <c r="K212" s="14">
        <f t="shared" si="63"/>
        <v>8.9</v>
      </c>
      <c r="L212" s="14">
        <f>RnDData!J237</f>
        <v>9.6</v>
      </c>
      <c r="M212" s="14">
        <f t="shared" si="64"/>
        <v>4.5</v>
      </c>
      <c r="N212" s="14">
        <f>RnDData!K237</f>
        <v>3.5</v>
      </c>
      <c r="O212" s="48">
        <f t="shared" si="65"/>
        <v>349.99999999999966</v>
      </c>
    </row>
    <row r="213" spans="1:15">
      <c r="A213" s="8">
        <v>7</v>
      </c>
      <c r="B213" s="8" t="s">
        <v>155</v>
      </c>
      <c r="C213" s="8" t="s">
        <v>13</v>
      </c>
      <c r="D213" s="37">
        <v>211</v>
      </c>
      <c r="E213" s="56">
        <f t="shared" si="60"/>
        <v>42102</v>
      </c>
      <c r="F213" s="56">
        <f>RnDData!G238</f>
        <v>42377</v>
      </c>
      <c r="G213" s="14">
        <f t="shared" si="61"/>
        <v>1.2</v>
      </c>
      <c r="H213" s="14">
        <f>RnDData!H238</f>
        <v>1.3</v>
      </c>
      <c r="I213" s="12">
        <f t="shared" si="62"/>
        <v>25000</v>
      </c>
      <c r="J213" s="12">
        <f>RnDData!I238</f>
        <v>25000</v>
      </c>
      <c r="K213" s="14">
        <f t="shared" si="63"/>
        <v>13.7</v>
      </c>
      <c r="L213" s="14">
        <f>RnDData!J238</f>
        <v>14.6</v>
      </c>
      <c r="M213" s="14">
        <f t="shared" si="64"/>
        <v>6.3</v>
      </c>
      <c r="N213" s="14">
        <f>RnDData!K238</f>
        <v>5.4</v>
      </c>
      <c r="O213" s="48">
        <f t="shared" si="65"/>
        <v>450.00000000000017</v>
      </c>
    </row>
    <row r="214" spans="1:15">
      <c r="A214" s="8">
        <v>7</v>
      </c>
      <c r="B214" s="8" t="s">
        <v>201</v>
      </c>
      <c r="C214" s="8" t="s">
        <v>17</v>
      </c>
      <c r="D214" s="37">
        <v>212</v>
      </c>
      <c r="E214" s="56" t="str">
        <f t="shared" si="60"/>
        <v>7-27-2015</v>
      </c>
      <c r="F214" s="56" t="str">
        <f>RnDData!G239</f>
        <v>7-15-2016</v>
      </c>
      <c r="G214" s="14">
        <f t="shared" si="61"/>
        <v>1.2</v>
      </c>
      <c r="H214" s="14">
        <f>RnDData!H239</f>
        <v>1.3</v>
      </c>
      <c r="I214" s="12">
        <f t="shared" si="62"/>
        <v>19000</v>
      </c>
      <c r="J214" s="12">
        <f>RnDData!I239</f>
        <v>19000</v>
      </c>
      <c r="K214" s="14">
        <f t="shared" si="63"/>
        <v>8.9</v>
      </c>
      <c r="L214" s="14">
        <f>RnDData!J239</f>
        <v>9.5</v>
      </c>
      <c r="M214" s="14">
        <f t="shared" si="64"/>
        <v>4.5</v>
      </c>
      <c r="N214" s="14">
        <f>RnDData!K239</f>
        <v>3.5</v>
      </c>
      <c r="O214" s="48">
        <f t="shared" si="65"/>
        <v>299.99999999999983</v>
      </c>
    </row>
    <row r="215" spans="1:15">
      <c r="A215" s="8">
        <v>7</v>
      </c>
      <c r="B215" s="8" t="s">
        <v>284</v>
      </c>
      <c r="C215" s="8" t="s">
        <v>13</v>
      </c>
      <c r="D215" s="37">
        <v>213</v>
      </c>
      <c r="E215" s="56">
        <f t="shared" si="60"/>
        <v>42163</v>
      </c>
      <c r="F215" s="56">
        <f>RnDData!G240</f>
        <v>42377</v>
      </c>
      <c r="G215" s="14">
        <f t="shared" si="61"/>
        <v>0.9</v>
      </c>
      <c r="H215" s="14">
        <f>RnDData!H240</f>
        <v>1.1000000000000001</v>
      </c>
      <c r="I215" s="12">
        <f t="shared" si="62"/>
        <v>25000</v>
      </c>
      <c r="J215" s="12">
        <f>RnDData!I240</f>
        <v>25000</v>
      </c>
      <c r="K215" s="14">
        <f t="shared" si="63"/>
        <v>14.3</v>
      </c>
      <c r="L215" s="14">
        <f>RnDData!J240</f>
        <v>15.2</v>
      </c>
      <c r="M215" s="14">
        <f t="shared" si="64"/>
        <v>5.5</v>
      </c>
      <c r="N215" s="14">
        <f>RnDData!K240</f>
        <v>4.5999999999999996</v>
      </c>
      <c r="O215" s="48">
        <f t="shared" si="65"/>
        <v>449.99999999999932</v>
      </c>
    </row>
    <row r="216" spans="1:15">
      <c r="A216" s="8">
        <v>8</v>
      </c>
      <c r="B216" s="8" t="s">
        <v>31</v>
      </c>
      <c r="C216" s="8" t="s">
        <v>11</v>
      </c>
      <c r="D216" s="37">
        <v>214</v>
      </c>
      <c r="E216" s="56" t="str">
        <f>F183</f>
        <v>9-18-2016</v>
      </c>
      <c r="F216" s="56" t="str">
        <f>RnDData!G241</f>
        <v>9-18-2016</v>
      </c>
      <c r="G216" s="14">
        <f>H183</f>
        <v>3.7</v>
      </c>
      <c r="H216" s="14">
        <f>RnDData!H241</f>
        <v>4.7</v>
      </c>
      <c r="I216" s="12">
        <f>J183</f>
        <v>14000</v>
      </c>
      <c r="J216" s="12">
        <f>RnDData!I241</f>
        <v>14000</v>
      </c>
      <c r="K216" s="14">
        <f>L183</f>
        <v>6</v>
      </c>
      <c r="L216" s="14">
        <f>RnDData!J241</f>
        <v>6</v>
      </c>
      <c r="M216" s="14">
        <f>N183</f>
        <v>14</v>
      </c>
      <c r="N216" s="14">
        <f>RnDData!K241</f>
        <v>14</v>
      </c>
      <c r="O216" s="48">
        <f t="shared" si="65"/>
        <v>0</v>
      </c>
    </row>
    <row r="217" spans="1:15">
      <c r="A217" s="8">
        <v>8</v>
      </c>
      <c r="B217" s="8" t="s">
        <v>32</v>
      </c>
      <c r="C217" s="8" t="s">
        <v>11</v>
      </c>
      <c r="D217" s="37">
        <v>215</v>
      </c>
      <c r="E217" s="56" t="str">
        <f t="shared" ref="E217:E248" si="66">F184</f>
        <v>11-13-2016</v>
      </c>
      <c r="F217" s="56" t="str">
        <f>RnDData!G242</f>
        <v>11-13-2016</v>
      </c>
      <c r="G217" s="14">
        <f t="shared" ref="G217:G248" si="67">H184</f>
        <v>3.9</v>
      </c>
      <c r="H217" s="14">
        <f>RnDData!H242</f>
        <v>4.9000000000000004</v>
      </c>
      <c r="I217" s="12">
        <f t="shared" ref="I217:I248" si="68">J184</f>
        <v>14000</v>
      </c>
      <c r="J217" s="12">
        <f>RnDData!I242</f>
        <v>14000</v>
      </c>
      <c r="K217" s="14">
        <f t="shared" ref="K217:K248" si="69">L184</f>
        <v>5.5</v>
      </c>
      <c r="L217" s="14">
        <f>RnDData!J242</f>
        <v>5.5</v>
      </c>
      <c r="M217" s="14">
        <f t="shared" ref="M217:M248" si="70">N184</f>
        <v>14.5</v>
      </c>
      <c r="N217" s="14">
        <f>RnDData!K242</f>
        <v>14.5</v>
      </c>
      <c r="O217" s="48">
        <f t="shared" si="65"/>
        <v>0</v>
      </c>
    </row>
    <row r="218" spans="1:15">
      <c r="A218" s="8">
        <v>8</v>
      </c>
      <c r="B218" s="8" t="s">
        <v>33</v>
      </c>
      <c r="C218" s="8" t="s">
        <v>9</v>
      </c>
      <c r="D218" s="37">
        <v>216</v>
      </c>
      <c r="E218" s="56" t="str">
        <f t="shared" si="66"/>
        <v>5-14-2016</v>
      </c>
      <c r="F218" s="56" t="str">
        <f>RnDData!G243</f>
        <v>7-17-2017</v>
      </c>
      <c r="G218" s="14">
        <f t="shared" si="67"/>
        <v>2.2000000000000002</v>
      </c>
      <c r="H218" s="14">
        <f>RnDData!H243</f>
        <v>1.8</v>
      </c>
      <c r="I218" s="12">
        <f t="shared" si="68"/>
        <v>17000</v>
      </c>
      <c r="J218" s="12">
        <f>RnDData!I243</f>
        <v>17000</v>
      </c>
      <c r="K218" s="14">
        <f t="shared" si="69"/>
        <v>9.5</v>
      </c>
      <c r="L218" s="14">
        <f>RnDData!J243</f>
        <v>10.4</v>
      </c>
      <c r="M218" s="14">
        <f t="shared" si="70"/>
        <v>10.7</v>
      </c>
      <c r="N218" s="14">
        <f>RnDData!K243</f>
        <v>9.8000000000000007</v>
      </c>
      <c r="O218" s="48">
        <f t="shared" si="65"/>
        <v>450.00000000000017</v>
      </c>
    </row>
    <row r="219" spans="1:15">
      <c r="A219" s="8">
        <v>8</v>
      </c>
      <c r="B219" s="8" t="s">
        <v>34</v>
      </c>
      <c r="C219" s="8" t="s">
        <v>9</v>
      </c>
      <c r="D219" s="37">
        <v>217</v>
      </c>
      <c r="E219" s="56">
        <f t="shared" si="66"/>
        <v>42465</v>
      </c>
      <c r="F219" s="56" t="str">
        <f>RnDData!G244</f>
        <v>7-17-2017</v>
      </c>
      <c r="G219" s="14">
        <f t="shared" si="67"/>
        <v>2.2999999999999998</v>
      </c>
      <c r="H219" s="14">
        <f>RnDData!H244</f>
        <v>1.9</v>
      </c>
      <c r="I219" s="12">
        <f t="shared" si="68"/>
        <v>17000</v>
      </c>
      <c r="J219" s="12">
        <f>RnDData!I244</f>
        <v>17000</v>
      </c>
      <c r="K219" s="14">
        <f t="shared" si="69"/>
        <v>10.1</v>
      </c>
      <c r="L219" s="14">
        <f>RnDData!J244</f>
        <v>11</v>
      </c>
      <c r="M219" s="14">
        <f t="shared" si="70"/>
        <v>11.1</v>
      </c>
      <c r="N219" s="14">
        <f>RnDData!K244</f>
        <v>10.199999999999999</v>
      </c>
      <c r="O219" s="48">
        <f t="shared" si="65"/>
        <v>450.00000000000017</v>
      </c>
    </row>
    <row r="220" spans="1:15">
      <c r="A220" s="8">
        <v>8</v>
      </c>
      <c r="B220" s="8" t="s">
        <v>35</v>
      </c>
      <c r="C220" s="8" t="s">
        <v>9</v>
      </c>
      <c r="D220" s="37">
        <v>218</v>
      </c>
      <c r="E220" s="56">
        <f t="shared" si="66"/>
        <v>42465</v>
      </c>
      <c r="F220" s="56" t="str">
        <f>RnDData!G245</f>
        <v>7-17-2017</v>
      </c>
      <c r="G220" s="14">
        <f t="shared" si="67"/>
        <v>2.2999999999999998</v>
      </c>
      <c r="H220" s="14">
        <f>RnDData!H245</f>
        <v>1.9</v>
      </c>
      <c r="I220" s="12">
        <f t="shared" si="68"/>
        <v>17000</v>
      </c>
      <c r="J220" s="12">
        <f>RnDData!I245</f>
        <v>17000</v>
      </c>
      <c r="K220" s="14">
        <f t="shared" si="69"/>
        <v>8.9</v>
      </c>
      <c r="L220" s="14">
        <f>RnDData!J245</f>
        <v>9.8000000000000007</v>
      </c>
      <c r="M220" s="14">
        <f t="shared" si="70"/>
        <v>10.1</v>
      </c>
      <c r="N220" s="14">
        <f>RnDData!K245</f>
        <v>9.1999999999999993</v>
      </c>
      <c r="O220" s="48">
        <f t="shared" si="65"/>
        <v>450.00000000000017</v>
      </c>
    </row>
    <row r="221" spans="1:15">
      <c r="A221" s="8">
        <v>8</v>
      </c>
      <c r="B221" s="8" t="s">
        <v>123</v>
      </c>
      <c r="C221" s="8" t="s">
        <v>13</v>
      </c>
      <c r="D221" s="37">
        <v>219</v>
      </c>
      <c r="E221" s="56" t="str">
        <f t="shared" si="66"/>
        <v>7-27-2016</v>
      </c>
      <c r="F221" s="56" t="str">
        <f>RnDData!G246</f>
        <v>7-23-2017</v>
      </c>
      <c r="G221" s="14">
        <f t="shared" si="67"/>
        <v>1.3</v>
      </c>
      <c r="H221" s="14">
        <f>RnDData!H246</f>
        <v>1.4</v>
      </c>
      <c r="I221" s="12">
        <f t="shared" si="68"/>
        <v>24900</v>
      </c>
      <c r="J221" s="12">
        <f>RnDData!I246</f>
        <v>24900</v>
      </c>
      <c r="K221" s="14">
        <f t="shared" si="69"/>
        <v>15.6</v>
      </c>
      <c r="L221" s="14">
        <f>RnDData!J246</f>
        <v>16.3</v>
      </c>
      <c r="M221" s="14">
        <f t="shared" si="70"/>
        <v>4.8</v>
      </c>
      <c r="N221" s="14">
        <f>RnDData!K246</f>
        <v>3.6</v>
      </c>
      <c r="O221" s="48">
        <f t="shared" si="65"/>
        <v>350.00000000000051</v>
      </c>
    </row>
    <row r="222" spans="1:15">
      <c r="A222" s="8">
        <v>8</v>
      </c>
      <c r="B222" s="8" t="s">
        <v>210</v>
      </c>
      <c r="C222" s="8" t="s">
        <v>13</v>
      </c>
      <c r="D222" s="37">
        <v>220</v>
      </c>
      <c r="E222" s="56" t="str">
        <f t="shared" si="66"/>
        <v>7-27-2016</v>
      </c>
      <c r="F222" s="56" t="str">
        <f>RnDData!G247</f>
        <v>6-29-2017</v>
      </c>
      <c r="G222" s="14">
        <f t="shared" si="67"/>
        <v>1.2</v>
      </c>
      <c r="H222" s="14">
        <f>RnDData!H247</f>
        <v>1.3</v>
      </c>
      <c r="I222" s="12">
        <f t="shared" si="68"/>
        <v>25000</v>
      </c>
      <c r="J222" s="12">
        <f>RnDData!I247</f>
        <v>25000</v>
      </c>
      <c r="K222" s="14">
        <f t="shared" si="69"/>
        <v>15.6</v>
      </c>
      <c r="L222" s="14">
        <f>RnDData!J247</f>
        <v>16.600000000000001</v>
      </c>
      <c r="M222" s="14">
        <f t="shared" si="70"/>
        <v>4.3</v>
      </c>
      <c r="N222" s="14">
        <f>RnDData!K247</f>
        <v>3.6</v>
      </c>
      <c r="O222" s="48">
        <f t="shared" si="65"/>
        <v>500.00000000000091</v>
      </c>
    </row>
    <row r="223" spans="1:15">
      <c r="A223" s="8">
        <v>8</v>
      </c>
      <c r="B223" s="8" t="s">
        <v>36</v>
      </c>
      <c r="C223" s="8" t="s">
        <v>9</v>
      </c>
      <c r="D223" s="37">
        <v>221</v>
      </c>
      <c r="E223" s="56">
        <f t="shared" si="66"/>
        <v>42716</v>
      </c>
      <c r="F223" s="56">
        <f>RnDData!G248</f>
        <v>43376</v>
      </c>
      <c r="G223" s="14">
        <f t="shared" si="67"/>
        <v>1.4</v>
      </c>
      <c r="H223" s="14">
        <f>RnDData!H248</f>
        <v>2.4</v>
      </c>
      <c r="I223" s="12">
        <f t="shared" si="68"/>
        <v>15000</v>
      </c>
      <c r="J223" s="12">
        <f>RnDData!I248</f>
        <v>15000</v>
      </c>
      <c r="K223" s="14">
        <f t="shared" si="69"/>
        <v>9.5</v>
      </c>
      <c r="L223" s="14">
        <f>RnDData!J248</f>
        <v>9.5</v>
      </c>
      <c r="M223" s="14">
        <f t="shared" si="70"/>
        <v>10.4</v>
      </c>
      <c r="N223" s="14">
        <f>RnDData!K248</f>
        <v>10.4</v>
      </c>
      <c r="O223" s="48">
        <f t="shared" si="65"/>
        <v>0</v>
      </c>
    </row>
    <row r="224" spans="1:15">
      <c r="A224" s="8">
        <v>8</v>
      </c>
      <c r="B224" s="8" t="s">
        <v>37</v>
      </c>
      <c r="C224" s="8" t="s">
        <v>11</v>
      </c>
      <c r="D224" s="37">
        <v>222</v>
      </c>
      <c r="E224" s="56" t="str">
        <f t="shared" si="66"/>
        <v>11-28-2014</v>
      </c>
      <c r="F224" s="56" t="str">
        <f>RnDData!G249</f>
        <v>11-28-2014</v>
      </c>
      <c r="G224" s="14">
        <f t="shared" si="67"/>
        <v>6.8</v>
      </c>
      <c r="H224" s="14">
        <f>RnDData!H249</f>
        <v>7.8</v>
      </c>
      <c r="I224" s="12">
        <f t="shared" si="68"/>
        <v>12000</v>
      </c>
      <c r="J224" s="12">
        <f>RnDData!I249</f>
        <v>12000</v>
      </c>
      <c r="K224" s="14">
        <f t="shared" si="69"/>
        <v>4.8</v>
      </c>
      <c r="L224" s="14">
        <f>RnDData!J249</f>
        <v>4.8</v>
      </c>
      <c r="M224" s="14">
        <f t="shared" si="70"/>
        <v>15.2</v>
      </c>
      <c r="N224" s="14">
        <f>RnDData!K249</f>
        <v>15.2</v>
      </c>
      <c r="O224" s="48">
        <f t="shared" si="65"/>
        <v>0</v>
      </c>
    </row>
    <row r="225" spans="1:15">
      <c r="A225" s="8">
        <v>8</v>
      </c>
      <c r="B225" s="8" t="s">
        <v>38</v>
      </c>
      <c r="C225" s="8" t="s">
        <v>13</v>
      </c>
      <c r="D225" s="37">
        <v>223</v>
      </c>
      <c r="E225" s="56">
        <f t="shared" si="66"/>
        <v>42685</v>
      </c>
      <c r="F225" s="56">
        <f>RnDData!G250</f>
        <v>43080</v>
      </c>
      <c r="G225" s="14">
        <f t="shared" si="67"/>
        <v>1.1000000000000001</v>
      </c>
      <c r="H225" s="14">
        <f>RnDData!H250</f>
        <v>1.1000000000000001</v>
      </c>
      <c r="I225" s="12">
        <f t="shared" si="68"/>
        <v>23000</v>
      </c>
      <c r="J225" s="12">
        <f>RnDData!I250</f>
        <v>23000</v>
      </c>
      <c r="K225" s="14">
        <f t="shared" si="69"/>
        <v>15.4</v>
      </c>
      <c r="L225" s="14">
        <f>RnDData!J250</f>
        <v>16.399999999999999</v>
      </c>
      <c r="M225" s="14">
        <f t="shared" si="70"/>
        <v>4.5999999999999996</v>
      </c>
      <c r="N225" s="14">
        <f>RnDData!K250</f>
        <v>3.6</v>
      </c>
      <c r="O225" s="48">
        <f t="shared" si="65"/>
        <v>499.99999999999909</v>
      </c>
    </row>
    <row r="226" spans="1:15">
      <c r="A226" s="8">
        <v>8</v>
      </c>
      <c r="B226" s="8" t="s">
        <v>39</v>
      </c>
      <c r="C226" s="8" t="s">
        <v>15</v>
      </c>
      <c r="D226" s="37">
        <v>224</v>
      </c>
      <c r="E226" s="56" t="str">
        <f t="shared" si="66"/>
        <v>12-14-2016</v>
      </c>
      <c r="F226" s="56">
        <f>RnDData!G251</f>
        <v>42746</v>
      </c>
      <c r="G226" s="14">
        <f t="shared" si="67"/>
        <v>1.1000000000000001</v>
      </c>
      <c r="H226" s="14">
        <f>RnDData!H251</f>
        <v>1.1000000000000001</v>
      </c>
      <c r="I226" s="12">
        <f t="shared" si="68"/>
        <v>26000</v>
      </c>
      <c r="J226" s="12">
        <f>RnDData!I251</f>
        <v>26000</v>
      </c>
      <c r="K226" s="14">
        <f t="shared" si="69"/>
        <v>16.899999999999999</v>
      </c>
      <c r="L226" s="14">
        <f>RnDData!J251</f>
        <v>17.899999999999999</v>
      </c>
      <c r="M226" s="14">
        <f t="shared" si="70"/>
        <v>10.6</v>
      </c>
      <c r="N226" s="14">
        <f>RnDData!K251</f>
        <v>10</v>
      </c>
      <c r="O226" s="48">
        <f t="shared" si="65"/>
        <v>500</v>
      </c>
    </row>
    <row r="227" spans="1:15">
      <c r="A227" s="8">
        <v>8</v>
      </c>
      <c r="B227" s="8" t="s">
        <v>40</v>
      </c>
      <c r="C227" s="8" t="s">
        <v>17</v>
      </c>
      <c r="D227" s="37">
        <v>225</v>
      </c>
      <c r="E227" s="56" t="str">
        <f t="shared" si="66"/>
        <v>11-24-2016</v>
      </c>
      <c r="F227" s="56">
        <f>RnDData!G252</f>
        <v>43081</v>
      </c>
      <c r="G227" s="14">
        <f t="shared" si="67"/>
        <v>1.1000000000000001</v>
      </c>
      <c r="H227" s="14">
        <f>RnDData!H252</f>
        <v>1.1000000000000001</v>
      </c>
      <c r="I227" s="12">
        <f t="shared" si="68"/>
        <v>18000</v>
      </c>
      <c r="J227" s="12">
        <f>RnDData!I252</f>
        <v>18000</v>
      </c>
      <c r="K227" s="14">
        <f t="shared" si="69"/>
        <v>9.6999999999999993</v>
      </c>
      <c r="L227" s="14">
        <f>RnDData!J252</f>
        <v>10.6</v>
      </c>
      <c r="M227" s="14">
        <f t="shared" si="70"/>
        <v>3.5</v>
      </c>
      <c r="N227" s="14">
        <f>RnDData!K252</f>
        <v>2.5</v>
      </c>
      <c r="O227" s="48">
        <f t="shared" si="65"/>
        <v>450.00000000000017</v>
      </c>
    </row>
    <row r="228" spans="1:15">
      <c r="A228" s="8">
        <v>8</v>
      </c>
      <c r="B228" s="8" t="s">
        <v>41</v>
      </c>
      <c r="C228" s="8" t="s">
        <v>9</v>
      </c>
      <c r="D228" s="37">
        <v>226</v>
      </c>
      <c r="E228" s="56" t="str">
        <f t="shared" si="66"/>
        <v>7-27-2016</v>
      </c>
      <c r="F228" s="56" t="str">
        <f>RnDData!G253</f>
        <v>7-27-2016</v>
      </c>
      <c r="G228" s="14">
        <f t="shared" si="67"/>
        <v>1.7</v>
      </c>
      <c r="H228" s="14">
        <f>RnDData!H253</f>
        <v>2.7</v>
      </c>
      <c r="I228" s="12">
        <f t="shared" si="68"/>
        <v>19000</v>
      </c>
      <c r="J228" s="12">
        <f>RnDData!I253</f>
        <v>19000</v>
      </c>
      <c r="K228" s="14">
        <f t="shared" si="69"/>
        <v>9.9</v>
      </c>
      <c r="L228" s="14">
        <f>RnDData!J253</f>
        <v>9.9</v>
      </c>
      <c r="M228" s="14">
        <f t="shared" si="70"/>
        <v>10.1</v>
      </c>
      <c r="N228" s="14">
        <f>RnDData!K253</f>
        <v>10.1</v>
      </c>
      <c r="O228" s="48">
        <f t="shared" si="65"/>
        <v>0</v>
      </c>
    </row>
    <row r="229" spans="1:15">
      <c r="A229" s="8">
        <v>8</v>
      </c>
      <c r="B229" s="8" t="s">
        <v>42</v>
      </c>
      <c r="C229" s="8" t="s">
        <v>11</v>
      </c>
      <c r="D229" s="37">
        <v>227</v>
      </c>
      <c r="E229" s="56" t="str">
        <f t="shared" si="66"/>
        <v>10-21-2014</v>
      </c>
      <c r="F229" s="56" t="str">
        <f>RnDData!G254</f>
        <v>10-21-2014</v>
      </c>
      <c r="G229" s="14">
        <f t="shared" si="67"/>
        <v>6.9</v>
      </c>
      <c r="H229" s="14">
        <f>RnDData!H254</f>
        <v>7.9</v>
      </c>
      <c r="I229" s="12">
        <f t="shared" si="68"/>
        <v>15500</v>
      </c>
      <c r="J229" s="12">
        <f>RnDData!I254</f>
        <v>15500</v>
      </c>
      <c r="K229" s="14">
        <f t="shared" si="69"/>
        <v>5</v>
      </c>
      <c r="L229" s="14">
        <f>RnDData!J254</f>
        <v>5</v>
      </c>
      <c r="M229" s="14">
        <f t="shared" si="70"/>
        <v>15</v>
      </c>
      <c r="N229" s="14">
        <f>RnDData!K254</f>
        <v>15</v>
      </c>
      <c r="O229" s="48">
        <f t="shared" si="65"/>
        <v>0</v>
      </c>
    </row>
    <row r="230" spans="1:15">
      <c r="A230" s="8">
        <v>8</v>
      </c>
      <c r="B230" s="8" t="s">
        <v>43</v>
      </c>
      <c r="C230" s="8" t="s">
        <v>13</v>
      </c>
      <c r="D230" s="37">
        <v>228</v>
      </c>
      <c r="E230" s="56">
        <f t="shared" si="66"/>
        <v>42408</v>
      </c>
      <c r="F230" s="56" t="str">
        <f>RnDData!G255</f>
        <v>7-17-2017</v>
      </c>
      <c r="G230" s="14">
        <f t="shared" si="67"/>
        <v>1.4</v>
      </c>
      <c r="H230" s="14">
        <f>RnDData!H255</f>
        <v>1.4</v>
      </c>
      <c r="I230" s="12">
        <f t="shared" si="68"/>
        <v>24000</v>
      </c>
      <c r="J230" s="12">
        <f>RnDData!I255</f>
        <v>24000</v>
      </c>
      <c r="K230" s="14">
        <f t="shared" si="69"/>
        <v>15.4</v>
      </c>
      <c r="L230" s="14">
        <f>RnDData!J255</f>
        <v>16.399999999999999</v>
      </c>
      <c r="M230" s="14">
        <f t="shared" si="70"/>
        <v>4.8</v>
      </c>
      <c r="N230" s="14">
        <f>RnDData!K255</f>
        <v>3.8</v>
      </c>
      <c r="O230" s="48">
        <f t="shared" si="65"/>
        <v>499.99999999999909</v>
      </c>
    </row>
    <row r="231" spans="1:15">
      <c r="A231" s="8">
        <v>8</v>
      </c>
      <c r="B231" s="8" t="s">
        <v>44</v>
      </c>
      <c r="C231" s="8" t="s">
        <v>15</v>
      </c>
      <c r="D231" s="37">
        <v>229</v>
      </c>
      <c r="E231" s="56" t="str">
        <f t="shared" si="66"/>
        <v>6-27-2016</v>
      </c>
      <c r="F231" s="56">
        <f>RnDData!G256</f>
        <v>42832</v>
      </c>
      <c r="G231" s="14">
        <f t="shared" si="67"/>
        <v>1.4</v>
      </c>
      <c r="H231" s="14">
        <f>RnDData!H256</f>
        <v>1.5</v>
      </c>
      <c r="I231" s="12">
        <f t="shared" si="68"/>
        <v>27000</v>
      </c>
      <c r="J231" s="12">
        <f>RnDData!I256</f>
        <v>27000</v>
      </c>
      <c r="K231" s="14">
        <f t="shared" si="69"/>
        <v>16.8</v>
      </c>
      <c r="L231" s="14">
        <f>RnDData!J256</f>
        <v>17.8</v>
      </c>
      <c r="M231" s="14">
        <f t="shared" si="70"/>
        <v>10.5</v>
      </c>
      <c r="N231" s="14">
        <f>RnDData!K256</f>
        <v>9.8000000000000007</v>
      </c>
      <c r="O231" s="48">
        <f t="shared" si="65"/>
        <v>500</v>
      </c>
    </row>
    <row r="232" spans="1:15">
      <c r="A232" s="8">
        <v>8</v>
      </c>
      <c r="B232" s="8" t="s">
        <v>45</v>
      </c>
      <c r="C232" s="8" t="s">
        <v>17</v>
      </c>
      <c r="D232" s="37">
        <v>230</v>
      </c>
      <c r="E232" s="56" t="str">
        <f t="shared" si="66"/>
        <v>6-29-2016</v>
      </c>
      <c r="F232" s="56" t="str">
        <f>RnDData!G257</f>
        <v>7-13-2017</v>
      </c>
      <c r="G232" s="14">
        <f t="shared" si="67"/>
        <v>1.4</v>
      </c>
      <c r="H232" s="14">
        <f>RnDData!H257</f>
        <v>1.4</v>
      </c>
      <c r="I232" s="12">
        <f t="shared" si="68"/>
        <v>19500</v>
      </c>
      <c r="J232" s="12">
        <f>RnDData!I257</f>
        <v>19500</v>
      </c>
      <c r="K232" s="14">
        <f t="shared" si="69"/>
        <v>10</v>
      </c>
      <c r="L232" s="14">
        <f>RnDData!J257</f>
        <v>10.8</v>
      </c>
      <c r="M232" s="14">
        <f t="shared" si="70"/>
        <v>3.5</v>
      </c>
      <c r="N232" s="14">
        <f>RnDData!K257</f>
        <v>2.5</v>
      </c>
      <c r="O232" s="48">
        <f t="shared" si="65"/>
        <v>400.00000000000034</v>
      </c>
    </row>
    <row r="233" spans="1:15">
      <c r="A233" s="8">
        <v>8</v>
      </c>
      <c r="B233" s="8" t="s">
        <v>140</v>
      </c>
      <c r="C233" s="8" t="s">
        <v>15</v>
      </c>
      <c r="D233" s="37">
        <v>231</v>
      </c>
      <c r="E233" s="56" t="str">
        <f t="shared" si="66"/>
        <v>6-29-2016</v>
      </c>
      <c r="F233" s="56" t="str">
        <f>RnDData!G258</f>
        <v>6-22-2017</v>
      </c>
      <c r="G233" s="14">
        <f t="shared" si="67"/>
        <v>1.4</v>
      </c>
      <c r="H233" s="14">
        <f>RnDData!H258</f>
        <v>1.5</v>
      </c>
      <c r="I233" s="12">
        <f t="shared" si="68"/>
        <v>27000</v>
      </c>
      <c r="J233" s="12">
        <f>RnDData!I258</f>
        <v>27000</v>
      </c>
      <c r="K233" s="14">
        <f t="shared" si="69"/>
        <v>16.7</v>
      </c>
      <c r="L233" s="14">
        <f>RnDData!J258</f>
        <v>17.600000000000001</v>
      </c>
      <c r="M233" s="14">
        <f t="shared" si="70"/>
        <v>10.5</v>
      </c>
      <c r="N233" s="14">
        <f>RnDData!K258</f>
        <v>9.8000000000000007</v>
      </c>
      <c r="O233" s="48">
        <f t="shared" si="65"/>
        <v>450.00000000000108</v>
      </c>
    </row>
    <row r="234" spans="1:15">
      <c r="A234" s="8">
        <v>8</v>
      </c>
      <c r="B234" s="8" t="s">
        <v>185</v>
      </c>
      <c r="C234" s="8" t="s">
        <v>17</v>
      </c>
      <c r="D234" s="37">
        <v>232</v>
      </c>
      <c r="E234" s="56" t="str">
        <f t="shared" si="66"/>
        <v>6-29-2016</v>
      </c>
      <c r="F234" s="56">
        <f>RnDData!G259</f>
        <v>42832</v>
      </c>
      <c r="G234" s="14">
        <f t="shared" si="67"/>
        <v>1.3</v>
      </c>
      <c r="H234" s="14">
        <f>RnDData!H259</f>
        <v>1.4</v>
      </c>
      <c r="I234" s="12">
        <f t="shared" si="68"/>
        <v>19000</v>
      </c>
      <c r="J234" s="12">
        <f>RnDData!I259</f>
        <v>19000</v>
      </c>
      <c r="K234" s="14">
        <f t="shared" si="69"/>
        <v>10.1</v>
      </c>
      <c r="L234" s="14">
        <f>RnDData!J259</f>
        <v>10.8</v>
      </c>
      <c r="M234" s="14">
        <f t="shared" si="70"/>
        <v>3.8</v>
      </c>
      <c r="N234" s="14">
        <f>RnDData!K259</f>
        <v>2.8</v>
      </c>
      <c r="O234" s="48">
        <f t="shared" si="65"/>
        <v>350.00000000000051</v>
      </c>
    </row>
    <row r="235" spans="1:15">
      <c r="A235" s="8">
        <v>8</v>
      </c>
      <c r="B235" s="8" t="s">
        <v>271</v>
      </c>
      <c r="C235" s="8" t="s">
        <v>13</v>
      </c>
      <c r="D235" s="37">
        <v>233</v>
      </c>
      <c r="E235" s="56" t="str">
        <f t="shared" si="66"/>
        <v>7-29-2016</v>
      </c>
      <c r="F235" s="56" t="str">
        <f>RnDData!G260</f>
        <v>7-24-2017</v>
      </c>
      <c r="G235" s="14">
        <f t="shared" si="67"/>
        <v>0.9</v>
      </c>
      <c r="H235" s="14">
        <f>RnDData!H260</f>
        <v>1.2</v>
      </c>
      <c r="I235" s="12">
        <f t="shared" si="68"/>
        <v>25000</v>
      </c>
      <c r="J235" s="12">
        <f>RnDData!I260</f>
        <v>25000</v>
      </c>
      <c r="K235" s="14">
        <f t="shared" si="69"/>
        <v>15.5</v>
      </c>
      <c r="L235" s="14">
        <f>RnDData!J260</f>
        <v>16.5</v>
      </c>
      <c r="M235" s="14">
        <f t="shared" si="70"/>
        <v>4.5</v>
      </c>
      <c r="N235" s="14">
        <f>RnDData!K260</f>
        <v>3.5</v>
      </c>
      <c r="O235" s="48">
        <f t="shared" si="65"/>
        <v>500</v>
      </c>
    </row>
    <row r="236" spans="1:15">
      <c r="A236" s="8">
        <v>8</v>
      </c>
      <c r="B236" s="8" t="s">
        <v>46</v>
      </c>
      <c r="C236" s="8" t="s">
        <v>11</v>
      </c>
      <c r="D236" s="37">
        <v>234</v>
      </c>
      <c r="E236" s="56" t="str">
        <f t="shared" si="66"/>
        <v>1-15-2014</v>
      </c>
      <c r="F236" s="56" t="str">
        <f>RnDData!G261</f>
        <v>1-15-2014</v>
      </c>
      <c r="G236" s="14">
        <f t="shared" si="67"/>
        <v>8.3000000000000007</v>
      </c>
      <c r="H236" s="14">
        <f>RnDData!H261</f>
        <v>9.3000000000000007</v>
      </c>
      <c r="I236" s="12">
        <f t="shared" si="68"/>
        <v>12000</v>
      </c>
      <c r="J236" s="12">
        <f>RnDData!I261</f>
        <v>12000</v>
      </c>
      <c r="K236" s="14">
        <f t="shared" si="69"/>
        <v>5.0999999999999996</v>
      </c>
      <c r="L236" s="14">
        <f>RnDData!J261</f>
        <v>5.0999999999999996</v>
      </c>
      <c r="M236" s="14">
        <f t="shared" si="70"/>
        <v>15.1</v>
      </c>
      <c r="N236" s="14">
        <f>RnDData!K261</f>
        <v>15.1</v>
      </c>
      <c r="O236" s="48">
        <f t="shared" si="65"/>
        <v>0</v>
      </c>
    </row>
    <row r="237" spans="1:15">
      <c r="A237" s="8">
        <v>8</v>
      </c>
      <c r="B237" s="8" t="s">
        <v>47</v>
      </c>
      <c r="C237" s="8" t="s">
        <v>11</v>
      </c>
      <c r="D237" s="37">
        <v>235</v>
      </c>
      <c r="E237" s="56">
        <f t="shared" si="66"/>
        <v>41648</v>
      </c>
      <c r="F237" s="56">
        <f>RnDData!G262</f>
        <v>41648</v>
      </c>
      <c r="G237" s="14">
        <f t="shared" si="67"/>
        <v>7</v>
      </c>
      <c r="H237" s="14">
        <f>RnDData!H262</f>
        <v>8</v>
      </c>
      <c r="I237" s="12">
        <f t="shared" si="68"/>
        <v>12000</v>
      </c>
      <c r="J237" s="12">
        <f>RnDData!I262</f>
        <v>12000</v>
      </c>
      <c r="K237" s="14">
        <f t="shared" si="69"/>
        <v>4.5</v>
      </c>
      <c r="L237" s="14">
        <f>RnDData!J262</f>
        <v>4.5</v>
      </c>
      <c r="M237" s="14">
        <f t="shared" si="70"/>
        <v>15.5</v>
      </c>
      <c r="N237" s="14">
        <f>RnDData!K262</f>
        <v>15.5</v>
      </c>
      <c r="O237" s="48">
        <f t="shared" si="65"/>
        <v>0</v>
      </c>
    </row>
    <row r="238" spans="1:15">
      <c r="A238" s="8">
        <v>8</v>
      </c>
      <c r="B238" s="8" t="s">
        <v>48</v>
      </c>
      <c r="C238" s="8" t="s">
        <v>9</v>
      </c>
      <c r="D238" s="37">
        <v>236</v>
      </c>
      <c r="E238" s="56" t="str">
        <f t="shared" si="66"/>
        <v>12-19-2016</v>
      </c>
      <c r="F238" s="56" t="str">
        <f>RnDData!G263</f>
        <v>12-20-2017</v>
      </c>
      <c r="G238" s="14">
        <f t="shared" si="67"/>
        <v>1.3</v>
      </c>
      <c r="H238" s="14">
        <f>RnDData!H263</f>
        <v>1.2</v>
      </c>
      <c r="I238" s="12">
        <f t="shared" si="68"/>
        <v>14000</v>
      </c>
      <c r="J238" s="12">
        <f>RnDData!I263</f>
        <v>14000</v>
      </c>
      <c r="K238" s="14">
        <f t="shared" si="69"/>
        <v>10.1</v>
      </c>
      <c r="L238" s="14">
        <f>RnDData!J263</f>
        <v>11</v>
      </c>
      <c r="M238" s="14">
        <f t="shared" si="70"/>
        <v>9.6</v>
      </c>
      <c r="N238" s="14">
        <f>RnDData!K263</f>
        <v>8.6999999999999993</v>
      </c>
      <c r="O238" s="48">
        <f t="shared" si="65"/>
        <v>450.00000000000017</v>
      </c>
    </row>
    <row r="239" spans="1:15">
      <c r="A239" s="8">
        <v>8</v>
      </c>
      <c r="B239" s="8" t="s">
        <v>49</v>
      </c>
      <c r="C239" s="8" t="s">
        <v>9</v>
      </c>
      <c r="D239" s="37">
        <v>237</v>
      </c>
      <c r="E239" s="56" t="str">
        <f t="shared" si="66"/>
        <v>12-19-2016</v>
      </c>
      <c r="F239" s="56" t="str">
        <f>RnDData!G264</f>
        <v>12-20-2017</v>
      </c>
      <c r="G239" s="14">
        <f t="shared" si="67"/>
        <v>1.3</v>
      </c>
      <c r="H239" s="14">
        <f>RnDData!H264</f>
        <v>1.2</v>
      </c>
      <c r="I239" s="12">
        <f t="shared" si="68"/>
        <v>14000</v>
      </c>
      <c r="J239" s="12">
        <f>RnDData!I264</f>
        <v>14000</v>
      </c>
      <c r="K239" s="14">
        <f t="shared" si="69"/>
        <v>10.199999999999999</v>
      </c>
      <c r="L239" s="14">
        <f>RnDData!J264</f>
        <v>11.1</v>
      </c>
      <c r="M239" s="14">
        <f t="shared" si="70"/>
        <v>10.6</v>
      </c>
      <c r="N239" s="14">
        <f>RnDData!K264</f>
        <v>9.6999999999999993</v>
      </c>
      <c r="O239" s="48">
        <f t="shared" si="65"/>
        <v>450.00000000000017</v>
      </c>
    </row>
    <row r="240" spans="1:15">
      <c r="A240" s="8">
        <v>8</v>
      </c>
      <c r="B240" s="8" t="s">
        <v>50</v>
      </c>
      <c r="C240" s="8" t="s">
        <v>9</v>
      </c>
      <c r="D240" s="37">
        <v>238</v>
      </c>
      <c r="E240" s="56" t="str">
        <f t="shared" si="66"/>
        <v>12-19-2016</v>
      </c>
      <c r="F240" s="56" t="str">
        <f>RnDData!G265</f>
        <v>12-20-2017</v>
      </c>
      <c r="G240" s="14">
        <f t="shared" si="67"/>
        <v>1.3</v>
      </c>
      <c r="H240" s="14">
        <f>RnDData!H265</f>
        <v>1.2</v>
      </c>
      <c r="I240" s="12">
        <f t="shared" si="68"/>
        <v>14000</v>
      </c>
      <c r="J240" s="12">
        <f>RnDData!I265</f>
        <v>14000</v>
      </c>
      <c r="K240" s="14">
        <f t="shared" si="69"/>
        <v>10.1</v>
      </c>
      <c r="L240" s="14">
        <f>RnDData!J265</f>
        <v>11</v>
      </c>
      <c r="M240" s="14">
        <f t="shared" si="70"/>
        <v>10.1</v>
      </c>
      <c r="N240" s="14">
        <f>RnDData!K265</f>
        <v>9.1999999999999993</v>
      </c>
      <c r="O240" s="48">
        <f t="shared" si="65"/>
        <v>450.00000000000017</v>
      </c>
    </row>
    <row r="241" spans="1:15">
      <c r="A241" s="8">
        <v>8</v>
      </c>
      <c r="B241" s="8" t="s">
        <v>51</v>
      </c>
      <c r="C241" s="8" t="s">
        <v>15</v>
      </c>
      <c r="D241" s="37">
        <v>239</v>
      </c>
      <c r="E241" s="56" t="str">
        <f t="shared" si="66"/>
        <v>3-19-2016</v>
      </c>
      <c r="F241" s="56" t="str">
        <f>RnDData!G266</f>
        <v>7-27-2017</v>
      </c>
      <c r="G241" s="14">
        <f t="shared" si="67"/>
        <v>3.3</v>
      </c>
      <c r="H241" s="14">
        <f>RnDData!H266</f>
        <v>2.4</v>
      </c>
      <c r="I241" s="12">
        <f t="shared" si="68"/>
        <v>27000</v>
      </c>
      <c r="J241" s="12">
        <f>RnDData!I266</f>
        <v>27000</v>
      </c>
      <c r="K241" s="14">
        <f t="shared" si="69"/>
        <v>16</v>
      </c>
      <c r="L241" s="14">
        <f>RnDData!J266</f>
        <v>16.8</v>
      </c>
      <c r="M241" s="14">
        <f t="shared" si="70"/>
        <v>12</v>
      </c>
      <c r="N241" s="14">
        <f>RnDData!K266</f>
        <v>11.3</v>
      </c>
      <c r="O241" s="48">
        <f t="shared" si="65"/>
        <v>400.00000000000034</v>
      </c>
    </row>
    <row r="242" spans="1:15">
      <c r="A242" s="8">
        <v>8</v>
      </c>
      <c r="B242" s="8" t="s">
        <v>52</v>
      </c>
      <c r="C242" s="8" t="s">
        <v>15</v>
      </c>
      <c r="D242" s="37">
        <v>240</v>
      </c>
      <c r="E242" s="56">
        <f t="shared" si="66"/>
        <v>42437</v>
      </c>
      <c r="F242" s="56" t="str">
        <f>RnDData!G267</f>
        <v>7-27-2017</v>
      </c>
      <c r="G242" s="14">
        <f t="shared" si="67"/>
        <v>3.4</v>
      </c>
      <c r="H242" s="14">
        <f>RnDData!H267</f>
        <v>2.4</v>
      </c>
      <c r="I242" s="12">
        <f t="shared" si="68"/>
        <v>27000</v>
      </c>
      <c r="J242" s="12">
        <f>RnDData!I267</f>
        <v>27000</v>
      </c>
      <c r="K242" s="14">
        <f t="shared" si="69"/>
        <v>15</v>
      </c>
      <c r="L242" s="14">
        <f>RnDData!J267</f>
        <v>15.8</v>
      </c>
      <c r="M242" s="14">
        <f t="shared" si="70"/>
        <v>11.8</v>
      </c>
      <c r="N242" s="14">
        <f>RnDData!K267</f>
        <v>11.1</v>
      </c>
      <c r="O242" s="48">
        <f t="shared" si="65"/>
        <v>400.00000000000034</v>
      </c>
    </row>
    <row r="243" spans="1:15">
      <c r="A243" s="8">
        <v>8</v>
      </c>
      <c r="B243" s="8" t="s">
        <v>53</v>
      </c>
      <c r="C243" s="8" t="s">
        <v>13</v>
      </c>
      <c r="D243" s="37">
        <v>241</v>
      </c>
      <c r="E243" s="56" t="str">
        <f t="shared" si="66"/>
        <v>7-24-2016</v>
      </c>
      <c r="F243" s="56" t="str">
        <f>RnDData!G268</f>
        <v>7-25-2017</v>
      </c>
      <c r="G243" s="14">
        <f t="shared" si="67"/>
        <v>1.4</v>
      </c>
      <c r="H243" s="14">
        <f>RnDData!H268</f>
        <v>1.4</v>
      </c>
      <c r="I243" s="12">
        <f t="shared" si="68"/>
        <v>25000</v>
      </c>
      <c r="J243" s="12">
        <f>RnDData!I268</f>
        <v>25000</v>
      </c>
      <c r="K243" s="14">
        <f t="shared" si="69"/>
        <v>15</v>
      </c>
      <c r="L243" s="14">
        <f>RnDData!J268</f>
        <v>15.9</v>
      </c>
      <c r="M243" s="14">
        <f t="shared" si="70"/>
        <v>5.0999999999999996</v>
      </c>
      <c r="N243" s="14">
        <f>RnDData!K268</f>
        <v>4.0999999999999996</v>
      </c>
      <c r="O243" s="48">
        <f t="shared" si="65"/>
        <v>450.00000000000017</v>
      </c>
    </row>
    <row r="244" spans="1:15">
      <c r="A244" s="8">
        <v>8</v>
      </c>
      <c r="B244" s="8" t="s">
        <v>54</v>
      </c>
      <c r="C244" s="8" t="s">
        <v>15</v>
      </c>
      <c r="D244" s="37">
        <v>242</v>
      </c>
      <c r="E244" s="56" t="str">
        <f t="shared" si="66"/>
        <v>7-27-2016</v>
      </c>
      <c r="F244" s="56" t="str">
        <f>RnDData!G269</f>
        <v>7-28-2017</v>
      </c>
      <c r="G244" s="14">
        <f t="shared" si="67"/>
        <v>1.4</v>
      </c>
      <c r="H244" s="14">
        <f>RnDData!H269</f>
        <v>1.4</v>
      </c>
      <c r="I244" s="12">
        <f t="shared" si="68"/>
        <v>27000</v>
      </c>
      <c r="J244" s="12">
        <f>RnDData!I269</f>
        <v>27000</v>
      </c>
      <c r="K244" s="14">
        <f t="shared" si="69"/>
        <v>17.100000000000001</v>
      </c>
      <c r="L244" s="14">
        <f>RnDData!J269</f>
        <v>18.100000000000001</v>
      </c>
      <c r="M244" s="14">
        <f t="shared" si="70"/>
        <v>11.1</v>
      </c>
      <c r="N244" s="14">
        <f>RnDData!K269</f>
        <v>10.5</v>
      </c>
      <c r="O244" s="48">
        <f t="shared" si="65"/>
        <v>500</v>
      </c>
    </row>
    <row r="245" spans="1:15">
      <c r="A245" s="8">
        <v>8</v>
      </c>
      <c r="B245" s="8" t="s">
        <v>55</v>
      </c>
      <c r="C245" s="8" t="s">
        <v>17</v>
      </c>
      <c r="D245" s="37">
        <v>243</v>
      </c>
      <c r="E245" s="56" t="str">
        <f t="shared" si="66"/>
        <v>7-24-2016</v>
      </c>
      <c r="F245" s="56" t="str">
        <f>RnDData!G270</f>
        <v>7-25-2017</v>
      </c>
      <c r="G245" s="14">
        <f t="shared" si="67"/>
        <v>1.4</v>
      </c>
      <c r="H245" s="14">
        <f>RnDData!H270</f>
        <v>1.4</v>
      </c>
      <c r="I245" s="12">
        <f t="shared" si="68"/>
        <v>19000</v>
      </c>
      <c r="J245" s="12">
        <f>RnDData!I270</f>
        <v>19000</v>
      </c>
      <c r="K245" s="14">
        <f t="shared" si="69"/>
        <v>9.6</v>
      </c>
      <c r="L245" s="14">
        <f>RnDData!J270</f>
        <v>10.3</v>
      </c>
      <c r="M245" s="14">
        <f t="shared" si="70"/>
        <v>3.5</v>
      </c>
      <c r="N245" s="14">
        <f>RnDData!K270</f>
        <v>2.5</v>
      </c>
      <c r="O245" s="48">
        <f t="shared" si="65"/>
        <v>350.00000000000051</v>
      </c>
    </row>
    <row r="246" spans="1:15">
      <c r="A246" s="8">
        <v>8</v>
      </c>
      <c r="B246" s="8" t="s">
        <v>155</v>
      </c>
      <c r="C246" s="8" t="s">
        <v>13</v>
      </c>
      <c r="D246" s="37">
        <v>244</v>
      </c>
      <c r="E246" s="56">
        <f t="shared" si="66"/>
        <v>42377</v>
      </c>
      <c r="F246" s="56">
        <f>RnDData!G271</f>
        <v>42802</v>
      </c>
      <c r="G246" s="14">
        <f t="shared" si="67"/>
        <v>1.3</v>
      </c>
      <c r="H246" s="14">
        <f>RnDData!H271</f>
        <v>1.4</v>
      </c>
      <c r="I246" s="12">
        <f t="shared" si="68"/>
        <v>25000</v>
      </c>
      <c r="J246" s="12">
        <f>RnDData!I271</f>
        <v>25000</v>
      </c>
      <c r="K246" s="14">
        <f t="shared" si="69"/>
        <v>14.6</v>
      </c>
      <c r="L246" s="14">
        <f>RnDData!J271</f>
        <v>15.4</v>
      </c>
      <c r="M246" s="14">
        <f t="shared" si="70"/>
        <v>5.4</v>
      </c>
      <c r="N246" s="14">
        <f>RnDData!K271</f>
        <v>4.4000000000000004</v>
      </c>
      <c r="O246" s="48">
        <f t="shared" si="65"/>
        <v>400.00000000000034</v>
      </c>
    </row>
    <row r="247" spans="1:15">
      <c r="A247" s="8">
        <v>8</v>
      </c>
      <c r="B247" s="8" t="s">
        <v>201</v>
      </c>
      <c r="C247" s="8" t="s">
        <v>17</v>
      </c>
      <c r="D247" s="37">
        <v>245</v>
      </c>
      <c r="E247" s="56" t="str">
        <f t="shared" si="66"/>
        <v>7-15-2016</v>
      </c>
      <c r="F247" s="56" t="str">
        <f>RnDData!G272</f>
        <v>7-25-2017</v>
      </c>
      <c r="G247" s="14">
        <f t="shared" si="67"/>
        <v>1.3</v>
      </c>
      <c r="H247" s="14">
        <f>RnDData!H272</f>
        <v>1.4</v>
      </c>
      <c r="I247" s="12">
        <f t="shared" si="68"/>
        <v>19000</v>
      </c>
      <c r="J247" s="12">
        <f>RnDData!I272</f>
        <v>19000</v>
      </c>
      <c r="K247" s="14">
        <f t="shared" si="69"/>
        <v>9.5</v>
      </c>
      <c r="L247" s="14">
        <f>RnDData!J272</f>
        <v>10.199999999999999</v>
      </c>
      <c r="M247" s="14">
        <f t="shared" si="70"/>
        <v>3.5</v>
      </c>
      <c r="N247" s="14">
        <f>RnDData!K272</f>
        <v>2.5</v>
      </c>
      <c r="O247" s="48">
        <f t="shared" si="65"/>
        <v>349.99999999999966</v>
      </c>
    </row>
    <row r="248" spans="1:15">
      <c r="A248" s="8">
        <v>8</v>
      </c>
      <c r="B248" s="8" t="s">
        <v>284</v>
      </c>
      <c r="C248" s="8" t="s">
        <v>13</v>
      </c>
      <c r="D248" s="37">
        <v>246</v>
      </c>
      <c r="E248" s="56">
        <f t="shared" si="66"/>
        <v>42377</v>
      </c>
      <c r="F248" s="56">
        <f>RnDData!G273</f>
        <v>42774</v>
      </c>
      <c r="G248" s="14">
        <f t="shared" si="67"/>
        <v>1.1000000000000001</v>
      </c>
      <c r="H248" s="14">
        <f>RnDData!H273</f>
        <v>1.3</v>
      </c>
      <c r="I248" s="12">
        <f t="shared" si="68"/>
        <v>25000</v>
      </c>
      <c r="J248" s="12">
        <f>RnDData!I273</f>
        <v>25000</v>
      </c>
      <c r="K248" s="14">
        <f t="shared" si="69"/>
        <v>15.2</v>
      </c>
      <c r="L248" s="14">
        <f>RnDData!J273</f>
        <v>16.100000000000001</v>
      </c>
      <c r="M248" s="14">
        <f t="shared" si="70"/>
        <v>4.5999999999999996</v>
      </c>
      <c r="N248" s="14">
        <f>RnDData!K273</f>
        <v>3.7</v>
      </c>
      <c r="O248" s="48">
        <f t="shared" si="65"/>
        <v>450.00000000000108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3"/>
  <sheetViews>
    <sheetView topLeftCell="A36" workbookViewId="0">
      <selection activeCell="U54" sqref="U54"/>
    </sheetView>
  </sheetViews>
  <sheetFormatPr defaultRowHeight="12.75"/>
  <cols>
    <col min="1" max="2" width="9.140625" style="23"/>
    <col min="3" max="4" width="9.140625" style="23" hidden="1" customWidth="1"/>
    <col min="5" max="5" width="10.140625" style="23" hidden="1" customWidth="1"/>
    <col min="6" max="11" width="9.140625" style="23" hidden="1" customWidth="1"/>
    <col min="12" max="16384" width="9.140625" style="23"/>
  </cols>
  <sheetData>
    <row r="1" spans="1:15" s="22" customFormat="1" ht="51">
      <c r="A1" s="22" t="s">
        <v>18</v>
      </c>
      <c r="B1" s="22" t="s">
        <v>406</v>
      </c>
      <c r="C1" s="22" t="s">
        <v>407</v>
      </c>
      <c r="D1" s="22" t="s">
        <v>398</v>
      </c>
      <c r="E1" s="22" t="s">
        <v>2</v>
      </c>
      <c r="F1" s="22" t="s">
        <v>399</v>
      </c>
      <c r="G1" s="22" t="s">
        <v>60</v>
      </c>
      <c r="H1" s="22" t="s">
        <v>61</v>
      </c>
      <c r="I1" s="22" t="s">
        <v>400</v>
      </c>
      <c r="J1" s="22" t="s">
        <v>59</v>
      </c>
      <c r="K1" s="22" t="s">
        <v>58</v>
      </c>
      <c r="L1" s="22" t="s">
        <v>401</v>
      </c>
      <c r="M1" s="22" t="s">
        <v>402</v>
      </c>
      <c r="N1" s="22" t="s">
        <v>403</v>
      </c>
      <c r="O1" s="22" t="s">
        <v>404</v>
      </c>
    </row>
    <row r="3" spans="1:15">
      <c r="A3" s="23">
        <v>0</v>
      </c>
      <c r="B3" s="23" t="s">
        <v>31</v>
      </c>
      <c r="C3" s="24">
        <v>0.13</v>
      </c>
      <c r="D3" s="23">
        <v>961</v>
      </c>
      <c r="E3" s="23" t="s">
        <v>19</v>
      </c>
      <c r="G3" s="23">
        <v>5.5</v>
      </c>
      <c r="H3" s="23">
        <v>14.5</v>
      </c>
      <c r="I3" s="23" t="s">
        <v>20</v>
      </c>
      <c r="J3" s="23">
        <v>17500</v>
      </c>
      <c r="K3" s="23">
        <v>3.1</v>
      </c>
      <c r="L3" s="25">
        <v>1000</v>
      </c>
      <c r="M3" s="25">
        <v>1000</v>
      </c>
      <c r="N3" s="24">
        <v>0.55000000000000004</v>
      </c>
      <c r="O3" s="23">
        <v>18</v>
      </c>
    </row>
    <row r="4" spans="1:15">
      <c r="A4" s="23">
        <v>0</v>
      </c>
      <c r="B4" s="23" t="s">
        <v>32</v>
      </c>
      <c r="C4" s="24">
        <v>0.17</v>
      </c>
      <c r="D4" s="25">
        <v>1493</v>
      </c>
      <c r="E4" s="23" t="s">
        <v>22</v>
      </c>
      <c r="G4" s="23">
        <v>3</v>
      </c>
      <c r="H4" s="23">
        <v>17</v>
      </c>
      <c r="I4" s="23" t="s">
        <v>23</v>
      </c>
      <c r="J4" s="23">
        <v>14000</v>
      </c>
      <c r="K4" s="23">
        <v>4.5999999999999996</v>
      </c>
      <c r="L4" s="23">
        <v>900</v>
      </c>
      <c r="M4" s="23">
        <v>900</v>
      </c>
      <c r="N4" s="24">
        <v>0.52</v>
      </c>
      <c r="O4" s="23">
        <v>12</v>
      </c>
    </row>
    <row r="5" spans="1:15">
      <c r="A5" s="23">
        <v>0</v>
      </c>
      <c r="B5" s="23" t="s">
        <v>33</v>
      </c>
      <c r="C5" s="24">
        <v>0.14000000000000001</v>
      </c>
      <c r="D5" s="23">
        <v>366</v>
      </c>
      <c r="E5" s="23" t="s">
        <v>25</v>
      </c>
      <c r="G5" s="23">
        <v>8</v>
      </c>
      <c r="H5" s="23">
        <v>12</v>
      </c>
      <c r="I5" s="23" t="s">
        <v>26</v>
      </c>
      <c r="J5" s="23">
        <v>23000</v>
      </c>
      <c r="K5" s="23">
        <v>1.7</v>
      </c>
      <c r="L5" s="23">
        <v>800</v>
      </c>
      <c r="M5" s="23">
        <v>800</v>
      </c>
      <c r="N5" s="24">
        <v>0.49</v>
      </c>
      <c r="O5" s="23">
        <v>21</v>
      </c>
    </row>
    <row r="6" spans="1:15">
      <c r="A6" s="23">
        <v>0</v>
      </c>
      <c r="B6" s="23" t="s">
        <v>34</v>
      </c>
      <c r="C6" s="24">
        <v>0.17</v>
      </c>
      <c r="D6" s="23">
        <v>317</v>
      </c>
      <c r="E6" s="23" t="s">
        <v>28</v>
      </c>
      <c r="G6" s="23">
        <v>9.4</v>
      </c>
      <c r="H6" s="23">
        <v>15.5</v>
      </c>
      <c r="I6" s="23" t="s">
        <v>29</v>
      </c>
      <c r="J6" s="23">
        <v>25000</v>
      </c>
      <c r="K6" s="23">
        <v>2.5</v>
      </c>
      <c r="L6" s="23">
        <v>700</v>
      </c>
      <c r="M6" s="23">
        <v>700</v>
      </c>
      <c r="N6" s="24">
        <v>0.46</v>
      </c>
      <c r="O6" s="23">
        <v>20</v>
      </c>
    </row>
    <row r="7" spans="1:15">
      <c r="A7" s="23">
        <v>0</v>
      </c>
      <c r="B7" s="23" t="s">
        <v>35</v>
      </c>
      <c r="C7" s="24">
        <v>0.15</v>
      </c>
      <c r="D7" s="23">
        <v>307</v>
      </c>
      <c r="E7" s="23" t="s">
        <v>30</v>
      </c>
      <c r="G7" s="23">
        <v>4</v>
      </c>
      <c r="H7" s="23">
        <v>11</v>
      </c>
      <c r="I7" s="23" t="s">
        <v>29</v>
      </c>
      <c r="J7" s="23">
        <v>19000</v>
      </c>
      <c r="K7" s="23">
        <v>2.6</v>
      </c>
      <c r="L7" s="23">
        <v>700</v>
      </c>
      <c r="M7" s="23">
        <v>700</v>
      </c>
      <c r="N7" s="24">
        <v>0.46</v>
      </c>
      <c r="O7" s="23">
        <v>27</v>
      </c>
    </row>
    <row r="8" spans="1:15">
      <c r="A8" s="23">
        <v>0</v>
      </c>
      <c r="B8" s="23" t="s">
        <v>36</v>
      </c>
      <c r="C8" s="24">
        <v>0.13</v>
      </c>
      <c r="D8" s="23">
        <v>961</v>
      </c>
      <c r="E8" s="23" t="s">
        <v>19</v>
      </c>
      <c r="G8" s="23">
        <v>5.5</v>
      </c>
      <c r="H8" s="23">
        <v>14.5</v>
      </c>
      <c r="I8" s="23" t="s">
        <v>20</v>
      </c>
      <c r="J8" s="23">
        <v>17500</v>
      </c>
      <c r="K8" s="23">
        <v>3.1</v>
      </c>
      <c r="L8" s="25">
        <v>1000</v>
      </c>
      <c r="M8" s="25">
        <v>1000</v>
      </c>
      <c r="N8" s="24">
        <v>0.55000000000000004</v>
      </c>
      <c r="O8" s="23">
        <v>18</v>
      </c>
    </row>
    <row r="9" spans="1:15">
      <c r="A9" s="23">
        <v>0</v>
      </c>
      <c r="B9" s="23" t="s">
        <v>37</v>
      </c>
      <c r="C9" s="24">
        <v>0.17</v>
      </c>
      <c r="D9" s="25">
        <v>1493</v>
      </c>
      <c r="E9" s="23" t="s">
        <v>22</v>
      </c>
      <c r="G9" s="23">
        <v>3</v>
      </c>
      <c r="H9" s="23">
        <v>17</v>
      </c>
      <c r="I9" s="23" t="s">
        <v>23</v>
      </c>
      <c r="J9" s="23">
        <v>14000</v>
      </c>
      <c r="K9" s="23">
        <v>4.5999999999999996</v>
      </c>
      <c r="L9" s="23">
        <v>900</v>
      </c>
      <c r="M9" s="23">
        <v>900</v>
      </c>
      <c r="N9" s="24">
        <v>0.52</v>
      </c>
      <c r="O9" s="23">
        <v>12</v>
      </c>
    </row>
    <row r="10" spans="1:15">
      <c r="A10" s="23">
        <v>0</v>
      </c>
      <c r="B10" s="23" t="s">
        <v>38</v>
      </c>
      <c r="C10" s="24">
        <v>0.14000000000000001</v>
      </c>
      <c r="D10" s="23">
        <v>366</v>
      </c>
      <c r="E10" s="23" t="s">
        <v>25</v>
      </c>
      <c r="G10" s="23">
        <v>8</v>
      </c>
      <c r="H10" s="23">
        <v>12</v>
      </c>
      <c r="I10" s="23" t="s">
        <v>26</v>
      </c>
      <c r="J10" s="23">
        <v>23000</v>
      </c>
      <c r="K10" s="23">
        <v>1.7</v>
      </c>
      <c r="L10" s="23">
        <v>800</v>
      </c>
      <c r="M10" s="23">
        <v>800</v>
      </c>
      <c r="N10" s="24">
        <v>0.49</v>
      </c>
      <c r="O10" s="23">
        <v>21</v>
      </c>
    </row>
    <row r="11" spans="1:15">
      <c r="A11" s="23">
        <v>0</v>
      </c>
      <c r="B11" s="23" t="s">
        <v>39</v>
      </c>
      <c r="C11" s="24">
        <v>0.17</v>
      </c>
      <c r="D11" s="23">
        <v>317</v>
      </c>
      <c r="E11" s="23" t="s">
        <v>28</v>
      </c>
      <c r="G11" s="23">
        <v>9.4</v>
      </c>
      <c r="H11" s="23">
        <v>15.5</v>
      </c>
      <c r="I11" s="23" t="s">
        <v>29</v>
      </c>
      <c r="J11" s="23">
        <v>25000</v>
      </c>
      <c r="K11" s="23">
        <v>2.5</v>
      </c>
      <c r="L11" s="23">
        <v>700</v>
      </c>
      <c r="M11" s="23">
        <v>700</v>
      </c>
      <c r="N11" s="24">
        <v>0.46</v>
      </c>
      <c r="O11" s="23">
        <v>20</v>
      </c>
    </row>
    <row r="12" spans="1:15">
      <c r="A12" s="23">
        <v>0</v>
      </c>
      <c r="B12" s="23" t="s">
        <v>40</v>
      </c>
      <c r="C12" s="24">
        <v>0.15</v>
      </c>
      <c r="D12" s="23">
        <v>307</v>
      </c>
      <c r="E12" s="23" t="s">
        <v>30</v>
      </c>
      <c r="G12" s="23">
        <v>4</v>
      </c>
      <c r="H12" s="23">
        <v>11</v>
      </c>
      <c r="I12" s="23" t="s">
        <v>29</v>
      </c>
      <c r="J12" s="23">
        <v>19000</v>
      </c>
      <c r="K12" s="23">
        <v>2.6</v>
      </c>
      <c r="L12" s="23">
        <v>700</v>
      </c>
      <c r="M12" s="23">
        <v>700</v>
      </c>
      <c r="N12" s="24">
        <v>0.46</v>
      </c>
      <c r="O12" s="23">
        <v>27</v>
      </c>
    </row>
    <row r="13" spans="1:15">
      <c r="A13" s="23">
        <v>0</v>
      </c>
      <c r="B13" s="23" t="s">
        <v>41</v>
      </c>
      <c r="C13" s="24">
        <v>0.13</v>
      </c>
      <c r="D13" s="23">
        <v>961</v>
      </c>
      <c r="E13" s="23" t="s">
        <v>19</v>
      </c>
      <c r="G13" s="23">
        <v>5.5</v>
      </c>
      <c r="H13" s="23">
        <v>14.5</v>
      </c>
      <c r="I13" s="23" t="s">
        <v>20</v>
      </c>
      <c r="J13" s="23">
        <v>17500</v>
      </c>
      <c r="K13" s="23">
        <v>3.1</v>
      </c>
      <c r="L13" s="25">
        <v>1000</v>
      </c>
      <c r="M13" s="25">
        <v>1000</v>
      </c>
      <c r="N13" s="24">
        <v>0.55000000000000004</v>
      </c>
      <c r="O13" s="23">
        <v>18</v>
      </c>
    </row>
    <row r="14" spans="1:15">
      <c r="A14" s="23">
        <v>0</v>
      </c>
      <c r="B14" s="23" t="s">
        <v>42</v>
      </c>
      <c r="C14" s="24">
        <v>0.17</v>
      </c>
      <c r="D14" s="25">
        <v>1493</v>
      </c>
      <c r="E14" s="23" t="s">
        <v>22</v>
      </c>
      <c r="G14" s="23">
        <v>3</v>
      </c>
      <c r="H14" s="23">
        <v>17</v>
      </c>
      <c r="I14" s="23" t="s">
        <v>23</v>
      </c>
      <c r="J14" s="23">
        <v>14000</v>
      </c>
      <c r="K14" s="23">
        <v>4.5999999999999996</v>
      </c>
      <c r="L14" s="23">
        <v>900</v>
      </c>
      <c r="M14" s="23">
        <v>900</v>
      </c>
      <c r="N14" s="24">
        <v>0.52</v>
      </c>
      <c r="O14" s="23">
        <v>12</v>
      </c>
    </row>
    <row r="15" spans="1:15">
      <c r="A15" s="23">
        <v>0</v>
      </c>
      <c r="B15" s="23" t="s">
        <v>43</v>
      </c>
      <c r="C15" s="24">
        <v>0.14000000000000001</v>
      </c>
      <c r="D15" s="23">
        <v>366</v>
      </c>
      <c r="E15" s="23" t="s">
        <v>25</v>
      </c>
      <c r="G15" s="23">
        <v>8</v>
      </c>
      <c r="H15" s="23">
        <v>12</v>
      </c>
      <c r="I15" s="23" t="s">
        <v>26</v>
      </c>
      <c r="J15" s="23">
        <v>23000</v>
      </c>
      <c r="K15" s="23">
        <v>1.7</v>
      </c>
      <c r="L15" s="23">
        <v>800</v>
      </c>
      <c r="M15" s="23">
        <v>800</v>
      </c>
      <c r="N15" s="24">
        <v>0.49</v>
      </c>
      <c r="O15" s="23">
        <v>21</v>
      </c>
    </row>
    <row r="16" spans="1:15">
      <c r="A16" s="23">
        <v>0</v>
      </c>
      <c r="B16" s="23" t="s">
        <v>44</v>
      </c>
      <c r="C16" s="24">
        <v>0.02</v>
      </c>
      <c r="D16" s="23">
        <v>41</v>
      </c>
      <c r="E16" s="23" t="s">
        <v>28</v>
      </c>
      <c r="G16" s="23">
        <v>9.4</v>
      </c>
      <c r="H16" s="23">
        <v>15.5</v>
      </c>
      <c r="I16" s="23" t="s">
        <v>29</v>
      </c>
      <c r="J16" s="23">
        <v>25000</v>
      </c>
      <c r="K16" s="23">
        <v>2.5</v>
      </c>
      <c r="L16" s="23">
        <v>700</v>
      </c>
      <c r="M16" s="23">
        <v>700</v>
      </c>
      <c r="N16" s="24">
        <v>0.46</v>
      </c>
      <c r="O16" s="23">
        <v>2</v>
      </c>
    </row>
    <row r="17" spans="1:15">
      <c r="A17" s="23">
        <v>0</v>
      </c>
      <c r="B17" s="23" t="s">
        <v>45</v>
      </c>
      <c r="C17" s="24">
        <v>0.15</v>
      </c>
      <c r="D17" s="23">
        <v>307</v>
      </c>
      <c r="E17" s="23" t="s">
        <v>30</v>
      </c>
      <c r="G17" s="23">
        <v>4</v>
      </c>
      <c r="H17" s="23">
        <v>11</v>
      </c>
      <c r="I17" s="23" t="s">
        <v>29</v>
      </c>
      <c r="J17" s="23">
        <v>19000</v>
      </c>
      <c r="K17" s="23">
        <v>2.6</v>
      </c>
      <c r="L17" s="23">
        <v>700</v>
      </c>
      <c r="M17" s="23">
        <v>700</v>
      </c>
      <c r="N17" s="24">
        <v>0.46</v>
      </c>
      <c r="O17" s="23">
        <v>27</v>
      </c>
    </row>
    <row r="18" spans="1:15">
      <c r="A18" s="23">
        <v>0</v>
      </c>
      <c r="B18" s="23" t="s">
        <v>46</v>
      </c>
      <c r="C18" s="24">
        <v>0.13</v>
      </c>
      <c r="D18" s="23">
        <v>961</v>
      </c>
      <c r="E18" s="23" t="s">
        <v>19</v>
      </c>
      <c r="G18" s="23">
        <v>5.5</v>
      </c>
      <c r="H18" s="23">
        <v>14.5</v>
      </c>
      <c r="I18" s="23" t="s">
        <v>20</v>
      </c>
      <c r="J18" s="23">
        <v>17500</v>
      </c>
      <c r="K18" s="23">
        <v>3.1</v>
      </c>
      <c r="L18" s="25">
        <v>1000</v>
      </c>
      <c r="M18" s="25">
        <v>1000</v>
      </c>
      <c r="N18" s="24">
        <v>0.55000000000000004</v>
      </c>
      <c r="O18" s="23">
        <v>18</v>
      </c>
    </row>
    <row r="19" spans="1:15">
      <c r="A19" s="23">
        <v>0</v>
      </c>
      <c r="B19" s="23" t="s">
        <v>47</v>
      </c>
      <c r="C19" s="24">
        <v>0.17</v>
      </c>
      <c r="D19" s="25">
        <v>1493</v>
      </c>
      <c r="E19" s="23" t="s">
        <v>22</v>
      </c>
      <c r="G19" s="23">
        <v>3</v>
      </c>
      <c r="H19" s="23">
        <v>17</v>
      </c>
      <c r="I19" s="23" t="s">
        <v>23</v>
      </c>
      <c r="J19" s="23">
        <v>14000</v>
      </c>
      <c r="K19" s="23">
        <v>4.5999999999999996</v>
      </c>
      <c r="L19" s="23">
        <v>900</v>
      </c>
      <c r="M19" s="23">
        <v>900</v>
      </c>
      <c r="N19" s="24">
        <v>0.52</v>
      </c>
      <c r="O19" s="23">
        <v>12</v>
      </c>
    </row>
    <row r="20" spans="1:15">
      <c r="A20" s="23">
        <v>0</v>
      </c>
      <c r="B20" s="23" t="s">
        <v>48</v>
      </c>
      <c r="C20" s="24">
        <v>0.14000000000000001</v>
      </c>
      <c r="D20" s="23">
        <v>366</v>
      </c>
      <c r="E20" s="23" t="s">
        <v>25</v>
      </c>
      <c r="G20" s="23">
        <v>8</v>
      </c>
      <c r="H20" s="23">
        <v>12</v>
      </c>
      <c r="I20" s="23" t="s">
        <v>26</v>
      </c>
      <c r="J20" s="23">
        <v>23000</v>
      </c>
      <c r="K20" s="23">
        <v>1.7</v>
      </c>
      <c r="L20" s="23">
        <v>800</v>
      </c>
      <c r="M20" s="23">
        <v>800</v>
      </c>
      <c r="N20" s="24">
        <v>0.49</v>
      </c>
      <c r="O20" s="23">
        <v>21</v>
      </c>
    </row>
    <row r="21" spans="1:15">
      <c r="A21" s="23">
        <v>0</v>
      </c>
      <c r="B21" s="23" t="s">
        <v>49</v>
      </c>
      <c r="C21" s="24">
        <v>0.02</v>
      </c>
      <c r="D21" s="23">
        <v>41</v>
      </c>
      <c r="E21" s="23" t="s">
        <v>28</v>
      </c>
      <c r="G21" s="23">
        <v>9.4</v>
      </c>
      <c r="H21" s="23">
        <v>15.5</v>
      </c>
      <c r="I21" s="23" t="s">
        <v>29</v>
      </c>
      <c r="J21" s="23">
        <v>25000</v>
      </c>
      <c r="K21" s="23">
        <v>2.5</v>
      </c>
      <c r="L21" s="23">
        <v>700</v>
      </c>
      <c r="M21" s="23">
        <v>700</v>
      </c>
      <c r="N21" s="24">
        <v>0.46</v>
      </c>
      <c r="O21" s="23">
        <v>2</v>
      </c>
    </row>
    <row r="22" spans="1:15">
      <c r="A22" s="23">
        <v>0</v>
      </c>
      <c r="B22" s="23" t="s">
        <v>50</v>
      </c>
      <c r="C22" s="24">
        <v>0.15</v>
      </c>
      <c r="D22" s="23">
        <v>307</v>
      </c>
      <c r="E22" s="23" t="s">
        <v>30</v>
      </c>
      <c r="G22" s="23">
        <v>4</v>
      </c>
      <c r="H22" s="23">
        <v>11</v>
      </c>
      <c r="I22" s="23" t="s">
        <v>29</v>
      </c>
      <c r="J22" s="23">
        <v>19000</v>
      </c>
      <c r="K22" s="23">
        <v>2.6</v>
      </c>
      <c r="L22" s="23">
        <v>700</v>
      </c>
      <c r="M22" s="23">
        <v>700</v>
      </c>
      <c r="N22" s="24">
        <v>0.46</v>
      </c>
      <c r="O22" s="23">
        <v>27</v>
      </c>
    </row>
    <row r="23" spans="1:15">
      <c r="A23" s="23">
        <v>0</v>
      </c>
      <c r="B23" s="23" t="s">
        <v>51</v>
      </c>
      <c r="C23" s="24">
        <v>0.13</v>
      </c>
      <c r="D23" s="23">
        <v>961</v>
      </c>
      <c r="E23" s="23" t="s">
        <v>19</v>
      </c>
      <c r="G23" s="23">
        <v>5.5</v>
      </c>
      <c r="H23" s="23">
        <v>14.5</v>
      </c>
      <c r="I23" s="23" t="s">
        <v>20</v>
      </c>
      <c r="J23" s="23">
        <v>17500</v>
      </c>
      <c r="K23" s="23">
        <v>3.1</v>
      </c>
      <c r="L23" s="25">
        <v>1000</v>
      </c>
      <c r="M23" s="25">
        <v>1000</v>
      </c>
      <c r="N23" s="24">
        <v>0.55000000000000004</v>
      </c>
      <c r="O23" s="23">
        <v>18</v>
      </c>
    </row>
    <row r="24" spans="1:15" hidden="1">
      <c r="A24" s="23">
        <v>0</v>
      </c>
      <c r="B24" s="23" t="s">
        <v>10</v>
      </c>
      <c r="C24" s="24">
        <v>0.04</v>
      </c>
      <c r="D24" s="23">
        <v>270</v>
      </c>
      <c r="E24" s="23" t="s">
        <v>22</v>
      </c>
      <c r="G24" s="23">
        <v>3</v>
      </c>
      <c r="H24" s="23">
        <v>17</v>
      </c>
      <c r="I24" s="23" t="s">
        <v>23</v>
      </c>
      <c r="J24" s="23">
        <v>14000</v>
      </c>
      <c r="K24" s="23">
        <v>4.5999999999999996</v>
      </c>
      <c r="L24" s="23">
        <v>900</v>
      </c>
      <c r="M24" s="23">
        <v>900</v>
      </c>
      <c r="N24" s="24">
        <v>0.52</v>
      </c>
      <c r="O24" s="23">
        <v>4</v>
      </c>
    </row>
    <row r="25" spans="1:15" hidden="1">
      <c r="A25" s="23">
        <v>0</v>
      </c>
      <c r="B25" s="23" t="s">
        <v>32</v>
      </c>
      <c r="C25" s="24">
        <v>0.04</v>
      </c>
      <c r="D25" s="23">
        <v>270</v>
      </c>
      <c r="E25" s="23" t="s">
        <v>22</v>
      </c>
      <c r="G25" s="23">
        <v>3</v>
      </c>
      <c r="H25" s="23">
        <v>17</v>
      </c>
      <c r="I25" s="23" t="s">
        <v>23</v>
      </c>
      <c r="J25" s="23">
        <v>14000</v>
      </c>
      <c r="K25" s="23">
        <v>4.5999999999999996</v>
      </c>
      <c r="L25" s="23">
        <v>900</v>
      </c>
      <c r="M25" s="23">
        <v>900</v>
      </c>
      <c r="N25" s="24">
        <v>0.52</v>
      </c>
      <c r="O25" s="23">
        <v>4</v>
      </c>
    </row>
    <row r="26" spans="1:15" hidden="1">
      <c r="A26" s="23">
        <v>0</v>
      </c>
      <c r="B26" s="23" t="s">
        <v>37</v>
      </c>
      <c r="C26" s="24">
        <v>0.04</v>
      </c>
      <c r="D26" s="23">
        <v>270</v>
      </c>
      <c r="E26" s="23" t="s">
        <v>22</v>
      </c>
      <c r="G26" s="23">
        <v>3</v>
      </c>
      <c r="H26" s="23">
        <v>17</v>
      </c>
      <c r="I26" s="23" t="s">
        <v>23</v>
      </c>
      <c r="J26" s="23">
        <v>14000</v>
      </c>
      <c r="K26" s="23">
        <v>4.5999999999999996</v>
      </c>
      <c r="L26" s="23">
        <v>900</v>
      </c>
      <c r="M26" s="23">
        <v>900</v>
      </c>
      <c r="N26" s="24">
        <v>0.52</v>
      </c>
      <c r="O26" s="23">
        <v>4</v>
      </c>
    </row>
    <row r="27" spans="1:15" hidden="1">
      <c r="A27" s="23">
        <v>0</v>
      </c>
      <c r="B27" s="23" t="s">
        <v>42</v>
      </c>
      <c r="C27" s="24">
        <v>0.04</v>
      </c>
      <c r="D27" s="23">
        <v>270</v>
      </c>
      <c r="E27" s="23" t="s">
        <v>22</v>
      </c>
      <c r="G27" s="23">
        <v>3</v>
      </c>
      <c r="H27" s="23">
        <v>17</v>
      </c>
      <c r="I27" s="23" t="s">
        <v>23</v>
      </c>
      <c r="J27" s="23">
        <v>14000</v>
      </c>
      <c r="K27" s="23">
        <v>4.5999999999999996</v>
      </c>
      <c r="L27" s="23">
        <v>900</v>
      </c>
      <c r="M27" s="23">
        <v>900</v>
      </c>
      <c r="N27" s="24">
        <v>0.52</v>
      </c>
      <c r="O27" s="23">
        <v>4</v>
      </c>
    </row>
    <row r="28" spans="1:15" hidden="1">
      <c r="A28" s="23">
        <v>0</v>
      </c>
      <c r="B28" s="23" t="s">
        <v>47</v>
      </c>
      <c r="C28" s="24">
        <v>0.04</v>
      </c>
      <c r="D28" s="23">
        <v>270</v>
      </c>
      <c r="E28" s="23" t="s">
        <v>22</v>
      </c>
      <c r="G28" s="23">
        <v>3</v>
      </c>
      <c r="H28" s="23">
        <v>17</v>
      </c>
      <c r="I28" s="23" t="s">
        <v>23</v>
      </c>
      <c r="J28" s="23">
        <v>14000</v>
      </c>
      <c r="K28" s="23">
        <v>4.5999999999999996</v>
      </c>
      <c r="L28" s="23">
        <v>900</v>
      </c>
      <c r="M28" s="23">
        <v>900</v>
      </c>
      <c r="N28" s="24">
        <v>0.52</v>
      </c>
      <c r="O28" s="23">
        <v>4</v>
      </c>
    </row>
    <row r="29" spans="1:15" hidden="1">
      <c r="A29" s="23">
        <v>0</v>
      </c>
      <c r="B29" s="23" t="s">
        <v>52</v>
      </c>
      <c r="C29" s="24">
        <v>0.04</v>
      </c>
      <c r="D29" s="23">
        <v>270</v>
      </c>
      <c r="E29" s="23" t="s">
        <v>22</v>
      </c>
      <c r="G29" s="23">
        <v>3</v>
      </c>
      <c r="H29" s="23">
        <v>17</v>
      </c>
      <c r="I29" s="23" t="s">
        <v>23</v>
      </c>
      <c r="J29" s="23">
        <v>14000</v>
      </c>
      <c r="K29" s="23">
        <v>4.5999999999999996</v>
      </c>
      <c r="L29" s="23">
        <v>900</v>
      </c>
      <c r="M29" s="23">
        <v>900</v>
      </c>
      <c r="N29" s="24">
        <v>0.52</v>
      </c>
      <c r="O29" s="23">
        <v>4</v>
      </c>
    </row>
    <row r="30" spans="1:15">
      <c r="A30" s="23">
        <v>0</v>
      </c>
      <c r="B30" s="23" t="s">
        <v>52</v>
      </c>
      <c r="C30" s="24">
        <v>0.17</v>
      </c>
      <c r="D30" s="25">
        <v>1493</v>
      </c>
      <c r="E30" s="23" t="s">
        <v>22</v>
      </c>
      <c r="G30" s="23">
        <v>3</v>
      </c>
      <c r="H30" s="23">
        <v>17</v>
      </c>
      <c r="I30" s="23" t="s">
        <v>23</v>
      </c>
      <c r="J30" s="23">
        <v>14000</v>
      </c>
      <c r="K30" s="23">
        <v>4.5999999999999996</v>
      </c>
      <c r="L30" s="23">
        <v>900</v>
      </c>
      <c r="M30" s="23">
        <v>900</v>
      </c>
      <c r="N30" s="24">
        <v>0.52</v>
      </c>
      <c r="O30" s="23">
        <v>12</v>
      </c>
    </row>
    <row r="31" spans="1:15">
      <c r="A31" s="23">
        <v>0</v>
      </c>
      <c r="B31" s="23" t="s">
        <v>53</v>
      </c>
      <c r="C31" s="24">
        <v>0.14000000000000001</v>
      </c>
      <c r="D31" s="23">
        <v>366</v>
      </c>
      <c r="E31" s="23" t="s">
        <v>25</v>
      </c>
      <c r="G31" s="23">
        <v>8</v>
      </c>
      <c r="H31" s="23">
        <v>12</v>
      </c>
      <c r="I31" s="23" t="s">
        <v>26</v>
      </c>
      <c r="J31" s="23">
        <v>23000</v>
      </c>
      <c r="K31" s="23">
        <v>1.7</v>
      </c>
      <c r="L31" s="23">
        <v>800</v>
      </c>
      <c r="M31" s="23">
        <v>800</v>
      </c>
      <c r="N31" s="24">
        <v>0.49</v>
      </c>
      <c r="O31" s="23">
        <v>21</v>
      </c>
    </row>
    <row r="32" spans="1:15">
      <c r="A32" s="23">
        <v>0</v>
      </c>
      <c r="B32" s="23" t="s">
        <v>54</v>
      </c>
      <c r="C32" s="24">
        <v>0.17</v>
      </c>
      <c r="D32" s="23">
        <v>317</v>
      </c>
      <c r="E32" s="23" t="s">
        <v>28</v>
      </c>
      <c r="G32" s="23">
        <v>9.4</v>
      </c>
      <c r="H32" s="23">
        <v>15.5</v>
      </c>
      <c r="I32" s="23" t="s">
        <v>29</v>
      </c>
      <c r="J32" s="23">
        <v>25000</v>
      </c>
      <c r="K32" s="23">
        <v>2.5</v>
      </c>
      <c r="L32" s="23">
        <v>700</v>
      </c>
      <c r="M32" s="23">
        <v>700</v>
      </c>
      <c r="N32" s="24">
        <v>0.46</v>
      </c>
      <c r="O32" s="23">
        <v>20</v>
      </c>
    </row>
    <row r="33" spans="1:15">
      <c r="A33" s="23">
        <v>0</v>
      </c>
      <c r="B33" s="23" t="s">
        <v>55</v>
      </c>
      <c r="C33" s="24">
        <v>0.15</v>
      </c>
      <c r="D33" s="23">
        <v>307</v>
      </c>
      <c r="E33" s="23" t="s">
        <v>30</v>
      </c>
      <c r="G33" s="23">
        <v>4</v>
      </c>
      <c r="H33" s="23">
        <v>11</v>
      </c>
      <c r="I33" s="23" t="s">
        <v>29</v>
      </c>
      <c r="J33" s="23">
        <v>19000</v>
      </c>
      <c r="K33" s="23">
        <v>2.6</v>
      </c>
      <c r="L33" s="23">
        <v>700</v>
      </c>
      <c r="M33" s="23">
        <v>700</v>
      </c>
      <c r="N33" s="24">
        <v>0.46</v>
      </c>
      <c r="O33" s="23">
        <v>27</v>
      </c>
    </row>
    <row r="34" spans="1:15">
      <c r="A34" s="21">
        <v>1</v>
      </c>
      <c r="B34" s="26" t="s">
        <v>31</v>
      </c>
      <c r="C34" s="27">
        <v>0</v>
      </c>
      <c r="D34" s="31">
        <v>30</v>
      </c>
      <c r="E34" s="31" t="s">
        <v>78</v>
      </c>
      <c r="F34" s="30"/>
      <c r="G34" s="30">
        <v>5.5</v>
      </c>
      <c r="H34" s="30">
        <v>15.3</v>
      </c>
      <c r="I34" s="31" t="s">
        <v>79</v>
      </c>
      <c r="J34" s="31">
        <v>17200</v>
      </c>
      <c r="K34" s="31">
        <v>2.2999999999999998</v>
      </c>
      <c r="L34" s="28">
        <v>1300</v>
      </c>
      <c r="M34" s="28">
        <v>1362</v>
      </c>
      <c r="N34" s="32">
        <v>0.67</v>
      </c>
      <c r="O34" s="30">
        <v>1</v>
      </c>
    </row>
    <row r="35" spans="1:15">
      <c r="A35" s="21">
        <v>1</v>
      </c>
      <c r="B35" s="26" t="s">
        <v>32</v>
      </c>
      <c r="C35" s="27">
        <v>0.15</v>
      </c>
      <c r="D35" s="28">
        <v>1452</v>
      </c>
      <c r="E35" s="31" t="s">
        <v>22</v>
      </c>
      <c r="F35" s="30"/>
      <c r="G35" s="30">
        <v>3</v>
      </c>
      <c r="H35" s="30">
        <v>17</v>
      </c>
      <c r="I35" s="31" t="s">
        <v>81</v>
      </c>
      <c r="J35" s="31">
        <v>14000</v>
      </c>
      <c r="K35" s="31">
        <v>5.6</v>
      </c>
      <c r="L35" s="28">
        <v>1300</v>
      </c>
      <c r="M35" s="28">
        <v>1362</v>
      </c>
      <c r="N35" s="32">
        <v>0.65</v>
      </c>
      <c r="O35" s="30">
        <v>16</v>
      </c>
    </row>
    <row r="36" spans="1:15">
      <c r="A36" s="21">
        <v>1</v>
      </c>
      <c r="B36" s="26" t="s">
        <v>33</v>
      </c>
      <c r="C36" s="27">
        <v>0.18</v>
      </c>
      <c r="D36" s="31">
        <v>527</v>
      </c>
      <c r="E36" s="31" t="s">
        <v>84</v>
      </c>
      <c r="F36" s="30"/>
      <c r="G36" s="30">
        <v>8.9</v>
      </c>
      <c r="H36" s="30">
        <v>11.1</v>
      </c>
      <c r="I36" s="31" t="s">
        <v>85</v>
      </c>
      <c r="J36" s="31">
        <v>23500</v>
      </c>
      <c r="K36" s="31">
        <v>1.5</v>
      </c>
      <c r="L36" s="28">
        <v>1250</v>
      </c>
      <c r="M36" s="28">
        <v>1362</v>
      </c>
      <c r="N36" s="32">
        <v>0.62</v>
      </c>
      <c r="O36" s="30">
        <v>26</v>
      </c>
    </row>
    <row r="37" spans="1:15">
      <c r="A37" s="21">
        <v>1</v>
      </c>
      <c r="B37" s="26" t="s">
        <v>34</v>
      </c>
      <c r="C37" s="27">
        <v>0.13</v>
      </c>
      <c r="D37" s="31">
        <v>296</v>
      </c>
      <c r="E37" s="31" t="s">
        <v>87</v>
      </c>
      <c r="F37" s="30"/>
      <c r="G37" s="30">
        <v>9.4</v>
      </c>
      <c r="H37" s="30">
        <v>14.5</v>
      </c>
      <c r="I37" s="31" t="s">
        <v>29</v>
      </c>
      <c r="J37" s="31">
        <v>24000</v>
      </c>
      <c r="K37" s="31">
        <v>2</v>
      </c>
      <c r="L37" s="31">
        <v>900</v>
      </c>
      <c r="M37" s="31">
        <v>654</v>
      </c>
      <c r="N37" s="32">
        <v>0.49</v>
      </c>
      <c r="O37" s="30">
        <v>13</v>
      </c>
    </row>
    <row r="38" spans="1:15">
      <c r="A38" s="21">
        <v>1</v>
      </c>
      <c r="B38" s="26" t="s">
        <v>35</v>
      </c>
      <c r="C38" s="27">
        <v>0.15</v>
      </c>
      <c r="D38" s="31">
        <v>359</v>
      </c>
      <c r="E38" s="31" t="s">
        <v>88</v>
      </c>
      <c r="F38" s="30"/>
      <c r="G38" s="30">
        <v>5</v>
      </c>
      <c r="H38" s="30">
        <v>11.2</v>
      </c>
      <c r="I38" s="31" t="s">
        <v>89</v>
      </c>
      <c r="J38" s="31">
        <v>18500</v>
      </c>
      <c r="K38" s="31">
        <v>2</v>
      </c>
      <c r="L38" s="31">
        <v>900</v>
      </c>
      <c r="M38" s="31">
        <v>708</v>
      </c>
      <c r="N38" s="32">
        <v>0.49</v>
      </c>
      <c r="O38" s="30">
        <v>14</v>
      </c>
    </row>
    <row r="39" spans="1:15">
      <c r="A39" s="23">
        <v>1</v>
      </c>
      <c r="B39" s="26" t="s">
        <v>36</v>
      </c>
      <c r="C39" s="27">
        <v>0.14000000000000001</v>
      </c>
      <c r="D39" s="28">
        <v>1169</v>
      </c>
      <c r="E39" s="29">
        <v>40427</v>
      </c>
      <c r="F39" s="30"/>
      <c r="G39" s="30">
        <v>5</v>
      </c>
      <c r="H39" s="30">
        <v>15</v>
      </c>
      <c r="I39" s="31" t="s">
        <v>90</v>
      </c>
      <c r="J39" s="31">
        <v>16500</v>
      </c>
      <c r="K39" s="31">
        <v>2.2999999999999998</v>
      </c>
      <c r="L39" s="28">
        <v>1300</v>
      </c>
      <c r="M39" s="28">
        <v>1400</v>
      </c>
      <c r="N39" s="32">
        <v>0.67</v>
      </c>
      <c r="O39" s="30">
        <v>35</v>
      </c>
    </row>
    <row r="40" spans="1:15">
      <c r="A40" s="23">
        <v>1</v>
      </c>
      <c r="B40" s="26" t="s">
        <v>37</v>
      </c>
      <c r="C40" s="27">
        <v>0.01</v>
      </c>
      <c r="D40" s="31">
        <v>100</v>
      </c>
      <c r="E40" s="31" t="s">
        <v>91</v>
      </c>
      <c r="F40" s="30"/>
      <c r="G40" s="30">
        <v>3</v>
      </c>
      <c r="H40" s="30">
        <v>17</v>
      </c>
      <c r="I40" s="31" t="s">
        <v>73</v>
      </c>
      <c r="J40" s="31">
        <v>13000</v>
      </c>
      <c r="K40" s="31">
        <v>5.6</v>
      </c>
      <c r="L40" s="28">
        <v>1300</v>
      </c>
      <c r="M40" s="28">
        <v>1470</v>
      </c>
      <c r="N40" s="32">
        <v>0.65</v>
      </c>
      <c r="O40" s="30">
        <v>1</v>
      </c>
    </row>
    <row r="41" spans="1:15">
      <c r="A41" s="21">
        <v>1</v>
      </c>
      <c r="B41" s="26" t="s">
        <v>38</v>
      </c>
      <c r="C41" s="27">
        <v>0.16</v>
      </c>
      <c r="D41" s="31">
        <v>483</v>
      </c>
      <c r="E41" s="31" t="s">
        <v>93</v>
      </c>
      <c r="F41" s="30"/>
      <c r="G41" s="30">
        <v>9</v>
      </c>
      <c r="H41" s="30">
        <v>11</v>
      </c>
      <c r="I41" s="31" t="s">
        <v>26</v>
      </c>
      <c r="J41" s="31">
        <v>23000</v>
      </c>
      <c r="K41" s="31">
        <v>1.4</v>
      </c>
      <c r="L41" s="28">
        <v>1250</v>
      </c>
      <c r="M41" s="28">
        <v>1470</v>
      </c>
      <c r="N41" s="32">
        <v>0.62</v>
      </c>
      <c r="O41" s="30">
        <v>27</v>
      </c>
    </row>
    <row r="42" spans="1:15">
      <c r="A42" s="21">
        <v>1</v>
      </c>
      <c r="B42" s="26" t="s">
        <v>39</v>
      </c>
      <c r="C42" s="27">
        <v>0.01</v>
      </c>
      <c r="D42" s="31">
        <v>34</v>
      </c>
      <c r="E42" s="31" t="s">
        <v>94</v>
      </c>
      <c r="F42" s="30"/>
      <c r="G42" s="30">
        <v>10.4</v>
      </c>
      <c r="H42" s="30">
        <v>15</v>
      </c>
      <c r="I42" s="31" t="s">
        <v>29</v>
      </c>
      <c r="J42" s="31">
        <v>26000</v>
      </c>
      <c r="K42" s="31">
        <v>1.9</v>
      </c>
      <c r="L42" s="28">
        <v>1200</v>
      </c>
      <c r="M42" s="28">
        <v>1330</v>
      </c>
      <c r="N42" s="32">
        <v>0.57999999999999996</v>
      </c>
      <c r="O42" s="30">
        <v>0</v>
      </c>
    </row>
    <row r="43" spans="1:15">
      <c r="A43" s="21">
        <v>1</v>
      </c>
      <c r="B43" s="26" t="s">
        <v>40</v>
      </c>
      <c r="C43" s="27">
        <v>0.17</v>
      </c>
      <c r="D43" s="31">
        <v>392</v>
      </c>
      <c r="E43" s="29">
        <v>40340</v>
      </c>
      <c r="F43" s="30"/>
      <c r="G43" s="30">
        <v>5</v>
      </c>
      <c r="H43" s="30">
        <v>10</v>
      </c>
      <c r="I43" s="31" t="s">
        <v>29</v>
      </c>
      <c r="J43" s="31">
        <v>18000</v>
      </c>
      <c r="K43" s="31">
        <v>1.9</v>
      </c>
      <c r="L43" s="28">
        <v>1200</v>
      </c>
      <c r="M43" s="28">
        <v>1330</v>
      </c>
      <c r="N43" s="32">
        <v>0.57999999999999996</v>
      </c>
      <c r="O43" s="30">
        <v>34</v>
      </c>
    </row>
    <row r="44" spans="1:15">
      <c r="A44" s="23">
        <v>1</v>
      </c>
      <c r="B44" s="26" t="s">
        <v>41</v>
      </c>
      <c r="C44" s="27">
        <v>0.14000000000000001</v>
      </c>
      <c r="D44" s="28">
        <v>1132</v>
      </c>
      <c r="E44" s="29">
        <v>40215</v>
      </c>
      <c r="F44" s="30"/>
      <c r="G44" s="30">
        <v>6</v>
      </c>
      <c r="H44" s="30">
        <v>14</v>
      </c>
      <c r="I44" s="31" t="s">
        <v>95</v>
      </c>
      <c r="J44" s="31">
        <v>18000</v>
      </c>
      <c r="K44" s="31">
        <v>2.2999999999999998</v>
      </c>
      <c r="L44" s="28">
        <v>1600</v>
      </c>
      <c r="M44" s="28">
        <v>1650</v>
      </c>
      <c r="N44" s="32">
        <v>0.75</v>
      </c>
      <c r="O44" s="30">
        <v>39</v>
      </c>
    </row>
    <row r="45" spans="1:15">
      <c r="A45" s="23">
        <v>1</v>
      </c>
      <c r="B45" s="26" t="s">
        <v>42</v>
      </c>
      <c r="C45" s="27">
        <v>0.01</v>
      </c>
      <c r="D45" s="31">
        <v>108</v>
      </c>
      <c r="E45" s="29">
        <v>40391</v>
      </c>
      <c r="F45" s="30"/>
      <c r="G45" s="30">
        <v>3</v>
      </c>
      <c r="H45" s="30">
        <v>17</v>
      </c>
      <c r="I45" s="31" t="s">
        <v>96</v>
      </c>
      <c r="J45" s="31">
        <v>14500</v>
      </c>
      <c r="K45" s="31">
        <v>5.6</v>
      </c>
      <c r="L45" s="28">
        <v>1600</v>
      </c>
      <c r="M45" s="28">
        <v>1732</v>
      </c>
      <c r="N45" s="32">
        <v>0.73</v>
      </c>
      <c r="O45" s="30">
        <v>1</v>
      </c>
    </row>
    <row r="46" spans="1:15">
      <c r="A46" s="21">
        <v>1</v>
      </c>
      <c r="B46" s="26" t="s">
        <v>43</v>
      </c>
      <c r="C46" s="27">
        <v>0.16</v>
      </c>
      <c r="D46" s="31">
        <v>471</v>
      </c>
      <c r="E46" s="29">
        <v>40340</v>
      </c>
      <c r="F46" s="30"/>
      <c r="G46" s="30">
        <v>9</v>
      </c>
      <c r="H46" s="30">
        <v>11</v>
      </c>
      <c r="I46" s="31" t="s">
        <v>99</v>
      </c>
      <c r="J46" s="31">
        <v>24000</v>
      </c>
      <c r="K46" s="31">
        <v>1.4</v>
      </c>
      <c r="L46" s="28">
        <v>1500</v>
      </c>
      <c r="M46" s="28">
        <v>1732</v>
      </c>
      <c r="N46" s="32">
        <v>0.68</v>
      </c>
      <c r="O46" s="30">
        <v>32</v>
      </c>
    </row>
    <row r="47" spans="1:15">
      <c r="A47" s="21">
        <v>1</v>
      </c>
      <c r="B47" s="26" t="s">
        <v>44</v>
      </c>
      <c r="C47" s="27">
        <v>0.01</v>
      </c>
      <c r="D47" s="31">
        <v>35</v>
      </c>
      <c r="E47" s="31" t="s">
        <v>94</v>
      </c>
      <c r="F47" s="30"/>
      <c r="G47" s="30">
        <v>10.4</v>
      </c>
      <c r="H47" s="30">
        <v>15</v>
      </c>
      <c r="I47" s="31" t="s">
        <v>101</v>
      </c>
      <c r="J47" s="31">
        <v>26000</v>
      </c>
      <c r="K47" s="31">
        <v>1.9</v>
      </c>
      <c r="L47" s="28">
        <v>1400</v>
      </c>
      <c r="M47" s="28">
        <v>1567</v>
      </c>
      <c r="N47" s="32">
        <v>0.64</v>
      </c>
      <c r="O47" s="30">
        <v>0</v>
      </c>
    </row>
    <row r="48" spans="1:15">
      <c r="A48" s="21">
        <v>1</v>
      </c>
      <c r="B48" s="26" t="s">
        <v>45</v>
      </c>
      <c r="C48" s="27">
        <v>0.18</v>
      </c>
      <c r="D48" s="31">
        <v>419</v>
      </c>
      <c r="E48" s="31" t="s">
        <v>102</v>
      </c>
      <c r="F48" s="30"/>
      <c r="G48" s="30">
        <v>5</v>
      </c>
      <c r="H48" s="30">
        <v>10</v>
      </c>
      <c r="I48" s="31" t="s">
        <v>101</v>
      </c>
      <c r="J48" s="31">
        <v>19500</v>
      </c>
      <c r="K48" s="31">
        <v>1.9</v>
      </c>
      <c r="L48" s="28">
        <v>1400</v>
      </c>
      <c r="M48" s="28">
        <v>1567</v>
      </c>
      <c r="N48" s="32">
        <v>0.64</v>
      </c>
      <c r="O48" s="30">
        <v>40</v>
      </c>
    </row>
    <row r="49" spans="1:15">
      <c r="A49" s="23">
        <v>1</v>
      </c>
      <c r="B49" s="26" t="s">
        <v>46</v>
      </c>
      <c r="C49" s="27">
        <v>0.16</v>
      </c>
      <c r="D49" s="28">
        <v>1258</v>
      </c>
      <c r="E49" s="31" t="s">
        <v>103</v>
      </c>
      <c r="F49" s="30"/>
      <c r="G49" s="30">
        <v>5.0999999999999996</v>
      </c>
      <c r="H49" s="30">
        <v>15.1</v>
      </c>
      <c r="I49" s="31" t="s">
        <v>90</v>
      </c>
      <c r="J49" s="31">
        <v>16000</v>
      </c>
      <c r="K49" s="31">
        <v>2.2999999999999998</v>
      </c>
      <c r="L49" s="28">
        <v>1550</v>
      </c>
      <c r="M49" s="28">
        <v>1785</v>
      </c>
      <c r="N49" s="32">
        <v>0.74</v>
      </c>
      <c r="O49" s="30">
        <v>38</v>
      </c>
    </row>
    <row r="50" spans="1:15">
      <c r="A50" s="21">
        <v>1</v>
      </c>
      <c r="B50" s="26" t="s">
        <v>47</v>
      </c>
      <c r="C50" s="27">
        <v>0.2</v>
      </c>
      <c r="D50" s="28">
        <v>2029</v>
      </c>
      <c r="E50" s="31" t="s">
        <v>91</v>
      </c>
      <c r="F50" s="30"/>
      <c r="G50" s="30">
        <v>3</v>
      </c>
      <c r="H50" s="30">
        <v>17</v>
      </c>
      <c r="I50" s="31" t="s">
        <v>73</v>
      </c>
      <c r="J50" s="31">
        <v>13000</v>
      </c>
      <c r="K50" s="31">
        <v>5.6</v>
      </c>
      <c r="L50" s="28">
        <v>1550</v>
      </c>
      <c r="M50" s="28">
        <v>1785</v>
      </c>
      <c r="N50" s="32">
        <v>0.72</v>
      </c>
      <c r="O50" s="30">
        <v>22</v>
      </c>
    </row>
    <row r="51" spans="1:15">
      <c r="A51" s="21">
        <v>1</v>
      </c>
      <c r="B51" s="26" t="s">
        <v>48</v>
      </c>
      <c r="C51" s="27">
        <v>0.1</v>
      </c>
      <c r="D51" s="31">
        <v>290</v>
      </c>
      <c r="E51" s="31" t="s">
        <v>74</v>
      </c>
      <c r="F51" s="30"/>
      <c r="G51" s="30">
        <v>7.2</v>
      </c>
      <c r="H51" s="30">
        <v>12.8</v>
      </c>
      <c r="I51" s="31" t="s">
        <v>99</v>
      </c>
      <c r="J51" s="31">
        <v>20000</v>
      </c>
      <c r="K51" s="31">
        <v>1.5</v>
      </c>
      <c r="L51" s="31">
        <v>900</v>
      </c>
      <c r="M51" s="31">
        <v>956</v>
      </c>
      <c r="N51" s="32">
        <v>0.51</v>
      </c>
      <c r="O51" s="30">
        <v>4</v>
      </c>
    </row>
    <row r="52" spans="1:15">
      <c r="A52" s="21">
        <v>1</v>
      </c>
      <c r="B52" s="26" t="s">
        <v>49</v>
      </c>
      <c r="C52" s="27">
        <v>0.01</v>
      </c>
      <c r="D52" s="31">
        <v>32</v>
      </c>
      <c r="E52" s="29">
        <v>40370</v>
      </c>
      <c r="F52" s="30"/>
      <c r="G52" s="30">
        <v>8.1999999999999993</v>
      </c>
      <c r="H52" s="30">
        <v>15</v>
      </c>
      <c r="I52" s="31" t="s">
        <v>101</v>
      </c>
      <c r="J52" s="31">
        <v>22000</v>
      </c>
      <c r="K52" s="31">
        <v>1.8</v>
      </c>
      <c r="L52" s="31">
        <v>900</v>
      </c>
      <c r="M52" s="31">
        <v>892</v>
      </c>
      <c r="N52" s="32">
        <v>0.49</v>
      </c>
      <c r="O52" s="30">
        <v>2</v>
      </c>
    </row>
    <row r="53" spans="1:15">
      <c r="A53" s="21">
        <v>1</v>
      </c>
      <c r="B53" s="26" t="s">
        <v>50</v>
      </c>
      <c r="C53" s="27">
        <v>0.12</v>
      </c>
      <c r="D53" s="31">
        <v>276</v>
      </c>
      <c r="E53" s="29">
        <v>40310</v>
      </c>
      <c r="F53" s="30"/>
      <c r="G53" s="30">
        <v>5</v>
      </c>
      <c r="H53" s="30">
        <v>12</v>
      </c>
      <c r="I53" s="31" t="s">
        <v>101</v>
      </c>
      <c r="J53" s="31">
        <v>16000</v>
      </c>
      <c r="K53" s="31">
        <v>1.8</v>
      </c>
      <c r="L53" s="31">
        <v>900</v>
      </c>
      <c r="M53" s="31">
        <v>956</v>
      </c>
      <c r="N53" s="32">
        <v>0.49</v>
      </c>
      <c r="O53" s="30">
        <v>7</v>
      </c>
    </row>
    <row r="54" spans="1:15">
      <c r="A54" s="23">
        <v>1</v>
      </c>
      <c r="B54" s="26" t="s">
        <v>51</v>
      </c>
      <c r="C54" s="27">
        <v>0.18</v>
      </c>
      <c r="D54" s="28">
        <v>1470</v>
      </c>
      <c r="E54" s="29">
        <v>40240</v>
      </c>
      <c r="F54" s="30"/>
      <c r="G54" s="30">
        <v>5.6</v>
      </c>
      <c r="H54" s="30">
        <v>14.5</v>
      </c>
      <c r="I54" s="31" t="s">
        <v>95</v>
      </c>
      <c r="J54" s="31">
        <v>17500</v>
      </c>
      <c r="K54" s="31">
        <v>2.5</v>
      </c>
      <c r="L54" s="28">
        <v>1600</v>
      </c>
      <c r="M54" s="28">
        <v>1650</v>
      </c>
      <c r="N54" s="32">
        <v>0.75</v>
      </c>
      <c r="O54" s="30">
        <v>37</v>
      </c>
    </row>
    <row r="55" spans="1:15">
      <c r="A55" s="21">
        <v>1</v>
      </c>
      <c r="B55" s="26" t="s">
        <v>52</v>
      </c>
      <c r="C55" s="27">
        <v>0.13</v>
      </c>
      <c r="D55" s="28">
        <v>1289</v>
      </c>
      <c r="E55" s="31" t="s">
        <v>106</v>
      </c>
      <c r="F55" s="30"/>
      <c r="G55" s="30">
        <v>3</v>
      </c>
      <c r="H55" s="30">
        <v>17</v>
      </c>
      <c r="I55" s="31" t="s">
        <v>96</v>
      </c>
      <c r="J55" s="31">
        <v>12000</v>
      </c>
      <c r="K55" s="31">
        <v>5.6</v>
      </c>
      <c r="L55" s="28">
        <v>1600</v>
      </c>
      <c r="M55" s="28">
        <v>1732</v>
      </c>
      <c r="N55" s="32">
        <v>0.73</v>
      </c>
      <c r="O55" s="30">
        <v>15</v>
      </c>
    </row>
    <row r="56" spans="1:15">
      <c r="A56" s="21">
        <v>1</v>
      </c>
      <c r="B56" s="26" t="s">
        <v>53</v>
      </c>
      <c r="C56" s="27">
        <v>0.15</v>
      </c>
      <c r="D56" s="31">
        <v>434</v>
      </c>
      <c r="E56" s="29">
        <v>40402</v>
      </c>
      <c r="F56" s="30"/>
      <c r="G56" s="30">
        <v>9.1</v>
      </c>
      <c r="H56" s="30">
        <v>11</v>
      </c>
      <c r="I56" s="31" t="s">
        <v>99</v>
      </c>
      <c r="J56" s="31">
        <v>25000</v>
      </c>
      <c r="K56" s="31">
        <v>1.4</v>
      </c>
      <c r="L56" s="28">
        <v>1500</v>
      </c>
      <c r="M56" s="28">
        <v>1732</v>
      </c>
      <c r="N56" s="32">
        <v>0.68</v>
      </c>
      <c r="O56" s="30">
        <v>37</v>
      </c>
    </row>
    <row r="57" spans="1:15">
      <c r="A57" s="21">
        <v>1</v>
      </c>
      <c r="B57" s="26" t="s">
        <v>54</v>
      </c>
      <c r="C57" s="27">
        <v>0.01</v>
      </c>
      <c r="D57" s="31">
        <v>32</v>
      </c>
      <c r="E57" s="31" t="s">
        <v>109</v>
      </c>
      <c r="F57" s="30"/>
      <c r="G57" s="30">
        <v>10.7</v>
      </c>
      <c r="H57" s="30">
        <v>14.8</v>
      </c>
      <c r="I57" s="31" t="s">
        <v>101</v>
      </c>
      <c r="J57" s="31">
        <v>26000</v>
      </c>
      <c r="K57" s="31">
        <v>1.8</v>
      </c>
      <c r="L57" s="28">
        <v>1400</v>
      </c>
      <c r="M57" s="28">
        <v>1567</v>
      </c>
      <c r="N57" s="32">
        <v>0.64</v>
      </c>
      <c r="O57" s="30">
        <v>1</v>
      </c>
    </row>
    <row r="58" spans="1:15">
      <c r="A58" s="21">
        <v>1</v>
      </c>
      <c r="B58" s="26" t="s">
        <v>55</v>
      </c>
      <c r="C58" s="27">
        <v>0.16</v>
      </c>
      <c r="D58" s="31">
        <v>370</v>
      </c>
      <c r="E58" s="31" t="s">
        <v>110</v>
      </c>
      <c r="F58" s="30"/>
      <c r="G58" s="30">
        <v>5.0999999999999996</v>
      </c>
      <c r="H58" s="30">
        <v>9.8000000000000007</v>
      </c>
      <c r="I58" s="31" t="s">
        <v>101</v>
      </c>
      <c r="J58" s="31">
        <v>19000</v>
      </c>
      <c r="K58" s="31">
        <v>1.8</v>
      </c>
      <c r="L58" s="28">
        <v>1400</v>
      </c>
      <c r="M58" s="28">
        <v>1567</v>
      </c>
      <c r="N58" s="32">
        <v>0.64</v>
      </c>
      <c r="O58" s="30">
        <v>40</v>
      </c>
    </row>
    <row r="59" spans="1:15">
      <c r="A59" s="21">
        <v>2</v>
      </c>
      <c r="B59" s="26" t="s">
        <v>31</v>
      </c>
      <c r="C59" s="27">
        <v>0.12</v>
      </c>
      <c r="D59" s="28">
        <v>1065</v>
      </c>
      <c r="E59" s="31" t="s">
        <v>111</v>
      </c>
      <c r="F59" s="30"/>
      <c r="G59" s="30">
        <v>5.5</v>
      </c>
      <c r="H59" s="30">
        <v>15.1</v>
      </c>
      <c r="I59" s="31" t="s">
        <v>112</v>
      </c>
      <c r="J59" s="31">
        <v>16800</v>
      </c>
      <c r="K59" s="31">
        <v>2</v>
      </c>
      <c r="L59" s="28">
        <v>1425</v>
      </c>
      <c r="M59" s="28">
        <v>1687</v>
      </c>
      <c r="N59" s="32">
        <v>0.79</v>
      </c>
      <c r="O59" s="30">
        <v>35</v>
      </c>
    </row>
    <row r="60" spans="1:15">
      <c r="A60" s="21">
        <v>2</v>
      </c>
      <c r="B60" s="26" t="s">
        <v>32</v>
      </c>
      <c r="C60" s="27">
        <v>0.15</v>
      </c>
      <c r="D60" s="28">
        <v>1711</v>
      </c>
      <c r="E60" s="31" t="s">
        <v>22</v>
      </c>
      <c r="F60" s="30"/>
      <c r="G60" s="30">
        <v>3</v>
      </c>
      <c r="H60" s="30">
        <v>17</v>
      </c>
      <c r="I60" s="31" t="s">
        <v>114</v>
      </c>
      <c r="J60" s="31">
        <v>14000</v>
      </c>
      <c r="K60" s="31">
        <v>6.6</v>
      </c>
      <c r="L60" s="28">
        <v>1425</v>
      </c>
      <c r="M60" s="28">
        <v>1687</v>
      </c>
      <c r="N60" s="32">
        <v>0.78</v>
      </c>
      <c r="O60" s="30">
        <v>27</v>
      </c>
    </row>
    <row r="61" spans="1:15">
      <c r="A61" s="21">
        <v>2</v>
      </c>
      <c r="B61" s="26" t="s">
        <v>33</v>
      </c>
      <c r="C61" s="27">
        <v>0.15</v>
      </c>
      <c r="D61" s="31">
        <v>523</v>
      </c>
      <c r="E61" s="31" t="s">
        <v>116</v>
      </c>
      <c r="F61" s="30"/>
      <c r="G61" s="30">
        <v>8.8000000000000007</v>
      </c>
      <c r="H61" s="30">
        <v>11.2</v>
      </c>
      <c r="I61" s="31" t="s">
        <v>117</v>
      </c>
      <c r="J61" s="31">
        <v>22000</v>
      </c>
      <c r="K61" s="31">
        <v>1.6</v>
      </c>
      <c r="L61" s="28">
        <v>1400</v>
      </c>
      <c r="M61" s="28">
        <v>1687</v>
      </c>
      <c r="N61" s="32">
        <v>0.75</v>
      </c>
      <c r="O61" s="30">
        <v>12</v>
      </c>
    </row>
    <row r="62" spans="1:15">
      <c r="A62" s="21">
        <v>2</v>
      </c>
      <c r="B62" s="26" t="s">
        <v>34</v>
      </c>
      <c r="C62" s="27">
        <v>0.04</v>
      </c>
      <c r="D62" s="31">
        <v>137</v>
      </c>
      <c r="E62" s="31" t="s">
        <v>119</v>
      </c>
      <c r="F62" s="30"/>
      <c r="G62" s="30">
        <v>9.6</v>
      </c>
      <c r="H62" s="30">
        <v>13.5</v>
      </c>
      <c r="I62" s="31" t="s">
        <v>120</v>
      </c>
      <c r="J62" s="31">
        <v>22000</v>
      </c>
      <c r="K62" s="31">
        <v>1.7</v>
      </c>
      <c r="L62" s="28">
        <v>1125</v>
      </c>
      <c r="M62" s="31">
        <v>482</v>
      </c>
      <c r="N62" s="32">
        <v>0.57999999999999996</v>
      </c>
      <c r="O62" s="30">
        <v>6</v>
      </c>
    </row>
    <row r="63" spans="1:15">
      <c r="A63" s="21">
        <v>2</v>
      </c>
      <c r="B63" s="26" t="s">
        <v>35</v>
      </c>
      <c r="C63" s="27">
        <v>0.02</v>
      </c>
      <c r="D63" s="31">
        <v>209</v>
      </c>
      <c r="E63" s="31" t="s">
        <v>121</v>
      </c>
      <c r="F63" s="30"/>
      <c r="G63" s="30">
        <v>6.1</v>
      </c>
      <c r="H63" s="30">
        <v>10.8</v>
      </c>
      <c r="I63" s="31" t="s">
        <v>122</v>
      </c>
      <c r="J63" s="31">
        <v>18500</v>
      </c>
      <c r="K63" s="31">
        <v>1.7</v>
      </c>
      <c r="L63" s="28">
        <v>1050</v>
      </c>
      <c r="M63" s="31">
        <v>482</v>
      </c>
      <c r="N63" s="32">
        <v>0.56000000000000005</v>
      </c>
      <c r="O63" s="30">
        <v>8</v>
      </c>
    </row>
    <row r="64" spans="1:15">
      <c r="A64" s="21">
        <v>2</v>
      </c>
      <c r="B64" s="26" t="s">
        <v>123</v>
      </c>
      <c r="C64" s="27"/>
      <c r="D64" s="31"/>
      <c r="E64" s="31"/>
      <c r="F64" s="30"/>
      <c r="G64" s="30"/>
      <c r="H64" s="30"/>
      <c r="I64" s="31"/>
      <c r="J64" s="31"/>
      <c r="K64" s="31"/>
      <c r="L64" s="28">
        <v>1400</v>
      </c>
      <c r="M64" s="28">
        <v>1687</v>
      </c>
      <c r="N64" s="32"/>
      <c r="O64" s="30"/>
    </row>
    <row r="65" spans="1:15">
      <c r="A65" s="21">
        <v>2</v>
      </c>
      <c r="B65" s="26" t="s">
        <v>36</v>
      </c>
      <c r="C65" s="27">
        <v>0.11</v>
      </c>
      <c r="D65" s="31">
        <v>966</v>
      </c>
      <c r="E65" s="29">
        <v>40550</v>
      </c>
      <c r="F65" s="30"/>
      <c r="G65" s="30">
        <v>5.5</v>
      </c>
      <c r="H65" s="30">
        <v>14.5</v>
      </c>
      <c r="I65" s="31" t="s">
        <v>124</v>
      </c>
      <c r="J65" s="31">
        <v>15500</v>
      </c>
      <c r="K65" s="31">
        <v>1.9</v>
      </c>
      <c r="L65" s="28">
        <v>1300</v>
      </c>
      <c r="M65" s="28">
        <v>1500</v>
      </c>
      <c r="N65" s="32">
        <v>0.76</v>
      </c>
      <c r="O65" s="30">
        <v>35</v>
      </c>
    </row>
    <row r="66" spans="1:15">
      <c r="A66" s="21">
        <v>2</v>
      </c>
      <c r="B66" s="26" t="s">
        <v>37</v>
      </c>
      <c r="C66" s="27">
        <v>0.17</v>
      </c>
      <c r="D66" s="28">
        <v>1932</v>
      </c>
      <c r="E66" s="29">
        <v>40756</v>
      </c>
      <c r="F66" s="30"/>
      <c r="G66" s="30">
        <v>3</v>
      </c>
      <c r="H66" s="30">
        <v>17</v>
      </c>
      <c r="I66" s="31" t="s">
        <v>125</v>
      </c>
      <c r="J66" s="31">
        <v>12500</v>
      </c>
      <c r="K66" s="31">
        <v>6.6</v>
      </c>
      <c r="L66" s="28">
        <v>1300</v>
      </c>
      <c r="M66" s="28">
        <v>1575</v>
      </c>
      <c r="N66" s="32">
        <v>0.74</v>
      </c>
      <c r="O66" s="30">
        <v>30</v>
      </c>
    </row>
    <row r="67" spans="1:15">
      <c r="A67" s="21">
        <v>2</v>
      </c>
      <c r="B67" s="26" t="s">
        <v>38</v>
      </c>
      <c r="C67" s="27">
        <v>0.16</v>
      </c>
      <c r="D67" s="31">
        <v>541</v>
      </c>
      <c r="E67" s="29">
        <v>40674</v>
      </c>
      <c r="F67" s="30"/>
      <c r="G67" s="30">
        <v>10</v>
      </c>
      <c r="H67" s="30">
        <v>10</v>
      </c>
      <c r="I67" s="31" t="s">
        <v>75</v>
      </c>
      <c r="J67" s="31">
        <v>23000</v>
      </c>
      <c r="K67" s="31">
        <v>1.3</v>
      </c>
      <c r="L67" s="28">
        <v>1250</v>
      </c>
      <c r="M67" s="28">
        <v>1575</v>
      </c>
      <c r="N67" s="32">
        <v>0.71</v>
      </c>
      <c r="O67" s="30">
        <v>32</v>
      </c>
    </row>
    <row r="68" spans="1:15">
      <c r="A68" s="21">
        <v>2</v>
      </c>
      <c r="B68" s="26" t="s">
        <v>39</v>
      </c>
      <c r="C68" s="27">
        <v>0.21</v>
      </c>
      <c r="D68" s="31">
        <v>576</v>
      </c>
      <c r="E68" s="31" t="s">
        <v>128</v>
      </c>
      <c r="F68" s="30"/>
      <c r="G68" s="30">
        <v>11.4</v>
      </c>
      <c r="H68" s="30">
        <v>14.5</v>
      </c>
      <c r="I68" s="31" t="s">
        <v>76</v>
      </c>
      <c r="J68" s="31">
        <v>26000</v>
      </c>
      <c r="K68" s="31">
        <v>1.6</v>
      </c>
      <c r="L68" s="28">
        <v>1200</v>
      </c>
      <c r="M68" s="28">
        <v>1425</v>
      </c>
      <c r="N68" s="32">
        <v>0.67</v>
      </c>
      <c r="O68" s="30">
        <v>34</v>
      </c>
    </row>
    <row r="69" spans="1:15">
      <c r="A69" s="21">
        <v>2</v>
      </c>
      <c r="B69" s="26" t="s">
        <v>40</v>
      </c>
      <c r="C69" s="27">
        <v>0.21</v>
      </c>
      <c r="D69" s="31">
        <v>578</v>
      </c>
      <c r="E69" s="31" t="s">
        <v>128</v>
      </c>
      <c r="F69" s="30"/>
      <c r="G69" s="30">
        <v>5.5</v>
      </c>
      <c r="H69" s="30">
        <v>9</v>
      </c>
      <c r="I69" s="31" t="s">
        <v>76</v>
      </c>
      <c r="J69" s="31">
        <v>18000</v>
      </c>
      <c r="K69" s="31">
        <v>1.6</v>
      </c>
      <c r="L69" s="28">
        <v>1200</v>
      </c>
      <c r="M69" s="28">
        <v>1425</v>
      </c>
      <c r="N69" s="32">
        <v>0.67</v>
      </c>
      <c r="O69" s="30">
        <v>38</v>
      </c>
    </row>
    <row r="70" spans="1:15">
      <c r="A70" s="21">
        <v>2</v>
      </c>
      <c r="B70" s="26" t="s">
        <v>41</v>
      </c>
      <c r="C70" s="27">
        <v>0.13</v>
      </c>
      <c r="D70" s="28">
        <v>1186</v>
      </c>
      <c r="E70" s="31" t="s">
        <v>130</v>
      </c>
      <c r="F70" s="30"/>
      <c r="G70" s="30">
        <v>6.7</v>
      </c>
      <c r="H70" s="30">
        <v>13.3</v>
      </c>
      <c r="I70" s="31" t="s">
        <v>131</v>
      </c>
      <c r="J70" s="31">
        <v>18500</v>
      </c>
      <c r="K70" s="31">
        <v>1.9</v>
      </c>
      <c r="L70" s="28">
        <v>1700</v>
      </c>
      <c r="M70" s="28">
        <v>1790</v>
      </c>
      <c r="N70" s="32">
        <v>0.91</v>
      </c>
      <c r="O70" s="30">
        <v>46</v>
      </c>
    </row>
    <row r="71" spans="1:15">
      <c r="A71" s="21">
        <v>2</v>
      </c>
      <c r="B71" s="26" t="s">
        <v>42</v>
      </c>
      <c r="C71" s="27">
        <v>0.15</v>
      </c>
      <c r="D71" s="28">
        <v>1677</v>
      </c>
      <c r="E71" s="29">
        <v>40756</v>
      </c>
      <c r="F71" s="30"/>
      <c r="G71" s="30">
        <v>3</v>
      </c>
      <c r="H71" s="30">
        <v>17</v>
      </c>
      <c r="I71" s="31" t="s">
        <v>81</v>
      </c>
      <c r="J71" s="31">
        <v>15000</v>
      </c>
      <c r="K71" s="31">
        <v>6.6</v>
      </c>
      <c r="L71" s="28">
        <v>1700</v>
      </c>
      <c r="M71" s="28">
        <v>1879</v>
      </c>
      <c r="N71" s="32">
        <v>0.89</v>
      </c>
      <c r="O71" s="30">
        <v>26</v>
      </c>
    </row>
    <row r="72" spans="1:15">
      <c r="A72" s="21">
        <v>2</v>
      </c>
      <c r="B72" s="26" t="s">
        <v>43</v>
      </c>
      <c r="C72" s="27">
        <v>0.2</v>
      </c>
      <c r="D72" s="31">
        <v>686</v>
      </c>
      <c r="E72" s="31" t="s">
        <v>134</v>
      </c>
      <c r="F72" s="30"/>
      <c r="G72" s="30">
        <v>10</v>
      </c>
      <c r="H72" s="30">
        <v>9.9</v>
      </c>
      <c r="I72" s="31" t="s">
        <v>135</v>
      </c>
      <c r="J72" s="31">
        <v>24000</v>
      </c>
      <c r="K72" s="31">
        <v>1.3</v>
      </c>
      <c r="L72" s="28">
        <v>1650</v>
      </c>
      <c r="M72" s="28">
        <v>1879</v>
      </c>
      <c r="N72" s="32">
        <v>0.85</v>
      </c>
      <c r="O72" s="30">
        <v>41</v>
      </c>
    </row>
    <row r="73" spans="1:15">
      <c r="A73" s="21">
        <v>2</v>
      </c>
      <c r="B73" s="26" t="s">
        <v>44</v>
      </c>
      <c r="C73" s="27">
        <v>0.22</v>
      </c>
      <c r="D73" s="31">
        <v>609</v>
      </c>
      <c r="E73" s="31" t="s">
        <v>137</v>
      </c>
      <c r="F73" s="30"/>
      <c r="G73" s="30">
        <v>11.5</v>
      </c>
      <c r="H73" s="30">
        <v>14.5</v>
      </c>
      <c r="I73" s="31" t="s">
        <v>138</v>
      </c>
      <c r="J73" s="31">
        <v>26000</v>
      </c>
      <c r="K73" s="31">
        <v>1.6</v>
      </c>
      <c r="L73" s="28">
        <v>1600</v>
      </c>
      <c r="M73" s="28">
        <v>1700</v>
      </c>
      <c r="N73" s="32">
        <v>0.81</v>
      </c>
      <c r="O73" s="30">
        <v>36</v>
      </c>
    </row>
    <row r="74" spans="1:15">
      <c r="A74" s="21">
        <v>2</v>
      </c>
      <c r="B74" s="26" t="s">
        <v>45</v>
      </c>
      <c r="C74" s="27">
        <v>0.21</v>
      </c>
      <c r="D74" s="31">
        <v>575</v>
      </c>
      <c r="E74" s="29">
        <v>40766</v>
      </c>
      <c r="F74" s="30"/>
      <c r="G74" s="30">
        <v>6</v>
      </c>
      <c r="H74" s="30">
        <v>9</v>
      </c>
      <c r="I74" s="31" t="s">
        <v>138</v>
      </c>
      <c r="J74" s="31">
        <v>19500</v>
      </c>
      <c r="K74" s="31">
        <v>1.5</v>
      </c>
      <c r="L74" s="28">
        <v>1350</v>
      </c>
      <c r="M74" s="28">
        <v>1700</v>
      </c>
      <c r="N74" s="32">
        <v>0.75</v>
      </c>
      <c r="O74" s="30">
        <v>40</v>
      </c>
    </row>
    <row r="75" spans="1:15">
      <c r="A75" s="21">
        <v>2</v>
      </c>
      <c r="B75" s="23" t="s">
        <v>140</v>
      </c>
      <c r="C75" s="27"/>
      <c r="D75" s="31"/>
      <c r="E75" s="29"/>
      <c r="F75" s="30"/>
      <c r="G75" s="30"/>
      <c r="H75" s="30"/>
      <c r="I75" s="31"/>
      <c r="J75" s="31"/>
      <c r="K75" s="31"/>
      <c r="L75" s="28">
        <v>1600</v>
      </c>
      <c r="M75" s="28">
        <v>1700</v>
      </c>
      <c r="N75" s="32">
        <v>0.81</v>
      </c>
      <c r="O75" s="30">
        <v>36</v>
      </c>
    </row>
    <row r="76" spans="1:15">
      <c r="A76" s="21">
        <v>2</v>
      </c>
      <c r="B76" s="26" t="s">
        <v>46</v>
      </c>
      <c r="C76" s="27">
        <v>0.11</v>
      </c>
      <c r="D76" s="31">
        <v>964</v>
      </c>
      <c r="E76" s="31" t="s">
        <v>142</v>
      </c>
      <c r="F76" s="30"/>
      <c r="G76" s="30">
        <v>5.0999999999999996</v>
      </c>
      <c r="H76" s="30">
        <v>15.1</v>
      </c>
      <c r="I76" s="31" t="s">
        <v>96</v>
      </c>
      <c r="J76" s="31">
        <v>14000</v>
      </c>
      <c r="K76" s="31">
        <v>3.3</v>
      </c>
      <c r="L76" s="28">
        <v>1550</v>
      </c>
      <c r="M76" s="28">
        <v>1484</v>
      </c>
      <c r="N76" s="32">
        <v>0.87</v>
      </c>
      <c r="O76" s="30">
        <v>17</v>
      </c>
    </row>
    <row r="77" spans="1:15">
      <c r="A77" s="21">
        <v>2</v>
      </c>
      <c r="B77" s="26" t="s">
        <v>47</v>
      </c>
      <c r="C77" s="27">
        <v>0.19</v>
      </c>
      <c r="D77" s="28">
        <v>2112</v>
      </c>
      <c r="E77" s="31" t="s">
        <v>144</v>
      </c>
      <c r="F77" s="30"/>
      <c r="G77" s="30">
        <v>3</v>
      </c>
      <c r="H77" s="30">
        <v>17</v>
      </c>
      <c r="I77" s="31" t="s">
        <v>125</v>
      </c>
      <c r="J77" s="31">
        <v>12000</v>
      </c>
      <c r="K77" s="31">
        <v>6.6</v>
      </c>
      <c r="L77" s="28">
        <v>1550</v>
      </c>
      <c r="M77" s="28">
        <v>1484</v>
      </c>
      <c r="N77" s="32">
        <v>0.85</v>
      </c>
      <c r="O77" s="30">
        <v>33</v>
      </c>
    </row>
    <row r="78" spans="1:15">
      <c r="A78" s="21">
        <v>2</v>
      </c>
      <c r="B78" s="26" t="s">
        <v>48</v>
      </c>
      <c r="C78" s="27">
        <v>0.02</v>
      </c>
      <c r="D78" s="31">
        <v>81</v>
      </c>
      <c r="E78" s="29">
        <v>40888</v>
      </c>
      <c r="F78" s="30"/>
      <c r="G78" s="30">
        <v>6.5</v>
      </c>
      <c r="H78" s="30">
        <v>13.5</v>
      </c>
      <c r="I78" s="31" t="s">
        <v>20</v>
      </c>
      <c r="J78" s="31">
        <v>14000</v>
      </c>
      <c r="K78" s="31">
        <v>1.3</v>
      </c>
      <c r="L78" s="28">
        <v>1550</v>
      </c>
      <c r="M78" s="31">
        <v>795</v>
      </c>
      <c r="N78" s="32">
        <v>0.71</v>
      </c>
      <c r="O78" s="30">
        <v>0</v>
      </c>
    </row>
    <row r="79" spans="1:15">
      <c r="A79" s="21">
        <v>2</v>
      </c>
      <c r="B79" s="26" t="s">
        <v>49</v>
      </c>
      <c r="C79" s="27">
        <v>0.1</v>
      </c>
      <c r="D79" s="31">
        <v>855</v>
      </c>
      <c r="E79" s="29">
        <v>40828</v>
      </c>
      <c r="F79" s="30"/>
      <c r="G79" s="30">
        <v>7.6</v>
      </c>
      <c r="H79" s="30">
        <v>14.1</v>
      </c>
      <c r="I79" s="31" t="s">
        <v>20</v>
      </c>
      <c r="J79" s="31">
        <v>14000</v>
      </c>
      <c r="K79" s="31">
        <v>1.4</v>
      </c>
      <c r="L79" s="28">
        <v>1550</v>
      </c>
      <c r="M79" s="31">
        <v>742</v>
      </c>
      <c r="N79" s="32">
        <v>0.7</v>
      </c>
      <c r="O79" s="30">
        <v>25</v>
      </c>
    </row>
    <row r="80" spans="1:15">
      <c r="A80" s="21">
        <v>2</v>
      </c>
      <c r="B80" s="26" t="s">
        <v>50</v>
      </c>
      <c r="C80" s="27">
        <v>0.09</v>
      </c>
      <c r="D80" s="31">
        <v>793</v>
      </c>
      <c r="E80" s="31" t="s">
        <v>149</v>
      </c>
      <c r="F80" s="30"/>
      <c r="G80" s="30">
        <v>6</v>
      </c>
      <c r="H80" s="30">
        <v>12.9</v>
      </c>
      <c r="I80" s="31" t="s">
        <v>20</v>
      </c>
      <c r="J80" s="31">
        <v>14000</v>
      </c>
      <c r="K80" s="31">
        <v>1.5</v>
      </c>
      <c r="L80" s="28">
        <v>1550</v>
      </c>
      <c r="M80" s="31">
        <v>795</v>
      </c>
      <c r="N80" s="32">
        <v>0.7</v>
      </c>
      <c r="O80" s="30">
        <v>29</v>
      </c>
    </row>
    <row r="81" spans="1:15">
      <c r="A81" s="21">
        <v>2</v>
      </c>
      <c r="B81" s="26" t="s">
        <v>51</v>
      </c>
      <c r="C81" s="27">
        <v>0.09</v>
      </c>
      <c r="D81" s="31">
        <v>800</v>
      </c>
      <c r="E81" s="29">
        <v>40828</v>
      </c>
      <c r="F81" s="30"/>
      <c r="G81" s="30">
        <v>6.7</v>
      </c>
      <c r="H81" s="30">
        <v>13.4</v>
      </c>
      <c r="I81" s="31" t="s">
        <v>131</v>
      </c>
      <c r="J81" s="31">
        <v>17500</v>
      </c>
      <c r="K81" s="31">
        <v>1.8</v>
      </c>
      <c r="L81" s="28">
        <v>1700</v>
      </c>
      <c r="M81" s="28">
        <v>1760</v>
      </c>
      <c r="N81" s="32">
        <v>0.91</v>
      </c>
      <c r="O81" s="30">
        <v>43</v>
      </c>
    </row>
    <row r="82" spans="1:15">
      <c r="A82" s="21">
        <v>2</v>
      </c>
      <c r="B82" s="26" t="s">
        <v>52</v>
      </c>
      <c r="C82" s="27">
        <v>0.13</v>
      </c>
      <c r="D82" s="28">
        <v>1455</v>
      </c>
      <c r="E82" s="31" t="s">
        <v>106</v>
      </c>
      <c r="F82" s="30"/>
      <c r="G82" s="30">
        <v>3</v>
      </c>
      <c r="H82" s="30">
        <v>17</v>
      </c>
      <c r="I82" s="31" t="s">
        <v>81</v>
      </c>
      <c r="J82" s="31">
        <v>12000</v>
      </c>
      <c r="K82" s="31">
        <v>6.6</v>
      </c>
      <c r="L82" s="28">
        <v>1700</v>
      </c>
      <c r="M82" s="28">
        <v>1848</v>
      </c>
      <c r="N82" s="32">
        <v>0.89</v>
      </c>
      <c r="O82" s="30">
        <v>23</v>
      </c>
    </row>
    <row r="83" spans="1:15">
      <c r="A83" s="21">
        <v>2</v>
      </c>
      <c r="B83" s="26" t="s">
        <v>53</v>
      </c>
      <c r="C83" s="27">
        <v>0.22</v>
      </c>
      <c r="D83" s="31">
        <v>755</v>
      </c>
      <c r="E83" s="29">
        <v>40859</v>
      </c>
      <c r="F83" s="30"/>
      <c r="G83" s="30">
        <v>10.1</v>
      </c>
      <c r="H83" s="30">
        <v>9.8000000000000007</v>
      </c>
      <c r="I83" s="31" t="s">
        <v>135</v>
      </c>
      <c r="J83" s="31">
        <v>25000</v>
      </c>
      <c r="K83" s="31">
        <v>1.2</v>
      </c>
      <c r="L83" s="28">
        <v>1800</v>
      </c>
      <c r="M83" s="28">
        <v>1848</v>
      </c>
      <c r="N83" s="32">
        <v>0.88</v>
      </c>
      <c r="O83" s="30">
        <v>47</v>
      </c>
    </row>
    <row r="84" spans="1:15">
      <c r="A84" s="21">
        <v>2</v>
      </c>
      <c r="B84" s="26" t="s">
        <v>54</v>
      </c>
      <c r="C84" s="27">
        <v>0.23</v>
      </c>
      <c r="D84" s="31">
        <v>630</v>
      </c>
      <c r="E84" s="31" t="s">
        <v>153</v>
      </c>
      <c r="F84" s="30"/>
      <c r="G84" s="30">
        <v>12</v>
      </c>
      <c r="H84" s="30">
        <v>14.2</v>
      </c>
      <c r="I84" s="31" t="s">
        <v>138</v>
      </c>
      <c r="J84" s="31">
        <v>27000</v>
      </c>
      <c r="K84" s="31">
        <v>1.4</v>
      </c>
      <c r="L84" s="28">
        <v>1800</v>
      </c>
      <c r="M84" s="28">
        <v>1672</v>
      </c>
      <c r="N84" s="32">
        <v>0.85</v>
      </c>
      <c r="O84" s="30">
        <v>43</v>
      </c>
    </row>
    <row r="85" spans="1:15">
      <c r="A85" s="21">
        <v>2</v>
      </c>
      <c r="B85" s="26" t="s">
        <v>55</v>
      </c>
      <c r="C85" s="27">
        <v>0.23</v>
      </c>
      <c r="D85" s="31">
        <v>628</v>
      </c>
      <c r="E85" s="31" t="s">
        <v>134</v>
      </c>
      <c r="F85" s="30"/>
      <c r="G85" s="30">
        <v>6</v>
      </c>
      <c r="H85" s="30">
        <v>8.6</v>
      </c>
      <c r="I85" s="31" t="s">
        <v>138</v>
      </c>
      <c r="J85" s="31">
        <v>19000</v>
      </c>
      <c r="K85" s="31">
        <v>1.4</v>
      </c>
      <c r="L85" s="28">
        <v>1500</v>
      </c>
      <c r="M85" s="28">
        <v>1672</v>
      </c>
      <c r="N85" s="32">
        <v>0.79</v>
      </c>
      <c r="O85" s="30">
        <v>42</v>
      </c>
    </row>
    <row r="86" spans="1:15">
      <c r="A86" s="21">
        <v>2</v>
      </c>
      <c r="B86" s="26" t="s">
        <v>155</v>
      </c>
      <c r="C86" s="27">
        <v>0.22</v>
      </c>
      <c r="D86" s="31">
        <v>755</v>
      </c>
      <c r="E86" s="29">
        <v>40859</v>
      </c>
      <c r="F86" s="30"/>
      <c r="G86" s="30">
        <v>10.1</v>
      </c>
      <c r="H86" s="30">
        <v>9.8000000000000007</v>
      </c>
      <c r="I86" s="31" t="s">
        <v>135</v>
      </c>
      <c r="J86" s="31">
        <v>25000</v>
      </c>
      <c r="K86" s="31">
        <v>1.2</v>
      </c>
      <c r="L86" s="28">
        <v>1800</v>
      </c>
      <c r="M86" s="28">
        <v>1848</v>
      </c>
      <c r="N86" s="32">
        <v>0.88</v>
      </c>
      <c r="O86" s="30">
        <v>47</v>
      </c>
    </row>
    <row r="87" spans="1:15">
      <c r="A87" s="21">
        <v>3</v>
      </c>
      <c r="B87" s="26" t="s">
        <v>31</v>
      </c>
      <c r="C87" s="27">
        <v>0.1</v>
      </c>
      <c r="D87" s="31">
        <v>929</v>
      </c>
      <c r="E87" s="29">
        <v>41244</v>
      </c>
      <c r="F87" s="30"/>
      <c r="G87" s="30">
        <v>5.5</v>
      </c>
      <c r="H87" s="30">
        <v>15.1</v>
      </c>
      <c r="I87" s="31" t="s">
        <v>96</v>
      </c>
      <c r="J87" s="31">
        <v>16000</v>
      </c>
      <c r="K87" s="31">
        <v>3</v>
      </c>
      <c r="L87" s="28">
        <v>1575</v>
      </c>
      <c r="M87" s="28">
        <v>2037</v>
      </c>
      <c r="N87" s="32">
        <v>0.91</v>
      </c>
      <c r="O87" s="30">
        <v>18</v>
      </c>
    </row>
    <row r="88" spans="1:15">
      <c r="A88" s="21">
        <v>3</v>
      </c>
      <c r="B88" s="26" t="s">
        <v>32</v>
      </c>
      <c r="C88" s="27">
        <v>0.15</v>
      </c>
      <c r="D88" s="28">
        <v>1827</v>
      </c>
      <c r="E88" s="31" t="s">
        <v>162</v>
      </c>
      <c r="F88" s="30"/>
      <c r="G88" s="30">
        <v>3</v>
      </c>
      <c r="H88" s="30">
        <v>17</v>
      </c>
      <c r="I88" s="31" t="s">
        <v>114</v>
      </c>
      <c r="J88" s="31">
        <v>14000</v>
      </c>
      <c r="K88" s="31">
        <v>7.6</v>
      </c>
      <c r="L88" s="28">
        <v>1575</v>
      </c>
      <c r="M88" s="28">
        <v>2037</v>
      </c>
      <c r="N88" s="32">
        <v>0.9</v>
      </c>
      <c r="O88" s="30">
        <v>30</v>
      </c>
    </row>
    <row r="89" spans="1:15">
      <c r="A89" s="21">
        <v>3</v>
      </c>
      <c r="B89" s="26" t="s">
        <v>33</v>
      </c>
      <c r="C89" s="27">
        <v>0.05</v>
      </c>
      <c r="D89" s="31">
        <v>182</v>
      </c>
      <c r="E89" s="31" t="s">
        <v>163</v>
      </c>
      <c r="F89" s="30"/>
      <c r="G89" s="30">
        <v>7.9</v>
      </c>
      <c r="H89" s="30">
        <v>12.2</v>
      </c>
      <c r="I89" s="31" t="s">
        <v>164</v>
      </c>
      <c r="J89" s="31">
        <v>18000</v>
      </c>
      <c r="K89" s="31">
        <v>1.3</v>
      </c>
      <c r="L89" s="28">
        <v>1550</v>
      </c>
      <c r="M89" s="28">
        <v>2037</v>
      </c>
      <c r="N89" s="32">
        <v>0.87</v>
      </c>
      <c r="O89" s="30">
        <v>2</v>
      </c>
    </row>
    <row r="90" spans="1:15">
      <c r="A90" s="21">
        <v>3</v>
      </c>
      <c r="B90" s="26" t="s">
        <v>34</v>
      </c>
      <c r="C90" s="27">
        <v>0.05</v>
      </c>
      <c r="D90" s="31">
        <v>524</v>
      </c>
      <c r="E90" s="31" t="s">
        <v>163</v>
      </c>
      <c r="F90" s="30"/>
      <c r="G90" s="30">
        <v>8.6</v>
      </c>
      <c r="H90" s="30">
        <v>12.6</v>
      </c>
      <c r="I90" s="31" t="s">
        <v>166</v>
      </c>
      <c r="J90" s="31">
        <v>18000</v>
      </c>
      <c r="K90" s="31">
        <v>1.3</v>
      </c>
      <c r="L90" s="28">
        <v>1275</v>
      </c>
      <c r="M90" s="31">
        <v>582</v>
      </c>
      <c r="N90" s="32">
        <v>0.69</v>
      </c>
      <c r="O90" s="30">
        <v>24</v>
      </c>
    </row>
    <row r="91" spans="1:15">
      <c r="A91" s="21">
        <v>3</v>
      </c>
      <c r="B91" s="26" t="s">
        <v>35</v>
      </c>
      <c r="C91" s="27">
        <v>7.0000000000000007E-2</v>
      </c>
      <c r="D91" s="31">
        <v>634</v>
      </c>
      <c r="E91" s="31" t="s">
        <v>168</v>
      </c>
      <c r="F91" s="30"/>
      <c r="G91" s="30">
        <v>7.4</v>
      </c>
      <c r="H91" s="30">
        <v>11.6</v>
      </c>
      <c r="I91" s="31" t="s">
        <v>166</v>
      </c>
      <c r="J91" s="31">
        <v>18000</v>
      </c>
      <c r="K91" s="31">
        <v>1.4</v>
      </c>
      <c r="L91" s="28">
        <v>1200</v>
      </c>
      <c r="M91" s="31">
        <v>582</v>
      </c>
      <c r="N91" s="32">
        <v>0.65</v>
      </c>
      <c r="O91" s="30">
        <v>25</v>
      </c>
    </row>
    <row r="92" spans="1:15">
      <c r="A92" s="21">
        <v>3</v>
      </c>
      <c r="B92" s="26" t="s">
        <v>123</v>
      </c>
      <c r="C92" s="27">
        <v>0.04</v>
      </c>
      <c r="D92" s="31">
        <v>168</v>
      </c>
      <c r="E92" s="29">
        <v>41192</v>
      </c>
      <c r="F92" s="30" t="s">
        <v>405</v>
      </c>
      <c r="G92" s="30">
        <v>11.6</v>
      </c>
      <c r="H92" s="30">
        <v>8.4</v>
      </c>
      <c r="I92" s="31" t="s">
        <v>166</v>
      </c>
      <c r="J92" s="31">
        <v>23000</v>
      </c>
      <c r="K92" s="31">
        <v>0.2</v>
      </c>
      <c r="L92" s="28">
        <v>1550</v>
      </c>
      <c r="M92" s="31">
        <v>0</v>
      </c>
      <c r="N92" s="32">
        <v>0.62</v>
      </c>
      <c r="O92" s="30">
        <v>53</v>
      </c>
    </row>
    <row r="93" spans="1:15">
      <c r="A93" s="21">
        <v>3</v>
      </c>
      <c r="B93" s="26" t="s">
        <v>36</v>
      </c>
      <c r="C93" s="27">
        <v>0.08</v>
      </c>
      <c r="D93" s="31">
        <v>806</v>
      </c>
      <c r="E93" s="29">
        <v>41255</v>
      </c>
      <c r="F93" s="30"/>
      <c r="G93" s="30">
        <v>6.4</v>
      </c>
      <c r="H93" s="30">
        <v>13.5</v>
      </c>
      <c r="I93" s="31" t="s">
        <v>157</v>
      </c>
      <c r="J93" s="31">
        <v>15000</v>
      </c>
      <c r="K93" s="31">
        <v>1.5</v>
      </c>
      <c r="L93" s="28">
        <v>1450</v>
      </c>
      <c r="M93" s="28">
        <v>2025</v>
      </c>
      <c r="N93" s="32">
        <v>0.86</v>
      </c>
      <c r="O93" s="30">
        <v>34</v>
      </c>
    </row>
    <row r="94" spans="1:15">
      <c r="A94" s="21">
        <v>3</v>
      </c>
      <c r="B94" s="26" t="s">
        <v>37</v>
      </c>
      <c r="C94" s="27">
        <v>0.17</v>
      </c>
      <c r="D94" s="28">
        <v>2130</v>
      </c>
      <c r="E94" s="29">
        <v>41122</v>
      </c>
      <c r="F94" s="30"/>
      <c r="G94" s="30">
        <v>3</v>
      </c>
      <c r="H94" s="30">
        <v>17</v>
      </c>
      <c r="I94" s="31" t="s">
        <v>171</v>
      </c>
      <c r="J94" s="31">
        <v>12000</v>
      </c>
      <c r="K94" s="31">
        <v>7.6</v>
      </c>
      <c r="L94" s="28">
        <v>1450</v>
      </c>
      <c r="M94" s="28">
        <v>2126</v>
      </c>
      <c r="N94" s="32">
        <v>0.85</v>
      </c>
      <c r="O94" s="30">
        <v>35</v>
      </c>
    </row>
    <row r="95" spans="1:15">
      <c r="A95" s="21">
        <v>3</v>
      </c>
      <c r="B95" s="26" t="s">
        <v>38</v>
      </c>
      <c r="C95" s="27">
        <v>0.15</v>
      </c>
      <c r="D95" s="31">
        <v>602</v>
      </c>
      <c r="E95" s="31" t="s">
        <v>173</v>
      </c>
      <c r="F95" s="30"/>
      <c r="G95" s="30">
        <v>11.1</v>
      </c>
      <c r="H95" s="30">
        <v>8.9</v>
      </c>
      <c r="I95" s="31" t="s">
        <v>164</v>
      </c>
      <c r="J95" s="31">
        <v>23000</v>
      </c>
      <c r="K95" s="31">
        <v>1.1000000000000001</v>
      </c>
      <c r="L95" s="28">
        <v>1400</v>
      </c>
      <c r="M95" s="28">
        <v>2126</v>
      </c>
      <c r="N95" s="32">
        <v>0.81</v>
      </c>
      <c r="O95" s="30">
        <v>41</v>
      </c>
    </row>
    <row r="96" spans="1:15">
      <c r="A96" s="21">
        <v>3</v>
      </c>
      <c r="B96" s="26" t="s">
        <v>39</v>
      </c>
      <c r="C96" s="27">
        <v>0.18</v>
      </c>
      <c r="D96" s="31">
        <v>603</v>
      </c>
      <c r="E96" s="31" t="s">
        <v>175</v>
      </c>
      <c r="F96" s="30"/>
      <c r="G96" s="30">
        <v>12.6</v>
      </c>
      <c r="H96" s="30">
        <v>13.7</v>
      </c>
      <c r="I96" s="31" t="s">
        <v>120</v>
      </c>
      <c r="J96" s="31">
        <v>26000</v>
      </c>
      <c r="K96" s="31">
        <v>1.4</v>
      </c>
      <c r="L96" s="28">
        <v>1300</v>
      </c>
      <c r="M96" s="28">
        <v>1923</v>
      </c>
      <c r="N96" s="32">
        <v>0.75</v>
      </c>
      <c r="O96" s="30">
        <v>39</v>
      </c>
    </row>
    <row r="97" spans="1:15">
      <c r="A97" s="21">
        <v>3</v>
      </c>
      <c r="B97" s="26" t="s">
        <v>40</v>
      </c>
      <c r="C97" s="27">
        <v>0.18</v>
      </c>
      <c r="D97" s="31">
        <v>578</v>
      </c>
      <c r="E97" s="29">
        <v>41255</v>
      </c>
      <c r="F97" s="30"/>
      <c r="G97" s="30">
        <v>6.4</v>
      </c>
      <c r="H97" s="30">
        <v>7.8</v>
      </c>
      <c r="I97" s="31" t="s">
        <v>120</v>
      </c>
      <c r="J97" s="31">
        <v>18000</v>
      </c>
      <c r="K97" s="31">
        <v>1.3</v>
      </c>
      <c r="L97" s="28">
        <v>1350</v>
      </c>
      <c r="M97" s="28">
        <v>1923</v>
      </c>
      <c r="N97" s="32">
        <v>0.77</v>
      </c>
      <c r="O97" s="30">
        <v>44</v>
      </c>
    </row>
    <row r="98" spans="1:15">
      <c r="A98" s="21">
        <v>3</v>
      </c>
      <c r="B98" s="26" t="s">
        <v>41</v>
      </c>
      <c r="C98" s="27">
        <v>0.13</v>
      </c>
      <c r="D98" s="28">
        <v>1243</v>
      </c>
      <c r="E98" s="29">
        <v>41038</v>
      </c>
      <c r="F98" s="30"/>
      <c r="G98" s="30">
        <v>7.4</v>
      </c>
      <c r="H98" s="30">
        <v>12.6</v>
      </c>
      <c r="I98" s="31" t="s">
        <v>166</v>
      </c>
      <c r="J98" s="31">
        <v>19000</v>
      </c>
      <c r="K98" s="31">
        <v>1.6</v>
      </c>
      <c r="L98" s="28">
        <v>2000</v>
      </c>
      <c r="M98" s="28">
        <v>1942</v>
      </c>
      <c r="N98" s="32">
        <v>1</v>
      </c>
      <c r="O98" s="30">
        <v>46</v>
      </c>
    </row>
    <row r="99" spans="1:15">
      <c r="A99" s="21">
        <v>3</v>
      </c>
      <c r="B99" s="26" t="s">
        <v>42</v>
      </c>
      <c r="C99" s="27">
        <v>0.14000000000000001</v>
      </c>
      <c r="D99" s="28">
        <v>1801</v>
      </c>
      <c r="E99" s="29">
        <v>41122</v>
      </c>
      <c r="F99" s="30"/>
      <c r="G99" s="30">
        <v>3</v>
      </c>
      <c r="H99" s="30">
        <v>17</v>
      </c>
      <c r="I99" s="31" t="s">
        <v>23</v>
      </c>
      <c r="J99" s="31">
        <v>15500</v>
      </c>
      <c r="K99" s="31">
        <v>7.6</v>
      </c>
      <c r="L99" s="28">
        <v>2000</v>
      </c>
      <c r="M99" s="28">
        <v>1942</v>
      </c>
      <c r="N99" s="32">
        <v>1</v>
      </c>
      <c r="O99" s="30">
        <v>30</v>
      </c>
    </row>
    <row r="100" spans="1:15">
      <c r="A100" s="21">
        <v>3</v>
      </c>
      <c r="B100" s="26" t="s">
        <v>43</v>
      </c>
      <c r="C100" s="27">
        <v>0.19</v>
      </c>
      <c r="D100" s="31">
        <v>757</v>
      </c>
      <c r="E100" s="31" t="s">
        <v>179</v>
      </c>
      <c r="F100" s="30"/>
      <c r="G100" s="30">
        <v>11.2</v>
      </c>
      <c r="H100" s="30">
        <v>9</v>
      </c>
      <c r="I100" s="31" t="s">
        <v>180</v>
      </c>
      <c r="J100" s="31">
        <v>24000</v>
      </c>
      <c r="K100" s="31">
        <v>1.1000000000000001</v>
      </c>
      <c r="L100" s="28">
        <v>1800</v>
      </c>
      <c r="M100" s="28">
        <v>1942</v>
      </c>
      <c r="N100" s="32">
        <v>0.99</v>
      </c>
      <c r="O100" s="30">
        <v>49</v>
      </c>
    </row>
    <row r="101" spans="1:15">
      <c r="A101" s="21">
        <v>3</v>
      </c>
      <c r="B101" s="26" t="s">
        <v>44</v>
      </c>
      <c r="C101" s="27">
        <v>0.21</v>
      </c>
      <c r="D101" s="31">
        <v>695</v>
      </c>
      <c r="E101" s="31" t="s">
        <v>182</v>
      </c>
      <c r="F101" s="30"/>
      <c r="G101" s="30">
        <v>12.8</v>
      </c>
      <c r="H101" s="30">
        <v>13.7</v>
      </c>
      <c r="I101" s="31" t="s">
        <v>183</v>
      </c>
      <c r="J101" s="31">
        <v>26000</v>
      </c>
      <c r="K101" s="31">
        <v>1.3</v>
      </c>
      <c r="L101" s="28">
        <v>1700</v>
      </c>
      <c r="M101" s="28">
        <v>1942</v>
      </c>
      <c r="N101" s="32">
        <v>0.95</v>
      </c>
      <c r="O101" s="30">
        <v>44</v>
      </c>
    </row>
    <row r="102" spans="1:15">
      <c r="A102" s="21">
        <v>3</v>
      </c>
      <c r="B102" s="26" t="s">
        <v>45</v>
      </c>
      <c r="C102" s="27">
        <v>0</v>
      </c>
      <c r="D102" s="31">
        <v>6</v>
      </c>
      <c r="E102" s="31" t="s">
        <v>179</v>
      </c>
      <c r="F102" s="30"/>
      <c r="G102" s="30">
        <v>6.9</v>
      </c>
      <c r="H102" s="30">
        <v>7.8</v>
      </c>
      <c r="I102" s="31" t="s">
        <v>183</v>
      </c>
      <c r="J102" s="31">
        <v>19500</v>
      </c>
      <c r="K102" s="31">
        <v>1.3</v>
      </c>
      <c r="L102" s="28">
        <v>1500</v>
      </c>
      <c r="M102" s="28">
        <v>1942</v>
      </c>
      <c r="N102" s="32">
        <v>0.86</v>
      </c>
      <c r="O102" s="30">
        <v>1</v>
      </c>
    </row>
    <row r="103" spans="1:15">
      <c r="A103" s="21">
        <v>3</v>
      </c>
      <c r="B103" s="26" t="s">
        <v>140</v>
      </c>
      <c r="C103" s="27">
        <v>0.05</v>
      </c>
      <c r="D103" s="31">
        <v>160</v>
      </c>
      <c r="E103" s="31" t="s">
        <v>141</v>
      </c>
      <c r="F103" s="30"/>
      <c r="G103" s="30">
        <v>13</v>
      </c>
      <c r="H103" s="30">
        <v>13.5</v>
      </c>
      <c r="I103" s="31" t="s">
        <v>183</v>
      </c>
      <c r="J103" s="31">
        <v>26000</v>
      </c>
      <c r="K103" s="31">
        <v>0.3</v>
      </c>
      <c r="L103" s="28">
        <v>1700</v>
      </c>
      <c r="M103" s="28">
        <v>1713</v>
      </c>
      <c r="N103" s="32">
        <v>0.65</v>
      </c>
      <c r="O103" s="30">
        <v>35</v>
      </c>
    </row>
    <row r="104" spans="1:15">
      <c r="A104" s="21">
        <v>3</v>
      </c>
      <c r="B104" s="26" t="s">
        <v>185</v>
      </c>
      <c r="C104" s="27">
        <v>0.05</v>
      </c>
      <c r="D104" s="31">
        <v>160</v>
      </c>
      <c r="E104" s="31" t="s">
        <v>141</v>
      </c>
      <c r="F104" s="30"/>
      <c r="G104" s="30">
        <v>13</v>
      </c>
      <c r="H104" s="30">
        <v>13.5</v>
      </c>
      <c r="I104" s="31" t="s">
        <v>183</v>
      </c>
      <c r="J104" s="31">
        <v>26000</v>
      </c>
      <c r="K104" s="31">
        <v>0.3</v>
      </c>
      <c r="L104" s="28">
        <v>1700</v>
      </c>
      <c r="M104" s="28">
        <v>1713</v>
      </c>
      <c r="N104" s="32">
        <v>0.65</v>
      </c>
      <c r="O104" s="30">
        <v>35</v>
      </c>
    </row>
    <row r="105" spans="1:15">
      <c r="A105" s="21">
        <v>3</v>
      </c>
      <c r="B105" s="26" t="s">
        <v>46</v>
      </c>
      <c r="C105" s="27">
        <v>0.03</v>
      </c>
      <c r="D105" s="31">
        <v>280</v>
      </c>
      <c r="E105" s="29">
        <v>41122</v>
      </c>
      <c r="F105" s="30"/>
      <c r="G105" s="30">
        <v>5.0999999999999996</v>
      </c>
      <c r="H105" s="30">
        <v>15.1</v>
      </c>
      <c r="I105" s="31" t="s">
        <v>73</v>
      </c>
      <c r="J105" s="31">
        <v>13500</v>
      </c>
      <c r="K105" s="31">
        <v>4.3</v>
      </c>
      <c r="L105" s="28">
        <v>1700</v>
      </c>
      <c r="M105" s="28">
        <v>1484</v>
      </c>
      <c r="N105" s="32">
        <v>0.98</v>
      </c>
      <c r="O105" s="30">
        <v>5</v>
      </c>
    </row>
    <row r="106" spans="1:15">
      <c r="A106" s="21">
        <v>3</v>
      </c>
      <c r="B106" s="26" t="s">
        <v>47</v>
      </c>
      <c r="C106" s="27">
        <v>0.18</v>
      </c>
      <c r="D106" s="28">
        <v>2275</v>
      </c>
      <c r="E106" s="31" t="s">
        <v>144</v>
      </c>
      <c r="F106" s="30"/>
      <c r="G106" s="30">
        <v>3</v>
      </c>
      <c r="H106" s="30">
        <v>17</v>
      </c>
      <c r="I106" s="31" t="s">
        <v>171</v>
      </c>
      <c r="J106" s="31">
        <v>12000</v>
      </c>
      <c r="K106" s="31">
        <v>7.6</v>
      </c>
      <c r="L106" s="28">
        <v>1700</v>
      </c>
      <c r="M106" s="28">
        <v>1484</v>
      </c>
      <c r="N106" s="32">
        <v>0.97</v>
      </c>
      <c r="O106" s="30">
        <v>38</v>
      </c>
    </row>
    <row r="107" spans="1:15">
      <c r="A107" s="21">
        <v>3</v>
      </c>
      <c r="B107" s="26" t="s">
        <v>48</v>
      </c>
      <c r="C107" s="27">
        <v>0.12</v>
      </c>
      <c r="D107" s="28">
        <v>1118</v>
      </c>
      <c r="E107" s="31" t="s">
        <v>189</v>
      </c>
      <c r="F107" s="30"/>
      <c r="G107" s="30">
        <v>7.5</v>
      </c>
      <c r="H107" s="30">
        <v>12.5</v>
      </c>
      <c r="I107" s="31" t="s">
        <v>90</v>
      </c>
      <c r="J107" s="31">
        <v>14000</v>
      </c>
      <c r="K107" s="31">
        <v>1.2</v>
      </c>
      <c r="L107" s="28">
        <v>1700</v>
      </c>
      <c r="M107" s="31">
        <v>795</v>
      </c>
      <c r="N107" s="32">
        <v>0.88</v>
      </c>
      <c r="O107" s="30">
        <v>28</v>
      </c>
    </row>
    <row r="108" spans="1:15">
      <c r="A108" s="21">
        <v>3</v>
      </c>
      <c r="B108" s="26" t="s">
        <v>49</v>
      </c>
      <c r="C108" s="27">
        <v>0.09</v>
      </c>
      <c r="D108" s="31">
        <v>842</v>
      </c>
      <c r="E108" s="31" t="s">
        <v>191</v>
      </c>
      <c r="F108" s="30"/>
      <c r="G108" s="30">
        <v>7.6</v>
      </c>
      <c r="H108" s="30">
        <v>13.5</v>
      </c>
      <c r="I108" s="31" t="s">
        <v>90</v>
      </c>
      <c r="J108" s="31">
        <v>14000</v>
      </c>
      <c r="K108" s="31">
        <v>1.5</v>
      </c>
      <c r="L108" s="28">
        <v>1700</v>
      </c>
      <c r="M108" s="31">
        <v>742</v>
      </c>
      <c r="N108" s="32">
        <v>0.87</v>
      </c>
      <c r="O108" s="30">
        <v>35</v>
      </c>
    </row>
    <row r="109" spans="1:15">
      <c r="A109" s="21">
        <v>3</v>
      </c>
      <c r="B109" s="26" t="s">
        <v>50</v>
      </c>
      <c r="C109" s="27">
        <v>0.11</v>
      </c>
      <c r="D109" s="28">
        <v>1065</v>
      </c>
      <c r="E109" s="31" t="s">
        <v>168</v>
      </c>
      <c r="F109" s="30"/>
      <c r="G109" s="30">
        <v>7.4</v>
      </c>
      <c r="H109" s="30">
        <v>12.9</v>
      </c>
      <c r="I109" s="31" t="s">
        <v>90</v>
      </c>
      <c r="J109" s="31">
        <v>14000</v>
      </c>
      <c r="K109" s="31">
        <v>1.3</v>
      </c>
      <c r="L109" s="28">
        <v>1700</v>
      </c>
      <c r="M109" s="31">
        <v>795</v>
      </c>
      <c r="N109" s="32">
        <v>0.87</v>
      </c>
      <c r="O109" s="30">
        <v>32</v>
      </c>
    </row>
    <row r="110" spans="1:15">
      <c r="A110" s="21">
        <v>3</v>
      </c>
      <c r="B110" s="26" t="s">
        <v>51</v>
      </c>
      <c r="C110" s="27">
        <v>0.11</v>
      </c>
      <c r="D110" s="28">
        <v>1082</v>
      </c>
      <c r="E110" s="29">
        <v>40942</v>
      </c>
      <c r="F110" s="30"/>
      <c r="G110" s="30">
        <v>6.8</v>
      </c>
      <c r="H110" s="30">
        <v>13.4</v>
      </c>
      <c r="I110" s="31" t="s">
        <v>166</v>
      </c>
      <c r="J110" s="31">
        <v>17500</v>
      </c>
      <c r="K110" s="31">
        <v>1.8</v>
      </c>
      <c r="L110" s="28">
        <v>1800</v>
      </c>
      <c r="M110" s="28">
        <v>1908</v>
      </c>
      <c r="N110" s="32">
        <v>1</v>
      </c>
      <c r="O110" s="30">
        <v>45</v>
      </c>
    </row>
    <row r="111" spans="1:15">
      <c r="A111" s="21">
        <v>3</v>
      </c>
      <c r="B111" s="26" t="s">
        <v>52</v>
      </c>
      <c r="C111" s="27">
        <v>0.1</v>
      </c>
      <c r="D111" s="28">
        <v>1258</v>
      </c>
      <c r="E111" s="31" t="s">
        <v>195</v>
      </c>
      <c r="F111" s="30"/>
      <c r="G111" s="30">
        <v>3</v>
      </c>
      <c r="H111" s="30">
        <v>17</v>
      </c>
      <c r="I111" s="31" t="s">
        <v>96</v>
      </c>
      <c r="J111" s="31">
        <v>12000</v>
      </c>
      <c r="K111" s="31">
        <v>7.6</v>
      </c>
      <c r="L111" s="28">
        <v>1800</v>
      </c>
      <c r="M111" s="28">
        <v>1683</v>
      </c>
      <c r="N111" s="32">
        <v>1</v>
      </c>
      <c r="O111" s="30">
        <v>21</v>
      </c>
    </row>
    <row r="112" spans="1:15">
      <c r="A112" s="21">
        <v>3</v>
      </c>
      <c r="B112" s="26" t="s">
        <v>53</v>
      </c>
      <c r="C112" s="27">
        <v>0.24</v>
      </c>
      <c r="D112" s="31">
        <v>974</v>
      </c>
      <c r="E112" s="31" t="s">
        <v>179</v>
      </c>
      <c r="F112" s="30"/>
      <c r="G112" s="30">
        <v>11.1</v>
      </c>
      <c r="H112" s="30">
        <v>8.8000000000000007</v>
      </c>
      <c r="I112" s="31" t="s">
        <v>180</v>
      </c>
      <c r="J112" s="31">
        <v>25000</v>
      </c>
      <c r="K112" s="31">
        <v>1.1000000000000001</v>
      </c>
      <c r="L112" s="28">
        <v>2100</v>
      </c>
      <c r="M112" s="28">
        <v>1908</v>
      </c>
      <c r="N112" s="32">
        <v>1</v>
      </c>
      <c r="O112" s="30">
        <v>59</v>
      </c>
    </row>
    <row r="113" spans="1:15">
      <c r="A113" s="21">
        <v>3</v>
      </c>
      <c r="B113" s="26" t="s">
        <v>54</v>
      </c>
      <c r="C113" s="27">
        <v>0.26</v>
      </c>
      <c r="D113" s="31">
        <v>843</v>
      </c>
      <c r="E113" s="31" t="s">
        <v>198</v>
      </c>
      <c r="F113" s="30"/>
      <c r="G113" s="30">
        <v>13.1</v>
      </c>
      <c r="H113" s="30">
        <v>13.5</v>
      </c>
      <c r="I113" s="31" t="s">
        <v>183</v>
      </c>
      <c r="J113" s="31">
        <v>27000</v>
      </c>
      <c r="K113" s="31">
        <v>1.2</v>
      </c>
      <c r="L113" s="28">
        <v>2000</v>
      </c>
      <c r="M113" s="28">
        <v>1908</v>
      </c>
      <c r="N113" s="32">
        <v>1</v>
      </c>
      <c r="O113" s="30">
        <v>49</v>
      </c>
    </row>
    <row r="114" spans="1:15">
      <c r="A114" s="21">
        <v>3</v>
      </c>
      <c r="B114" s="26" t="s">
        <v>55</v>
      </c>
      <c r="C114" s="27">
        <v>0.27</v>
      </c>
      <c r="D114" s="31">
        <v>879</v>
      </c>
      <c r="E114" s="31" t="s">
        <v>198</v>
      </c>
      <c r="F114" s="30"/>
      <c r="G114" s="30">
        <v>6.7</v>
      </c>
      <c r="H114" s="30">
        <v>7.5</v>
      </c>
      <c r="I114" s="31" t="s">
        <v>183</v>
      </c>
      <c r="J114" s="31">
        <v>19000</v>
      </c>
      <c r="K114" s="31">
        <v>1.2</v>
      </c>
      <c r="L114" s="28">
        <v>2000</v>
      </c>
      <c r="M114" s="28">
        <v>1908</v>
      </c>
      <c r="N114" s="32">
        <v>0.98</v>
      </c>
      <c r="O114" s="30">
        <v>47</v>
      </c>
    </row>
    <row r="115" spans="1:15">
      <c r="A115" s="21">
        <v>3</v>
      </c>
      <c r="B115" s="26" t="s">
        <v>155</v>
      </c>
      <c r="C115" s="27">
        <v>0.08</v>
      </c>
      <c r="D115" s="31">
        <v>333</v>
      </c>
      <c r="E115" s="31" t="s">
        <v>156</v>
      </c>
      <c r="F115" s="30" t="s">
        <v>405</v>
      </c>
      <c r="G115" s="30">
        <v>11</v>
      </c>
      <c r="H115" s="30">
        <v>9</v>
      </c>
      <c r="I115" s="31" t="s">
        <v>180</v>
      </c>
      <c r="J115" s="31">
        <v>25000</v>
      </c>
      <c r="K115" s="31">
        <v>0.4</v>
      </c>
      <c r="L115" s="28">
        <v>2100</v>
      </c>
      <c r="M115" s="28">
        <v>1908</v>
      </c>
      <c r="N115" s="32">
        <v>0.71</v>
      </c>
      <c r="O115" s="30">
        <v>56</v>
      </c>
    </row>
    <row r="116" spans="1:15">
      <c r="A116" s="21">
        <v>3</v>
      </c>
      <c r="B116" s="23" t="s">
        <v>201</v>
      </c>
      <c r="L116" s="28">
        <v>2100</v>
      </c>
      <c r="M116" s="28">
        <v>1908</v>
      </c>
      <c r="N116" s="32">
        <v>0.71</v>
      </c>
      <c r="O116" s="30">
        <v>56</v>
      </c>
    </row>
    <row r="117" spans="1:15">
      <c r="A117" s="21">
        <v>4</v>
      </c>
      <c r="B117" s="26" t="s">
        <v>31</v>
      </c>
      <c r="C117" s="27">
        <v>0.01</v>
      </c>
      <c r="D117" s="31">
        <v>156</v>
      </c>
      <c r="E117" s="31" t="s">
        <v>202</v>
      </c>
      <c r="F117" s="30"/>
      <c r="G117" s="30">
        <v>5.5</v>
      </c>
      <c r="H117" s="30">
        <v>15.1</v>
      </c>
      <c r="I117" s="31" t="s">
        <v>23</v>
      </c>
      <c r="J117" s="31">
        <v>14000</v>
      </c>
      <c r="K117" s="31">
        <v>4</v>
      </c>
      <c r="L117" s="28">
        <v>1700</v>
      </c>
      <c r="M117" s="28">
        <v>1012</v>
      </c>
      <c r="N117" s="32">
        <v>1</v>
      </c>
      <c r="O117" s="30">
        <v>1</v>
      </c>
    </row>
    <row r="118" spans="1:15">
      <c r="A118" s="21">
        <v>4</v>
      </c>
      <c r="B118" s="26" t="s">
        <v>32</v>
      </c>
      <c r="C118" s="27">
        <v>0.11</v>
      </c>
      <c r="D118" s="28">
        <v>1525</v>
      </c>
      <c r="E118" s="31" t="s">
        <v>162</v>
      </c>
      <c r="F118" s="30"/>
      <c r="G118" s="30">
        <v>4.5</v>
      </c>
      <c r="H118" s="30">
        <v>15.7</v>
      </c>
      <c r="I118" s="31" t="s">
        <v>73</v>
      </c>
      <c r="J118" s="31">
        <v>14000</v>
      </c>
      <c r="K118" s="31">
        <v>4.5999999999999996</v>
      </c>
      <c r="L118" s="28">
        <v>1700</v>
      </c>
      <c r="M118" s="28">
        <v>1012</v>
      </c>
      <c r="N118" s="32">
        <v>1</v>
      </c>
      <c r="O118" s="30">
        <v>20</v>
      </c>
    </row>
    <row r="119" spans="1:15">
      <c r="A119" s="21">
        <v>4</v>
      </c>
      <c r="B119" s="26" t="s">
        <v>33</v>
      </c>
      <c r="C119" s="27">
        <v>0.11</v>
      </c>
      <c r="D119" s="28">
        <v>1133</v>
      </c>
      <c r="E119" s="31" t="s">
        <v>205</v>
      </c>
      <c r="F119" s="30"/>
      <c r="G119" s="30">
        <v>7.9</v>
      </c>
      <c r="H119" s="30">
        <v>12.2</v>
      </c>
      <c r="I119" s="31" t="s">
        <v>20</v>
      </c>
      <c r="J119" s="31">
        <v>17000</v>
      </c>
      <c r="K119" s="31">
        <v>2.2999999999999998</v>
      </c>
      <c r="L119" s="28">
        <v>1700</v>
      </c>
      <c r="M119" s="28">
        <v>1012</v>
      </c>
      <c r="N119" s="32">
        <v>0.99</v>
      </c>
      <c r="O119" s="30">
        <v>48</v>
      </c>
    </row>
    <row r="120" spans="1:15">
      <c r="A120" s="21">
        <v>4</v>
      </c>
      <c r="B120" s="26" t="s">
        <v>34</v>
      </c>
      <c r="C120" s="27">
        <v>0.09</v>
      </c>
      <c r="D120" s="31">
        <v>942</v>
      </c>
      <c r="E120" s="31" t="s">
        <v>205</v>
      </c>
      <c r="F120" s="30"/>
      <c r="G120" s="30">
        <v>8.6</v>
      </c>
      <c r="H120" s="30">
        <v>12.6</v>
      </c>
      <c r="I120" s="31" t="s">
        <v>20</v>
      </c>
      <c r="J120" s="31">
        <v>17000</v>
      </c>
      <c r="K120" s="31">
        <v>2.2999999999999998</v>
      </c>
      <c r="L120" s="28">
        <v>1700</v>
      </c>
      <c r="M120" s="28">
        <v>1012</v>
      </c>
      <c r="N120" s="32">
        <v>0.86</v>
      </c>
      <c r="O120" s="30">
        <v>40</v>
      </c>
    </row>
    <row r="121" spans="1:15">
      <c r="A121" s="21">
        <v>4</v>
      </c>
      <c r="B121" s="26" t="s">
        <v>35</v>
      </c>
      <c r="C121" s="27">
        <v>0.09</v>
      </c>
      <c r="D121" s="31">
        <v>975</v>
      </c>
      <c r="E121" s="31" t="s">
        <v>205</v>
      </c>
      <c r="F121" s="30"/>
      <c r="G121" s="30">
        <v>7.4</v>
      </c>
      <c r="H121" s="30">
        <v>11.6</v>
      </c>
      <c r="I121" s="31" t="s">
        <v>20</v>
      </c>
      <c r="J121" s="31">
        <v>17000</v>
      </c>
      <c r="K121" s="31">
        <v>2.4</v>
      </c>
      <c r="L121" s="28">
        <v>1700</v>
      </c>
      <c r="M121" s="28">
        <v>1012</v>
      </c>
      <c r="N121" s="32">
        <v>0.84</v>
      </c>
      <c r="O121" s="30">
        <v>41</v>
      </c>
    </row>
    <row r="122" spans="1:15">
      <c r="A122" s="21">
        <v>4</v>
      </c>
      <c r="B122" s="26" t="s">
        <v>123</v>
      </c>
      <c r="C122" s="27"/>
      <c r="D122" s="31"/>
      <c r="E122" s="31"/>
      <c r="F122" s="30"/>
      <c r="G122" s="30"/>
      <c r="H122" s="30"/>
      <c r="I122" s="31"/>
      <c r="J122" s="31"/>
      <c r="K122" s="31"/>
      <c r="L122" s="28">
        <v>1550</v>
      </c>
      <c r="M122" s="28">
        <v>1265</v>
      </c>
      <c r="N122" s="32">
        <v>0.79</v>
      </c>
      <c r="O122" s="30">
        <v>44</v>
      </c>
    </row>
    <row r="123" spans="1:15">
      <c r="A123" s="21">
        <v>4</v>
      </c>
      <c r="B123" s="26" t="s">
        <v>210</v>
      </c>
      <c r="C123" s="27">
        <v>0.11</v>
      </c>
      <c r="D123" s="28">
        <v>1133</v>
      </c>
      <c r="E123" s="31" t="s">
        <v>205</v>
      </c>
      <c r="F123" s="30"/>
      <c r="G123" s="30">
        <v>7.9</v>
      </c>
      <c r="H123" s="30">
        <v>12.2</v>
      </c>
      <c r="I123" s="31" t="s">
        <v>20</v>
      </c>
      <c r="J123" s="31">
        <v>17000</v>
      </c>
      <c r="K123" s="31">
        <v>2.2999999999999998</v>
      </c>
      <c r="L123" s="28">
        <v>1700</v>
      </c>
      <c r="M123" s="28">
        <v>1012</v>
      </c>
      <c r="N123" s="32">
        <v>0.99</v>
      </c>
      <c r="O123" s="30">
        <v>48</v>
      </c>
    </row>
    <row r="124" spans="1:15">
      <c r="A124" s="21">
        <v>4</v>
      </c>
      <c r="B124" s="26" t="s">
        <v>36</v>
      </c>
      <c r="C124" s="27">
        <v>0.09</v>
      </c>
      <c r="D124" s="31">
        <v>923</v>
      </c>
      <c r="E124" s="31" t="s">
        <v>211</v>
      </c>
      <c r="F124" s="30"/>
      <c r="G124" s="30">
        <v>7.3</v>
      </c>
      <c r="H124" s="30">
        <v>12.7</v>
      </c>
      <c r="I124" s="31" t="s">
        <v>212</v>
      </c>
      <c r="J124" s="31">
        <v>15000</v>
      </c>
      <c r="K124" s="31">
        <v>1.3</v>
      </c>
      <c r="L124" s="28">
        <v>1575</v>
      </c>
      <c r="M124" s="28">
        <v>2250</v>
      </c>
      <c r="N124" s="32">
        <v>0.95</v>
      </c>
      <c r="O124" s="30">
        <v>33</v>
      </c>
    </row>
    <row r="125" spans="1:15">
      <c r="A125" s="21">
        <v>4</v>
      </c>
      <c r="B125" s="26" t="s">
        <v>37</v>
      </c>
      <c r="C125" s="27">
        <v>0.17</v>
      </c>
      <c r="D125" s="28">
        <v>2435</v>
      </c>
      <c r="E125" s="31" t="s">
        <v>215</v>
      </c>
      <c r="F125" s="30"/>
      <c r="G125" s="30">
        <v>3</v>
      </c>
      <c r="H125" s="30">
        <v>17</v>
      </c>
      <c r="I125" s="31" t="s">
        <v>158</v>
      </c>
      <c r="J125" s="31">
        <v>12000</v>
      </c>
      <c r="K125" s="31">
        <v>8.6</v>
      </c>
      <c r="L125" s="28">
        <v>1575</v>
      </c>
      <c r="M125" s="28">
        <v>2362</v>
      </c>
      <c r="N125" s="32">
        <v>0.94</v>
      </c>
      <c r="O125" s="30">
        <v>30</v>
      </c>
    </row>
    <row r="126" spans="1:15">
      <c r="A126" s="21">
        <v>4</v>
      </c>
      <c r="B126" s="26" t="s">
        <v>38</v>
      </c>
      <c r="C126" s="27">
        <v>0.14000000000000001</v>
      </c>
      <c r="D126" s="31">
        <v>629</v>
      </c>
      <c r="E126" s="31" t="s">
        <v>217</v>
      </c>
      <c r="F126" s="30"/>
      <c r="G126" s="30">
        <v>12.2</v>
      </c>
      <c r="H126" s="30">
        <v>7.8</v>
      </c>
      <c r="I126" s="31" t="s">
        <v>159</v>
      </c>
      <c r="J126" s="31">
        <v>23000</v>
      </c>
      <c r="K126" s="31">
        <v>1.1000000000000001</v>
      </c>
      <c r="L126" s="28">
        <v>1550</v>
      </c>
      <c r="M126" s="28">
        <v>2362</v>
      </c>
      <c r="N126" s="32">
        <v>0.91</v>
      </c>
      <c r="O126" s="30">
        <v>50</v>
      </c>
    </row>
    <row r="127" spans="1:15">
      <c r="A127" s="21">
        <v>4</v>
      </c>
      <c r="B127" s="26" t="s">
        <v>39</v>
      </c>
      <c r="C127" s="27">
        <v>0.16</v>
      </c>
      <c r="D127" s="31">
        <v>626</v>
      </c>
      <c r="E127" s="31" t="s">
        <v>219</v>
      </c>
      <c r="F127" s="30"/>
      <c r="G127" s="30">
        <v>13.7</v>
      </c>
      <c r="H127" s="30">
        <v>12.8</v>
      </c>
      <c r="I127" s="31" t="s">
        <v>220</v>
      </c>
      <c r="J127" s="31">
        <v>26000</v>
      </c>
      <c r="K127" s="31">
        <v>1.2</v>
      </c>
      <c r="L127" s="28">
        <v>1600</v>
      </c>
      <c r="M127" s="28">
        <v>2137</v>
      </c>
      <c r="N127" s="32">
        <v>0.89</v>
      </c>
      <c r="O127" s="30">
        <v>44</v>
      </c>
    </row>
    <row r="128" spans="1:15">
      <c r="A128" s="21">
        <v>4</v>
      </c>
      <c r="B128" s="26" t="s">
        <v>40</v>
      </c>
      <c r="C128" s="27">
        <v>0.18</v>
      </c>
      <c r="D128" s="31">
        <v>704</v>
      </c>
      <c r="E128" s="31" t="s">
        <v>219</v>
      </c>
      <c r="F128" s="30"/>
      <c r="G128" s="30">
        <v>7.3</v>
      </c>
      <c r="H128" s="30">
        <v>6.7</v>
      </c>
      <c r="I128" s="31" t="s">
        <v>220</v>
      </c>
      <c r="J128" s="31">
        <v>18000</v>
      </c>
      <c r="K128" s="31">
        <v>1.2</v>
      </c>
      <c r="L128" s="28">
        <v>1550</v>
      </c>
      <c r="M128" s="28">
        <v>2137</v>
      </c>
      <c r="N128" s="32">
        <v>0.89</v>
      </c>
      <c r="O128" s="30">
        <v>45</v>
      </c>
    </row>
    <row r="129" spans="1:15">
      <c r="A129" s="21">
        <v>4</v>
      </c>
      <c r="B129" s="26" t="s">
        <v>41</v>
      </c>
      <c r="C129" s="27">
        <v>0.11</v>
      </c>
      <c r="D129" s="28">
        <v>1122</v>
      </c>
      <c r="E129" s="31" t="s">
        <v>223</v>
      </c>
      <c r="F129" s="30"/>
      <c r="G129" s="30">
        <v>8.3000000000000007</v>
      </c>
      <c r="H129" s="30">
        <v>11.7</v>
      </c>
      <c r="I129" s="31" t="s">
        <v>20</v>
      </c>
      <c r="J129" s="31">
        <v>19000</v>
      </c>
      <c r="K129" s="31">
        <v>1.4</v>
      </c>
      <c r="L129" s="28">
        <v>2300</v>
      </c>
      <c r="M129" s="28">
        <v>1718</v>
      </c>
      <c r="N129" s="32">
        <v>1</v>
      </c>
      <c r="O129" s="30">
        <v>38</v>
      </c>
    </row>
    <row r="130" spans="1:15">
      <c r="A130" s="21">
        <v>4</v>
      </c>
      <c r="B130" s="26" t="s">
        <v>42</v>
      </c>
      <c r="C130" s="27">
        <v>0.13</v>
      </c>
      <c r="D130" s="28">
        <v>1823</v>
      </c>
      <c r="E130" s="31" t="s">
        <v>225</v>
      </c>
      <c r="F130" s="30"/>
      <c r="G130" s="30">
        <v>3</v>
      </c>
      <c r="H130" s="30">
        <v>17</v>
      </c>
      <c r="I130" s="31" t="s">
        <v>226</v>
      </c>
      <c r="J130" s="31">
        <v>15500</v>
      </c>
      <c r="K130" s="31">
        <v>8.6</v>
      </c>
      <c r="L130" s="28">
        <v>2300</v>
      </c>
      <c r="M130" s="28">
        <v>1718</v>
      </c>
      <c r="N130" s="32">
        <v>1</v>
      </c>
      <c r="O130" s="30">
        <v>22</v>
      </c>
    </row>
    <row r="131" spans="1:15">
      <c r="A131" s="21">
        <v>4</v>
      </c>
      <c r="B131" s="26" t="s">
        <v>43</v>
      </c>
      <c r="C131" s="27">
        <v>0.16</v>
      </c>
      <c r="D131" s="31">
        <v>731</v>
      </c>
      <c r="E131" s="31" t="s">
        <v>227</v>
      </c>
      <c r="F131" s="30"/>
      <c r="G131" s="30">
        <v>12.2</v>
      </c>
      <c r="H131" s="30">
        <v>7.9</v>
      </c>
      <c r="I131" s="31" t="s">
        <v>26</v>
      </c>
      <c r="J131" s="31">
        <v>24000</v>
      </c>
      <c r="K131" s="31">
        <v>1.1000000000000001</v>
      </c>
      <c r="L131" s="28">
        <v>2100</v>
      </c>
      <c r="M131" s="28">
        <v>1718</v>
      </c>
      <c r="N131" s="32">
        <v>1</v>
      </c>
      <c r="O131" s="30">
        <v>52</v>
      </c>
    </row>
    <row r="132" spans="1:15">
      <c r="A132" s="21">
        <v>4</v>
      </c>
      <c r="B132" s="26" t="s">
        <v>44</v>
      </c>
      <c r="C132" s="27">
        <v>0.18</v>
      </c>
      <c r="D132" s="31">
        <v>718</v>
      </c>
      <c r="E132" s="31" t="s">
        <v>229</v>
      </c>
      <c r="F132" s="30"/>
      <c r="G132" s="30">
        <v>13.8</v>
      </c>
      <c r="H132" s="30">
        <v>13</v>
      </c>
      <c r="I132" s="31" t="s">
        <v>29</v>
      </c>
      <c r="J132" s="31">
        <v>26000</v>
      </c>
      <c r="K132" s="31">
        <v>1.3</v>
      </c>
      <c r="L132" s="28">
        <v>2100</v>
      </c>
      <c r="M132" s="28">
        <v>1718</v>
      </c>
      <c r="N132" s="32">
        <v>1</v>
      </c>
      <c r="O132" s="30">
        <v>49</v>
      </c>
    </row>
    <row r="133" spans="1:15">
      <c r="A133" s="21">
        <v>4</v>
      </c>
      <c r="B133" s="26" t="s">
        <v>45</v>
      </c>
      <c r="C133" s="27">
        <v>0.21</v>
      </c>
      <c r="D133" s="31">
        <v>816</v>
      </c>
      <c r="E133" s="31" t="s">
        <v>231</v>
      </c>
      <c r="F133" s="30"/>
      <c r="G133" s="30">
        <v>7.8</v>
      </c>
      <c r="H133" s="30">
        <v>6.8</v>
      </c>
      <c r="I133" s="31" t="s">
        <v>29</v>
      </c>
      <c r="J133" s="31">
        <v>19500</v>
      </c>
      <c r="K133" s="31">
        <v>1.2</v>
      </c>
      <c r="L133" s="28">
        <v>2100</v>
      </c>
      <c r="M133" s="28">
        <v>1718</v>
      </c>
      <c r="N133" s="32">
        <v>1</v>
      </c>
      <c r="O133" s="30">
        <v>43</v>
      </c>
    </row>
    <row r="134" spans="1:15">
      <c r="A134" s="21">
        <v>4</v>
      </c>
      <c r="B134" s="26" t="s">
        <v>140</v>
      </c>
      <c r="C134" s="27">
        <v>0.17</v>
      </c>
      <c r="D134" s="31">
        <v>678</v>
      </c>
      <c r="E134" s="31" t="s">
        <v>233</v>
      </c>
      <c r="F134" s="30"/>
      <c r="G134" s="30">
        <v>13.7</v>
      </c>
      <c r="H134" s="30">
        <v>13</v>
      </c>
      <c r="I134" s="31" t="s">
        <v>29</v>
      </c>
      <c r="J134" s="31">
        <v>26000</v>
      </c>
      <c r="K134" s="31">
        <v>0.9</v>
      </c>
      <c r="L134" s="28">
        <v>2100</v>
      </c>
      <c r="M134" s="28">
        <v>1718</v>
      </c>
      <c r="N134" s="32">
        <v>0.9</v>
      </c>
      <c r="O134" s="30">
        <v>48</v>
      </c>
    </row>
    <row r="135" spans="1:15">
      <c r="A135" s="21">
        <v>4</v>
      </c>
      <c r="B135" s="26" t="s">
        <v>185</v>
      </c>
      <c r="C135" s="27">
        <v>0.05</v>
      </c>
      <c r="D135" s="31">
        <v>204</v>
      </c>
      <c r="E135" s="31" t="s">
        <v>186</v>
      </c>
      <c r="F135" s="30"/>
      <c r="G135" s="30">
        <v>7.8</v>
      </c>
      <c r="H135" s="30">
        <v>7</v>
      </c>
      <c r="I135" s="31" t="s">
        <v>29</v>
      </c>
      <c r="J135" s="31">
        <v>19000</v>
      </c>
      <c r="K135" s="31">
        <v>0.5</v>
      </c>
      <c r="L135" s="28">
        <v>2100</v>
      </c>
      <c r="M135" s="28">
        <v>1964</v>
      </c>
      <c r="N135" s="32">
        <v>0.71</v>
      </c>
      <c r="O135" s="30">
        <v>27</v>
      </c>
    </row>
    <row r="136" spans="1:15">
      <c r="A136" s="21">
        <v>4</v>
      </c>
      <c r="B136" s="26" t="s">
        <v>46</v>
      </c>
      <c r="C136" s="27">
        <v>0</v>
      </c>
      <c r="D136" s="31">
        <v>50</v>
      </c>
      <c r="E136" s="29">
        <v>41487</v>
      </c>
      <c r="F136" s="30"/>
      <c r="G136" s="30">
        <v>5.0999999999999996</v>
      </c>
      <c r="H136" s="30">
        <v>15.1</v>
      </c>
      <c r="I136" s="31" t="s">
        <v>125</v>
      </c>
      <c r="J136" s="31">
        <v>13000</v>
      </c>
      <c r="K136" s="31">
        <v>5.3</v>
      </c>
      <c r="L136" s="28">
        <v>2000</v>
      </c>
      <c r="M136" s="28">
        <v>1484</v>
      </c>
      <c r="N136" s="32">
        <v>1</v>
      </c>
      <c r="O136" s="30">
        <v>0</v>
      </c>
    </row>
    <row r="137" spans="1:15">
      <c r="A137" s="21">
        <v>4</v>
      </c>
      <c r="B137" s="26" t="s">
        <v>47</v>
      </c>
      <c r="C137" s="27">
        <v>0.18</v>
      </c>
      <c r="D137" s="28">
        <v>2448</v>
      </c>
      <c r="E137" s="29">
        <v>41648</v>
      </c>
      <c r="F137" s="30"/>
      <c r="G137" s="30">
        <v>3</v>
      </c>
      <c r="H137" s="30">
        <v>17</v>
      </c>
      <c r="I137" s="31" t="s">
        <v>158</v>
      </c>
      <c r="J137" s="31">
        <v>12000</v>
      </c>
      <c r="K137" s="31">
        <v>8.6</v>
      </c>
      <c r="L137" s="28">
        <v>2000</v>
      </c>
      <c r="M137" s="28">
        <v>1484</v>
      </c>
      <c r="N137" s="32">
        <v>1</v>
      </c>
      <c r="O137" s="30">
        <v>30</v>
      </c>
    </row>
    <row r="138" spans="1:15">
      <c r="A138" s="21">
        <v>4</v>
      </c>
      <c r="B138" s="26" t="s">
        <v>48</v>
      </c>
      <c r="C138" s="27">
        <v>0.1</v>
      </c>
      <c r="D138" s="28">
        <v>1037</v>
      </c>
      <c r="E138" s="31" t="s">
        <v>238</v>
      </c>
      <c r="F138" s="30"/>
      <c r="G138" s="30">
        <v>8.3000000000000007</v>
      </c>
      <c r="H138" s="30">
        <v>11.5</v>
      </c>
      <c r="I138" s="31" t="s">
        <v>124</v>
      </c>
      <c r="J138" s="31">
        <v>14000</v>
      </c>
      <c r="K138" s="31">
        <v>1.1000000000000001</v>
      </c>
      <c r="L138" s="28">
        <v>2000</v>
      </c>
      <c r="M138" s="31">
        <v>795</v>
      </c>
      <c r="N138" s="32">
        <v>1</v>
      </c>
      <c r="O138" s="30">
        <v>26</v>
      </c>
    </row>
    <row r="139" spans="1:15">
      <c r="A139" s="21">
        <v>4</v>
      </c>
      <c r="B139" s="26" t="s">
        <v>49</v>
      </c>
      <c r="C139" s="27">
        <v>0.09</v>
      </c>
      <c r="D139" s="31">
        <v>995</v>
      </c>
      <c r="E139" s="31" t="s">
        <v>238</v>
      </c>
      <c r="F139" s="30"/>
      <c r="G139" s="30">
        <v>8.4</v>
      </c>
      <c r="H139" s="30">
        <v>12.5</v>
      </c>
      <c r="I139" s="31" t="s">
        <v>124</v>
      </c>
      <c r="J139" s="31">
        <v>14000</v>
      </c>
      <c r="K139" s="31">
        <v>1.3</v>
      </c>
      <c r="L139" s="28">
        <v>2000</v>
      </c>
      <c r="M139" s="31">
        <v>742</v>
      </c>
      <c r="N139" s="32">
        <v>1</v>
      </c>
      <c r="O139" s="30">
        <v>32</v>
      </c>
    </row>
    <row r="140" spans="1:15">
      <c r="A140" s="21">
        <v>4</v>
      </c>
      <c r="B140" s="26" t="s">
        <v>50</v>
      </c>
      <c r="C140" s="27">
        <v>0.1</v>
      </c>
      <c r="D140" s="28">
        <v>1057</v>
      </c>
      <c r="E140" s="31" t="s">
        <v>241</v>
      </c>
      <c r="F140" s="30"/>
      <c r="G140" s="30">
        <v>8.3000000000000007</v>
      </c>
      <c r="H140" s="30">
        <v>12</v>
      </c>
      <c r="I140" s="31" t="s">
        <v>124</v>
      </c>
      <c r="J140" s="31">
        <v>14000</v>
      </c>
      <c r="K140" s="31">
        <v>1.1000000000000001</v>
      </c>
      <c r="L140" s="28">
        <v>2000</v>
      </c>
      <c r="M140" s="31">
        <v>795</v>
      </c>
      <c r="N140" s="32">
        <v>1</v>
      </c>
      <c r="O140" s="30">
        <v>30</v>
      </c>
    </row>
    <row r="141" spans="1:15">
      <c r="A141" s="21">
        <v>4</v>
      </c>
      <c r="B141" s="26" t="s">
        <v>51</v>
      </c>
      <c r="C141" s="27">
        <v>0.09</v>
      </c>
      <c r="D141" s="31">
        <v>929</v>
      </c>
      <c r="E141" s="31" t="s">
        <v>243</v>
      </c>
      <c r="F141" s="30"/>
      <c r="G141" s="30">
        <v>6.8</v>
      </c>
      <c r="H141" s="30">
        <v>13.4</v>
      </c>
      <c r="I141" s="31" t="s">
        <v>20</v>
      </c>
      <c r="J141" s="31">
        <v>17500</v>
      </c>
      <c r="K141" s="31">
        <v>2.8</v>
      </c>
      <c r="L141" s="28">
        <v>1800</v>
      </c>
      <c r="M141" s="28">
        <v>2048</v>
      </c>
      <c r="N141" s="32">
        <v>1</v>
      </c>
      <c r="O141" s="30">
        <v>25</v>
      </c>
    </row>
    <row r="142" spans="1:15">
      <c r="A142" s="21">
        <v>4</v>
      </c>
      <c r="B142" s="26" t="s">
        <v>52</v>
      </c>
      <c r="C142" s="27">
        <v>0.1</v>
      </c>
      <c r="D142" s="28">
        <v>1408</v>
      </c>
      <c r="E142" s="31" t="s">
        <v>195</v>
      </c>
      <c r="F142" s="30"/>
      <c r="G142" s="30">
        <v>3</v>
      </c>
      <c r="H142" s="30">
        <v>17</v>
      </c>
      <c r="I142" s="31" t="s">
        <v>23</v>
      </c>
      <c r="J142" s="31">
        <v>12000</v>
      </c>
      <c r="K142" s="31">
        <v>8.6</v>
      </c>
      <c r="L142" s="28">
        <v>1800</v>
      </c>
      <c r="M142" s="28">
        <v>1807</v>
      </c>
      <c r="N142" s="32">
        <v>1</v>
      </c>
      <c r="O142" s="30">
        <v>17</v>
      </c>
    </row>
    <row r="143" spans="1:15">
      <c r="B143" s="26" t="s">
        <v>53</v>
      </c>
      <c r="C143" s="27">
        <v>0.2</v>
      </c>
      <c r="D143" s="31">
        <v>946</v>
      </c>
      <c r="E143" s="29">
        <v>41558</v>
      </c>
      <c r="F143" s="30"/>
      <c r="G143" s="30">
        <v>12.1</v>
      </c>
      <c r="H143" s="30">
        <v>7.9</v>
      </c>
      <c r="I143" s="31" t="s">
        <v>26</v>
      </c>
      <c r="J143" s="31">
        <v>25000</v>
      </c>
      <c r="K143" s="31">
        <v>1.1000000000000001</v>
      </c>
      <c r="L143" s="28">
        <v>2200</v>
      </c>
      <c r="M143" s="28">
        <v>2048</v>
      </c>
      <c r="N143" s="32">
        <v>1</v>
      </c>
      <c r="O143" s="30">
        <v>64</v>
      </c>
    </row>
    <row r="144" spans="1:15">
      <c r="A144" s="21">
        <v>4</v>
      </c>
      <c r="B144" s="26" t="s">
        <v>54</v>
      </c>
      <c r="C144" s="27">
        <v>0.2</v>
      </c>
      <c r="D144" s="31">
        <v>784</v>
      </c>
      <c r="E144" s="31" t="s">
        <v>246</v>
      </c>
      <c r="F144" s="30"/>
      <c r="G144" s="30">
        <v>14.1</v>
      </c>
      <c r="H144" s="30">
        <v>12.9</v>
      </c>
      <c r="I144" s="31" t="s">
        <v>29</v>
      </c>
      <c r="J144" s="31">
        <v>27000</v>
      </c>
      <c r="K144" s="31">
        <v>1.2</v>
      </c>
      <c r="L144" s="28">
        <v>2000</v>
      </c>
      <c r="M144" s="28">
        <v>2048</v>
      </c>
      <c r="N144" s="32">
        <v>1</v>
      </c>
      <c r="O144" s="30">
        <v>53</v>
      </c>
    </row>
    <row r="145" spans="1:15">
      <c r="A145" s="21">
        <v>4</v>
      </c>
      <c r="B145" s="26" t="s">
        <v>55</v>
      </c>
      <c r="C145" s="27">
        <v>0.23</v>
      </c>
      <c r="D145" s="31">
        <v>890</v>
      </c>
      <c r="E145" s="31" t="s">
        <v>247</v>
      </c>
      <c r="F145" s="30"/>
      <c r="G145" s="30">
        <v>7.5</v>
      </c>
      <c r="H145" s="30">
        <v>6.5</v>
      </c>
      <c r="I145" s="31" t="s">
        <v>29</v>
      </c>
      <c r="J145" s="31">
        <v>19000</v>
      </c>
      <c r="K145" s="31">
        <v>1.2</v>
      </c>
      <c r="L145" s="28">
        <v>2100</v>
      </c>
      <c r="M145" s="28">
        <v>2048</v>
      </c>
      <c r="N145" s="32">
        <v>1</v>
      </c>
      <c r="O145" s="30">
        <v>47</v>
      </c>
    </row>
    <row r="146" spans="1:15">
      <c r="A146" s="21">
        <v>4</v>
      </c>
      <c r="B146" s="26" t="s">
        <v>155</v>
      </c>
      <c r="C146" s="27">
        <v>0.17</v>
      </c>
      <c r="D146" s="31">
        <v>792</v>
      </c>
      <c r="E146" s="31" t="s">
        <v>249</v>
      </c>
      <c r="F146" s="30" t="s">
        <v>405</v>
      </c>
      <c r="G146" s="30">
        <v>11.9</v>
      </c>
      <c r="H146" s="30">
        <v>8.1</v>
      </c>
      <c r="I146" s="31" t="s">
        <v>26</v>
      </c>
      <c r="J146" s="31">
        <v>25000</v>
      </c>
      <c r="K146" s="31">
        <v>0.8</v>
      </c>
      <c r="L146" s="28">
        <v>2100</v>
      </c>
      <c r="M146" s="28">
        <v>2048</v>
      </c>
      <c r="N146" s="32">
        <v>0.94</v>
      </c>
      <c r="O146" s="30">
        <v>65</v>
      </c>
    </row>
    <row r="147" spans="1:15">
      <c r="A147" s="21">
        <v>4</v>
      </c>
      <c r="B147" s="26" t="s">
        <v>201</v>
      </c>
      <c r="C147" s="27">
        <v>0.03</v>
      </c>
      <c r="D147" s="31">
        <v>98</v>
      </c>
      <c r="E147" s="29">
        <v>41432</v>
      </c>
      <c r="F147" s="30"/>
      <c r="G147" s="30">
        <v>8</v>
      </c>
      <c r="H147" s="30">
        <v>6.5</v>
      </c>
      <c r="I147" s="31" t="s">
        <v>29</v>
      </c>
      <c r="J147" s="31">
        <v>19000</v>
      </c>
      <c r="K147" s="31">
        <v>0.5</v>
      </c>
      <c r="L147" s="28">
        <v>2100</v>
      </c>
      <c r="M147" s="31">
        <v>0</v>
      </c>
      <c r="N147" s="32">
        <v>0.71</v>
      </c>
      <c r="O147" s="30">
        <v>18</v>
      </c>
    </row>
    <row r="148" spans="1:15">
      <c r="A148" s="21">
        <v>5</v>
      </c>
      <c r="B148" s="22" t="s">
        <v>31</v>
      </c>
      <c r="C148" s="33">
        <v>0.11</v>
      </c>
      <c r="D148" s="34">
        <v>1674</v>
      </c>
      <c r="E148" s="22" t="s">
        <v>202</v>
      </c>
      <c r="F148" s="22"/>
      <c r="G148" s="22">
        <v>5.5</v>
      </c>
      <c r="H148" s="22">
        <v>15.1</v>
      </c>
      <c r="I148" s="22" t="s">
        <v>158</v>
      </c>
      <c r="J148" s="22">
        <v>14000</v>
      </c>
      <c r="K148" s="22">
        <v>5</v>
      </c>
      <c r="L148" s="34">
        <v>2000</v>
      </c>
      <c r="M148" s="34">
        <v>1138</v>
      </c>
      <c r="N148" s="33">
        <v>1</v>
      </c>
      <c r="O148" s="22">
        <v>25</v>
      </c>
    </row>
    <row r="149" spans="1:15">
      <c r="A149" s="21">
        <v>5</v>
      </c>
      <c r="B149" s="22" t="s">
        <v>32</v>
      </c>
      <c r="C149" s="33">
        <v>0.16</v>
      </c>
      <c r="D149" s="34">
        <v>2566</v>
      </c>
      <c r="E149" s="22" t="s">
        <v>162</v>
      </c>
      <c r="F149" s="22"/>
      <c r="G149" s="22">
        <v>4.5</v>
      </c>
      <c r="H149" s="22">
        <v>15.7</v>
      </c>
      <c r="I149" s="22" t="s">
        <v>158</v>
      </c>
      <c r="J149" s="22">
        <v>14000</v>
      </c>
      <c r="K149" s="22">
        <v>5.6</v>
      </c>
      <c r="L149" s="34">
        <v>2000</v>
      </c>
      <c r="M149" s="34">
        <v>1138</v>
      </c>
      <c r="N149" s="33">
        <v>1</v>
      </c>
      <c r="O149" s="22">
        <v>37</v>
      </c>
    </row>
    <row r="150" spans="1:15">
      <c r="A150" s="21">
        <v>5</v>
      </c>
      <c r="B150" s="22" t="s">
        <v>33</v>
      </c>
      <c r="C150" s="33">
        <v>0.12</v>
      </c>
      <c r="D150" s="34">
        <v>1319</v>
      </c>
      <c r="E150" s="22" t="s">
        <v>253</v>
      </c>
      <c r="F150" s="22"/>
      <c r="G150" s="22">
        <v>8.9</v>
      </c>
      <c r="H150" s="22">
        <v>11.2</v>
      </c>
      <c r="I150" s="22" t="s">
        <v>90</v>
      </c>
      <c r="J150" s="22">
        <v>17000</v>
      </c>
      <c r="K150" s="22">
        <v>1.8</v>
      </c>
      <c r="L150" s="34">
        <v>2000</v>
      </c>
      <c r="M150" s="22">
        <v>885</v>
      </c>
      <c r="N150" s="33">
        <v>1</v>
      </c>
      <c r="O150" s="22">
        <v>54</v>
      </c>
    </row>
    <row r="151" spans="1:15">
      <c r="A151" s="21">
        <v>5</v>
      </c>
      <c r="B151" s="22" t="s">
        <v>34</v>
      </c>
      <c r="C151" s="33">
        <v>0.1</v>
      </c>
      <c r="D151" s="34">
        <v>1176</v>
      </c>
      <c r="E151" s="22" t="s">
        <v>253</v>
      </c>
      <c r="F151" s="22"/>
      <c r="G151" s="22">
        <v>9.6</v>
      </c>
      <c r="H151" s="22">
        <v>11.6</v>
      </c>
      <c r="I151" s="22" t="s">
        <v>90</v>
      </c>
      <c r="J151" s="22">
        <v>17000</v>
      </c>
      <c r="K151" s="22">
        <v>1.9</v>
      </c>
      <c r="L151" s="34">
        <v>2000</v>
      </c>
      <c r="M151" s="22">
        <v>885</v>
      </c>
      <c r="N151" s="33">
        <v>1</v>
      </c>
      <c r="O151" s="22">
        <v>48</v>
      </c>
    </row>
    <row r="152" spans="1:15">
      <c r="A152" s="21">
        <v>5</v>
      </c>
      <c r="B152" s="26" t="s">
        <v>35</v>
      </c>
      <c r="C152" s="27">
        <v>0.01</v>
      </c>
      <c r="D152" s="31">
        <v>34</v>
      </c>
      <c r="E152" s="31" t="s">
        <v>205</v>
      </c>
      <c r="F152" s="30"/>
      <c r="G152" s="30">
        <v>7.4</v>
      </c>
      <c r="H152" s="30">
        <v>11.6</v>
      </c>
      <c r="I152" s="31" t="s">
        <v>20</v>
      </c>
      <c r="J152" s="31">
        <v>17000</v>
      </c>
      <c r="K152" s="31">
        <v>2.4</v>
      </c>
      <c r="L152" s="28">
        <v>1700</v>
      </c>
      <c r="M152" s="28">
        <v>1012</v>
      </c>
      <c r="N152" s="32">
        <v>0.84</v>
      </c>
      <c r="O152" s="30">
        <v>0</v>
      </c>
    </row>
    <row r="153" spans="1:15">
      <c r="A153" s="21">
        <v>5</v>
      </c>
      <c r="B153" s="22" t="s">
        <v>123</v>
      </c>
      <c r="C153" s="33">
        <v>0.14000000000000001</v>
      </c>
      <c r="D153" s="22">
        <v>754</v>
      </c>
      <c r="E153" s="35">
        <v>41891</v>
      </c>
      <c r="F153" s="22"/>
      <c r="G153" s="22">
        <v>13.7</v>
      </c>
      <c r="H153" s="22">
        <v>7.1</v>
      </c>
      <c r="I153" s="22" t="s">
        <v>75</v>
      </c>
      <c r="J153" s="22">
        <v>24900</v>
      </c>
      <c r="K153" s="22">
        <v>1.1000000000000001</v>
      </c>
      <c r="L153" s="34">
        <v>2000</v>
      </c>
      <c r="M153" s="22">
        <v>885</v>
      </c>
      <c r="N153" s="33">
        <v>0.98</v>
      </c>
      <c r="O153" s="22">
        <v>51</v>
      </c>
    </row>
    <row r="154" spans="1:15">
      <c r="A154" s="21">
        <v>5</v>
      </c>
      <c r="B154" s="22" t="s">
        <v>210</v>
      </c>
      <c r="C154" s="33">
        <v>0.03</v>
      </c>
      <c r="D154" s="22">
        <v>149</v>
      </c>
      <c r="E154" s="35">
        <v>41860</v>
      </c>
      <c r="F154" s="22" t="s">
        <v>405</v>
      </c>
      <c r="G154" s="22">
        <v>14</v>
      </c>
      <c r="H154" s="22">
        <v>6</v>
      </c>
      <c r="I154" s="22" t="s">
        <v>75</v>
      </c>
      <c r="J154" s="22">
        <v>25000</v>
      </c>
      <c r="K154" s="22">
        <v>0.3</v>
      </c>
      <c r="L154" s="34">
        <v>2000</v>
      </c>
      <c r="M154" s="22">
        <v>506</v>
      </c>
      <c r="N154" s="33">
        <v>0.7</v>
      </c>
      <c r="O154" s="22">
        <v>37</v>
      </c>
    </row>
    <row r="155" spans="1:15">
      <c r="A155" s="21">
        <v>5</v>
      </c>
      <c r="B155" s="22" t="s">
        <v>36</v>
      </c>
      <c r="C155" s="33">
        <v>0</v>
      </c>
      <c r="D155" s="22">
        <v>30</v>
      </c>
      <c r="E155" s="22" t="s">
        <v>258</v>
      </c>
      <c r="F155" s="22"/>
      <c r="G155" s="22">
        <v>7.3</v>
      </c>
      <c r="H155" s="22">
        <v>12.7</v>
      </c>
      <c r="I155" s="22" t="s">
        <v>259</v>
      </c>
      <c r="J155" s="22">
        <v>15000</v>
      </c>
      <c r="K155" s="22">
        <v>2.2999999999999998</v>
      </c>
      <c r="L155" s="34">
        <v>1800</v>
      </c>
      <c r="M155" s="34">
        <v>2510</v>
      </c>
      <c r="N155" s="33">
        <v>1</v>
      </c>
      <c r="O155" s="22">
        <v>1</v>
      </c>
    </row>
    <row r="156" spans="1:15">
      <c r="A156" s="21">
        <v>5</v>
      </c>
      <c r="B156" s="22" t="s">
        <v>37</v>
      </c>
      <c r="C156" s="33">
        <v>0.13</v>
      </c>
      <c r="D156" s="34">
        <v>2076</v>
      </c>
      <c r="E156" s="22" t="s">
        <v>215</v>
      </c>
      <c r="F156" s="22"/>
      <c r="G156" s="22">
        <v>4.8</v>
      </c>
      <c r="H156" s="22">
        <v>15.2</v>
      </c>
      <c r="I156" s="22" t="s">
        <v>261</v>
      </c>
      <c r="J156" s="22">
        <v>12000</v>
      </c>
      <c r="K156" s="22">
        <v>4.8</v>
      </c>
      <c r="L156" s="34">
        <v>1800</v>
      </c>
      <c r="M156" s="34">
        <v>2635</v>
      </c>
      <c r="N156" s="33">
        <v>1</v>
      </c>
      <c r="O156" s="22">
        <v>31</v>
      </c>
    </row>
    <row r="157" spans="1:15">
      <c r="A157" s="21">
        <v>5</v>
      </c>
      <c r="B157" s="22" t="s">
        <v>38</v>
      </c>
      <c r="C157" s="33">
        <v>0.14000000000000001</v>
      </c>
      <c r="D157" s="22">
        <v>742</v>
      </c>
      <c r="E157" s="22" t="s">
        <v>263</v>
      </c>
      <c r="F157" s="22"/>
      <c r="G157" s="22">
        <v>13.3</v>
      </c>
      <c r="H157" s="22">
        <v>6.7</v>
      </c>
      <c r="I157" s="22" t="s">
        <v>264</v>
      </c>
      <c r="J157" s="22">
        <v>23000</v>
      </c>
      <c r="K157" s="22">
        <v>1</v>
      </c>
      <c r="L157" s="34">
        <v>1750</v>
      </c>
      <c r="M157" s="34">
        <v>2635</v>
      </c>
      <c r="N157" s="33">
        <v>1</v>
      </c>
      <c r="O157" s="22">
        <v>57</v>
      </c>
    </row>
    <row r="158" spans="1:15">
      <c r="A158" s="21">
        <v>5</v>
      </c>
      <c r="B158" s="22" t="s">
        <v>39</v>
      </c>
      <c r="C158" s="33">
        <v>0.15</v>
      </c>
      <c r="D158" s="22">
        <v>706</v>
      </c>
      <c r="E158" s="22" t="s">
        <v>265</v>
      </c>
      <c r="F158" s="22"/>
      <c r="G158" s="22">
        <v>14.7</v>
      </c>
      <c r="H158" s="22">
        <v>12</v>
      </c>
      <c r="I158" s="22" t="s">
        <v>76</v>
      </c>
      <c r="J158" s="22">
        <v>26000</v>
      </c>
      <c r="K158" s="22">
        <v>1.1000000000000001</v>
      </c>
      <c r="L158" s="34">
        <v>1800</v>
      </c>
      <c r="M158" s="34">
        <v>2384</v>
      </c>
      <c r="N158" s="33">
        <v>1</v>
      </c>
      <c r="O158" s="22">
        <v>47</v>
      </c>
    </row>
    <row r="159" spans="1:15">
      <c r="A159" s="21">
        <v>5</v>
      </c>
      <c r="B159" s="26" t="s">
        <v>40</v>
      </c>
      <c r="C159" s="27">
        <v>0.18</v>
      </c>
      <c r="D159" s="31">
        <v>704</v>
      </c>
      <c r="E159" s="31" t="s">
        <v>219</v>
      </c>
      <c r="F159" s="30"/>
      <c r="G159" s="30">
        <v>7.3</v>
      </c>
      <c r="H159" s="30">
        <v>6.7</v>
      </c>
      <c r="I159" s="31" t="s">
        <v>220</v>
      </c>
      <c r="J159" s="31">
        <v>18000</v>
      </c>
      <c r="K159" s="31">
        <v>1.2</v>
      </c>
      <c r="L159" s="28">
        <v>1550</v>
      </c>
      <c r="M159" s="28">
        <v>2137</v>
      </c>
      <c r="N159" s="32">
        <v>0.89</v>
      </c>
      <c r="O159" s="30">
        <v>45</v>
      </c>
    </row>
    <row r="160" spans="1:15">
      <c r="A160" s="21">
        <v>5</v>
      </c>
      <c r="B160" s="22" t="s">
        <v>41</v>
      </c>
      <c r="C160" s="33">
        <v>0.11</v>
      </c>
      <c r="D160" s="34">
        <v>1301</v>
      </c>
      <c r="E160" s="22" t="s">
        <v>223</v>
      </c>
      <c r="F160" s="22"/>
      <c r="G160" s="22">
        <v>8.3000000000000007</v>
      </c>
      <c r="H160" s="22">
        <v>11.7</v>
      </c>
      <c r="I160" s="22" t="s">
        <v>20</v>
      </c>
      <c r="J160" s="22">
        <v>19000</v>
      </c>
      <c r="K160" s="22">
        <v>2.4</v>
      </c>
      <c r="L160" s="34">
        <v>2300</v>
      </c>
      <c r="M160" s="34">
        <v>1659</v>
      </c>
      <c r="N160" s="33">
        <v>1</v>
      </c>
      <c r="O160" s="22">
        <v>43</v>
      </c>
    </row>
    <row r="161" spans="1:15">
      <c r="A161" s="21">
        <v>5</v>
      </c>
      <c r="B161" s="22" t="s">
        <v>42</v>
      </c>
      <c r="C161" s="33">
        <v>0.11</v>
      </c>
      <c r="D161" s="34">
        <v>1680</v>
      </c>
      <c r="E161" s="22" t="s">
        <v>225</v>
      </c>
      <c r="F161" s="22"/>
      <c r="G161" s="22">
        <v>5</v>
      </c>
      <c r="H161" s="22">
        <v>15</v>
      </c>
      <c r="I161" s="22" t="s">
        <v>125</v>
      </c>
      <c r="J161" s="22">
        <v>15500</v>
      </c>
      <c r="K161" s="22">
        <v>4.9000000000000004</v>
      </c>
      <c r="L161" s="34">
        <v>2300</v>
      </c>
      <c r="M161" s="34">
        <v>1659</v>
      </c>
      <c r="N161" s="33">
        <v>1</v>
      </c>
      <c r="O161" s="22">
        <v>22</v>
      </c>
    </row>
    <row r="162" spans="1:15">
      <c r="A162" s="21">
        <v>5</v>
      </c>
      <c r="B162" s="22" t="s">
        <v>43</v>
      </c>
      <c r="C162" s="33">
        <v>0.15</v>
      </c>
      <c r="D162" s="22">
        <v>829</v>
      </c>
      <c r="E162" s="35">
        <v>41860</v>
      </c>
      <c r="F162" s="22"/>
      <c r="G162" s="22">
        <v>13.3</v>
      </c>
      <c r="H162" s="22">
        <v>6.9</v>
      </c>
      <c r="I162" s="22" t="s">
        <v>75</v>
      </c>
      <c r="J162" s="22">
        <v>24000</v>
      </c>
      <c r="K162" s="22">
        <v>1.2</v>
      </c>
      <c r="L162" s="34">
        <v>2100</v>
      </c>
      <c r="M162" s="34">
        <v>1659</v>
      </c>
      <c r="N162" s="33">
        <v>1</v>
      </c>
      <c r="O162" s="22">
        <v>54</v>
      </c>
    </row>
    <row r="163" spans="1:15">
      <c r="A163" s="21">
        <v>5</v>
      </c>
      <c r="B163" s="22" t="s">
        <v>44</v>
      </c>
      <c r="C163" s="33">
        <v>0.18</v>
      </c>
      <c r="D163" s="22">
        <v>868</v>
      </c>
      <c r="E163" s="35">
        <v>41648</v>
      </c>
      <c r="F163" s="22"/>
      <c r="G163" s="22">
        <v>14.8</v>
      </c>
      <c r="H163" s="22">
        <v>12.1</v>
      </c>
      <c r="I163" s="22" t="s">
        <v>76</v>
      </c>
      <c r="J163" s="22">
        <v>27000</v>
      </c>
      <c r="K163" s="22">
        <v>1.3</v>
      </c>
      <c r="L163" s="34">
        <v>2100</v>
      </c>
      <c r="M163" s="34">
        <v>1659</v>
      </c>
      <c r="N163" s="33">
        <v>1</v>
      </c>
      <c r="O163" s="22">
        <v>66</v>
      </c>
    </row>
    <row r="164" spans="1:15">
      <c r="A164" s="21">
        <v>5</v>
      </c>
      <c r="B164" s="26" t="s">
        <v>45</v>
      </c>
      <c r="C164" s="27">
        <v>0.21</v>
      </c>
      <c r="D164" s="31">
        <v>816</v>
      </c>
      <c r="E164" s="31" t="s">
        <v>231</v>
      </c>
      <c r="F164" s="30"/>
      <c r="G164" s="30">
        <v>7.8</v>
      </c>
      <c r="H164" s="30">
        <v>6.8</v>
      </c>
      <c r="I164" s="31" t="s">
        <v>29</v>
      </c>
      <c r="J164" s="31">
        <v>19500</v>
      </c>
      <c r="K164" s="31">
        <v>1.2</v>
      </c>
      <c r="L164" s="28">
        <v>2100</v>
      </c>
      <c r="M164" s="28">
        <v>1718</v>
      </c>
      <c r="N164" s="32">
        <v>1</v>
      </c>
      <c r="O164" s="30">
        <v>43</v>
      </c>
    </row>
    <row r="165" spans="1:15">
      <c r="A165" s="21">
        <v>5</v>
      </c>
      <c r="B165" s="22" t="s">
        <v>140</v>
      </c>
      <c r="C165" s="33">
        <v>0.19</v>
      </c>
      <c r="D165" s="22">
        <v>890</v>
      </c>
      <c r="E165" s="35">
        <v>41648</v>
      </c>
      <c r="F165" s="22"/>
      <c r="G165" s="22">
        <v>14.6</v>
      </c>
      <c r="H165" s="22">
        <v>12</v>
      </c>
      <c r="I165" s="22" t="s">
        <v>76</v>
      </c>
      <c r="J165" s="22">
        <v>27000</v>
      </c>
      <c r="K165" s="22">
        <v>1.1000000000000001</v>
      </c>
      <c r="L165" s="34">
        <v>2100</v>
      </c>
      <c r="M165" s="34">
        <v>1659</v>
      </c>
      <c r="N165" s="33">
        <v>1</v>
      </c>
      <c r="O165" s="22">
        <v>66</v>
      </c>
    </row>
    <row r="166" spans="1:15">
      <c r="A166" s="21">
        <v>5</v>
      </c>
      <c r="B166" s="26" t="s">
        <v>185</v>
      </c>
      <c r="C166" s="27">
        <v>0.05</v>
      </c>
      <c r="D166" s="31">
        <v>204</v>
      </c>
      <c r="E166" s="31" t="s">
        <v>186</v>
      </c>
      <c r="F166" s="30"/>
      <c r="G166" s="30">
        <v>7.8</v>
      </c>
      <c r="H166" s="30">
        <v>7</v>
      </c>
      <c r="I166" s="31" t="s">
        <v>29</v>
      </c>
      <c r="J166" s="31">
        <v>19000</v>
      </c>
      <c r="K166" s="31">
        <v>0.5</v>
      </c>
      <c r="L166" s="28">
        <v>2100</v>
      </c>
      <c r="M166" s="28">
        <v>1964</v>
      </c>
      <c r="N166" s="32">
        <v>0.71</v>
      </c>
      <c r="O166" s="30">
        <v>27</v>
      </c>
    </row>
    <row r="167" spans="1:15">
      <c r="A167" s="21">
        <v>5</v>
      </c>
      <c r="B167" s="22" t="s">
        <v>271</v>
      </c>
      <c r="C167" s="33">
        <v>0.15</v>
      </c>
      <c r="D167" s="22">
        <v>829</v>
      </c>
      <c r="E167" s="35">
        <v>41860</v>
      </c>
      <c r="F167" s="22"/>
      <c r="G167" s="22">
        <v>13.3</v>
      </c>
      <c r="H167" s="22">
        <v>6.9</v>
      </c>
      <c r="I167" s="22" t="s">
        <v>75</v>
      </c>
      <c r="J167" s="22">
        <v>24000</v>
      </c>
      <c r="K167" s="22">
        <v>1.2</v>
      </c>
      <c r="L167" s="34">
        <v>2100</v>
      </c>
      <c r="M167" s="34">
        <v>1659</v>
      </c>
      <c r="N167" s="33">
        <v>1</v>
      </c>
      <c r="O167" s="22">
        <v>54</v>
      </c>
    </row>
    <row r="168" spans="1:15">
      <c r="A168" s="21">
        <v>5</v>
      </c>
      <c r="B168" s="22" t="s">
        <v>46</v>
      </c>
      <c r="C168" s="33">
        <v>0.12</v>
      </c>
      <c r="D168" s="34">
        <v>1851</v>
      </c>
      <c r="E168" s="22" t="s">
        <v>272</v>
      </c>
      <c r="F168" s="22"/>
      <c r="G168" s="22">
        <v>5.0999999999999996</v>
      </c>
      <c r="H168" s="22">
        <v>15.1</v>
      </c>
      <c r="I168" s="22" t="s">
        <v>171</v>
      </c>
      <c r="J168" s="22">
        <v>12000</v>
      </c>
      <c r="K168" s="22">
        <v>6.3</v>
      </c>
      <c r="L168" s="34">
        <v>2000</v>
      </c>
      <c r="M168" s="34">
        <v>1148</v>
      </c>
      <c r="N168" s="33">
        <v>1</v>
      </c>
      <c r="O168" s="22">
        <v>27</v>
      </c>
    </row>
    <row r="169" spans="1:15">
      <c r="A169" s="21">
        <v>5</v>
      </c>
      <c r="B169" s="22" t="s">
        <v>47</v>
      </c>
      <c r="C169" s="33">
        <v>0.14000000000000001</v>
      </c>
      <c r="D169" s="34">
        <v>2170</v>
      </c>
      <c r="E169" s="35">
        <v>41648</v>
      </c>
      <c r="F169" s="22"/>
      <c r="G169" s="22">
        <v>4.5</v>
      </c>
      <c r="H169" s="22">
        <v>15.5</v>
      </c>
      <c r="I169" s="22" t="s">
        <v>261</v>
      </c>
      <c r="J169" s="22">
        <v>12000</v>
      </c>
      <c r="K169" s="22">
        <v>5</v>
      </c>
      <c r="L169" s="34">
        <v>2000</v>
      </c>
      <c r="M169" s="34">
        <v>1148</v>
      </c>
      <c r="N169" s="33">
        <v>1</v>
      </c>
      <c r="O169" s="22">
        <v>32</v>
      </c>
    </row>
    <row r="170" spans="1:15">
      <c r="A170" s="21">
        <v>5</v>
      </c>
      <c r="B170" s="22" t="s">
        <v>48</v>
      </c>
      <c r="C170" s="33">
        <v>0.1</v>
      </c>
      <c r="D170" s="34">
        <v>1181</v>
      </c>
      <c r="E170" s="22" t="s">
        <v>238</v>
      </c>
      <c r="F170" s="22"/>
      <c r="G170" s="22">
        <v>8.3000000000000007</v>
      </c>
      <c r="H170" s="22">
        <v>11.5</v>
      </c>
      <c r="I170" s="22" t="s">
        <v>157</v>
      </c>
      <c r="J170" s="22">
        <v>14000</v>
      </c>
      <c r="K170" s="22">
        <v>2.1</v>
      </c>
      <c r="L170" s="34">
        <v>2000</v>
      </c>
      <c r="M170" s="22">
        <v>615</v>
      </c>
      <c r="N170" s="33">
        <v>1</v>
      </c>
      <c r="O170" s="22">
        <v>47</v>
      </c>
    </row>
    <row r="171" spans="1:15">
      <c r="A171" s="21">
        <v>5</v>
      </c>
      <c r="B171" s="22" t="s">
        <v>49</v>
      </c>
      <c r="C171" s="33">
        <v>0.1</v>
      </c>
      <c r="D171" s="34">
        <v>1175</v>
      </c>
      <c r="E171" s="22" t="s">
        <v>238</v>
      </c>
      <c r="F171" s="22"/>
      <c r="G171" s="22">
        <v>8.4</v>
      </c>
      <c r="H171" s="22">
        <v>12.5</v>
      </c>
      <c r="I171" s="22" t="s">
        <v>157</v>
      </c>
      <c r="J171" s="22">
        <v>14000</v>
      </c>
      <c r="K171" s="22">
        <v>2.2999999999999998</v>
      </c>
      <c r="L171" s="34">
        <v>2000</v>
      </c>
      <c r="M171" s="22">
        <v>574</v>
      </c>
      <c r="N171" s="33">
        <v>1</v>
      </c>
      <c r="O171" s="22">
        <v>40</v>
      </c>
    </row>
    <row r="172" spans="1:15">
      <c r="A172" s="21">
        <v>5</v>
      </c>
      <c r="B172" s="26" t="s">
        <v>201</v>
      </c>
      <c r="C172" s="27">
        <v>0.03</v>
      </c>
      <c r="D172" s="31">
        <v>98</v>
      </c>
      <c r="E172" s="29">
        <v>41432</v>
      </c>
      <c r="F172" s="30"/>
      <c r="G172" s="30">
        <v>8</v>
      </c>
      <c r="H172" s="30">
        <v>6.5</v>
      </c>
      <c r="I172" s="31" t="s">
        <v>29</v>
      </c>
      <c r="J172" s="31">
        <v>19000</v>
      </c>
      <c r="K172" s="31">
        <v>0.5</v>
      </c>
      <c r="L172" s="28">
        <v>2100</v>
      </c>
      <c r="M172" s="31">
        <v>0</v>
      </c>
      <c r="N172" s="32">
        <v>0.71</v>
      </c>
      <c r="O172" s="30">
        <v>18</v>
      </c>
    </row>
    <row r="173" spans="1:15">
      <c r="A173" s="21">
        <v>5</v>
      </c>
      <c r="B173" s="22" t="s">
        <v>51</v>
      </c>
      <c r="C173" s="33">
        <v>0.03</v>
      </c>
      <c r="D173" s="22">
        <v>350</v>
      </c>
      <c r="E173" s="22" t="s">
        <v>243</v>
      </c>
      <c r="F173" s="22"/>
      <c r="G173" s="22">
        <v>6.8</v>
      </c>
      <c r="H173" s="22">
        <v>13.4</v>
      </c>
      <c r="I173" s="22" t="s">
        <v>71</v>
      </c>
      <c r="J173" s="22">
        <v>17500</v>
      </c>
      <c r="K173" s="22">
        <v>3.8</v>
      </c>
      <c r="L173" s="34">
        <v>2000</v>
      </c>
      <c r="M173" s="34">
        <v>1687</v>
      </c>
      <c r="N173" s="33">
        <v>1</v>
      </c>
      <c r="O173" s="22">
        <v>5</v>
      </c>
    </row>
    <row r="174" spans="1:15">
      <c r="A174" s="21">
        <v>5</v>
      </c>
      <c r="B174" s="22" t="s">
        <v>52</v>
      </c>
      <c r="C174" s="33">
        <v>7.0000000000000007E-2</v>
      </c>
      <c r="D174" s="34">
        <v>1146</v>
      </c>
      <c r="E174" s="22" t="s">
        <v>195</v>
      </c>
      <c r="F174" s="22"/>
      <c r="G174" s="22">
        <v>3</v>
      </c>
      <c r="H174" s="22">
        <v>17</v>
      </c>
      <c r="I174" s="22" t="s">
        <v>73</v>
      </c>
      <c r="J174" s="22">
        <v>12000</v>
      </c>
      <c r="K174" s="22">
        <v>9.6</v>
      </c>
      <c r="L174" s="34">
        <v>2000</v>
      </c>
      <c r="M174" s="34">
        <v>1687</v>
      </c>
      <c r="N174" s="33">
        <v>1</v>
      </c>
      <c r="O174" s="22">
        <v>9</v>
      </c>
    </row>
    <row r="175" spans="1:15">
      <c r="A175" s="23">
        <v>5</v>
      </c>
      <c r="B175" s="22" t="s">
        <v>53</v>
      </c>
      <c r="C175" s="33">
        <v>0.2</v>
      </c>
      <c r="D175" s="34">
        <v>1055</v>
      </c>
      <c r="E175" s="22" t="s">
        <v>278</v>
      </c>
      <c r="F175" s="22"/>
      <c r="G175" s="22">
        <v>13</v>
      </c>
      <c r="H175" s="22">
        <v>6.9</v>
      </c>
      <c r="I175" s="22" t="s">
        <v>75</v>
      </c>
      <c r="J175" s="22">
        <v>25000</v>
      </c>
      <c r="K175" s="22">
        <v>1.2</v>
      </c>
      <c r="L175" s="34">
        <v>2200</v>
      </c>
      <c r="M175" s="34">
        <v>1687</v>
      </c>
      <c r="N175" s="33">
        <v>1</v>
      </c>
      <c r="O175" s="22">
        <v>68</v>
      </c>
    </row>
    <row r="176" spans="1:15">
      <c r="A176" s="21">
        <v>5</v>
      </c>
      <c r="B176" s="22" t="s">
        <v>54</v>
      </c>
      <c r="C176" s="33">
        <v>0.17</v>
      </c>
      <c r="D176" s="22">
        <v>826</v>
      </c>
      <c r="E176" s="35">
        <v>41648</v>
      </c>
      <c r="F176" s="22"/>
      <c r="G176" s="22">
        <v>15.1</v>
      </c>
      <c r="H176" s="22">
        <v>12.3</v>
      </c>
      <c r="I176" s="22" t="s">
        <v>76</v>
      </c>
      <c r="J176" s="22">
        <v>27000</v>
      </c>
      <c r="K176" s="22">
        <v>1.3</v>
      </c>
      <c r="L176" s="34">
        <v>2000</v>
      </c>
      <c r="M176" s="34">
        <v>1687</v>
      </c>
      <c r="N176" s="33">
        <v>1</v>
      </c>
      <c r="O176" s="22">
        <v>55</v>
      </c>
    </row>
    <row r="177" spans="1:15">
      <c r="A177" s="21">
        <v>5</v>
      </c>
      <c r="B177" s="26" t="s">
        <v>55</v>
      </c>
      <c r="C177" s="27">
        <v>0.23</v>
      </c>
      <c r="D177" s="31">
        <v>890</v>
      </c>
      <c r="E177" s="31" t="s">
        <v>247</v>
      </c>
      <c r="F177" s="30"/>
      <c r="G177" s="30">
        <v>7.5</v>
      </c>
      <c r="H177" s="30">
        <v>6.5</v>
      </c>
      <c r="I177" s="31" t="s">
        <v>29</v>
      </c>
      <c r="J177" s="31">
        <v>19000</v>
      </c>
      <c r="K177" s="31">
        <v>1.2</v>
      </c>
      <c r="L177" s="28">
        <v>2100</v>
      </c>
      <c r="M177" s="28">
        <v>2048</v>
      </c>
      <c r="N177" s="32">
        <v>1</v>
      </c>
      <c r="O177" s="30">
        <v>47</v>
      </c>
    </row>
    <row r="178" spans="1:15">
      <c r="A178" s="23">
        <v>5</v>
      </c>
      <c r="B178" s="22" t="s">
        <v>155</v>
      </c>
      <c r="C178" s="33">
        <v>0.2</v>
      </c>
      <c r="D178" s="34">
        <v>1055</v>
      </c>
      <c r="E178" s="22" t="s">
        <v>278</v>
      </c>
      <c r="F178" s="22"/>
      <c r="G178" s="22">
        <v>13</v>
      </c>
      <c r="H178" s="22">
        <v>6.9</v>
      </c>
      <c r="I178" s="22" t="s">
        <v>75</v>
      </c>
      <c r="J178" s="22">
        <v>25000</v>
      </c>
      <c r="K178" s="22">
        <v>1.2</v>
      </c>
      <c r="L178" s="34">
        <v>2200</v>
      </c>
      <c r="M178" s="34">
        <v>1687</v>
      </c>
      <c r="N178" s="33">
        <v>1</v>
      </c>
      <c r="O178" s="22">
        <v>68</v>
      </c>
    </row>
    <row r="179" spans="1:15">
      <c r="A179" s="21">
        <v>5</v>
      </c>
      <c r="B179" s="22" t="s">
        <v>201</v>
      </c>
      <c r="C179" s="33">
        <v>0.12</v>
      </c>
      <c r="D179" s="22">
        <v>549</v>
      </c>
      <c r="E179" s="22" t="s">
        <v>283</v>
      </c>
      <c r="F179" s="22"/>
      <c r="G179" s="22">
        <v>8.1999999999999993</v>
      </c>
      <c r="H179" s="22">
        <v>5.5</v>
      </c>
      <c r="I179" s="22" t="s">
        <v>76</v>
      </c>
      <c r="J179" s="22">
        <v>19000</v>
      </c>
      <c r="K179" s="22">
        <v>1</v>
      </c>
      <c r="L179" s="34">
        <v>2100</v>
      </c>
      <c r="M179" s="34">
        <v>1807</v>
      </c>
      <c r="N179" s="33">
        <v>0.94</v>
      </c>
      <c r="O179" s="22">
        <v>50</v>
      </c>
    </row>
    <row r="180" spans="1:15">
      <c r="A180" s="21">
        <v>5</v>
      </c>
      <c r="B180" s="22" t="s">
        <v>284</v>
      </c>
      <c r="C180" s="33">
        <v>0.2</v>
      </c>
      <c r="D180" s="34">
        <v>1055</v>
      </c>
      <c r="E180" s="22" t="s">
        <v>278</v>
      </c>
      <c r="F180" s="22"/>
      <c r="G180" s="22">
        <v>13</v>
      </c>
      <c r="H180" s="22">
        <v>6.9</v>
      </c>
      <c r="I180" s="22" t="s">
        <v>75</v>
      </c>
      <c r="J180" s="22">
        <v>25000</v>
      </c>
      <c r="K180" s="22">
        <v>1.2</v>
      </c>
      <c r="L180" s="34">
        <v>2200</v>
      </c>
      <c r="M180" s="34">
        <v>1687</v>
      </c>
      <c r="N180" s="33">
        <v>1</v>
      </c>
      <c r="O180" s="22">
        <v>68</v>
      </c>
    </row>
    <row r="181" spans="1:15">
      <c r="A181" s="21">
        <v>6</v>
      </c>
      <c r="B181" s="26" t="s">
        <v>31</v>
      </c>
      <c r="C181" s="27">
        <v>0.13</v>
      </c>
      <c r="D181" s="28">
        <v>2225</v>
      </c>
      <c r="E181" s="31" t="s">
        <v>202</v>
      </c>
      <c r="F181" s="30"/>
      <c r="G181" s="30">
        <v>5.5</v>
      </c>
      <c r="H181" s="30">
        <v>15.1</v>
      </c>
      <c r="I181" s="31" t="s">
        <v>261</v>
      </c>
      <c r="J181" s="31">
        <v>14000</v>
      </c>
      <c r="K181" s="31">
        <v>6</v>
      </c>
      <c r="L181" s="28">
        <v>2200</v>
      </c>
      <c r="M181" s="28">
        <v>1012</v>
      </c>
      <c r="N181" s="32">
        <v>1</v>
      </c>
      <c r="O181" s="30">
        <v>36</v>
      </c>
    </row>
    <row r="182" spans="1:15">
      <c r="A182" s="21">
        <v>6</v>
      </c>
      <c r="B182" s="26" t="s">
        <v>32</v>
      </c>
      <c r="C182" s="27">
        <v>0.17</v>
      </c>
      <c r="D182" s="28">
        <v>2904</v>
      </c>
      <c r="E182" s="31" t="s">
        <v>162</v>
      </c>
      <c r="F182" s="30"/>
      <c r="G182" s="30">
        <v>4.5</v>
      </c>
      <c r="H182" s="30">
        <v>15.7</v>
      </c>
      <c r="I182" s="31" t="s">
        <v>261</v>
      </c>
      <c r="J182" s="31">
        <v>14000</v>
      </c>
      <c r="K182" s="31">
        <v>6.6</v>
      </c>
      <c r="L182" s="28">
        <v>2200</v>
      </c>
      <c r="M182" s="28">
        <v>1012</v>
      </c>
      <c r="N182" s="32">
        <v>1</v>
      </c>
      <c r="O182" s="30">
        <v>41</v>
      </c>
    </row>
    <row r="183" spans="1:15">
      <c r="A183" s="21">
        <v>6</v>
      </c>
      <c r="B183" s="26" t="s">
        <v>33</v>
      </c>
      <c r="C183" s="27">
        <v>0.14000000000000001</v>
      </c>
      <c r="D183" s="28">
        <v>1756</v>
      </c>
      <c r="E183" s="31" t="s">
        <v>253</v>
      </c>
      <c r="F183" s="30"/>
      <c r="G183" s="30">
        <v>8.9</v>
      </c>
      <c r="H183" s="30">
        <v>11.2</v>
      </c>
      <c r="I183" s="31" t="s">
        <v>124</v>
      </c>
      <c r="J183" s="31">
        <v>17000</v>
      </c>
      <c r="K183" s="31">
        <v>2.8</v>
      </c>
      <c r="L183" s="28">
        <v>2200</v>
      </c>
      <c r="M183" s="31">
        <v>885</v>
      </c>
      <c r="N183" s="32">
        <v>1</v>
      </c>
      <c r="O183" s="30">
        <v>37</v>
      </c>
    </row>
    <row r="184" spans="1:15">
      <c r="A184" s="21">
        <v>6</v>
      </c>
      <c r="B184" s="26" t="s">
        <v>34</v>
      </c>
      <c r="C184" s="27">
        <v>0.13</v>
      </c>
      <c r="D184" s="28">
        <v>1579</v>
      </c>
      <c r="E184" s="31" t="s">
        <v>253</v>
      </c>
      <c r="F184" s="30"/>
      <c r="G184" s="30">
        <v>9.6</v>
      </c>
      <c r="H184" s="30">
        <v>11.6</v>
      </c>
      <c r="I184" s="31" t="s">
        <v>124</v>
      </c>
      <c r="J184" s="31">
        <v>17000</v>
      </c>
      <c r="K184" s="31">
        <v>2.9</v>
      </c>
      <c r="L184" s="28">
        <v>2200</v>
      </c>
      <c r="M184" s="31">
        <v>885</v>
      </c>
      <c r="N184" s="32">
        <v>1</v>
      </c>
      <c r="O184" s="30">
        <v>34</v>
      </c>
    </row>
    <row r="185" spans="1:15">
      <c r="A185" s="21">
        <v>6</v>
      </c>
      <c r="B185" s="26" t="s">
        <v>35</v>
      </c>
      <c r="C185" s="27">
        <v>0.13</v>
      </c>
      <c r="D185" s="28">
        <v>1626</v>
      </c>
      <c r="E185" s="31" t="s">
        <v>253</v>
      </c>
      <c r="F185" s="30"/>
      <c r="G185" s="30">
        <v>8.4</v>
      </c>
      <c r="H185" s="30">
        <v>10.6</v>
      </c>
      <c r="I185" s="31" t="s">
        <v>124</v>
      </c>
      <c r="J185" s="31">
        <v>17000</v>
      </c>
      <c r="K185" s="31">
        <v>2.9</v>
      </c>
      <c r="L185" s="28">
        <v>2200</v>
      </c>
      <c r="M185" s="31">
        <v>885</v>
      </c>
      <c r="N185" s="32">
        <v>1</v>
      </c>
      <c r="O185" s="30">
        <v>34</v>
      </c>
    </row>
    <row r="186" spans="1:15">
      <c r="A186" s="21">
        <v>6</v>
      </c>
      <c r="B186" s="26" t="s">
        <v>123</v>
      </c>
      <c r="C186" s="27">
        <v>0.1</v>
      </c>
      <c r="D186" s="31">
        <v>612</v>
      </c>
      <c r="E186" s="29">
        <v>42043</v>
      </c>
      <c r="F186" s="30"/>
      <c r="G186" s="30">
        <v>14.7</v>
      </c>
      <c r="H186" s="30">
        <v>5.8</v>
      </c>
      <c r="I186" s="31" t="s">
        <v>164</v>
      </c>
      <c r="J186" s="31">
        <v>24900</v>
      </c>
      <c r="K186" s="31">
        <v>1.2</v>
      </c>
      <c r="L186" s="28">
        <v>2000</v>
      </c>
      <c r="M186" s="31">
        <v>885</v>
      </c>
      <c r="N186" s="32">
        <v>1</v>
      </c>
      <c r="O186" s="30">
        <v>53</v>
      </c>
    </row>
    <row r="187" spans="1:15">
      <c r="A187" s="21">
        <v>6</v>
      </c>
      <c r="B187" s="26" t="s">
        <v>210</v>
      </c>
      <c r="C187" s="27">
        <v>0.08</v>
      </c>
      <c r="D187" s="31">
        <v>513</v>
      </c>
      <c r="E187" s="29">
        <v>42252</v>
      </c>
      <c r="F187" s="30"/>
      <c r="G187" s="30">
        <v>14.7</v>
      </c>
      <c r="H187" s="30">
        <v>5.3</v>
      </c>
      <c r="I187" s="31" t="s">
        <v>164</v>
      </c>
      <c r="J187" s="31">
        <v>25000</v>
      </c>
      <c r="K187" s="31">
        <v>1</v>
      </c>
      <c r="L187" s="28">
        <v>2000</v>
      </c>
      <c r="M187" s="31">
        <v>759</v>
      </c>
      <c r="N187" s="32">
        <v>0.92</v>
      </c>
      <c r="O187" s="30">
        <v>52</v>
      </c>
    </row>
    <row r="188" spans="1:15">
      <c r="A188" s="21">
        <v>6</v>
      </c>
      <c r="B188" s="26" t="s">
        <v>36</v>
      </c>
      <c r="C188" s="27">
        <v>0.11</v>
      </c>
      <c r="D188" s="28">
        <v>1372</v>
      </c>
      <c r="E188" s="31" t="s">
        <v>258</v>
      </c>
      <c r="F188" s="30"/>
      <c r="G188" s="30">
        <v>8.8000000000000007</v>
      </c>
      <c r="H188" s="30">
        <v>11.2</v>
      </c>
      <c r="I188" s="31" t="s">
        <v>292</v>
      </c>
      <c r="J188" s="31">
        <v>15000</v>
      </c>
      <c r="K188" s="31">
        <v>1.8</v>
      </c>
      <c r="L188" s="28">
        <v>1800</v>
      </c>
      <c r="M188" s="28">
        <v>2160</v>
      </c>
      <c r="N188" s="32">
        <v>1</v>
      </c>
      <c r="O188" s="30">
        <v>52</v>
      </c>
    </row>
    <row r="189" spans="1:15">
      <c r="A189" s="21">
        <v>6</v>
      </c>
      <c r="B189" s="26" t="s">
        <v>37</v>
      </c>
      <c r="C189" s="27">
        <v>0.15</v>
      </c>
      <c r="D189" s="28">
        <v>2690</v>
      </c>
      <c r="E189" s="31" t="s">
        <v>215</v>
      </c>
      <c r="F189" s="30"/>
      <c r="G189" s="30">
        <v>4.8</v>
      </c>
      <c r="H189" s="30">
        <v>15.2</v>
      </c>
      <c r="I189" s="31" t="s">
        <v>295</v>
      </c>
      <c r="J189" s="31">
        <v>12000</v>
      </c>
      <c r="K189" s="31">
        <v>5.8</v>
      </c>
      <c r="L189" s="28">
        <v>1800</v>
      </c>
      <c r="M189" s="28">
        <v>2268</v>
      </c>
      <c r="N189" s="32">
        <v>1</v>
      </c>
      <c r="O189" s="30">
        <v>42</v>
      </c>
    </row>
    <row r="190" spans="1:15">
      <c r="A190" s="21">
        <v>6</v>
      </c>
      <c r="B190" s="26" t="s">
        <v>38</v>
      </c>
      <c r="C190" s="27">
        <v>0.09</v>
      </c>
      <c r="D190" s="31">
        <v>566</v>
      </c>
      <c r="E190" s="31" t="s">
        <v>297</v>
      </c>
      <c r="F190" s="30"/>
      <c r="G190" s="30">
        <v>14.4</v>
      </c>
      <c r="H190" s="30">
        <v>5.6</v>
      </c>
      <c r="I190" s="31" t="s">
        <v>298</v>
      </c>
      <c r="J190" s="31">
        <v>23000</v>
      </c>
      <c r="K190" s="31">
        <v>1</v>
      </c>
      <c r="L190" s="28">
        <v>1750</v>
      </c>
      <c r="M190" s="28">
        <v>2268</v>
      </c>
      <c r="N190" s="32">
        <v>1</v>
      </c>
      <c r="O190" s="30">
        <v>58</v>
      </c>
    </row>
    <row r="191" spans="1:15">
      <c r="A191" s="21">
        <v>6</v>
      </c>
      <c r="B191" s="26" t="s">
        <v>39</v>
      </c>
      <c r="C191" s="27">
        <v>0.13</v>
      </c>
      <c r="D191" s="31">
        <v>761</v>
      </c>
      <c r="E191" s="31" t="s">
        <v>300</v>
      </c>
      <c r="F191" s="30"/>
      <c r="G191" s="30">
        <v>15.7</v>
      </c>
      <c r="H191" s="30">
        <v>11.3</v>
      </c>
      <c r="I191" s="31" t="s">
        <v>266</v>
      </c>
      <c r="J191" s="31">
        <v>26000</v>
      </c>
      <c r="K191" s="31">
        <v>1.1000000000000001</v>
      </c>
      <c r="L191" s="28">
        <v>1800</v>
      </c>
      <c r="M191" s="28">
        <v>2052</v>
      </c>
      <c r="N191" s="32">
        <v>1</v>
      </c>
      <c r="O191" s="30">
        <v>49</v>
      </c>
    </row>
    <row r="192" spans="1:15">
      <c r="A192" s="21">
        <v>6</v>
      </c>
      <c r="B192" s="26" t="s">
        <v>40</v>
      </c>
      <c r="C192" s="27">
        <v>0.13</v>
      </c>
      <c r="D192" s="31">
        <v>683</v>
      </c>
      <c r="E192" s="31" t="s">
        <v>302</v>
      </c>
      <c r="F192" s="30"/>
      <c r="G192" s="30">
        <v>9</v>
      </c>
      <c r="H192" s="30">
        <v>4.5999999999999996</v>
      </c>
      <c r="I192" s="31" t="s">
        <v>266</v>
      </c>
      <c r="J192" s="31">
        <v>18000</v>
      </c>
      <c r="K192" s="31">
        <v>1.1000000000000001</v>
      </c>
      <c r="L192" s="28">
        <v>1850</v>
      </c>
      <c r="M192" s="28">
        <v>2052</v>
      </c>
      <c r="N192" s="32">
        <v>1</v>
      </c>
      <c r="O192" s="30">
        <v>43</v>
      </c>
    </row>
    <row r="193" spans="1:15">
      <c r="A193" s="21">
        <v>6</v>
      </c>
      <c r="B193" s="26" t="s">
        <v>41</v>
      </c>
      <c r="C193" s="27">
        <v>0.11</v>
      </c>
      <c r="D193" s="28">
        <v>1434</v>
      </c>
      <c r="E193" s="31" t="s">
        <v>303</v>
      </c>
      <c r="F193" s="30"/>
      <c r="G193" s="30">
        <v>9</v>
      </c>
      <c r="H193" s="30">
        <v>11</v>
      </c>
      <c r="I193" s="31" t="s">
        <v>71</v>
      </c>
      <c r="J193" s="31">
        <v>19000</v>
      </c>
      <c r="K193" s="31">
        <v>2</v>
      </c>
      <c r="L193" s="28">
        <v>2300</v>
      </c>
      <c r="M193" s="28">
        <v>1659</v>
      </c>
      <c r="N193" s="32">
        <v>1</v>
      </c>
      <c r="O193" s="30">
        <v>48</v>
      </c>
    </row>
    <row r="194" spans="1:15">
      <c r="A194" s="21">
        <v>6</v>
      </c>
      <c r="B194" s="26" t="s">
        <v>42</v>
      </c>
      <c r="C194" s="27">
        <v>0.12</v>
      </c>
      <c r="D194" s="28">
        <v>2041</v>
      </c>
      <c r="E194" s="31" t="s">
        <v>225</v>
      </c>
      <c r="F194" s="30"/>
      <c r="G194" s="30">
        <v>5</v>
      </c>
      <c r="H194" s="30">
        <v>15</v>
      </c>
      <c r="I194" s="31" t="s">
        <v>171</v>
      </c>
      <c r="J194" s="31">
        <v>15500</v>
      </c>
      <c r="K194" s="31">
        <v>5.9</v>
      </c>
      <c r="L194" s="28">
        <v>2300</v>
      </c>
      <c r="M194" s="28">
        <v>1659</v>
      </c>
      <c r="N194" s="32">
        <v>1</v>
      </c>
      <c r="O194" s="30">
        <v>33</v>
      </c>
    </row>
    <row r="195" spans="1:15">
      <c r="A195" s="21">
        <v>6</v>
      </c>
      <c r="B195" s="26" t="s">
        <v>43</v>
      </c>
      <c r="C195" s="27">
        <v>0.1</v>
      </c>
      <c r="D195" s="31">
        <v>628</v>
      </c>
      <c r="E195" s="29">
        <v>42163</v>
      </c>
      <c r="F195" s="30"/>
      <c r="G195" s="30">
        <v>14.4</v>
      </c>
      <c r="H195" s="30">
        <v>5.9</v>
      </c>
      <c r="I195" s="31" t="s">
        <v>164</v>
      </c>
      <c r="J195" s="31">
        <v>24000</v>
      </c>
      <c r="K195" s="31">
        <v>1.3</v>
      </c>
      <c r="L195" s="28">
        <v>2100</v>
      </c>
      <c r="M195" s="28">
        <v>1659</v>
      </c>
      <c r="N195" s="32">
        <v>1</v>
      </c>
      <c r="O195" s="30">
        <v>54</v>
      </c>
    </row>
    <row r="196" spans="1:15">
      <c r="A196" s="21">
        <v>6</v>
      </c>
      <c r="B196" s="26" t="s">
        <v>44</v>
      </c>
      <c r="C196" s="27">
        <v>0.18</v>
      </c>
      <c r="D196" s="28">
        <v>1017</v>
      </c>
      <c r="E196" s="29">
        <v>42071</v>
      </c>
      <c r="F196" s="30"/>
      <c r="G196" s="30">
        <v>15.7</v>
      </c>
      <c r="H196" s="30">
        <v>11</v>
      </c>
      <c r="I196" s="31" t="s">
        <v>120</v>
      </c>
      <c r="J196" s="31">
        <v>27000</v>
      </c>
      <c r="K196" s="31">
        <v>1.4</v>
      </c>
      <c r="L196" s="28">
        <v>2100</v>
      </c>
      <c r="M196" s="28">
        <v>1659</v>
      </c>
      <c r="N196" s="32">
        <v>1</v>
      </c>
      <c r="O196" s="30">
        <v>68</v>
      </c>
    </row>
    <row r="197" spans="1:15">
      <c r="A197" s="21">
        <v>6</v>
      </c>
      <c r="B197" s="26" t="s">
        <v>45</v>
      </c>
      <c r="C197" s="27">
        <v>0.12</v>
      </c>
      <c r="D197" s="31">
        <v>670</v>
      </c>
      <c r="E197" s="31" t="s">
        <v>308</v>
      </c>
      <c r="F197" s="30"/>
      <c r="G197" s="30">
        <v>9.3000000000000007</v>
      </c>
      <c r="H197" s="30">
        <v>4.5</v>
      </c>
      <c r="I197" s="31" t="s">
        <v>120</v>
      </c>
      <c r="J197" s="31">
        <v>19500</v>
      </c>
      <c r="K197" s="31">
        <v>1.4</v>
      </c>
      <c r="L197" s="28">
        <v>2100</v>
      </c>
      <c r="M197" s="28">
        <v>1659</v>
      </c>
      <c r="N197" s="32">
        <v>1</v>
      </c>
      <c r="O197" s="30">
        <v>48</v>
      </c>
    </row>
    <row r="198" spans="1:15">
      <c r="A198" s="21">
        <v>6</v>
      </c>
      <c r="B198" s="26" t="s">
        <v>140</v>
      </c>
      <c r="C198" s="27">
        <v>0.18</v>
      </c>
      <c r="D198" s="28">
        <v>1034</v>
      </c>
      <c r="E198" s="31" t="s">
        <v>258</v>
      </c>
      <c r="F198" s="30"/>
      <c r="G198" s="30">
        <v>15.7</v>
      </c>
      <c r="H198" s="30">
        <v>11.2</v>
      </c>
      <c r="I198" s="31" t="s">
        <v>120</v>
      </c>
      <c r="J198" s="31">
        <v>27000</v>
      </c>
      <c r="K198" s="31">
        <v>1.3</v>
      </c>
      <c r="L198" s="28">
        <v>2100</v>
      </c>
      <c r="M198" s="28">
        <v>1659</v>
      </c>
      <c r="N198" s="32">
        <v>1</v>
      </c>
      <c r="O198" s="30">
        <v>70</v>
      </c>
    </row>
    <row r="199" spans="1:15">
      <c r="A199" s="21">
        <v>6</v>
      </c>
      <c r="B199" s="26" t="s">
        <v>185</v>
      </c>
      <c r="C199" s="27">
        <v>0.11</v>
      </c>
      <c r="D199" s="31">
        <v>580</v>
      </c>
      <c r="E199" s="31" t="s">
        <v>308</v>
      </c>
      <c r="F199" s="30"/>
      <c r="G199" s="30">
        <v>9.4</v>
      </c>
      <c r="H199" s="30">
        <v>4.8</v>
      </c>
      <c r="I199" s="31" t="s">
        <v>120</v>
      </c>
      <c r="J199" s="31">
        <v>19000</v>
      </c>
      <c r="K199" s="31">
        <v>1.2</v>
      </c>
      <c r="L199" s="28">
        <v>2100</v>
      </c>
      <c r="M199" s="28">
        <v>1896</v>
      </c>
      <c r="N199" s="32">
        <v>1</v>
      </c>
      <c r="O199" s="30">
        <v>44</v>
      </c>
    </row>
    <row r="200" spans="1:15">
      <c r="A200" s="21">
        <v>6</v>
      </c>
      <c r="B200" s="26" t="s">
        <v>271</v>
      </c>
      <c r="C200" s="27">
        <v>0.05</v>
      </c>
      <c r="D200" s="31">
        <v>310</v>
      </c>
      <c r="E200" s="29">
        <v>42192</v>
      </c>
      <c r="F200" s="30"/>
      <c r="G200" s="30">
        <v>14.5</v>
      </c>
      <c r="H200" s="30">
        <v>5.5</v>
      </c>
      <c r="I200" s="31" t="s">
        <v>164</v>
      </c>
      <c r="J200" s="31">
        <v>25000</v>
      </c>
      <c r="K200" s="31">
        <v>0.5</v>
      </c>
      <c r="L200" s="28">
        <v>2100</v>
      </c>
      <c r="M200" s="31">
        <v>0</v>
      </c>
      <c r="N200" s="32">
        <v>0.71</v>
      </c>
      <c r="O200" s="30">
        <v>57</v>
      </c>
    </row>
    <row r="201" spans="1:15">
      <c r="A201" s="21">
        <v>6</v>
      </c>
      <c r="B201" s="26" t="s">
        <v>46</v>
      </c>
      <c r="C201" s="27">
        <v>0.14000000000000001</v>
      </c>
      <c r="D201" s="28">
        <v>2408</v>
      </c>
      <c r="E201" s="31" t="s">
        <v>272</v>
      </c>
      <c r="F201" s="30"/>
      <c r="G201" s="30">
        <v>5.0999999999999996</v>
      </c>
      <c r="H201" s="30">
        <v>15.1</v>
      </c>
      <c r="I201" s="31" t="s">
        <v>261</v>
      </c>
      <c r="J201" s="31">
        <v>12000</v>
      </c>
      <c r="K201" s="31">
        <v>7.3</v>
      </c>
      <c r="L201" s="28">
        <v>2000</v>
      </c>
      <c r="M201" s="28">
        <v>1148</v>
      </c>
      <c r="N201" s="32">
        <v>1</v>
      </c>
      <c r="O201" s="30">
        <v>36</v>
      </c>
    </row>
    <row r="202" spans="1:15">
      <c r="A202" s="21">
        <v>6</v>
      </c>
      <c r="B202" s="26" t="s">
        <v>47</v>
      </c>
      <c r="C202" s="27">
        <v>0.14000000000000001</v>
      </c>
      <c r="D202" s="28">
        <v>2408</v>
      </c>
      <c r="E202" s="29">
        <v>41648</v>
      </c>
      <c r="F202" s="30"/>
      <c r="G202" s="30">
        <v>4.5</v>
      </c>
      <c r="H202" s="30">
        <v>15.5</v>
      </c>
      <c r="I202" s="31" t="s">
        <v>261</v>
      </c>
      <c r="J202" s="31">
        <v>12000</v>
      </c>
      <c r="K202" s="31">
        <v>6</v>
      </c>
      <c r="L202" s="28">
        <v>2000</v>
      </c>
      <c r="M202" s="28">
        <v>1148</v>
      </c>
      <c r="N202" s="32">
        <v>1</v>
      </c>
      <c r="O202" s="30">
        <v>35</v>
      </c>
    </row>
    <row r="203" spans="1:15">
      <c r="A203" s="21">
        <v>6</v>
      </c>
      <c r="B203" s="26" t="s">
        <v>48</v>
      </c>
      <c r="C203" s="27">
        <v>0.09</v>
      </c>
      <c r="D203" s="28">
        <v>1148</v>
      </c>
      <c r="E203" s="31" t="s">
        <v>313</v>
      </c>
      <c r="F203" s="30"/>
      <c r="G203" s="30">
        <v>9.1999999999999993</v>
      </c>
      <c r="H203" s="30">
        <v>10.5</v>
      </c>
      <c r="I203" s="31" t="s">
        <v>212</v>
      </c>
      <c r="J203" s="31">
        <v>14000</v>
      </c>
      <c r="K203" s="31">
        <v>1.6</v>
      </c>
      <c r="L203" s="28">
        <v>2000</v>
      </c>
      <c r="M203" s="31">
        <v>615</v>
      </c>
      <c r="N203" s="32">
        <v>1</v>
      </c>
      <c r="O203" s="30">
        <v>40</v>
      </c>
    </row>
    <row r="204" spans="1:15">
      <c r="A204" s="21">
        <v>6</v>
      </c>
      <c r="B204" s="26" t="s">
        <v>49</v>
      </c>
      <c r="C204" s="27">
        <v>7.0000000000000007E-2</v>
      </c>
      <c r="D204" s="31">
        <v>850</v>
      </c>
      <c r="E204" s="31" t="s">
        <v>313</v>
      </c>
      <c r="F204" s="30"/>
      <c r="G204" s="30">
        <v>9.3000000000000007</v>
      </c>
      <c r="H204" s="30">
        <v>11.5</v>
      </c>
      <c r="I204" s="31" t="s">
        <v>212</v>
      </c>
      <c r="J204" s="31">
        <v>14000</v>
      </c>
      <c r="K204" s="31">
        <v>1.6</v>
      </c>
      <c r="L204" s="28">
        <v>2000</v>
      </c>
      <c r="M204" s="31">
        <v>574</v>
      </c>
      <c r="N204" s="32">
        <v>1</v>
      </c>
      <c r="O204" s="30">
        <v>39</v>
      </c>
    </row>
    <row r="205" spans="1:15">
      <c r="A205" s="21">
        <v>6</v>
      </c>
      <c r="B205" s="26" t="s">
        <v>50</v>
      </c>
      <c r="C205" s="27">
        <v>0.08</v>
      </c>
      <c r="D205" s="28">
        <v>1034</v>
      </c>
      <c r="E205" s="31" t="s">
        <v>313</v>
      </c>
      <c r="F205" s="30"/>
      <c r="G205" s="30">
        <v>9.1999999999999993</v>
      </c>
      <c r="H205" s="30">
        <v>11</v>
      </c>
      <c r="I205" s="31" t="s">
        <v>212</v>
      </c>
      <c r="J205" s="31">
        <v>14000</v>
      </c>
      <c r="K205" s="31">
        <v>1.6</v>
      </c>
      <c r="L205" s="28">
        <v>2000</v>
      </c>
      <c r="M205" s="31">
        <v>615</v>
      </c>
      <c r="N205" s="32">
        <v>1</v>
      </c>
      <c r="O205" s="30">
        <v>41</v>
      </c>
    </row>
    <row r="206" spans="1:15">
      <c r="A206" s="21">
        <v>6</v>
      </c>
      <c r="B206" s="26" t="s">
        <v>51</v>
      </c>
      <c r="C206" s="27">
        <v>0.01</v>
      </c>
      <c r="D206" s="31">
        <v>149</v>
      </c>
      <c r="E206" s="31" t="s">
        <v>243</v>
      </c>
      <c r="F206" s="30"/>
      <c r="G206" s="30">
        <v>6.8</v>
      </c>
      <c r="H206" s="30">
        <v>13.4</v>
      </c>
      <c r="I206" s="31" t="s">
        <v>96</v>
      </c>
      <c r="J206" s="31">
        <v>17500</v>
      </c>
      <c r="K206" s="31">
        <v>4.8</v>
      </c>
      <c r="L206" s="28">
        <v>2000</v>
      </c>
      <c r="M206" s="28">
        <v>1446</v>
      </c>
      <c r="N206" s="32">
        <v>1</v>
      </c>
      <c r="O206" s="30">
        <v>2</v>
      </c>
    </row>
    <row r="207" spans="1:15">
      <c r="A207" s="21">
        <v>6</v>
      </c>
      <c r="B207" s="26" t="s">
        <v>52</v>
      </c>
      <c r="C207" s="27">
        <v>0.01</v>
      </c>
      <c r="D207" s="31">
        <v>148</v>
      </c>
      <c r="E207" s="31" t="s">
        <v>195</v>
      </c>
      <c r="F207" s="30"/>
      <c r="G207" s="30">
        <v>14.5</v>
      </c>
      <c r="H207" s="30">
        <v>12.8</v>
      </c>
      <c r="I207" s="31" t="s">
        <v>96</v>
      </c>
      <c r="J207" s="31">
        <v>27000</v>
      </c>
      <c r="K207" s="31">
        <v>5.4</v>
      </c>
      <c r="L207" s="28">
        <v>2000</v>
      </c>
      <c r="M207" s="28">
        <v>1446</v>
      </c>
      <c r="N207" s="32">
        <v>1</v>
      </c>
      <c r="O207" s="30">
        <v>0</v>
      </c>
    </row>
    <row r="208" spans="1:15">
      <c r="A208" s="21">
        <v>6</v>
      </c>
      <c r="B208" s="26" t="s">
        <v>53</v>
      </c>
      <c r="C208" s="27">
        <v>0.14000000000000001</v>
      </c>
      <c r="D208" s="31">
        <v>851</v>
      </c>
      <c r="E208" s="31" t="s">
        <v>317</v>
      </c>
      <c r="F208" s="30"/>
      <c r="G208" s="30">
        <v>14</v>
      </c>
      <c r="H208" s="30">
        <v>6</v>
      </c>
      <c r="I208" s="31" t="s">
        <v>164</v>
      </c>
      <c r="J208" s="31">
        <v>25000</v>
      </c>
      <c r="K208" s="31">
        <v>1.3</v>
      </c>
      <c r="L208" s="28">
        <v>2200</v>
      </c>
      <c r="M208" s="28">
        <v>1446</v>
      </c>
      <c r="N208" s="32">
        <v>1</v>
      </c>
      <c r="O208" s="30">
        <v>71</v>
      </c>
    </row>
    <row r="209" spans="1:15">
      <c r="A209" s="21">
        <v>6</v>
      </c>
      <c r="B209" s="26" t="s">
        <v>54</v>
      </c>
      <c r="C209" s="27">
        <v>0.15</v>
      </c>
      <c r="D209" s="31">
        <v>832</v>
      </c>
      <c r="E209" s="31" t="s">
        <v>319</v>
      </c>
      <c r="F209" s="30"/>
      <c r="G209" s="30">
        <v>16.100000000000001</v>
      </c>
      <c r="H209" s="30">
        <v>11.7</v>
      </c>
      <c r="I209" s="31" t="s">
        <v>120</v>
      </c>
      <c r="J209" s="31">
        <v>27000</v>
      </c>
      <c r="K209" s="31">
        <v>1.3</v>
      </c>
      <c r="L209" s="28">
        <v>2000</v>
      </c>
      <c r="M209" s="28">
        <v>1446</v>
      </c>
      <c r="N209" s="32">
        <v>1</v>
      </c>
      <c r="O209" s="30">
        <v>55</v>
      </c>
    </row>
    <row r="210" spans="1:15">
      <c r="A210" s="21">
        <v>6</v>
      </c>
      <c r="B210" s="26" t="s">
        <v>55</v>
      </c>
      <c r="C210" s="27">
        <v>0.16</v>
      </c>
      <c r="D210" s="31">
        <v>844</v>
      </c>
      <c r="E210" s="31" t="s">
        <v>320</v>
      </c>
      <c r="F210" s="30"/>
      <c r="G210" s="30">
        <v>8.9</v>
      </c>
      <c r="H210" s="30">
        <v>4.5</v>
      </c>
      <c r="I210" s="31" t="s">
        <v>120</v>
      </c>
      <c r="J210" s="31">
        <v>19000</v>
      </c>
      <c r="K210" s="31">
        <v>1.3</v>
      </c>
      <c r="L210" s="28">
        <v>2100</v>
      </c>
      <c r="M210" s="28">
        <v>1446</v>
      </c>
      <c r="N210" s="32">
        <v>1</v>
      </c>
      <c r="O210" s="30">
        <v>59</v>
      </c>
    </row>
    <row r="211" spans="1:15">
      <c r="A211" s="21">
        <v>6</v>
      </c>
      <c r="B211" s="26" t="s">
        <v>155</v>
      </c>
      <c r="C211" s="27">
        <v>0.13</v>
      </c>
      <c r="D211" s="31">
        <v>787</v>
      </c>
      <c r="E211" s="29">
        <v>42102</v>
      </c>
      <c r="F211" s="30"/>
      <c r="G211" s="30">
        <v>13.7</v>
      </c>
      <c r="H211" s="30">
        <v>6.3</v>
      </c>
      <c r="I211" s="31" t="s">
        <v>164</v>
      </c>
      <c r="J211" s="31">
        <v>25000</v>
      </c>
      <c r="K211" s="31">
        <v>1.2</v>
      </c>
      <c r="L211" s="28">
        <v>2100</v>
      </c>
      <c r="M211" s="28">
        <v>1566</v>
      </c>
      <c r="N211" s="32">
        <v>1</v>
      </c>
      <c r="O211" s="30">
        <v>67</v>
      </c>
    </row>
    <row r="212" spans="1:15">
      <c r="A212" s="21">
        <v>6</v>
      </c>
      <c r="B212" s="26" t="s">
        <v>201</v>
      </c>
      <c r="C212" s="27">
        <v>0.15</v>
      </c>
      <c r="D212" s="31">
        <v>828</v>
      </c>
      <c r="E212" s="31" t="s">
        <v>320</v>
      </c>
      <c r="F212" s="30"/>
      <c r="G212" s="30">
        <v>8.9</v>
      </c>
      <c r="H212" s="30">
        <v>4.5</v>
      </c>
      <c r="I212" s="31" t="s">
        <v>120</v>
      </c>
      <c r="J212" s="31">
        <v>19000</v>
      </c>
      <c r="K212" s="31">
        <v>1.2</v>
      </c>
      <c r="L212" s="28">
        <v>2100</v>
      </c>
      <c r="M212" s="28">
        <v>1566</v>
      </c>
      <c r="N212" s="32">
        <v>1</v>
      </c>
      <c r="O212" s="30">
        <v>58</v>
      </c>
    </row>
    <row r="213" spans="1:15">
      <c r="A213" s="21">
        <v>6</v>
      </c>
      <c r="B213" s="26" t="s">
        <v>284</v>
      </c>
      <c r="C213" s="27">
        <v>0.14000000000000001</v>
      </c>
      <c r="D213" s="31">
        <v>869</v>
      </c>
      <c r="E213" s="29">
        <v>42163</v>
      </c>
      <c r="F213" s="30"/>
      <c r="G213" s="30">
        <v>14.3</v>
      </c>
      <c r="H213" s="30">
        <v>5.5</v>
      </c>
      <c r="I213" s="31" t="s">
        <v>164</v>
      </c>
      <c r="J213" s="31">
        <v>25000</v>
      </c>
      <c r="K213" s="31">
        <v>0.8</v>
      </c>
      <c r="L213" s="28">
        <v>2100</v>
      </c>
      <c r="M213" s="28">
        <v>1687</v>
      </c>
      <c r="N213" s="32">
        <v>0.63</v>
      </c>
      <c r="O213" s="30">
        <v>68</v>
      </c>
    </row>
    <row r="214" spans="1:15">
      <c r="A214" s="21">
        <v>7</v>
      </c>
      <c r="B214" s="26" t="s">
        <v>31</v>
      </c>
      <c r="C214" s="27">
        <v>0.11</v>
      </c>
      <c r="D214" s="28">
        <v>2217</v>
      </c>
      <c r="E214" s="31" t="s">
        <v>322</v>
      </c>
      <c r="F214" s="30"/>
      <c r="G214" s="30">
        <v>6</v>
      </c>
      <c r="H214" s="30">
        <v>14</v>
      </c>
      <c r="I214" s="31" t="s">
        <v>261</v>
      </c>
      <c r="J214" s="31">
        <v>14000</v>
      </c>
      <c r="K214" s="31">
        <v>3.7</v>
      </c>
      <c r="L214" s="28">
        <v>2200</v>
      </c>
      <c r="M214" s="28">
        <v>1012</v>
      </c>
      <c r="N214" s="32">
        <v>1</v>
      </c>
      <c r="O214" s="30">
        <v>20</v>
      </c>
    </row>
    <row r="215" spans="1:15">
      <c r="A215" s="21">
        <v>7</v>
      </c>
      <c r="B215" s="26" t="s">
        <v>32</v>
      </c>
      <c r="C215" s="27">
        <v>0.13</v>
      </c>
      <c r="D215" s="28">
        <v>2564</v>
      </c>
      <c r="E215" s="31" t="s">
        <v>324</v>
      </c>
      <c r="F215" s="30"/>
      <c r="G215" s="30">
        <v>5.5</v>
      </c>
      <c r="H215" s="30">
        <v>14.5</v>
      </c>
      <c r="I215" s="31" t="s">
        <v>261</v>
      </c>
      <c r="J215" s="31">
        <v>14000</v>
      </c>
      <c r="K215" s="31">
        <v>3.9</v>
      </c>
      <c r="L215" s="28">
        <v>2200</v>
      </c>
      <c r="M215" s="28">
        <v>1012</v>
      </c>
      <c r="N215" s="32">
        <v>1</v>
      </c>
      <c r="O215" s="30">
        <v>26</v>
      </c>
    </row>
    <row r="216" spans="1:15">
      <c r="A216" s="21">
        <v>7</v>
      </c>
      <c r="B216" s="26" t="s">
        <v>33</v>
      </c>
      <c r="C216" s="27">
        <v>0.12</v>
      </c>
      <c r="D216" s="28">
        <v>1641</v>
      </c>
      <c r="E216" s="31" t="s">
        <v>327</v>
      </c>
      <c r="F216" s="30"/>
      <c r="G216" s="30">
        <v>9.5</v>
      </c>
      <c r="H216" s="30">
        <v>10.7</v>
      </c>
      <c r="I216" s="31" t="s">
        <v>124</v>
      </c>
      <c r="J216" s="31">
        <v>17000</v>
      </c>
      <c r="K216" s="31">
        <v>2.2000000000000002</v>
      </c>
      <c r="L216" s="28">
        <v>2200</v>
      </c>
      <c r="M216" s="31">
        <v>885</v>
      </c>
      <c r="N216" s="32">
        <v>1</v>
      </c>
      <c r="O216" s="30">
        <v>54</v>
      </c>
    </row>
    <row r="217" spans="1:15">
      <c r="A217" s="21">
        <v>7</v>
      </c>
      <c r="B217" s="26" t="s">
        <v>34</v>
      </c>
      <c r="C217" s="27">
        <v>0.11</v>
      </c>
      <c r="D217" s="28">
        <v>1514</v>
      </c>
      <c r="E217" s="29">
        <v>42465</v>
      </c>
      <c r="F217" s="30"/>
      <c r="G217" s="30">
        <v>10.1</v>
      </c>
      <c r="H217" s="30">
        <v>11.1</v>
      </c>
      <c r="I217" s="31" t="s">
        <v>124</v>
      </c>
      <c r="J217" s="31">
        <v>17000</v>
      </c>
      <c r="K217" s="31">
        <v>2.2999999999999998</v>
      </c>
      <c r="L217" s="28">
        <v>2200</v>
      </c>
      <c r="M217" s="31">
        <v>885</v>
      </c>
      <c r="N217" s="32">
        <v>1</v>
      </c>
      <c r="O217" s="30">
        <v>50</v>
      </c>
    </row>
    <row r="218" spans="1:15">
      <c r="A218" s="21">
        <v>7</v>
      </c>
      <c r="B218" s="26" t="s">
        <v>35</v>
      </c>
      <c r="C218" s="27">
        <v>0.11</v>
      </c>
      <c r="D218" s="28">
        <v>1533</v>
      </c>
      <c r="E218" s="29">
        <v>42465</v>
      </c>
      <c r="F218" s="30"/>
      <c r="G218" s="30">
        <v>8.9</v>
      </c>
      <c r="H218" s="30">
        <v>10.1</v>
      </c>
      <c r="I218" s="31" t="s">
        <v>124</v>
      </c>
      <c r="J218" s="31">
        <v>17000</v>
      </c>
      <c r="K218" s="31">
        <v>2.2999999999999998</v>
      </c>
      <c r="L218" s="28">
        <v>2200</v>
      </c>
      <c r="M218" s="31">
        <v>885</v>
      </c>
      <c r="N218" s="32">
        <v>1</v>
      </c>
      <c r="O218" s="30">
        <v>50</v>
      </c>
    </row>
    <row r="219" spans="1:15">
      <c r="A219" s="21">
        <v>7</v>
      </c>
      <c r="B219" s="26" t="s">
        <v>123</v>
      </c>
      <c r="C219" s="27">
        <v>0.08</v>
      </c>
      <c r="D219" s="31">
        <v>565</v>
      </c>
      <c r="E219" s="31" t="s">
        <v>331</v>
      </c>
      <c r="F219" s="30"/>
      <c r="G219" s="30">
        <v>15.6</v>
      </c>
      <c r="H219" s="30">
        <v>4.8</v>
      </c>
      <c r="I219" s="31" t="s">
        <v>164</v>
      </c>
      <c r="J219" s="31">
        <v>24900</v>
      </c>
      <c r="K219" s="31">
        <v>1.3</v>
      </c>
      <c r="L219" s="28">
        <v>2000</v>
      </c>
      <c r="M219" s="31">
        <v>885</v>
      </c>
      <c r="N219" s="32">
        <v>1</v>
      </c>
      <c r="O219" s="30">
        <v>47</v>
      </c>
    </row>
    <row r="220" spans="1:15">
      <c r="A220" s="21">
        <v>7</v>
      </c>
      <c r="B220" s="26" t="s">
        <v>210</v>
      </c>
      <c r="C220" s="27">
        <v>7.0000000000000007E-2</v>
      </c>
      <c r="D220" s="31">
        <v>534</v>
      </c>
      <c r="E220" s="31" t="s">
        <v>331</v>
      </c>
      <c r="F220" s="30"/>
      <c r="G220" s="30">
        <v>15.6</v>
      </c>
      <c r="H220" s="30">
        <v>4.3</v>
      </c>
      <c r="I220" s="31" t="s">
        <v>164</v>
      </c>
      <c r="J220" s="31">
        <v>25000</v>
      </c>
      <c r="K220" s="31">
        <v>1.2</v>
      </c>
      <c r="L220" s="28">
        <v>2000</v>
      </c>
      <c r="M220" s="31">
        <v>759</v>
      </c>
      <c r="N220" s="32">
        <v>1</v>
      </c>
      <c r="O220" s="30">
        <v>43</v>
      </c>
    </row>
    <row r="221" spans="1:15">
      <c r="A221" s="21">
        <v>7</v>
      </c>
      <c r="B221" s="26" t="s">
        <v>36</v>
      </c>
      <c r="C221" s="27">
        <v>0.11</v>
      </c>
      <c r="D221" s="28">
        <v>1527</v>
      </c>
      <c r="E221" s="29">
        <v>42716</v>
      </c>
      <c r="F221" s="30"/>
      <c r="G221" s="30">
        <v>9.5</v>
      </c>
      <c r="H221" s="30">
        <v>10.4</v>
      </c>
      <c r="I221" s="31" t="s">
        <v>332</v>
      </c>
      <c r="J221" s="31">
        <v>15000</v>
      </c>
      <c r="K221" s="31">
        <v>1.4</v>
      </c>
      <c r="L221" s="28">
        <v>1800</v>
      </c>
      <c r="M221" s="28">
        <v>2160</v>
      </c>
      <c r="N221" s="32">
        <v>1</v>
      </c>
      <c r="O221" s="30">
        <v>44</v>
      </c>
    </row>
    <row r="222" spans="1:15">
      <c r="A222" s="21">
        <v>7</v>
      </c>
      <c r="B222" s="26" t="s">
        <v>37</v>
      </c>
      <c r="C222" s="27">
        <v>0.17</v>
      </c>
      <c r="D222" s="28">
        <v>3261</v>
      </c>
      <c r="E222" s="31" t="s">
        <v>215</v>
      </c>
      <c r="F222" s="30"/>
      <c r="G222" s="30">
        <v>4.8</v>
      </c>
      <c r="H222" s="30">
        <v>15.2</v>
      </c>
      <c r="I222" s="31" t="s">
        <v>334</v>
      </c>
      <c r="J222" s="31">
        <v>12000</v>
      </c>
      <c r="K222" s="31">
        <v>6.8</v>
      </c>
      <c r="L222" s="28">
        <v>1800</v>
      </c>
      <c r="M222" s="28">
        <v>2268</v>
      </c>
      <c r="N222" s="32">
        <v>1</v>
      </c>
      <c r="O222" s="30">
        <v>42</v>
      </c>
    </row>
    <row r="223" spans="1:15">
      <c r="A223" s="21">
        <v>7</v>
      </c>
      <c r="B223" s="26" t="s">
        <v>38</v>
      </c>
      <c r="C223" s="27">
        <v>0.09</v>
      </c>
      <c r="D223" s="31">
        <v>644</v>
      </c>
      <c r="E223" s="29">
        <v>42685</v>
      </c>
      <c r="F223" s="30"/>
      <c r="G223" s="30">
        <v>15.4</v>
      </c>
      <c r="H223" s="30">
        <v>4.5999999999999996</v>
      </c>
      <c r="I223" s="31" t="s">
        <v>336</v>
      </c>
      <c r="J223" s="31">
        <v>23000</v>
      </c>
      <c r="K223" s="31">
        <v>1.1000000000000001</v>
      </c>
      <c r="L223" s="28">
        <v>1750</v>
      </c>
      <c r="M223" s="28">
        <v>2268</v>
      </c>
      <c r="N223" s="32">
        <v>1</v>
      </c>
      <c r="O223" s="30">
        <v>57</v>
      </c>
    </row>
    <row r="224" spans="1:15">
      <c r="A224" s="21">
        <v>7</v>
      </c>
      <c r="B224" s="26" t="s">
        <v>39</v>
      </c>
      <c r="C224" s="27">
        <v>0.1</v>
      </c>
      <c r="D224" s="31">
        <v>673</v>
      </c>
      <c r="E224" s="31" t="s">
        <v>338</v>
      </c>
      <c r="F224" s="30"/>
      <c r="G224" s="30">
        <v>16.899999999999999</v>
      </c>
      <c r="H224" s="30">
        <v>10.6</v>
      </c>
      <c r="I224" s="31" t="s">
        <v>220</v>
      </c>
      <c r="J224" s="31">
        <v>26000</v>
      </c>
      <c r="K224" s="31">
        <v>1.1000000000000001</v>
      </c>
      <c r="L224" s="28">
        <v>1800</v>
      </c>
      <c r="M224" s="28">
        <v>2052</v>
      </c>
      <c r="N224" s="32">
        <v>1</v>
      </c>
      <c r="O224" s="30">
        <v>47</v>
      </c>
    </row>
    <row r="225" spans="1:15">
      <c r="A225" s="21">
        <v>7</v>
      </c>
      <c r="B225" s="26" t="s">
        <v>40</v>
      </c>
      <c r="C225" s="27">
        <v>0.12</v>
      </c>
      <c r="D225" s="31">
        <v>744</v>
      </c>
      <c r="E225" s="31" t="s">
        <v>340</v>
      </c>
      <c r="F225" s="30"/>
      <c r="G225" s="30">
        <v>9.6999999999999993</v>
      </c>
      <c r="H225" s="30">
        <v>3.5</v>
      </c>
      <c r="I225" s="31" t="s">
        <v>220</v>
      </c>
      <c r="J225" s="31">
        <v>18000</v>
      </c>
      <c r="K225" s="31">
        <v>1.1000000000000001</v>
      </c>
      <c r="L225" s="28">
        <v>1850</v>
      </c>
      <c r="M225" s="28">
        <v>2052</v>
      </c>
      <c r="N225" s="32">
        <v>1</v>
      </c>
      <c r="O225" s="30">
        <v>43</v>
      </c>
    </row>
    <row r="226" spans="1:15">
      <c r="A226" s="21">
        <v>7</v>
      </c>
      <c r="B226" s="26" t="s">
        <v>41</v>
      </c>
      <c r="C226" s="27">
        <v>0.12</v>
      </c>
      <c r="D226" s="28">
        <v>1635</v>
      </c>
      <c r="E226" s="31" t="s">
        <v>331</v>
      </c>
      <c r="F226" s="30"/>
      <c r="G226" s="30">
        <v>9.9</v>
      </c>
      <c r="H226" s="30">
        <v>10.1</v>
      </c>
      <c r="I226" s="31" t="s">
        <v>124</v>
      </c>
      <c r="J226" s="31">
        <v>19000</v>
      </c>
      <c r="K226" s="31">
        <v>1.7</v>
      </c>
      <c r="L226" s="28">
        <v>2300</v>
      </c>
      <c r="M226" s="28">
        <v>1422</v>
      </c>
      <c r="N226" s="32">
        <v>1</v>
      </c>
      <c r="O226" s="30">
        <v>50</v>
      </c>
    </row>
    <row r="227" spans="1:15">
      <c r="A227" s="21">
        <v>7</v>
      </c>
      <c r="B227" s="26" t="s">
        <v>42</v>
      </c>
      <c r="C227" s="27">
        <v>0.14000000000000001</v>
      </c>
      <c r="D227" s="28">
        <v>2630</v>
      </c>
      <c r="E227" s="31" t="s">
        <v>225</v>
      </c>
      <c r="F227" s="30"/>
      <c r="G227" s="30">
        <v>5</v>
      </c>
      <c r="H227" s="30">
        <v>15</v>
      </c>
      <c r="I227" s="31" t="s">
        <v>158</v>
      </c>
      <c r="J227" s="31">
        <v>15500</v>
      </c>
      <c r="K227" s="31">
        <v>6.9</v>
      </c>
      <c r="L227" s="28">
        <v>2300</v>
      </c>
      <c r="M227" s="28">
        <v>1422</v>
      </c>
      <c r="N227" s="32">
        <v>1</v>
      </c>
      <c r="O227" s="30">
        <v>35</v>
      </c>
    </row>
    <row r="228" spans="1:15">
      <c r="A228" s="21">
        <v>7</v>
      </c>
      <c r="B228" s="26" t="s">
        <v>43</v>
      </c>
      <c r="C228" s="27">
        <v>0.09</v>
      </c>
      <c r="D228" s="31">
        <v>688</v>
      </c>
      <c r="E228" s="29">
        <v>42408</v>
      </c>
      <c r="F228" s="30"/>
      <c r="G228" s="30">
        <v>15.4</v>
      </c>
      <c r="H228" s="30">
        <v>4.8</v>
      </c>
      <c r="I228" s="31" t="s">
        <v>159</v>
      </c>
      <c r="J228" s="31">
        <v>24000</v>
      </c>
      <c r="K228" s="31">
        <v>1.4</v>
      </c>
      <c r="L228" s="28">
        <v>2100</v>
      </c>
      <c r="M228" s="28">
        <v>1422</v>
      </c>
      <c r="N228" s="32">
        <v>1</v>
      </c>
      <c r="O228" s="30">
        <v>58</v>
      </c>
    </row>
    <row r="229" spans="1:15">
      <c r="A229" s="21">
        <v>7</v>
      </c>
      <c r="B229" s="26" t="s">
        <v>44</v>
      </c>
      <c r="C229" s="27">
        <v>0.13</v>
      </c>
      <c r="D229" s="31">
        <v>880</v>
      </c>
      <c r="E229" s="31" t="s">
        <v>344</v>
      </c>
      <c r="F229" s="30"/>
      <c r="G229" s="30">
        <v>16.8</v>
      </c>
      <c r="H229" s="30">
        <v>10.5</v>
      </c>
      <c r="I229" s="31" t="s">
        <v>220</v>
      </c>
      <c r="J229" s="31">
        <v>27000</v>
      </c>
      <c r="K229" s="31">
        <v>1.4</v>
      </c>
      <c r="L229" s="28">
        <v>2100</v>
      </c>
      <c r="M229" s="28">
        <v>1422</v>
      </c>
      <c r="N229" s="32">
        <v>1</v>
      </c>
      <c r="O229" s="30">
        <v>70</v>
      </c>
    </row>
    <row r="230" spans="1:15">
      <c r="A230" s="21">
        <v>7</v>
      </c>
      <c r="B230" s="26" t="s">
        <v>45</v>
      </c>
      <c r="C230" s="27">
        <v>0.11</v>
      </c>
      <c r="D230" s="31">
        <v>736</v>
      </c>
      <c r="E230" s="31" t="s">
        <v>346</v>
      </c>
      <c r="F230" s="30"/>
      <c r="G230" s="30">
        <v>10</v>
      </c>
      <c r="H230" s="30">
        <v>3.5</v>
      </c>
      <c r="I230" s="31" t="s">
        <v>220</v>
      </c>
      <c r="J230" s="31">
        <v>19500</v>
      </c>
      <c r="K230" s="31">
        <v>1.4</v>
      </c>
      <c r="L230" s="28">
        <v>2100</v>
      </c>
      <c r="M230" s="28">
        <v>1540</v>
      </c>
      <c r="N230" s="32">
        <v>1</v>
      </c>
      <c r="O230" s="30">
        <v>49</v>
      </c>
    </row>
    <row r="231" spans="1:15">
      <c r="A231" s="21">
        <v>7</v>
      </c>
      <c r="B231" s="26" t="s">
        <v>140</v>
      </c>
      <c r="C231" s="27">
        <v>0.14000000000000001</v>
      </c>
      <c r="D231" s="31">
        <v>955</v>
      </c>
      <c r="E231" s="31" t="s">
        <v>346</v>
      </c>
      <c r="F231" s="30"/>
      <c r="G231" s="30">
        <v>16.7</v>
      </c>
      <c r="H231" s="30">
        <v>10.5</v>
      </c>
      <c r="I231" s="31" t="s">
        <v>220</v>
      </c>
      <c r="J231" s="31">
        <v>27000</v>
      </c>
      <c r="K231" s="31">
        <v>1.4</v>
      </c>
      <c r="L231" s="28">
        <v>2100</v>
      </c>
      <c r="M231" s="28">
        <v>1540</v>
      </c>
      <c r="N231" s="32">
        <v>1</v>
      </c>
      <c r="O231" s="30">
        <v>71</v>
      </c>
    </row>
    <row r="232" spans="1:15">
      <c r="A232" s="21">
        <v>7</v>
      </c>
      <c r="B232" s="26" t="s">
        <v>185</v>
      </c>
      <c r="C232" s="27">
        <v>0.1</v>
      </c>
      <c r="D232" s="31">
        <v>654</v>
      </c>
      <c r="E232" s="31" t="s">
        <v>346</v>
      </c>
      <c r="F232" s="30"/>
      <c r="G232" s="30">
        <v>10.1</v>
      </c>
      <c r="H232" s="30">
        <v>3.8</v>
      </c>
      <c r="I232" s="31" t="s">
        <v>220</v>
      </c>
      <c r="J232" s="31">
        <v>19000</v>
      </c>
      <c r="K232" s="31">
        <v>1.3</v>
      </c>
      <c r="L232" s="28">
        <v>2100</v>
      </c>
      <c r="M232" s="28">
        <v>1540</v>
      </c>
      <c r="N232" s="32">
        <v>1</v>
      </c>
      <c r="O232" s="30">
        <v>45</v>
      </c>
    </row>
    <row r="233" spans="1:15">
      <c r="A233" s="21">
        <v>7</v>
      </c>
      <c r="B233" s="26" t="s">
        <v>271</v>
      </c>
      <c r="C233" s="27">
        <v>0.12</v>
      </c>
      <c r="D233" s="31">
        <v>860</v>
      </c>
      <c r="E233" s="31" t="s">
        <v>347</v>
      </c>
      <c r="F233" s="30"/>
      <c r="G233" s="30">
        <v>15.5</v>
      </c>
      <c r="H233" s="30">
        <v>4.5</v>
      </c>
      <c r="I233" s="31" t="s">
        <v>159</v>
      </c>
      <c r="J233" s="31">
        <v>25000</v>
      </c>
      <c r="K233" s="31">
        <v>0.9</v>
      </c>
      <c r="L233" s="28">
        <v>2100</v>
      </c>
      <c r="M233" s="28">
        <v>1540</v>
      </c>
      <c r="N233" s="32">
        <v>0.94</v>
      </c>
      <c r="O233" s="30">
        <v>68</v>
      </c>
    </row>
    <row r="234" spans="1:15">
      <c r="A234" s="21">
        <v>7</v>
      </c>
      <c r="B234" s="26" t="s">
        <v>46</v>
      </c>
      <c r="C234" s="27">
        <v>0.14000000000000001</v>
      </c>
      <c r="D234" s="28">
        <v>2732</v>
      </c>
      <c r="E234" s="31" t="s">
        <v>272</v>
      </c>
      <c r="F234" s="30" t="s">
        <v>405</v>
      </c>
      <c r="G234" s="30">
        <v>5.0999999999999996</v>
      </c>
      <c r="H234" s="30">
        <v>15.1</v>
      </c>
      <c r="I234" s="31" t="s">
        <v>295</v>
      </c>
      <c r="J234" s="31">
        <v>12000</v>
      </c>
      <c r="K234" s="31">
        <v>8.3000000000000007</v>
      </c>
      <c r="L234" s="28">
        <v>2000</v>
      </c>
      <c r="M234" s="28">
        <v>1148</v>
      </c>
      <c r="N234" s="32">
        <v>1</v>
      </c>
      <c r="O234" s="30">
        <v>35</v>
      </c>
    </row>
    <row r="235" spans="1:15">
      <c r="A235" s="21">
        <v>7</v>
      </c>
      <c r="B235" s="26" t="s">
        <v>47</v>
      </c>
      <c r="C235" s="27">
        <v>0.13</v>
      </c>
      <c r="D235" s="28">
        <v>2611</v>
      </c>
      <c r="E235" s="29">
        <v>41648</v>
      </c>
      <c r="F235" s="30"/>
      <c r="G235" s="30">
        <v>4.5</v>
      </c>
      <c r="H235" s="30">
        <v>15.5</v>
      </c>
      <c r="I235" s="31" t="s">
        <v>295</v>
      </c>
      <c r="J235" s="31">
        <v>12000</v>
      </c>
      <c r="K235" s="31">
        <v>7</v>
      </c>
      <c r="L235" s="28">
        <v>2000</v>
      </c>
      <c r="M235" s="28">
        <v>1148</v>
      </c>
      <c r="N235" s="32">
        <v>1</v>
      </c>
      <c r="O235" s="30">
        <v>32</v>
      </c>
    </row>
    <row r="236" spans="1:15">
      <c r="A236" s="21">
        <v>7</v>
      </c>
      <c r="B236" s="26" t="s">
        <v>48</v>
      </c>
      <c r="C236" s="27">
        <v>0.11</v>
      </c>
      <c r="D236" s="28">
        <v>1467</v>
      </c>
      <c r="E236" s="31" t="s">
        <v>350</v>
      </c>
      <c r="F236" s="30"/>
      <c r="G236" s="30">
        <v>10.1</v>
      </c>
      <c r="H236" s="30">
        <v>9.6</v>
      </c>
      <c r="I236" s="31" t="s">
        <v>259</v>
      </c>
      <c r="J236" s="31">
        <v>14000</v>
      </c>
      <c r="K236" s="31">
        <v>1.3</v>
      </c>
      <c r="L236" s="28">
        <v>2000</v>
      </c>
      <c r="M236" s="31">
        <v>615</v>
      </c>
      <c r="N236" s="32">
        <v>1</v>
      </c>
      <c r="O236" s="30">
        <v>31</v>
      </c>
    </row>
    <row r="237" spans="1:15">
      <c r="A237" s="21">
        <v>7</v>
      </c>
      <c r="B237" s="26" t="s">
        <v>49</v>
      </c>
      <c r="C237" s="27">
        <v>0.09</v>
      </c>
      <c r="D237" s="28">
        <v>1289</v>
      </c>
      <c r="E237" s="31" t="s">
        <v>350</v>
      </c>
      <c r="F237" s="30"/>
      <c r="G237" s="30">
        <v>10.199999999999999</v>
      </c>
      <c r="H237" s="30">
        <v>10.6</v>
      </c>
      <c r="I237" s="31" t="s">
        <v>259</v>
      </c>
      <c r="J237" s="31">
        <v>14000</v>
      </c>
      <c r="K237" s="31">
        <v>1.3</v>
      </c>
      <c r="L237" s="28">
        <v>2000</v>
      </c>
      <c r="M237" s="31">
        <v>574</v>
      </c>
      <c r="N237" s="32">
        <v>1</v>
      </c>
      <c r="O237" s="30">
        <v>32</v>
      </c>
    </row>
    <row r="238" spans="1:15">
      <c r="A238" s="21">
        <v>7</v>
      </c>
      <c r="B238" s="26" t="s">
        <v>50</v>
      </c>
      <c r="C238" s="27">
        <v>0.1</v>
      </c>
      <c r="D238" s="28">
        <v>1417</v>
      </c>
      <c r="E238" s="31" t="s">
        <v>350</v>
      </c>
      <c r="F238" s="30"/>
      <c r="G238" s="30">
        <v>10.1</v>
      </c>
      <c r="H238" s="30">
        <v>10.1</v>
      </c>
      <c r="I238" s="31" t="s">
        <v>259</v>
      </c>
      <c r="J238" s="31">
        <v>14000</v>
      </c>
      <c r="K238" s="31">
        <v>1.3</v>
      </c>
      <c r="L238" s="28">
        <v>2000</v>
      </c>
      <c r="M238" s="31">
        <v>615</v>
      </c>
      <c r="N238" s="32">
        <v>1</v>
      </c>
      <c r="O238" s="30">
        <v>33</v>
      </c>
    </row>
    <row r="239" spans="1:15">
      <c r="A239" s="21">
        <v>7</v>
      </c>
      <c r="B239" s="26" t="s">
        <v>51</v>
      </c>
      <c r="C239" s="27">
        <v>0</v>
      </c>
      <c r="D239" s="31">
        <v>7</v>
      </c>
      <c r="E239" s="31" t="s">
        <v>243</v>
      </c>
      <c r="F239" s="30"/>
      <c r="G239" s="30">
        <v>16</v>
      </c>
      <c r="H239" s="30">
        <v>12</v>
      </c>
      <c r="I239" s="31" t="s">
        <v>81</v>
      </c>
      <c r="J239" s="31">
        <v>27000</v>
      </c>
      <c r="K239" s="31">
        <v>3.3</v>
      </c>
      <c r="L239" s="28">
        <v>2000</v>
      </c>
      <c r="M239" s="28">
        <v>1446</v>
      </c>
      <c r="N239" s="32">
        <v>1</v>
      </c>
      <c r="O239" s="30">
        <v>0</v>
      </c>
    </row>
    <row r="240" spans="1:15">
      <c r="A240" s="21">
        <v>7</v>
      </c>
      <c r="B240" s="26" t="s">
        <v>52</v>
      </c>
      <c r="C240" s="27">
        <v>0.09</v>
      </c>
      <c r="D240" s="31">
        <v>585</v>
      </c>
      <c r="E240" s="29">
        <v>42437</v>
      </c>
      <c r="F240" s="30"/>
      <c r="G240" s="30">
        <v>15</v>
      </c>
      <c r="H240" s="30">
        <v>11.8</v>
      </c>
      <c r="I240" s="31" t="s">
        <v>220</v>
      </c>
      <c r="J240" s="31">
        <v>27000</v>
      </c>
      <c r="K240" s="31">
        <v>3.4</v>
      </c>
      <c r="L240" s="28">
        <v>2000</v>
      </c>
      <c r="M240" s="28">
        <v>1446</v>
      </c>
      <c r="N240" s="32">
        <v>1</v>
      </c>
      <c r="O240" s="30">
        <v>42</v>
      </c>
    </row>
    <row r="241" spans="1:15">
      <c r="A241" s="21">
        <v>7</v>
      </c>
      <c r="B241" s="26" t="s">
        <v>53</v>
      </c>
      <c r="C241" s="27">
        <v>0.12</v>
      </c>
      <c r="D241" s="31">
        <v>890</v>
      </c>
      <c r="E241" s="31" t="s">
        <v>354</v>
      </c>
      <c r="F241" s="30"/>
      <c r="G241" s="30">
        <v>15</v>
      </c>
      <c r="H241" s="30">
        <v>5.0999999999999996</v>
      </c>
      <c r="I241" s="31" t="s">
        <v>159</v>
      </c>
      <c r="J241" s="31">
        <v>25000</v>
      </c>
      <c r="K241" s="31">
        <v>1.4</v>
      </c>
      <c r="L241" s="28">
        <v>2200</v>
      </c>
      <c r="M241" s="28">
        <v>1446</v>
      </c>
      <c r="N241" s="32">
        <v>1</v>
      </c>
      <c r="O241" s="30">
        <v>72</v>
      </c>
    </row>
    <row r="242" spans="1:15">
      <c r="A242" s="21">
        <v>7</v>
      </c>
      <c r="B242" s="26" t="s">
        <v>54</v>
      </c>
      <c r="C242" s="27">
        <v>0.12</v>
      </c>
      <c r="D242" s="31">
        <v>823</v>
      </c>
      <c r="E242" s="31" t="s">
        <v>331</v>
      </c>
      <c r="F242" s="30"/>
      <c r="G242" s="30">
        <v>17.100000000000001</v>
      </c>
      <c r="H242" s="30">
        <v>11.1</v>
      </c>
      <c r="I242" s="31" t="s">
        <v>220</v>
      </c>
      <c r="J242" s="31">
        <v>27000</v>
      </c>
      <c r="K242" s="31">
        <v>1.4</v>
      </c>
      <c r="L242" s="28">
        <v>2000</v>
      </c>
      <c r="M242" s="28">
        <v>1446</v>
      </c>
      <c r="N242" s="32">
        <v>1</v>
      </c>
      <c r="O242" s="30">
        <v>61</v>
      </c>
    </row>
    <row r="243" spans="1:15">
      <c r="A243" s="21">
        <v>7</v>
      </c>
      <c r="B243" s="26" t="s">
        <v>55</v>
      </c>
      <c r="C243" s="27">
        <v>0.14000000000000001</v>
      </c>
      <c r="D243" s="31">
        <v>931</v>
      </c>
      <c r="E243" s="31" t="s">
        <v>354</v>
      </c>
      <c r="F243" s="30"/>
      <c r="G243" s="30">
        <v>9.6</v>
      </c>
      <c r="H243" s="30">
        <v>3.5</v>
      </c>
      <c r="I243" s="31" t="s">
        <v>220</v>
      </c>
      <c r="J243" s="31">
        <v>19000</v>
      </c>
      <c r="K243" s="31">
        <v>1.4</v>
      </c>
      <c r="L243" s="28">
        <v>2100</v>
      </c>
      <c r="M243" s="28">
        <v>1446</v>
      </c>
      <c r="N243" s="32">
        <v>1</v>
      </c>
      <c r="O243" s="30">
        <v>62</v>
      </c>
    </row>
    <row r="244" spans="1:15">
      <c r="A244" s="21">
        <v>7</v>
      </c>
      <c r="B244" s="26" t="s">
        <v>155</v>
      </c>
      <c r="C244" s="27">
        <v>0.11</v>
      </c>
      <c r="D244" s="31">
        <v>797</v>
      </c>
      <c r="E244" s="29">
        <v>42377</v>
      </c>
      <c r="F244" s="30"/>
      <c r="G244" s="30">
        <v>14.6</v>
      </c>
      <c r="H244" s="30">
        <v>5.4</v>
      </c>
      <c r="I244" s="31" t="s">
        <v>159</v>
      </c>
      <c r="J244" s="31">
        <v>25000</v>
      </c>
      <c r="K244" s="31">
        <v>1.3</v>
      </c>
      <c r="L244" s="28">
        <v>2100</v>
      </c>
      <c r="M244" s="28">
        <v>1566</v>
      </c>
      <c r="N244" s="32">
        <v>1</v>
      </c>
      <c r="O244" s="30">
        <v>68</v>
      </c>
    </row>
    <row r="245" spans="1:15">
      <c r="A245" s="21">
        <v>7</v>
      </c>
      <c r="B245" s="26" t="s">
        <v>201</v>
      </c>
      <c r="C245" s="27">
        <v>0.15</v>
      </c>
      <c r="D245" s="31">
        <v>971</v>
      </c>
      <c r="E245" s="31" t="s">
        <v>358</v>
      </c>
      <c r="F245" s="30"/>
      <c r="G245" s="30">
        <v>9.5</v>
      </c>
      <c r="H245" s="30">
        <v>3.5</v>
      </c>
      <c r="I245" s="31" t="s">
        <v>220</v>
      </c>
      <c r="J245" s="31">
        <v>19000</v>
      </c>
      <c r="K245" s="31">
        <v>1.3</v>
      </c>
      <c r="L245" s="28">
        <v>2100</v>
      </c>
      <c r="M245" s="28">
        <v>1566</v>
      </c>
      <c r="N245" s="32">
        <v>1</v>
      </c>
      <c r="O245" s="30">
        <v>65</v>
      </c>
    </row>
    <row r="246" spans="1:15">
      <c r="A246" s="21">
        <v>7</v>
      </c>
      <c r="B246" s="26" t="s">
        <v>284</v>
      </c>
      <c r="C246" s="27">
        <v>0.13</v>
      </c>
      <c r="D246" s="31">
        <v>949</v>
      </c>
      <c r="E246" s="29">
        <v>42377</v>
      </c>
      <c r="F246" s="30"/>
      <c r="G246" s="30">
        <v>15.2</v>
      </c>
      <c r="H246" s="30">
        <v>4.5999999999999996</v>
      </c>
      <c r="I246" s="31" t="s">
        <v>159</v>
      </c>
      <c r="J246" s="31">
        <v>25000</v>
      </c>
      <c r="K246" s="31">
        <v>1.1000000000000001</v>
      </c>
      <c r="L246" s="28">
        <v>2100</v>
      </c>
      <c r="M246" s="28">
        <v>1687</v>
      </c>
      <c r="N246" s="32">
        <v>0.88</v>
      </c>
      <c r="O246" s="30">
        <v>75</v>
      </c>
    </row>
    <row r="247" spans="1:15">
      <c r="A247" s="21">
        <v>8</v>
      </c>
      <c r="B247" s="26" t="s">
        <v>31</v>
      </c>
      <c r="C247" s="27">
        <v>0.09</v>
      </c>
      <c r="D247" s="28">
        <v>1980</v>
      </c>
      <c r="E247" s="31" t="s">
        <v>322</v>
      </c>
      <c r="F247" s="30"/>
      <c r="G247" s="30">
        <v>6</v>
      </c>
      <c r="H247" s="30">
        <v>14</v>
      </c>
      <c r="I247" s="31" t="s">
        <v>158</v>
      </c>
      <c r="J247" s="31">
        <v>14000</v>
      </c>
      <c r="K247" s="31">
        <v>4.7</v>
      </c>
      <c r="L247" s="28">
        <v>2200</v>
      </c>
      <c r="M247" s="28">
        <v>1012</v>
      </c>
      <c r="N247" s="32">
        <v>1</v>
      </c>
      <c r="O247" s="30">
        <v>25</v>
      </c>
    </row>
    <row r="248" spans="1:15">
      <c r="A248" s="21">
        <v>8</v>
      </c>
      <c r="B248" s="26" t="s">
        <v>32</v>
      </c>
      <c r="C248" s="27">
        <v>0.11</v>
      </c>
      <c r="D248" s="28">
        <v>2345</v>
      </c>
      <c r="E248" s="31" t="s">
        <v>324</v>
      </c>
      <c r="F248" s="30"/>
      <c r="G248" s="30">
        <v>5.5</v>
      </c>
      <c r="H248" s="30">
        <v>14.5</v>
      </c>
      <c r="I248" s="31" t="s">
        <v>158</v>
      </c>
      <c r="J248" s="31">
        <v>14000</v>
      </c>
      <c r="K248" s="31">
        <v>4.9000000000000004</v>
      </c>
      <c r="L248" s="28">
        <v>2200</v>
      </c>
      <c r="M248" s="28">
        <v>1012</v>
      </c>
      <c r="N248" s="32">
        <v>1</v>
      </c>
      <c r="O248" s="30">
        <v>27</v>
      </c>
    </row>
    <row r="249" spans="1:15">
      <c r="A249" s="21">
        <v>8</v>
      </c>
      <c r="B249" s="26" t="s">
        <v>33</v>
      </c>
      <c r="C249" s="27">
        <v>0.1</v>
      </c>
      <c r="D249" s="28">
        <v>1546</v>
      </c>
      <c r="E249" s="31" t="s">
        <v>362</v>
      </c>
      <c r="F249" s="30"/>
      <c r="G249" s="30">
        <v>10.4</v>
      </c>
      <c r="H249" s="30">
        <v>9.8000000000000007</v>
      </c>
      <c r="I249" s="31" t="s">
        <v>157</v>
      </c>
      <c r="J249" s="31">
        <v>17000</v>
      </c>
      <c r="K249" s="31">
        <v>1.8</v>
      </c>
      <c r="L249" s="28">
        <v>2200</v>
      </c>
      <c r="M249" s="31">
        <v>885</v>
      </c>
      <c r="N249" s="32">
        <v>1</v>
      </c>
      <c r="O249" s="30">
        <v>57</v>
      </c>
    </row>
    <row r="250" spans="1:15">
      <c r="A250" s="21">
        <v>8</v>
      </c>
      <c r="B250" s="26" t="s">
        <v>34</v>
      </c>
      <c r="C250" s="27">
        <v>0.1</v>
      </c>
      <c r="D250" s="28">
        <v>1430</v>
      </c>
      <c r="E250" s="31" t="s">
        <v>362</v>
      </c>
      <c r="F250" s="30"/>
      <c r="G250" s="30">
        <v>11</v>
      </c>
      <c r="H250" s="30">
        <v>10.199999999999999</v>
      </c>
      <c r="I250" s="31" t="s">
        <v>157</v>
      </c>
      <c r="J250" s="31">
        <v>17000</v>
      </c>
      <c r="K250" s="31">
        <v>1.9</v>
      </c>
      <c r="L250" s="28">
        <v>2200</v>
      </c>
      <c r="M250" s="31">
        <v>885</v>
      </c>
      <c r="N250" s="32">
        <v>1</v>
      </c>
      <c r="O250" s="30">
        <v>53</v>
      </c>
    </row>
    <row r="251" spans="1:15">
      <c r="A251" s="21">
        <v>8</v>
      </c>
      <c r="B251" s="26" t="s">
        <v>35</v>
      </c>
      <c r="C251" s="27">
        <v>0.1</v>
      </c>
      <c r="D251" s="28">
        <v>1445</v>
      </c>
      <c r="E251" s="31" t="s">
        <v>362</v>
      </c>
      <c r="F251" s="30"/>
      <c r="G251" s="30">
        <v>9.8000000000000007</v>
      </c>
      <c r="H251" s="30">
        <v>9.1999999999999993</v>
      </c>
      <c r="I251" s="31" t="s">
        <v>157</v>
      </c>
      <c r="J251" s="31">
        <v>17000</v>
      </c>
      <c r="K251" s="31">
        <v>1.9</v>
      </c>
      <c r="L251" s="28">
        <v>2200</v>
      </c>
      <c r="M251" s="31">
        <v>885</v>
      </c>
      <c r="N251" s="32">
        <v>1</v>
      </c>
      <c r="O251" s="30">
        <v>54</v>
      </c>
    </row>
    <row r="252" spans="1:15">
      <c r="A252" s="21">
        <v>8</v>
      </c>
      <c r="B252" s="26" t="s">
        <v>123</v>
      </c>
      <c r="C252" s="27">
        <v>0.08</v>
      </c>
      <c r="D252" s="31">
        <v>697</v>
      </c>
      <c r="E252" s="31" t="s">
        <v>365</v>
      </c>
      <c r="F252" s="30"/>
      <c r="G252" s="30">
        <v>16.3</v>
      </c>
      <c r="H252" s="30">
        <v>3.6</v>
      </c>
      <c r="I252" s="31" t="s">
        <v>264</v>
      </c>
      <c r="J252" s="31">
        <v>24900</v>
      </c>
      <c r="K252" s="31">
        <v>1.4</v>
      </c>
      <c r="L252" s="28">
        <v>2000</v>
      </c>
      <c r="M252" s="31">
        <v>885</v>
      </c>
      <c r="N252" s="32">
        <v>1</v>
      </c>
      <c r="O252" s="30">
        <v>52</v>
      </c>
    </row>
    <row r="253" spans="1:15">
      <c r="A253" s="21">
        <v>8</v>
      </c>
      <c r="B253" s="26" t="s">
        <v>210</v>
      </c>
      <c r="C253" s="27">
        <v>7.0000000000000007E-2</v>
      </c>
      <c r="D253" s="31">
        <v>577</v>
      </c>
      <c r="E253" s="31" t="s">
        <v>367</v>
      </c>
      <c r="F253" s="30" t="s">
        <v>405</v>
      </c>
      <c r="G253" s="30">
        <v>16.600000000000001</v>
      </c>
      <c r="H253" s="30">
        <v>3.6</v>
      </c>
      <c r="I253" s="31" t="s">
        <v>264</v>
      </c>
      <c r="J253" s="31">
        <v>25000</v>
      </c>
      <c r="K253" s="31">
        <v>1.4</v>
      </c>
      <c r="L253" s="28">
        <v>2000</v>
      </c>
      <c r="M253" s="31">
        <v>759</v>
      </c>
      <c r="N253" s="32">
        <v>1</v>
      </c>
      <c r="O253" s="30">
        <v>49</v>
      </c>
    </row>
    <row r="254" spans="1:15">
      <c r="A254" s="21">
        <v>8</v>
      </c>
      <c r="B254" s="26" t="s">
        <v>36</v>
      </c>
      <c r="C254" s="27">
        <v>0.1</v>
      </c>
      <c r="D254" s="28">
        <v>1501</v>
      </c>
      <c r="E254" s="29">
        <v>43376</v>
      </c>
      <c r="F254" s="30"/>
      <c r="G254" s="30">
        <v>9.5</v>
      </c>
      <c r="H254" s="30">
        <v>10.4</v>
      </c>
      <c r="I254" s="31" t="s">
        <v>369</v>
      </c>
      <c r="J254" s="31">
        <v>15000</v>
      </c>
      <c r="K254" s="31">
        <v>2.4</v>
      </c>
      <c r="L254" s="28">
        <v>1800</v>
      </c>
      <c r="M254" s="28">
        <v>2160</v>
      </c>
      <c r="N254" s="32">
        <v>1</v>
      </c>
      <c r="O254" s="30">
        <v>39</v>
      </c>
    </row>
    <row r="255" spans="1:15">
      <c r="A255" s="21">
        <v>8</v>
      </c>
      <c r="B255" s="26" t="s">
        <v>37</v>
      </c>
      <c r="C255" s="27">
        <v>0.12</v>
      </c>
      <c r="D255" s="28">
        <v>2560</v>
      </c>
      <c r="E255" s="31" t="s">
        <v>215</v>
      </c>
      <c r="F255" s="30"/>
      <c r="G255" s="30">
        <v>4.8</v>
      </c>
      <c r="H255" s="30">
        <v>15.2</v>
      </c>
      <c r="I255" s="31" t="s">
        <v>158</v>
      </c>
      <c r="J255" s="31">
        <v>12000</v>
      </c>
      <c r="K255" s="31">
        <v>7.8</v>
      </c>
      <c r="L255" s="28">
        <v>1800</v>
      </c>
      <c r="M255" s="28">
        <v>2268</v>
      </c>
      <c r="N255" s="32">
        <v>1</v>
      </c>
      <c r="O255" s="30">
        <v>24</v>
      </c>
    </row>
    <row r="256" spans="1:15">
      <c r="A256" s="21">
        <v>8</v>
      </c>
      <c r="B256" s="26" t="s">
        <v>38</v>
      </c>
      <c r="C256" s="27">
        <v>0.09</v>
      </c>
      <c r="D256" s="31">
        <v>734</v>
      </c>
      <c r="E256" s="29">
        <v>43080</v>
      </c>
      <c r="F256" s="30"/>
      <c r="G256" s="30">
        <v>16.399999999999999</v>
      </c>
      <c r="H256" s="30">
        <v>3.6</v>
      </c>
      <c r="I256" s="31" t="s">
        <v>336</v>
      </c>
      <c r="J256" s="31">
        <v>23000</v>
      </c>
      <c r="K256" s="31">
        <v>1.1000000000000001</v>
      </c>
      <c r="L256" s="28">
        <v>1750</v>
      </c>
      <c r="M256" s="28">
        <v>2268</v>
      </c>
      <c r="N256" s="32">
        <v>1</v>
      </c>
      <c r="O256" s="30">
        <v>57</v>
      </c>
    </row>
    <row r="257" spans="1:15">
      <c r="A257" s="21">
        <v>8</v>
      </c>
      <c r="B257" s="26" t="s">
        <v>39</v>
      </c>
      <c r="C257" s="27">
        <v>0.11</v>
      </c>
      <c r="D257" s="31">
        <v>911</v>
      </c>
      <c r="E257" s="29">
        <v>42746</v>
      </c>
      <c r="F257" s="30"/>
      <c r="G257" s="30">
        <v>17.899999999999999</v>
      </c>
      <c r="H257" s="30">
        <v>10</v>
      </c>
      <c r="I257" s="31" t="s">
        <v>266</v>
      </c>
      <c r="J257" s="31">
        <v>26000</v>
      </c>
      <c r="K257" s="31">
        <v>1.1000000000000001</v>
      </c>
      <c r="L257" s="28">
        <v>1800</v>
      </c>
      <c r="M257" s="31"/>
      <c r="N257" s="32">
        <v>1</v>
      </c>
      <c r="O257" s="30">
        <v>49</v>
      </c>
    </row>
    <row r="258" spans="1:15">
      <c r="A258" s="21">
        <v>8</v>
      </c>
      <c r="B258" s="26" t="s">
        <v>40</v>
      </c>
      <c r="C258" s="27">
        <v>0.12</v>
      </c>
      <c r="D258" s="31">
        <v>744</v>
      </c>
      <c r="E258" s="31" t="s">
        <v>340</v>
      </c>
      <c r="F258" s="30"/>
      <c r="G258" s="30">
        <v>9.6999999999999993</v>
      </c>
      <c r="H258" s="30">
        <v>3.5</v>
      </c>
      <c r="I258" s="31" t="s">
        <v>220</v>
      </c>
      <c r="J258" s="31">
        <v>18000</v>
      </c>
      <c r="K258" s="31">
        <v>1.1000000000000001</v>
      </c>
      <c r="L258" s="28">
        <v>1850</v>
      </c>
      <c r="M258" s="28">
        <v>2052</v>
      </c>
      <c r="N258" s="32">
        <v>1</v>
      </c>
      <c r="O258" s="30">
        <v>43</v>
      </c>
    </row>
    <row r="259" spans="1:15">
      <c r="A259" s="21">
        <v>8</v>
      </c>
      <c r="B259" s="26" t="s">
        <v>41</v>
      </c>
      <c r="C259" s="27">
        <v>0.1</v>
      </c>
      <c r="D259" s="28">
        <v>1467</v>
      </c>
      <c r="E259" s="31" t="s">
        <v>331</v>
      </c>
      <c r="F259" s="30"/>
      <c r="G259" s="30">
        <v>9.9</v>
      </c>
      <c r="H259" s="30">
        <v>10.1</v>
      </c>
      <c r="I259" s="31" t="s">
        <v>157</v>
      </c>
      <c r="J259" s="31">
        <v>19000</v>
      </c>
      <c r="K259" s="31">
        <v>2.7</v>
      </c>
      <c r="L259" s="28">
        <v>2300</v>
      </c>
      <c r="M259" s="28">
        <v>1422</v>
      </c>
      <c r="N259" s="32">
        <v>1</v>
      </c>
      <c r="O259" s="30">
        <v>34</v>
      </c>
    </row>
    <row r="260" spans="1:15">
      <c r="A260" s="21">
        <v>8</v>
      </c>
      <c r="B260" s="26" t="s">
        <v>42</v>
      </c>
      <c r="C260" s="27">
        <v>0.13</v>
      </c>
      <c r="D260" s="28">
        <v>2930</v>
      </c>
      <c r="E260" s="31" t="s">
        <v>225</v>
      </c>
      <c r="F260" s="30" t="s">
        <v>405</v>
      </c>
      <c r="G260" s="30">
        <v>5</v>
      </c>
      <c r="H260" s="30">
        <v>15</v>
      </c>
      <c r="I260" s="31" t="s">
        <v>261</v>
      </c>
      <c r="J260" s="31">
        <v>15500</v>
      </c>
      <c r="K260" s="31">
        <v>7.9</v>
      </c>
      <c r="L260" s="28">
        <v>2300</v>
      </c>
      <c r="M260" s="28">
        <v>1422</v>
      </c>
      <c r="N260" s="32">
        <v>1</v>
      </c>
      <c r="O260" s="30">
        <v>28</v>
      </c>
    </row>
    <row r="261" spans="1:15">
      <c r="A261" s="21">
        <v>8</v>
      </c>
      <c r="B261" s="26" t="s">
        <v>43</v>
      </c>
      <c r="C261" s="27">
        <v>0.09</v>
      </c>
      <c r="D261" s="31">
        <v>803</v>
      </c>
      <c r="E261" s="31" t="s">
        <v>362</v>
      </c>
      <c r="F261" s="30"/>
      <c r="G261" s="30">
        <v>16.399999999999999</v>
      </c>
      <c r="H261" s="30">
        <v>3.8</v>
      </c>
      <c r="I261" s="31" t="s">
        <v>264</v>
      </c>
      <c r="J261" s="31">
        <v>24000</v>
      </c>
      <c r="K261" s="31">
        <v>1.4</v>
      </c>
      <c r="L261" s="28">
        <v>2100</v>
      </c>
      <c r="M261" s="28">
        <v>1422</v>
      </c>
      <c r="N261" s="32">
        <v>1</v>
      </c>
      <c r="O261" s="30">
        <v>59</v>
      </c>
    </row>
    <row r="262" spans="1:15">
      <c r="A262" s="21">
        <v>8</v>
      </c>
      <c r="B262" s="26" t="s">
        <v>44</v>
      </c>
      <c r="C262" s="27">
        <v>0.15</v>
      </c>
      <c r="D262" s="28">
        <v>1206</v>
      </c>
      <c r="E262" s="29">
        <v>42832</v>
      </c>
      <c r="F262" s="30"/>
      <c r="G262" s="30">
        <v>17.8</v>
      </c>
      <c r="H262" s="30">
        <v>9.8000000000000007</v>
      </c>
      <c r="I262" s="31" t="s">
        <v>266</v>
      </c>
      <c r="J262" s="31">
        <v>27000</v>
      </c>
      <c r="K262" s="31">
        <v>1.5</v>
      </c>
      <c r="L262" s="28">
        <v>2100</v>
      </c>
      <c r="M262" s="28">
        <v>1422</v>
      </c>
      <c r="N262" s="32">
        <v>1</v>
      </c>
      <c r="O262" s="30">
        <v>70</v>
      </c>
    </row>
    <row r="263" spans="1:15">
      <c r="A263" s="21">
        <v>8</v>
      </c>
      <c r="B263" s="26" t="s">
        <v>45</v>
      </c>
      <c r="C263" s="27">
        <v>0.11</v>
      </c>
      <c r="D263" s="31">
        <v>736</v>
      </c>
      <c r="E263" s="31" t="s">
        <v>346</v>
      </c>
      <c r="F263" s="30"/>
      <c r="G263" s="30">
        <v>10</v>
      </c>
      <c r="H263" s="30">
        <v>3.5</v>
      </c>
      <c r="I263" s="31" t="s">
        <v>220</v>
      </c>
      <c r="J263" s="31">
        <v>19500</v>
      </c>
      <c r="K263" s="31">
        <v>1.4</v>
      </c>
      <c r="L263" s="28">
        <v>2100</v>
      </c>
      <c r="M263" s="28">
        <v>1540</v>
      </c>
      <c r="N263" s="32">
        <v>1</v>
      </c>
      <c r="O263" s="30">
        <v>49</v>
      </c>
    </row>
    <row r="264" spans="1:15">
      <c r="A264" s="21">
        <v>8</v>
      </c>
      <c r="B264" s="26" t="s">
        <v>140</v>
      </c>
      <c r="C264" s="27">
        <v>0.15</v>
      </c>
      <c r="D264" s="28">
        <v>1235</v>
      </c>
      <c r="E264" s="31" t="s">
        <v>377</v>
      </c>
      <c r="F264" s="30"/>
      <c r="G264" s="30">
        <v>17.600000000000001</v>
      </c>
      <c r="H264" s="30">
        <v>9.8000000000000007</v>
      </c>
      <c r="I264" s="31" t="s">
        <v>266</v>
      </c>
      <c r="J264" s="31">
        <v>27000</v>
      </c>
      <c r="K264" s="31">
        <v>1.5</v>
      </c>
      <c r="L264" s="28">
        <v>2100</v>
      </c>
      <c r="M264" s="28">
        <v>1540</v>
      </c>
      <c r="N264" s="32">
        <v>1</v>
      </c>
      <c r="O264" s="30">
        <v>71</v>
      </c>
    </row>
    <row r="265" spans="1:15">
      <c r="A265" s="21">
        <v>8</v>
      </c>
      <c r="B265" s="26" t="s">
        <v>185</v>
      </c>
      <c r="C265" s="27">
        <v>0.1</v>
      </c>
      <c r="D265" s="31">
        <v>654</v>
      </c>
      <c r="E265" s="31" t="s">
        <v>346</v>
      </c>
      <c r="F265" s="30"/>
      <c r="G265" s="30">
        <v>10.1</v>
      </c>
      <c r="H265" s="30">
        <v>3.8</v>
      </c>
      <c r="I265" s="31" t="s">
        <v>220</v>
      </c>
      <c r="J265" s="31">
        <v>19000</v>
      </c>
      <c r="K265" s="31">
        <v>1.3</v>
      </c>
      <c r="L265" s="28">
        <v>2100</v>
      </c>
      <c r="M265" s="28">
        <v>1540</v>
      </c>
      <c r="N265" s="32">
        <v>1</v>
      </c>
      <c r="O265" s="30">
        <v>45</v>
      </c>
    </row>
    <row r="266" spans="1:15">
      <c r="A266" s="21">
        <v>8</v>
      </c>
      <c r="B266" s="26" t="s">
        <v>271</v>
      </c>
      <c r="C266" s="27">
        <v>0.1</v>
      </c>
      <c r="D266" s="31">
        <v>880</v>
      </c>
      <c r="E266" s="31" t="s">
        <v>378</v>
      </c>
      <c r="F266" s="30"/>
      <c r="G266" s="30">
        <v>16.5</v>
      </c>
      <c r="H266" s="30">
        <v>3.5</v>
      </c>
      <c r="I266" s="31" t="s">
        <v>264</v>
      </c>
      <c r="J266" s="31">
        <v>25000</v>
      </c>
      <c r="K266" s="31">
        <v>1.2</v>
      </c>
      <c r="L266" s="28">
        <v>2100</v>
      </c>
      <c r="M266" s="28">
        <v>1540</v>
      </c>
      <c r="N266" s="32">
        <v>1</v>
      </c>
      <c r="O266" s="30">
        <v>65</v>
      </c>
    </row>
    <row r="267" spans="1:15">
      <c r="A267" s="21">
        <v>8</v>
      </c>
      <c r="B267" s="26" t="s">
        <v>46</v>
      </c>
      <c r="C267" s="27">
        <v>0.13</v>
      </c>
      <c r="D267" s="28">
        <v>2807</v>
      </c>
      <c r="E267" s="31" t="s">
        <v>272</v>
      </c>
      <c r="F267" s="30"/>
      <c r="G267" s="30">
        <v>5.0999999999999996</v>
      </c>
      <c r="H267" s="30">
        <v>15.1</v>
      </c>
      <c r="I267" s="31" t="s">
        <v>334</v>
      </c>
      <c r="J267" s="31">
        <v>12000</v>
      </c>
      <c r="K267" s="31">
        <v>9.3000000000000007</v>
      </c>
      <c r="L267" s="28">
        <v>2000</v>
      </c>
      <c r="M267" s="28">
        <v>1148</v>
      </c>
      <c r="N267" s="32">
        <v>1</v>
      </c>
      <c r="O267" s="30">
        <v>25</v>
      </c>
    </row>
    <row r="268" spans="1:15">
      <c r="A268" s="21">
        <v>8</v>
      </c>
      <c r="B268" s="26" t="s">
        <v>47</v>
      </c>
      <c r="C268" s="27">
        <v>0.12</v>
      </c>
      <c r="D268" s="28">
        <v>2556</v>
      </c>
      <c r="E268" s="29">
        <v>41648</v>
      </c>
      <c r="F268" s="30"/>
      <c r="G268" s="30">
        <v>4.5</v>
      </c>
      <c r="H268" s="30">
        <v>15.5</v>
      </c>
      <c r="I268" s="31" t="s">
        <v>334</v>
      </c>
      <c r="J268" s="31">
        <v>12000</v>
      </c>
      <c r="K268" s="31">
        <v>8</v>
      </c>
      <c r="L268" s="28">
        <v>2000</v>
      </c>
      <c r="M268" s="28">
        <v>1148</v>
      </c>
      <c r="N268" s="32">
        <v>1</v>
      </c>
      <c r="O268" s="30">
        <v>20</v>
      </c>
    </row>
    <row r="269" spans="1:15">
      <c r="A269" s="21">
        <v>8</v>
      </c>
      <c r="B269" s="26" t="s">
        <v>48</v>
      </c>
      <c r="C269" s="27">
        <v>0.09</v>
      </c>
      <c r="D269" s="28">
        <v>1297</v>
      </c>
      <c r="E269" s="31" t="s">
        <v>381</v>
      </c>
      <c r="F269" s="30"/>
      <c r="G269" s="30">
        <v>11</v>
      </c>
      <c r="H269" s="30">
        <v>8.6999999999999993</v>
      </c>
      <c r="I269" s="31" t="s">
        <v>292</v>
      </c>
      <c r="J269" s="31">
        <v>14000</v>
      </c>
      <c r="K269" s="31">
        <v>1.1000000000000001</v>
      </c>
      <c r="L269" s="28">
        <v>2000</v>
      </c>
      <c r="M269" s="31">
        <v>615</v>
      </c>
      <c r="N269" s="32">
        <v>1</v>
      </c>
      <c r="O269" s="30">
        <v>26</v>
      </c>
    </row>
    <row r="270" spans="1:15">
      <c r="A270" s="21">
        <v>8</v>
      </c>
      <c r="B270" s="26" t="s">
        <v>49</v>
      </c>
      <c r="C270" s="27">
        <v>0.08</v>
      </c>
      <c r="D270" s="28">
        <v>1200</v>
      </c>
      <c r="E270" s="31" t="s">
        <v>381</v>
      </c>
      <c r="F270" s="30"/>
      <c r="G270" s="30">
        <v>11.1</v>
      </c>
      <c r="H270" s="30">
        <v>9.6999999999999993</v>
      </c>
      <c r="I270" s="31" t="s">
        <v>292</v>
      </c>
      <c r="J270" s="31">
        <v>14000</v>
      </c>
      <c r="K270" s="31">
        <v>1.2</v>
      </c>
      <c r="L270" s="28">
        <v>2000</v>
      </c>
      <c r="M270" s="31">
        <v>574</v>
      </c>
      <c r="N270" s="32">
        <v>1</v>
      </c>
      <c r="O270" s="30">
        <v>28</v>
      </c>
    </row>
    <row r="271" spans="1:15">
      <c r="A271" s="21">
        <v>8</v>
      </c>
      <c r="B271" s="26" t="s">
        <v>50</v>
      </c>
      <c r="C271" s="27">
        <v>0.09</v>
      </c>
      <c r="D271" s="28">
        <v>1289</v>
      </c>
      <c r="E271" s="31" t="s">
        <v>381</v>
      </c>
      <c r="F271" s="30"/>
      <c r="G271" s="30">
        <v>11</v>
      </c>
      <c r="H271" s="30">
        <v>9.1999999999999993</v>
      </c>
      <c r="I271" s="31" t="s">
        <v>292</v>
      </c>
      <c r="J271" s="31">
        <v>14000</v>
      </c>
      <c r="K271" s="31">
        <v>1.2</v>
      </c>
      <c r="L271" s="28">
        <v>2000</v>
      </c>
      <c r="M271" s="31">
        <v>615</v>
      </c>
      <c r="N271" s="32">
        <v>1</v>
      </c>
      <c r="O271" s="30">
        <v>28</v>
      </c>
    </row>
    <row r="272" spans="1:15">
      <c r="A272" s="21">
        <v>8</v>
      </c>
      <c r="B272" s="26" t="s">
        <v>51</v>
      </c>
      <c r="C272" s="27">
        <v>0.16</v>
      </c>
      <c r="D272" s="28">
        <v>1278</v>
      </c>
      <c r="E272" s="31" t="s">
        <v>383</v>
      </c>
      <c r="F272" s="30" t="s">
        <v>405</v>
      </c>
      <c r="G272" s="30">
        <v>16.8</v>
      </c>
      <c r="H272" s="30">
        <v>11.3</v>
      </c>
      <c r="I272" s="31" t="s">
        <v>23</v>
      </c>
      <c r="J272" s="31">
        <v>27000</v>
      </c>
      <c r="K272" s="31">
        <v>2.4</v>
      </c>
      <c r="L272" s="28">
        <v>2000</v>
      </c>
      <c r="M272" s="28">
        <v>1446</v>
      </c>
      <c r="N272" s="32">
        <v>1</v>
      </c>
      <c r="O272" s="30">
        <v>84</v>
      </c>
    </row>
    <row r="273" spans="1:15">
      <c r="A273" s="21">
        <v>8</v>
      </c>
      <c r="B273" s="26" t="s">
        <v>52</v>
      </c>
      <c r="C273" s="27">
        <v>0.1</v>
      </c>
      <c r="D273" s="31">
        <v>853</v>
      </c>
      <c r="E273" s="31" t="s">
        <v>383</v>
      </c>
      <c r="F273" s="30"/>
      <c r="G273" s="30">
        <v>15.8</v>
      </c>
      <c r="H273" s="30">
        <v>11.1</v>
      </c>
      <c r="I273" s="31" t="s">
        <v>266</v>
      </c>
      <c r="J273" s="31">
        <v>27000</v>
      </c>
      <c r="K273" s="31">
        <v>2.4</v>
      </c>
      <c r="L273" s="28">
        <v>2000</v>
      </c>
      <c r="M273" s="28">
        <v>1446</v>
      </c>
      <c r="N273" s="32">
        <v>1</v>
      </c>
      <c r="O273" s="30">
        <v>47</v>
      </c>
    </row>
    <row r="274" spans="1:15">
      <c r="A274" s="21">
        <v>8</v>
      </c>
      <c r="B274" s="26" t="s">
        <v>53</v>
      </c>
      <c r="C274" s="27">
        <v>0.12</v>
      </c>
      <c r="D274" s="28">
        <v>1011</v>
      </c>
      <c r="E274" s="31" t="s">
        <v>384</v>
      </c>
      <c r="F274" s="30"/>
      <c r="G274" s="30">
        <v>15.9</v>
      </c>
      <c r="H274" s="30">
        <v>4.0999999999999996</v>
      </c>
      <c r="I274" s="31" t="s">
        <v>264</v>
      </c>
      <c r="J274" s="31">
        <v>25000</v>
      </c>
      <c r="K274" s="31">
        <v>1.4</v>
      </c>
      <c r="L274" s="28">
        <v>2200</v>
      </c>
      <c r="M274" s="28">
        <v>1446</v>
      </c>
      <c r="N274" s="32">
        <v>1</v>
      </c>
      <c r="O274" s="30">
        <v>73</v>
      </c>
    </row>
    <row r="275" spans="1:15">
      <c r="A275" s="21">
        <v>8</v>
      </c>
      <c r="B275" s="26" t="s">
        <v>54</v>
      </c>
      <c r="C275" s="27">
        <v>0.14000000000000001</v>
      </c>
      <c r="D275" s="28">
        <v>1165</v>
      </c>
      <c r="E275" s="31" t="s">
        <v>386</v>
      </c>
      <c r="F275" s="30"/>
      <c r="G275" s="30">
        <v>18.100000000000001</v>
      </c>
      <c r="H275" s="30">
        <v>10.5</v>
      </c>
      <c r="I275" s="31" t="s">
        <v>266</v>
      </c>
      <c r="J275" s="31">
        <v>27000</v>
      </c>
      <c r="K275" s="31">
        <v>1.4</v>
      </c>
      <c r="L275" s="28">
        <v>2000</v>
      </c>
      <c r="M275" s="28">
        <v>1446</v>
      </c>
      <c r="N275" s="32">
        <v>1</v>
      </c>
      <c r="O275" s="30">
        <v>66</v>
      </c>
    </row>
    <row r="276" spans="1:15">
      <c r="A276" s="21">
        <v>8</v>
      </c>
      <c r="B276" s="26" t="s">
        <v>55</v>
      </c>
      <c r="C276" s="27">
        <v>0.14000000000000001</v>
      </c>
      <c r="D276" s="31">
        <v>931</v>
      </c>
      <c r="E276" s="31" t="s">
        <v>354</v>
      </c>
      <c r="F276" s="30"/>
      <c r="G276" s="30">
        <v>9.6</v>
      </c>
      <c r="H276" s="30">
        <v>3.5</v>
      </c>
      <c r="I276" s="31" t="s">
        <v>220</v>
      </c>
      <c r="J276" s="31">
        <v>19000</v>
      </c>
      <c r="K276" s="31">
        <v>1.4</v>
      </c>
      <c r="L276" s="28">
        <v>2100</v>
      </c>
      <c r="M276" s="28">
        <v>1446</v>
      </c>
      <c r="N276" s="32">
        <v>1</v>
      </c>
      <c r="O276" s="30">
        <v>62</v>
      </c>
    </row>
    <row r="277" spans="1:15">
      <c r="A277" s="21">
        <v>8</v>
      </c>
      <c r="B277" s="26" t="s">
        <v>155</v>
      </c>
      <c r="C277" s="27">
        <v>0.1</v>
      </c>
      <c r="D277" s="31">
        <v>884</v>
      </c>
      <c r="E277" s="29">
        <v>42802</v>
      </c>
      <c r="F277" s="30"/>
      <c r="G277" s="30">
        <v>15.4</v>
      </c>
      <c r="H277" s="30">
        <v>4.4000000000000004</v>
      </c>
      <c r="I277" s="31" t="s">
        <v>264</v>
      </c>
      <c r="J277" s="31">
        <v>25000</v>
      </c>
      <c r="K277" s="31">
        <v>1.4</v>
      </c>
      <c r="L277" s="28">
        <v>2100</v>
      </c>
      <c r="M277" s="28">
        <v>1566</v>
      </c>
      <c r="N277" s="32">
        <v>1</v>
      </c>
      <c r="O277" s="30">
        <v>67</v>
      </c>
    </row>
    <row r="278" spans="1:15">
      <c r="A278" s="21">
        <v>8</v>
      </c>
      <c r="B278" s="26" t="s">
        <v>201</v>
      </c>
      <c r="C278" s="27">
        <v>0.15</v>
      </c>
      <c r="D278" s="31">
        <v>971</v>
      </c>
      <c r="E278" s="31" t="s">
        <v>358</v>
      </c>
      <c r="F278" s="30"/>
      <c r="G278" s="30">
        <v>9.5</v>
      </c>
      <c r="H278" s="30">
        <v>3.5</v>
      </c>
      <c r="I278" s="31" t="s">
        <v>220</v>
      </c>
      <c r="J278" s="31">
        <v>19000</v>
      </c>
      <c r="K278" s="31">
        <v>1.3</v>
      </c>
      <c r="L278" s="28">
        <v>2100</v>
      </c>
      <c r="M278" s="28">
        <v>1566</v>
      </c>
      <c r="N278" s="32">
        <v>1</v>
      </c>
      <c r="O278" s="30">
        <v>65</v>
      </c>
    </row>
    <row r="279" spans="1:15">
      <c r="A279" s="21">
        <v>8</v>
      </c>
      <c r="B279" s="26" t="s">
        <v>284</v>
      </c>
      <c r="C279" s="27">
        <v>0.13</v>
      </c>
      <c r="D279" s="28">
        <v>1075</v>
      </c>
      <c r="E279" s="29">
        <v>42774</v>
      </c>
      <c r="F279" s="30"/>
      <c r="G279" s="30">
        <v>16.100000000000001</v>
      </c>
      <c r="H279" s="30">
        <v>3.7</v>
      </c>
      <c r="I279" s="31" t="s">
        <v>264</v>
      </c>
      <c r="J279" s="31">
        <v>25000</v>
      </c>
      <c r="K279" s="31">
        <v>1.3</v>
      </c>
      <c r="L279" s="28">
        <v>2100</v>
      </c>
      <c r="M279" s="28">
        <v>1687</v>
      </c>
      <c r="N279" s="32">
        <v>1</v>
      </c>
      <c r="O279" s="30">
        <v>77</v>
      </c>
    </row>
    <row r="282" spans="1:15">
      <c r="A282" s="21"/>
      <c r="B282" s="26"/>
      <c r="C282" s="27"/>
      <c r="D282" s="31"/>
      <c r="E282" s="31"/>
      <c r="F282" s="30"/>
      <c r="G282" s="30"/>
      <c r="H282" s="30"/>
      <c r="I282" s="31"/>
      <c r="J282" s="31"/>
      <c r="K282" s="31"/>
      <c r="L282" s="31"/>
      <c r="M282" s="31"/>
      <c r="N282" s="32"/>
      <c r="O282" s="30"/>
    </row>
    <row r="283" spans="1:15">
      <c r="A283" s="21"/>
      <c r="B283" s="26"/>
      <c r="C283" s="27"/>
      <c r="D283" s="31"/>
      <c r="E283" s="31"/>
      <c r="F283" s="30"/>
      <c r="G283" s="30"/>
      <c r="H283" s="30"/>
      <c r="I283" s="31"/>
      <c r="J283" s="31"/>
      <c r="K283" s="31"/>
      <c r="L283" s="31"/>
      <c r="M283" s="31"/>
      <c r="N283" s="32"/>
      <c r="O283" s="30"/>
    </row>
    <row r="284" spans="1:15">
      <c r="A284" s="21"/>
      <c r="B284" s="26"/>
      <c r="C284" s="27"/>
      <c r="D284" s="31"/>
      <c r="E284" s="31"/>
      <c r="F284" s="30"/>
      <c r="G284" s="30"/>
      <c r="H284" s="30"/>
      <c r="I284" s="31"/>
      <c r="J284" s="31"/>
      <c r="K284" s="31"/>
      <c r="L284" s="31"/>
      <c r="M284" s="31"/>
      <c r="N284" s="32"/>
      <c r="O284" s="30"/>
    </row>
    <row r="285" spans="1:15">
      <c r="A285" s="21"/>
    </row>
    <row r="291" spans="1:15">
      <c r="A291" s="21"/>
      <c r="B291" s="26"/>
      <c r="C291" s="27"/>
      <c r="D291" s="28"/>
      <c r="E291" s="29"/>
      <c r="F291" s="30"/>
      <c r="G291" s="30"/>
      <c r="H291" s="30"/>
      <c r="I291" s="31"/>
      <c r="J291" s="31"/>
      <c r="K291" s="31"/>
      <c r="L291" s="31"/>
      <c r="M291" s="31"/>
      <c r="N291" s="32"/>
      <c r="O291" s="30"/>
    </row>
    <row r="292" spans="1:15">
      <c r="A292" s="21"/>
      <c r="B292" s="26"/>
      <c r="C292" s="27"/>
      <c r="D292" s="31"/>
      <c r="E292" s="31"/>
      <c r="F292" s="30"/>
      <c r="G292" s="30"/>
      <c r="H292" s="30"/>
      <c r="I292" s="31"/>
      <c r="J292" s="31"/>
      <c r="K292" s="31"/>
      <c r="L292" s="31"/>
      <c r="M292" s="31"/>
      <c r="N292" s="32"/>
      <c r="O292" s="30"/>
    </row>
    <row r="293" spans="1:15">
      <c r="A293" s="21"/>
      <c r="B293" s="26"/>
      <c r="C293" s="27"/>
      <c r="D293" s="31"/>
      <c r="E293" s="29"/>
      <c r="F293" s="30"/>
      <c r="G293" s="30"/>
      <c r="H293" s="30"/>
      <c r="I293" s="31"/>
      <c r="J293" s="31"/>
      <c r="K293" s="31"/>
      <c r="L293" s="31"/>
      <c r="M293" s="31"/>
      <c r="N293" s="32"/>
      <c r="O293" s="3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48"/>
  <sheetViews>
    <sheetView workbookViewId="0">
      <selection activeCell="H31" sqref="H31"/>
    </sheetView>
  </sheetViews>
  <sheetFormatPr defaultRowHeight="12.75"/>
  <cols>
    <col min="11" max="12" width="10.28515625" customWidth="1"/>
  </cols>
  <sheetData>
    <row r="1" spans="1:25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430</v>
      </c>
      <c r="F1" s="40" t="s">
        <v>62</v>
      </c>
      <c r="G1" s="40" t="s">
        <v>393</v>
      </c>
      <c r="H1" s="40" t="s">
        <v>394</v>
      </c>
      <c r="I1" s="40" t="s">
        <v>391</v>
      </c>
      <c r="J1" s="40" t="s">
        <v>392</v>
      </c>
      <c r="K1" s="40" t="s">
        <v>431</v>
      </c>
      <c r="L1" s="40" t="s">
        <v>395</v>
      </c>
      <c r="M1" s="40" t="s">
        <v>396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37"/>
      <c r="B2" s="40"/>
      <c r="C2" s="40"/>
      <c r="D2" s="40"/>
      <c r="O2" s="17"/>
      <c r="P2" s="17"/>
      <c r="Q2" s="19"/>
      <c r="R2" s="19"/>
      <c r="S2" s="17"/>
      <c r="T2" s="17"/>
      <c r="U2" s="17"/>
      <c r="V2" s="17"/>
      <c r="W2" s="17"/>
      <c r="X2" s="17"/>
      <c r="Y2" s="19"/>
    </row>
    <row r="3" spans="1:25">
      <c r="A3" s="37">
        <v>1</v>
      </c>
      <c r="B3" s="37" t="s">
        <v>31</v>
      </c>
      <c r="C3" s="37" t="s">
        <v>9</v>
      </c>
      <c r="D3" s="37">
        <v>1</v>
      </c>
      <c r="E3">
        <f>RnDData!L3</f>
        <v>28</v>
      </c>
      <c r="F3">
        <f>RnDData!L28</f>
        <v>27.3</v>
      </c>
      <c r="G3">
        <f>MarketingData!L3</f>
        <v>1000</v>
      </c>
      <c r="H3">
        <f>MarketingData!L34</f>
        <v>1300</v>
      </c>
      <c r="I3">
        <f>MarketingData!M3</f>
        <v>1000</v>
      </c>
      <c r="J3">
        <f>MarketingData!M34</f>
        <v>1362</v>
      </c>
      <c r="K3">
        <f>RnDData!F3</f>
        <v>1188</v>
      </c>
      <c r="L3">
        <f>RnDData!F28</f>
        <v>1328</v>
      </c>
      <c r="M3">
        <f>L3*F3</f>
        <v>36254.400000000001</v>
      </c>
      <c r="O3" s="17"/>
      <c r="P3" s="17"/>
      <c r="Q3" s="19"/>
      <c r="R3" s="19"/>
      <c r="S3" s="17"/>
      <c r="T3" s="17"/>
      <c r="U3" s="17"/>
      <c r="V3" s="17"/>
      <c r="W3" s="17"/>
      <c r="X3" s="17"/>
      <c r="Y3" s="19"/>
    </row>
    <row r="4" spans="1:25">
      <c r="A4" s="37">
        <v>1</v>
      </c>
      <c r="B4" s="37" t="s">
        <v>32</v>
      </c>
      <c r="C4" s="37" t="s">
        <v>11</v>
      </c>
      <c r="D4" s="37">
        <v>2</v>
      </c>
      <c r="E4" s="37">
        <f>RnDData!L4</f>
        <v>21</v>
      </c>
      <c r="F4" s="37">
        <f>RnDData!L29</f>
        <v>21.5</v>
      </c>
      <c r="G4" s="37">
        <f>MarketingData!L4</f>
        <v>900</v>
      </c>
      <c r="H4" s="37">
        <f>MarketingData!L35</f>
        <v>1300</v>
      </c>
      <c r="I4" s="37">
        <f>MarketingData!M4</f>
        <v>900</v>
      </c>
      <c r="J4" s="37">
        <f>MarketingData!M35</f>
        <v>1362</v>
      </c>
      <c r="K4" s="37">
        <f>RnDData!F4</f>
        <v>1802</v>
      </c>
      <c r="L4" s="37">
        <f>RnDData!F29</f>
        <v>1672</v>
      </c>
      <c r="M4" s="37">
        <f t="shared" ref="M4:M67" si="0">L4*F4</f>
        <v>35948</v>
      </c>
      <c r="O4" s="17"/>
      <c r="P4" s="17"/>
      <c r="Q4" s="19"/>
      <c r="R4" s="19"/>
      <c r="S4" s="17"/>
      <c r="T4" s="17"/>
      <c r="U4" s="17"/>
      <c r="V4" s="17"/>
      <c r="W4" s="17"/>
      <c r="X4" s="17"/>
      <c r="Y4" s="19"/>
    </row>
    <row r="5" spans="1:25">
      <c r="A5" s="37">
        <v>1</v>
      </c>
      <c r="B5" s="37" t="s">
        <v>33</v>
      </c>
      <c r="C5" s="37" t="s">
        <v>13</v>
      </c>
      <c r="D5" s="37">
        <v>3</v>
      </c>
      <c r="E5" s="37">
        <f>RnDData!L5</f>
        <v>38</v>
      </c>
      <c r="F5" s="37">
        <f>RnDData!L30</f>
        <v>37.6</v>
      </c>
      <c r="G5" s="37">
        <f>MarketingData!L5</f>
        <v>800</v>
      </c>
      <c r="H5" s="37">
        <f>MarketingData!L36</f>
        <v>1250</v>
      </c>
      <c r="I5" s="37">
        <f>MarketingData!M5</f>
        <v>800</v>
      </c>
      <c r="J5" s="37">
        <f>MarketingData!M36</f>
        <v>1362</v>
      </c>
      <c r="K5" s="37">
        <f>RnDData!F5</f>
        <v>406</v>
      </c>
      <c r="L5" s="37">
        <f>RnDData!F30</f>
        <v>634</v>
      </c>
      <c r="M5" s="37">
        <f t="shared" si="0"/>
        <v>23838.400000000001</v>
      </c>
      <c r="O5" s="17"/>
      <c r="P5" s="17"/>
      <c r="Q5" s="19"/>
      <c r="R5" s="19"/>
      <c r="S5" s="17"/>
      <c r="T5" s="17"/>
      <c r="U5" s="17"/>
      <c r="V5" s="17"/>
      <c r="W5" s="17"/>
      <c r="X5" s="17"/>
      <c r="Y5" s="19"/>
    </row>
    <row r="6" spans="1:25">
      <c r="A6" s="37">
        <v>1</v>
      </c>
      <c r="B6" s="37" t="s">
        <v>34</v>
      </c>
      <c r="C6" s="37" t="s">
        <v>15</v>
      </c>
      <c r="D6" s="37">
        <v>4</v>
      </c>
      <c r="E6" s="37">
        <f>RnDData!L6</f>
        <v>33</v>
      </c>
      <c r="F6" s="37">
        <f>RnDData!L31</f>
        <v>33</v>
      </c>
      <c r="G6" s="37">
        <f>MarketingData!L6</f>
        <v>700</v>
      </c>
      <c r="H6" s="37">
        <f>MarketingData!L37</f>
        <v>900</v>
      </c>
      <c r="I6" s="37">
        <f>MarketingData!M6</f>
        <v>700</v>
      </c>
      <c r="J6" s="37">
        <f>MarketingData!M37</f>
        <v>654</v>
      </c>
      <c r="K6" s="37">
        <f>RnDData!F6</f>
        <v>436</v>
      </c>
      <c r="L6" s="37">
        <f>RnDData!F31</f>
        <v>474</v>
      </c>
      <c r="M6" s="37">
        <f t="shared" si="0"/>
        <v>15642</v>
      </c>
      <c r="O6" s="17"/>
      <c r="P6" s="17"/>
      <c r="Q6" s="19"/>
      <c r="R6" s="19"/>
      <c r="S6" s="17"/>
      <c r="T6" s="17"/>
      <c r="U6" s="17"/>
      <c r="V6" s="17"/>
      <c r="W6" s="17"/>
      <c r="X6" s="17"/>
      <c r="Y6" s="19"/>
    </row>
    <row r="7" spans="1:25">
      <c r="A7" s="37">
        <v>1</v>
      </c>
      <c r="B7" s="37" t="s">
        <v>35</v>
      </c>
      <c r="C7" s="37" t="s">
        <v>17</v>
      </c>
      <c r="D7" s="37">
        <v>5</v>
      </c>
      <c r="E7" s="37">
        <f>RnDData!L7</f>
        <v>33</v>
      </c>
      <c r="F7" s="37">
        <f>RnDData!L32</f>
        <v>32.15</v>
      </c>
      <c r="G7" s="37">
        <f>MarketingData!L7</f>
        <v>700</v>
      </c>
      <c r="H7" s="37">
        <f>MarketingData!L38</f>
        <v>900</v>
      </c>
      <c r="I7" s="37">
        <f>MarketingData!M7</f>
        <v>700</v>
      </c>
      <c r="J7" s="37">
        <f>MarketingData!M38</f>
        <v>708</v>
      </c>
      <c r="K7" s="37">
        <f>RnDData!F7</f>
        <v>376</v>
      </c>
      <c r="L7" s="37">
        <f>RnDData!F32</f>
        <v>508</v>
      </c>
      <c r="M7" s="37">
        <f t="shared" si="0"/>
        <v>16332.199999999999</v>
      </c>
    </row>
    <row r="8" spans="1:25">
      <c r="A8" s="37">
        <v>1</v>
      </c>
      <c r="B8" s="37" t="s">
        <v>36</v>
      </c>
      <c r="C8" s="37" t="s">
        <v>9</v>
      </c>
      <c r="D8" s="37">
        <v>6</v>
      </c>
      <c r="E8" s="37">
        <f>RnDData!L8</f>
        <v>28</v>
      </c>
      <c r="F8" s="37">
        <f>RnDData!L33</f>
        <v>27</v>
      </c>
      <c r="G8" s="37">
        <f>MarketingData!L8</f>
        <v>1000</v>
      </c>
      <c r="H8" s="37">
        <f>MarketingData!L39</f>
        <v>1300</v>
      </c>
      <c r="I8" s="37">
        <f>MarketingData!M8</f>
        <v>1000</v>
      </c>
      <c r="J8" s="37">
        <f>MarketingData!M39</f>
        <v>1400</v>
      </c>
      <c r="K8" s="37">
        <f>RnDData!F8</f>
        <v>1188</v>
      </c>
      <c r="L8" s="37">
        <f>RnDData!F33</f>
        <v>1328</v>
      </c>
      <c r="M8" s="37">
        <f t="shared" si="0"/>
        <v>35856</v>
      </c>
    </row>
    <row r="9" spans="1:25">
      <c r="A9" s="37">
        <v>1</v>
      </c>
      <c r="B9" s="37" t="s">
        <v>37</v>
      </c>
      <c r="C9" s="37" t="s">
        <v>11</v>
      </c>
      <c r="D9" s="37">
        <v>7</v>
      </c>
      <c r="E9" s="37">
        <f>RnDData!L9</f>
        <v>21</v>
      </c>
      <c r="F9" s="37">
        <f>RnDData!L34</f>
        <v>20</v>
      </c>
      <c r="G9" s="37">
        <f>MarketingData!L9</f>
        <v>900</v>
      </c>
      <c r="H9" s="37">
        <f>MarketingData!L40</f>
        <v>1300</v>
      </c>
      <c r="I9" s="37">
        <f>MarketingData!M9</f>
        <v>900</v>
      </c>
      <c r="J9" s="37">
        <f>MarketingData!M40</f>
        <v>1470</v>
      </c>
      <c r="K9" s="37">
        <f>RnDData!F9</f>
        <v>1802</v>
      </c>
      <c r="L9" s="37">
        <f>RnDData!F34</f>
        <v>2118</v>
      </c>
      <c r="M9" s="37">
        <f t="shared" si="0"/>
        <v>42360</v>
      </c>
    </row>
    <row r="10" spans="1:25">
      <c r="A10" s="37">
        <v>1</v>
      </c>
      <c r="B10" s="37" t="s">
        <v>38</v>
      </c>
      <c r="C10" s="37" t="s">
        <v>13</v>
      </c>
      <c r="D10" s="37">
        <v>8</v>
      </c>
      <c r="E10" s="37">
        <f>RnDData!L10</f>
        <v>38</v>
      </c>
      <c r="F10" s="37">
        <f>RnDData!L35</f>
        <v>38</v>
      </c>
      <c r="G10" s="37">
        <f>MarketingData!L10</f>
        <v>800</v>
      </c>
      <c r="H10" s="37">
        <f>MarketingData!L41</f>
        <v>1250</v>
      </c>
      <c r="I10" s="37">
        <f>MarketingData!M10</f>
        <v>800</v>
      </c>
      <c r="J10" s="37">
        <f>MarketingData!M41</f>
        <v>1470</v>
      </c>
      <c r="K10" s="37">
        <f>RnDData!F10</f>
        <v>406</v>
      </c>
      <c r="L10" s="37">
        <f>RnDData!F35</f>
        <v>585</v>
      </c>
      <c r="M10" s="37">
        <f t="shared" si="0"/>
        <v>22230</v>
      </c>
    </row>
    <row r="11" spans="1:25">
      <c r="A11" s="37">
        <v>1</v>
      </c>
      <c r="B11" s="37" t="s">
        <v>39</v>
      </c>
      <c r="C11" s="37" t="s">
        <v>15</v>
      </c>
      <c r="D11" s="37">
        <v>9</v>
      </c>
      <c r="E11" s="37">
        <f>RnDData!L11</f>
        <v>33</v>
      </c>
      <c r="F11" s="37">
        <f>RnDData!L36</f>
        <v>33</v>
      </c>
      <c r="G11" s="37">
        <f>MarketingData!L11</f>
        <v>700</v>
      </c>
      <c r="H11" s="37">
        <f>MarketingData!L42</f>
        <v>1200</v>
      </c>
      <c r="I11" s="37">
        <f>MarketingData!M11</f>
        <v>700</v>
      </c>
      <c r="J11" s="37">
        <f>MarketingData!M42</f>
        <v>1330</v>
      </c>
      <c r="K11" s="37">
        <f>RnDData!F11</f>
        <v>436</v>
      </c>
      <c r="L11" s="37">
        <f>RnDData!F36</f>
        <v>523</v>
      </c>
      <c r="M11" s="37">
        <f t="shared" si="0"/>
        <v>17259</v>
      </c>
    </row>
    <row r="12" spans="1:25">
      <c r="A12" s="37">
        <v>1</v>
      </c>
      <c r="B12" s="37" t="s">
        <v>40</v>
      </c>
      <c r="C12" s="37" t="s">
        <v>17</v>
      </c>
      <c r="D12" s="37">
        <v>10</v>
      </c>
      <c r="E12" s="37">
        <f>RnDData!L12</f>
        <v>33</v>
      </c>
      <c r="F12" s="37">
        <f>RnDData!L37</f>
        <v>33</v>
      </c>
      <c r="G12" s="37">
        <f>MarketingData!L12</f>
        <v>700</v>
      </c>
      <c r="H12" s="37">
        <f>MarketingData!L43</f>
        <v>1200</v>
      </c>
      <c r="I12" s="37">
        <f>MarketingData!M12</f>
        <v>700</v>
      </c>
      <c r="J12" s="37">
        <f>MarketingData!M43</f>
        <v>1330</v>
      </c>
      <c r="K12" s="37">
        <f>RnDData!F12</f>
        <v>376</v>
      </c>
      <c r="L12" s="37">
        <f>RnDData!F37</f>
        <v>458</v>
      </c>
      <c r="M12" s="37">
        <f t="shared" si="0"/>
        <v>15114</v>
      </c>
    </row>
    <row r="13" spans="1:25">
      <c r="A13" s="37">
        <v>1</v>
      </c>
      <c r="B13" s="37" t="s">
        <v>41</v>
      </c>
      <c r="C13" s="37" t="s">
        <v>9</v>
      </c>
      <c r="D13" s="37">
        <v>11</v>
      </c>
      <c r="E13" s="37">
        <f>RnDData!L13</f>
        <v>28</v>
      </c>
      <c r="F13" s="37">
        <f>RnDData!L38</f>
        <v>29.5</v>
      </c>
      <c r="G13" s="37">
        <f>MarketingData!L13</f>
        <v>1000</v>
      </c>
      <c r="H13" s="37">
        <f>MarketingData!L44</f>
        <v>1600</v>
      </c>
      <c r="I13" s="37">
        <f>MarketingData!M13</f>
        <v>1000</v>
      </c>
      <c r="J13" s="37">
        <f>MarketingData!M44</f>
        <v>1650</v>
      </c>
      <c r="K13" s="37">
        <f>RnDData!F13</f>
        <v>1188</v>
      </c>
      <c r="L13" s="37">
        <f>RnDData!F38</f>
        <v>1327</v>
      </c>
      <c r="M13" s="37">
        <f t="shared" si="0"/>
        <v>39146.5</v>
      </c>
    </row>
    <row r="14" spans="1:25">
      <c r="A14" s="37">
        <v>1</v>
      </c>
      <c r="B14" s="37" t="s">
        <v>42</v>
      </c>
      <c r="C14" s="37" t="s">
        <v>11</v>
      </c>
      <c r="D14" s="37">
        <v>12</v>
      </c>
      <c r="E14" s="37">
        <f>RnDData!L14</f>
        <v>21</v>
      </c>
      <c r="F14" s="37">
        <f>RnDData!L39</f>
        <v>22</v>
      </c>
      <c r="G14" s="37">
        <f>MarketingData!L14</f>
        <v>900</v>
      </c>
      <c r="H14" s="37">
        <f>MarketingData!L45</f>
        <v>1600</v>
      </c>
      <c r="I14" s="37">
        <f>MarketingData!M14</f>
        <v>900</v>
      </c>
      <c r="J14" s="37">
        <f>MarketingData!M45</f>
        <v>1732</v>
      </c>
      <c r="K14" s="37">
        <f>RnDData!F14</f>
        <v>1802</v>
      </c>
      <c r="L14" s="37">
        <f>RnDData!F39</f>
        <v>1722</v>
      </c>
      <c r="M14" s="37">
        <f t="shared" si="0"/>
        <v>37884</v>
      </c>
    </row>
    <row r="15" spans="1:25">
      <c r="A15" s="37">
        <v>1</v>
      </c>
      <c r="B15" s="37" t="s">
        <v>43</v>
      </c>
      <c r="C15" s="37" t="s">
        <v>13</v>
      </c>
      <c r="D15" s="37">
        <v>13</v>
      </c>
      <c r="E15" s="37">
        <f>RnDData!L15</f>
        <v>38</v>
      </c>
      <c r="F15" s="37">
        <f>RnDData!L40</f>
        <v>39.5</v>
      </c>
      <c r="G15" s="37">
        <f>MarketingData!L15</f>
        <v>800</v>
      </c>
      <c r="H15" s="37">
        <f>MarketingData!L46</f>
        <v>1500</v>
      </c>
      <c r="I15" s="37">
        <f>MarketingData!M15</f>
        <v>800</v>
      </c>
      <c r="J15" s="37">
        <f>MarketingData!M46</f>
        <v>1732</v>
      </c>
      <c r="K15" s="37">
        <f>RnDData!F15</f>
        <v>406</v>
      </c>
      <c r="L15" s="37">
        <f>RnDData!F40</f>
        <v>585</v>
      </c>
      <c r="M15" s="37">
        <f t="shared" si="0"/>
        <v>23107.5</v>
      </c>
    </row>
    <row r="16" spans="1:25">
      <c r="A16" s="37">
        <v>1</v>
      </c>
      <c r="B16" s="37" t="s">
        <v>44</v>
      </c>
      <c r="C16" s="37" t="s">
        <v>15</v>
      </c>
      <c r="D16" s="37">
        <v>14</v>
      </c>
      <c r="E16" s="37">
        <f>RnDData!L16</f>
        <v>33</v>
      </c>
      <c r="F16" s="37">
        <f>RnDData!L41</f>
        <v>34.5</v>
      </c>
      <c r="G16" s="37">
        <f>MarketingData!L16</f>
        <v>700</v>
      </c>
      <c r="H16" s="37">
        <f>MarketingData!L47</f>
        <v>1400</v>
      </c>
      <c r="I16" s="37">
        <f>MarketingData!M16</f>
        <v>700</v>
      </c>
      <c r="J16" s="37">
        <f>MarketingData!M47</f>
        <v>1567</v>
      </c>
      <c r="K16" s="37">
        <f>RnDData!F16</f>
        <v>436</v>
      </c>
      <c r="L16" s="37">
        <f>RnDData!F41</f>
        <v>523</v>
      </c>
      <c r="M16" s="37">
        <f t="shared" si="0"/>
        <v>18043.5</v>
      </c>
    </row>
    <row r="17" spans="1:13">
      <c r="A17" s="37">
        <v>1</v>
      </c>
      <c r="B17" s="37" t="s">
        <v>45</v>
      </c>
      <c r="C17" s="37" t="s">
        <v>17</v>
      </c>
      <c r="D17" s="37">
        <v>15</v>
      </c>
      <c r="E17" s="37">
        <f>RnDData!L17</f>
        <v>33</v>
      </c>
      <c r="F17" s="37">
        <f>RnDData!L42</f>
        <v>34.5</v>
      </c>
      <c r="G17" s="37">
        <f>MarketingData!L17</f>
        <v>700</v>
      </c>
      <c r="H17" s="37">
        <f>MarketingData!L48</f>
        <v>1400</v>
      </c>
      <c r="I17" s="37">
        <f>MarketingData!M17</f>
        <v>700</v>
      </c>
      <c r="J17" s="37">
        <f>MarketingData!M48</f>
        <v>1567</v>
      </c>
      <c r="K17" s="37">
        <f>RnDData!F17</f>
        <v>376</v>
      </c>
      <c r="L17" s="37">
        <f>RnDData!F42</f>
        <v>458</v>
      </c>
      <c r="M17" s="37">
        <f t="shared" si="0"/>
        <v>15801</v>
      </c>
    </row>
    <row r="18" spans="1:13">
      <c r="A18" s="37">
        <v>1</v>
      </c>
      <c r="B18" s="37" t="s">
        <v>46</v>
      </c>
      <c r="C18" s="37" t="s">
        <v>9</v>
      </c>
      <c r="D18" s="37">
        <v>16</v>
      </c>
      <c r="E18" s="37">
        <f>RnDData!L18</f>
        <v>28</v>
      </c>
      <c r="F18" s="37">
        <f>RnDData!L43</f>
        <v>27</v>
      </c>
      <c r="G18" s="37">
        <f>MarketingData!L18</f>
        <v>1000</v>
      </c>
      <c r="H18" s="37">
        <f>MarketingData!L49</f>
        <v>1550</v>
      </c>
      <c r="I18" s="37">
        <f>MarketingData!M18</f>
        <v>1000</v>
      </c>
      <c r="J18" s="37">
        <f>MarketingData!M49</f>
        <v>1785</v>
      </c>
      <c r="K18" s="37">
        <f>RnDData!F18</f>
        <v>1188</v>
      </c>
      <c r="L18" s="37">
        <f>RnDData!F43</f>
        <v>1427</v>
      </c>
      <c r="M18" s="37">
        <f t="shared" si="0"/>
        <v>38529</v>
      </c>
    </row>
    <row r="19" spans="1:13">
      <c r="A19" s="37">
        <v>1</v>
      </c>
      <c r="B19" s="37" t="s">
        <v>47</v>
      </c>
      <c r="C19" s="37" t="s">
        <v>11</v>
      </c>
      <c r="D19" s="37">
        <v>17</v>
      </c>
      <c r="E19" s="37">
        <f>RnDData!L19</f>
        <v>21</v>
      </c>
      <c r="F19" s="37">
        <f>RnDData!L44</f>
        <v>20</v>
      </c>
      <c r="G19" s="37">
        <f>MarketingData!L19</f>
        <v>900</v>
      </c>
      <c r="H19" s="37">
        <f>MarketingData!L50</f>
        <v>1550</v>
      </c>
      <c r="I19" s="37">
        <f>MarketingData!M19</f>
        <v>900</v>
      </c>
      <c r="J19" s="37">
        <f>MarketingData!M50</f>
        <v>1785</v>
      </c>
      <c r="K19" s="37">
        <f>RnDData!F19</f>
        <v>1802</v>
      </c>
      <c r="L19" s="37">
        <f>RnDData!F44</f>
        <v>2316</v>
      </c>
      <c r="M19" s="37">
        <f t="shared" si="0"/>
        <v>46320</v>
      </c>
    </row>
    <row r="20" spans="1:13">
      <c r="A20" s="37">
        <v>1</v>
      </c>
      <c r="B20" s="37" t="s">
        <v>48</v>
      </c>
      <c r="C20" s="37" t="s">
        <v>13</v>
      </c>
      <c r="D20" s="37">
        <v>18</v>
      </c>
      <c r="E20" s="37">
        <f>RnDData!L20</f>
        <v>38</v>
      </c>
      <c r="F20" s="37">
        <f>RnDData!L45</f>
        <v>39.5</v>
      </c>
      <c r="G20" s="37">
        <f>MarketingData!L20</f>
        <v>800</v>
      </c>
      <c r="H20" s="37">
        <f>MarketingData!L51</f>
        <v>900</v>
      </c>
      <c r="I20" s="37">
        <f>MarketingData!M20</f>
        <v>800</v>
      </c>
      <c r="J20" s="37">
        <f>MarketingData!M51</f>
        <v>956</v>
      </c>
      <c r="K20" s="37">
        <f>RnDData!F20</f>
        <v>406</v>
      </c>
      <c r="L20" s="37">
        <f>RnDData!F45</f>
        <v>386</v>
      </c>
      <c r="M20" s="37">
        <f t="shared" si="0"/>
        <v>15247</v>
      </c>
    </row>
    <row r="21" spans="1:13">
      <c r="A21" s="37">
        <v>1</v>
      </c>
      <c r="B21" s="37" t="s">
        <v>49</v>
      </c>
      <c r="C21" s="37" t="s">
        <v>15</v>
      </c>
      <c r="D21" s="37">
        <v>19</v>
      </c>
      <c r="E21" s="37">
        <f>RnDData!L21</f>
        <v>33</v>
      </c>
      <c r="F21" s="37">
        <f>RnDData!L46</f>
        <v>34.5</v>
      </c>
      <c r="G21" s="37">
        <f>MarketingData!L21</f>
        <v>700</v>
      </c>
      <c r="H21" s="37">
        <f>MarketingData!L52</f>
        <v>900</v>
      </c>
      <c r="I21" s="37">
        <f>MarketingData!M21</f>
        <v>700</v>
      </c>
      <c r="J21" s="37">
        <f>MarketingData!M52</f>
        <v>892</v>
      </c>
      <c r="K21" s="37">
        <f>RnDData!F21</f>
        <v>436</v>
      </c>
      <c r="L21" s="37">
        <f>RnDData!F46</f>
        <v>375</v>
      </c>
      <c r="M21" s="37">
        <f t="shared" si="0"/>
        <v>12937.5</v>
      </c>
    </row>
    <row r="22" spans="1:13">
      <c r="A22" s="37">
        <v>1</v>
      </c>
      <c r="B22" s="37" t="s">
        <v>50</v>
      </c>
      <c r="C22" s="37" t="s">
        <v>17</v>
      </c>
      <c r="D22" s="37">
        <v>20</v>
      </c>
      <c r="E22" s="37">
        <f>RnDData!L22</f>
        <v>33</v>
      </c>
      <c r="F22" s="37">
        <f>RnDData!L47</f>
        <v>34.5</v>
      </c>
      <c r="G22" s="37">
        <f>MarketingData!L22</f>
        <v>700</v>
      </c>
      <c r="H22" s="37">
        <f>MarketingData!L53</f>
        <v>900</v>
      </c>
      <c r="I22" s="37">
        <f>MarketingData!M22</f>
        <v>700</v>
      </c>
      <c r="J22" s="37">
        <f>MarketingData!M53</f>
        <v>956</v>
      </c>
      <c r="K22" s="37">
        <f>RnDData!F22</f>
        <v>376</v>
      </c>
      <c r="L22" s="37">
        <f>RnDData!F47</f>
        <v>360</v>
      </c>
      <c r="M22" s="37">
        <f t="shared" si="0"/>
        <v>12420</v>
      </c>
    </row>
    <row r="23" spans="1:13">
      <c r="A23" s="37">
        <v>1</v>
      </c>
      <c r="B23" s="37" t="s">
        <v>51</v>
      </c>
      <c r="C23" s="37" t="s">
        <v>9</v>
      </c>
      <c r="D23" s="37">
        <v>21</v>
      </c>
      <c r="E23" s="37">
        <f>RnDData!L23</f>
        <v>28</v>
      </c>
      <c r="F23" s="37">
        <f>RnDData!L48</f>
        <v>29.5</v>
      </c>
      <c r="G23" s="37">
        <f>MarketingData!L23</f>
        <v>1000</v>
      </c>
      <c r="H23" s="37">
        <f>MarketingData!L54</f>
        <v>1600</v>
      </c>
      <c r="I23" s="37">
        <f>MarketingData!M23</f>
        <v>1000</v>
      </c>
      <c r="J23" s="37">
        <f>MarketingData!M54</f>
        <v>1650</v>
      </c>
      <c r="K23" s="37">
        <f>RnDData!F23</f>
        <v>1188</v>
      </c>
      <c r="L23" s="37">
        <f>RnDData!F48</f>
        <v>1675</v>
      </c>
      <c r="M23" s="37">
        <f t="shared" si="0"/>
        <v>49412.5</v>
      </c>
    </row>
    <row r="24" spans="1:13">
      <c r="A24" s="37">
        <v>1</v>
      </c>
      <c r="B24" s="37" t="s">
        <v>52</v>
      </c>
      <c r="C24" s="37" t="s">
        <v>11</v>
      </c>
      <c r="D24" s="37">
        <v>22</v>
      </c>
      <c r="E24" s="37">
        <f>RnDData!L24</f>
        <v>21</v>
      </c>
      <c r="F24" s="37">
        <f>RnDData!L49</f>
        <v>22</v>
      </c>
      <c r="G24" s="37">
        <f>MarketingData!L24</f>
        <v>900</v>
      </c>
      <c r="H24" s="37">
        <f>MarketingData!L55</f>
        <v>1600</v>
      </c>
      <c r="I24" s="37">
        <f>MarketingData!M24</f>
        <v>900</v>
      </c>
      <c r="J24" s="37">
        <f>MarketingData!M55</f>
        <v>1732</v>
      </c>
      <c r="K24" s="37">
        <f>RnDData!F24</f>
        <v>1802</v>
      </c>
      <c r="L24" s="37">
        <f>RnDData!F49</f>
        <v>1524</v>
      </c>
      <c r="M24" s="37">
        <f t="shared" si="0"/>
        <v>33528</v>
      </c>
    </row>
    <row r="25" spans="1:13">
      <c r="A25" s="37">
        <v>1</v>
      </c>
      <c r="B25" s="37" t="s">
        <v>53</v>
      </c>
      <c r="C25" s="37" t="s">
        <v>13</v>
      </c>
      <c r="D25" s="37">
        <v>23</v>
      </c>
      <c r="E25" s="37">
        <f>RnDData!L25</f>
        <v>38</v>
      </c>
      <c r="F25" s="37">
        <f>RnDData!L50</f>
        <v>39.5</v>
      </c>
      <c r="G25" s="37">
        <f>MarketingData!L25</f>
        <v>900</v>
      </c>
      <c r="H25" s="37">
        <f>MarketingData!L56</f>
        <v>1500</v>
      </c>
      <c r="I25" s="37">
        <f>MarketingData!M25</f>
        <v>900</v>
      </c>
      <c r="J25" s="37">
        <f>MarketingData!M56</f>
        <v>1732</v>
      </c>
      <c r="K25" s="37">
        <f>RnDData!F25</f>
        <v>406</v>
      </c>
      <c r="L25" s="37">
        <f>RnDData!F50</f>
        <v>535</v>
      </c>
      <c r="M25" s="37">
        <f t="shared" si="0"/>
        <v>21132.5</v>
      </c>
    </row>
    <row r="26" spans="1:13">
      <c r="A26" s="37">
        <v>1</v>
      </c>
      <c r="B26" s="37" t="s">
        <v>54</v>
      </c>
      <c r="C26" s="37" t="s">
        <v>15</v>
      </c>
      <c r="D26" s="37">
        <v>24</v>
      </c>
      <c r="E26" s="37">
        <f>RnDData!L26</f>
        <v>33</v>
      </c>
      <c r="F26" s="37">
        <f>RnDData!L51</f>
        <v>34.5</v>
      </c>
      <c r="G26" s="37">
        <f>MarketingData!L26</f>
        <v>900</v>
      </c>
      <c r="H26" s="37">
        <f>MarketingData!L57</f>
        <v>1400</v>
      </c>
      <c r="I26" s="37">
        <f>MarketingData!M26</f>
        <v>900</v>
      </c>
      <c r="J26" s="37">
        <f>MarketingData!M57</f>
        <v>1567</v>
      </c>
      <c r="K26" s="37">
        <f>RnDData!F26</f>
        <v>436</v>
      </c>
      <c r="L26" s="37">
        <f>RnDData!F51</f>
        <v>473</v>
      </c>
      <c r="M26" s="37">
        <f t="shared" si="0"/>
        <v>16318.5</v>
      </c>
    </row>
    <row r="27" spans="1:13">
      <c r="A27" s="37">
        <v>1</v>
      </c>
      <c r="B27" s="37" t="s">
        <v>55</v>
      </c>
      <c r="C27" s="37" t="s">
        <v>17</v>
      </c>
      <c r="D27" s="37">
        <v>25</v>
      </c>
      <c r="E27" s="37">
        <f>RnDData!L27</f>
        <v>33</v>
      </c>
      <c r="F27" s="37">
        <f>RnDData!L52</f>
        <v>34.5</v>
      </c>
      <c r="G27" s="37">
        <f>MarketingData!L27</f>
        <v>900</v>
      </c>
      <c r="H27" s="37">
        <f>MarketingData!L58</f>
        <v>1400</v>
      </c>
      <c r="I27" s="37">
        <f>MarketingData!M27</f>
        <v>900</v>
      </c>
      <c r="J27" s="37">
        <f>MarketingData!M58</f>
        <v>1567</v>
      </c>
      <c r="K27" s="37">
        <f>RnDData!F27</f>
        <v>376</v>
      </c>
      <c r="L27" s="37">
        <f>RnDData!F52</f>
        <v>458</v>
      </c>
      <c r="M27" s="37">
        <f t="shared" si="0"/>
        <v>15801</v>
      </c>
    </row>
    <row r="28" spans="1:13">
      <c r="A28" s="37">
        <v>2</v>
      </c>
      <c r="B28" s="37" t="s">
        <v>31</v>
      </c>
      <c r="C28" s="37" t="s">
        <v>9</v>
      </c>
      <c r="D28" s="37">
        <v>26</v>
      </c>
      <c r="E28">
        <f>F3</f>
        <v>27.3</v>
      </c>
      <c r="F28">
        <f>RnDData!L53</f>
        <v>26.7</v>
      </c>
      <c r="G28">
        <f>H3</f>
        <v>1300</v>
      </c>
      <c r="H28">
        <f>MarketingData!L59</f>
        <v>1425</v>
      </c>
      <c r="I28">
        <f>J3</f>
        <v>1362</v>
      </c>
      <c r="J28">
        <f>MarketingData!M59</f>
        <v>1687</v>
      </c>
      <c r="K28">
        <f>L3</f>
        <v>1328</v>
      </c>
      <c r="L28">
        <f>RnDData!F53</f>
        <v>1326</v>
      </c>
      <c r="M28" s="37">
        <f t="shared" si="0"/>
        <v>35404.199999999997</v>
      </c>
    </row>
    <row r="29" spans="1:13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1">F4</f>
        <v>21.5</v>
      </c>
      <c r="F29" s="37">
        <f>RnDData!L54</f>
        <v>20.8</v>
      </c>
      <c r="G29" s="37">
        <f t="shared" ref="G29:G55" si="2">H4</f>
        <v>1300</v>
      </c>
      <c r="H29" s="37">
        <f>MarketingData!L60</f>
        <v>1425</v>
      </c>
      <c r="I29" s="37">
        <f t="shared" ref="I29:I32" si="3">J4</f>
        <v>1362</v>
      </c>
      <c r="J29" s="37">
        <f>MarketingData!M60</f>
        <v>1687</v>
      </c>
      <c r="K29" s="37">
        <f t="shared" ref="K29:K32" si="4">L4</f>
        <v>1672</v>
      </c>
      <c r="L29" s="37">
        <f>RnDData!F54</f>
        <v>1853</v>
      </c>
      <c r="M29" s="37">
        <f t="shared" si="0"/>
        <v>38542.400000000001</v>
      </c>
    </row>
    <row r="30" spans="1:13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1"/>
        <v>37.6</v>
      </c>
      <c r="F30" s="37">
        <f>RnDData!L55</f>
        <v>36.799999999999997</v>
      </c>
      <c r="G30" s="37">
        <f t="shared" si="2"/>
        <v>1250</v>
      </c>
      <c r="H30" s="37">
        <f>MarketingData!L61</f>
        <v>1400</v>
      </c>
      <c r="I30" s="37">
        <f t="shared" si="3"/>
        <v>1362</v>
      </c>
      <c r="J30" s="37">
        <f>MarketingData!M61</f>
        <v>1687</v>
      </c>
      <c r="K30" s="37">
        <f t="shared" si="4"/>
        <v>634</v>
      </c>
      <c r="L30" s="37">
        <f>RnDData!F55</f>
        <v>652</v>
      </c>
      <c r="M30" s="37">
        <f t="shared" si="0"/>
        <v>23993.599999999999</v>
      </c>
    </row>
    <row r="31" spans="1:13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1"/>
        <v>33</v>
      </c>
      <c r="F31" s="37">
        <f>RnDData!L56</f>
        <v>32</v>
      </c>
      <c r="G31" s="37">
        <f t="shared" si="2"/>
        <v>900</v>
      </c>
      <c r="H31" s="37">
        <f>MarketingData!L62</f>
        <v>1125</v>
      </c>
      <c r="I31" s="37">
        <f t="shared" si="3"/>
        <v>654</v>
      </c>
      <c r="J31" s="37">
        <f>MarketingData!M62</f>
        <v>482</v>
      </c>
      <c r="K31" s="37">
        <f t="shared" si="4"/>
        <v>474</v>
      </c>
      <c r="L31" s="37">
        <f>RnDData!F56</f>
        <v>454</v>
      </c>
      <c r="M31" s="37">
        <f t="shared" si="0"/>
        <v>14528</v>
      </c>
    </row>
    <row r="32" spans="1:13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1"/>
        <v>32.15</v>
      </c>
      <c r="F32" s="37">
        <f>RnDData!L57</f>
        <v>31.4</v>
      </c>
      <c r="G32" s="37">
        <f t="shared" si="2"/>
        <v>900</v>
      </c>
      <c r="H32" s="37">
        <f>MarketingData!L63</f>
        <v>1050</v>
      </c>
      <c r="I32" s="37">
        <f t="shared" si="3"/>
        <v>708</v>
      </c>
      <c r="J32" s="37">
        <f>MarketingData!M63</f>
        <v>482</v>
      </c>
      <c r="K32" s="37">
        <f t="shared" si="4"/>
        <v>508</v>
      </c>
      <c r="L32" s="37">
        <f>RnDData!F57</f>
        <v>551</v>
      </c>
      <c r="M32" s="37">
        <f t="shared" si="0"/>
        <v>17301.399999999998</v>
      </c>
    </row>
    <row r="33" spans="1:13">
      <c r="A33" s="37">
        <v>2</v>
      </c>
      <c r="B33" s="37" t="s">
        <v>123</v>
      </c>
      <c r="C33" s="37"/>
      <c r="D33" s="37">
        <v>31</v>
      </c>
      <c r="F33" s="37">
        <f>RnDData!L58</f>
        <v>0</v>
      </c>
      <c r="H33" s="37">
        <f>MarketingData!L64</f>
        <v>1400</v>
      </c>
      <c r="J33" s="37">
        <f>MarketingData!M64</f>
        <v>1687</v>
      </c>
      <c r="L33" s="37">
        <f>RnDData!F58</f>
        <v>0</v>
      </c>
      <c r="M33" s="37">
        <f t="shared" si="0"/>
        <v>0</v>
      </c>
    </row>
    <row r="34" spans="1:13">
      <c r="A34" s="37">
        <v>2</v>
      </c>
      <c r="B34" s="37" t="s">
        <v>36</v>
      </c>
      <c r="C34" s="37" t="s">
        <v>9</v>
      </c>
      <c r="D34" s="37">
        <v>32</v>
      </c>
      <c r="E34" s="37">
        <f t="shared" ref="E34:E43" si="5">F8</f>
        <v>27</v>
      </c>
      <c r="F34" s="37">
        <f>RnDData!L59</f>
        <v>26.5</v>
      </c>
      <c r="G34" s="37">
        <f t="shared" ref="G34:G43" si="6">H8</f>
        <v>1300</v>
      </c>
      <c r="H34" s="37">
        <f>MarketingData!L65</f>
        <v>1300</v>
      </c>
      <c r="I34">
        <f>J8</f>
        <v>1400</v>
      </c>
      <c r="J34" s="37">
        <f>MarketingData!M65</f>
        <v>1500</v>
      </c>
      <c r="K34" s="37">
        <f t="shared" ref="K34:K43" si="7">L8</f>
        <v>1328</v>
      </c>
      <c r="L34" s="37">
        <f>RnDData!F59</f>
        <v>1242</v>
      </c>
      <c r="M34" s="37">
        <f t="shared" si="0"/>
        <v>32913</v>
      </c>
    </row>
    <row r="35" spans="1:13">
      <c r="A35" s="37">
        <v>2</v>
      </c>
      <c r="B35" s="37" t="s">
        <v>37</v>
      </c>
      <c r="C35" s="37" t="s">
        <v>11</v>
      </c>
      <c r="D35" s="37">
        <v>33</v>
      </c>
      <c r="E35" s="37">
        <f t="shared" si="5"/>
        <v>20</v>
      </c>
      <c r="F35" s="37">
        <f>RnDData!L60</f>
        <v>19.5</v>
      </c>
      <c r="G35" s="37">
        <f t="shared" si="6"/>
        <v>1300</v>
      </c>
      <c r="H35" s="37">
        <f>MarketingData!L66</f>
        <v>1300</v>
      </c>
      <c r="I35" s="37">
        <f t="shared" ref="I35:I43" si="8">J9</f>
        <v>1470</v>
      </c>
      <c r="J35" s="37">
        <f>MarketingData!M66</f>
        <v>1575</v>
      </c>
      <c r="K35" s="37">
        <f t="shared" si="7"/>
        <v>2118</v>
      </c>
      <c r="L35" s="37">
        <f>RnDData!F60</f>
        <v>2087</v>
      </c>
      <c r="M35" s="37">
        <f t="shared" si="0"/>
        <v>40696.5</v>
      </c>
    </row>
    <row r="36" spans="1:13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5"/>
        <v>38</v>
      </c>
      <c r="F36" s="37">
        <f>RnDData!L61</f>
        <v>37.5</v>
      </c>
      <c r="G36" s="37">
        <f t="shared" si="6"/>
        <v>1250</v>
      </c>
      <c r="H36" s="37">
        <f>MarketingData!L67</f>
        <v>1250</v>
      </c>
      <c r="I36" s="37">
        <f t="shared" si="8"/>
        <v>1470</v>
      </c>
      <c r="J36" s="37">
        <f>MarketingData!M67</f>
        <v>1575</v>
      </c>
      <c r="K36" s="37">
        <f t="shared" si="7"/>
        <v>585</v>
      </c>
      <c r="L36" s="37">
        <f>RnDData!F61</f>
        <v>647</v>
      </c>
      <c r="M36" s="37">
        <f t="shared" si="0"/>
        <v>24262.5</v>
      </c>
    </row>
    <row r="37" spans="1:13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5"/>
        <v>33</v>
      </c>
      <c r="F37" s="37">
        <f>RnDData!L62</f>
        <v>32.5</v>
      </c>
      <c r="G37" s="37">
        <f t="shared" si="6"/>
        <v>1200</v>
      </c>
      <c r="H37" s="37">
        <f>MarketingData!L68</f>
        <v>1200</v>
      </c>
      <c r="I37" s="37">
        <f t="shared" si="8"/>
        <v>1330</v>
      </c>
      <c r="J37" s="37">
        <f>MarketingData!M68</f>
        <v>1425</v>
      </c>
      <c r="K37" s="37">
        <f t="shared" si="7"/>
        <v>523</v>
      </c>
      <c r="L37" s="37">
        <f>RnDData!F62</f>
        <v>625</v>
      </c>
      <c r="M37" s="37">
        <f t="shared" si="0"/>
        <v>20312.5</v>
      </c>
    </row>
    <row r="38" spans="1:13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5"/>
        <v>33</v>
      </c>
      <c r="F38" s="37">
        <f>RnDData!L63</f>
        <v>32.5</v>
      </c>
      <c r="G38" s="37">
        <f t="shared" si="6"/>
        <v>1200</v>
      </c>
      <c r="H38" s="37">
        <f>MarketingData!L69</f>
        <v>1200</v>
      </c>
      <c r="I38" s="37">
        <f t="shared" si="8"/>
        <v>1330</v>
      </c>
      <c r="J38" s="37">
        <f>MarketingData!M69</f>
        <v>1425</v>
      </c>
      <c r="K38" s="37">
        <f t="shared" si="7"/>
        <v>458</v>
      </c>
      <c r="L38" s="37">
        <f>RnDData!F63</f>
        <v>655</v>
      </c>
      <c r="M38" s="37">
        <f t="shared" si="0"/>
        <v>21287.5</v>
      </c>
    </row>
    <row r="39" spans="1:13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5"/>
        <v>29.5</v>
      </c>
      <c r="F39" s="37">
        <f>RnDData!L64</f>
        <v>29</v>
      </c>
      <c r="G39" s="37">
        <f t="shared" si="6"/>
        <v>1600</v>
      </c>
      <c r="H39" s="37">
        <f>MarketingData!L70</f>
        <v>1700</v>
      </c>
      <c r="I39" s="37">
        <f t="shared" si="8"/>
        <v>1650</v>
      </c>
      <c r="J39" s="37">
        <f>MarketingData!M70</f>
        <v>1790</v>
      </c>
      <c r="K39" s="37">
        <f t="shared" si="7"/>
        <v>1327</v>
      </c>
      <c r="L39" s="37">
        <f>RnDData!F64</f>
        <v>1452</v>
      </c>
      <c r="M39" s="37">
        <f t="shared" si="0"/>
        <v>42108</v>
      </c>
    </row>
    <row r="40" spans="1:13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5"/>
        <v>22</v>
      </c>
      <c r="F40" s="37">
        <f>RnDData!L65</f>
        <v>21.5</v>
      </c>
      <c r="G40" s="37">
        <f t="shared" si="6"/>
        <v>1600</v>
      </c>
      <c r="H40" s="37">
        <f>MarketingData!L71</f>
        <v>1700</v>
      </c>
      <c r="I40" s="37">
        <f t="shared" si="8"/>
        <v>1732</v>
      </c>
      <c r="J40" s="37">
        <f>MarketingData!M71</f>
        <v>1879</v>
      </c>
      <c r="K40" s="37">
        <f t="shared" si="7"/>
        <v>1722</v>
      </c>
      <c r="L40" s="37">
        <f>RnDData!F65</f>
        <v>1864</v>
      </c>
      <c r="M40" s="37">
        <f t="shared" si="0"/>
        <v>40076</v>
      </c>
    </row>
    <row r="41" spans="1:13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5"/>
        <v>39.5</v>
      </c>
      <c r="F41" s="37">
        <f>RnDData!L66</f>
        <v>39</v>
      </c>
      <c r="G41" s="37">
        <f t="shared" si="6"/>
        <v>1500</v>
      </c>
      <c r="H41" s="37">
        <f>MarketingData!L72</f>
        <v>1650</v>
      </c>
      <c r="I41" s="37">
        <f t="shared" si="8"/>
        <v>1732</v>
      </c>
      <c r="J41" s="37">
        <f>MarketingData!M72</f>
        <v>1879</v>
      </c>
      <c r="K41" s="37">
        <f t="shared" si="7"/>
        <v>585</v>
      </c>
      <c r="L41" s="37">
        <f>RnDData!F66</f>
        <v>807</v>
      </c>
      <c r="M41" s="37">
        <f t="shared" si="0"/>
        <v>31473</v>
      </c>
    </row>
    <row r="42" spans="1:13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5"/>
        <v>34.5</v>
      </c>
      <c r="F42" s="37">
        <f>RnDData!L67</f>
        <v>34</v>
      </c>
      <c r="G42" s="37">
        <f t="shared" si="6"/>
        <v>1400</v>
      </c>
      <c r="H42" s="37">
        <f>MarketingData!L73</f>
        <v>1600</v>
      </c>
      <c r="I42" s="37">
        <f t="shared" si="8"/>
        <v>1567</v>
      </c>
      <c r="J42" s="37">
        <f>MarketingData!M73</f>
        <v>1700</v>
      </c>
      <c r="K42" s="37">
        <f t="shared" si="7"/>
        <v>523</v>
      </c>
      <c r="L42" s="37">
        <f>RnDData!F67</f>
        <v>677</v>
      </c>
      <c r="M42" s="37">
        <f t="shared" si="0"/>
        <v>23018</v>
      </c>
    </row>
    <row r="43" spans="1:13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5"/>
        <v>34.5</v>
      </c>
      <c r="F43" s="37">
        <f>RnDData!L68</f>
        <v>34</v>
      </c>
      <c r="G43" s="37">
        <f t="shared" si="6"/>
        <v>1400</v>
      </c>
      <c r="H43" s="37">
        <f>MarketingData!L74</f>
        <v>1350</v>
      </c>
      <c r="I43" s="37">
        <f t="shared" si="8"/>
        <v>1567</v>
      </c>
      <c r="J43" s="37">
        <f>MarketingData!M74</f>
        <v>1700</v>
      </c>
      <c r="K43" s="37">
        <f t="shared" si="7"/>
        <v>458</v>
      </c>
      <c r="L43" s="37">
        <f>RnDData!F68</f>
        <v>681</v>
      </c>
      <c r="M43" s="37">
        <f t="shared" si="0"/>
        <v>23154</v>
      </c>
    </row>
    <row r="44" spans="1:13">
      <c r="A44" s="37">
        <v>2</v>
      </c>
      <c r="B44" s="37" t="s">
        <v>140</v>
      </c>
      <c r="C44" s="37"/>
      <c r="D44" s="37">
        <v>42</v>
      </c>
      <c r="F44" s="37">
        <f>RnDData!L69</f>
        <v>0</v>
      </c>
      <c r="H44" s="37">
        <f>MarketingData!L75</f>
        <v>1600</v>
      </c>
      <c r="J44" s="37">
        <f>MarketingData!M75</f>
        <v>1700</v>
      </c>
      <c r="L44" s="37">
        <f>RnDData!F69</f>
        <v>0</v>
      </c>
      <c r="M44" s="37">
        <f t="shared" si="0"/>
        <v>0</v>
      </c>
    </row>
    <row r="45" spans="1:13">
      <c r="A45" s="37">
        <v>2</v>
      </c>
      <c r="B45" s="37" t="s">
        <v>46</v>
      </c>
      <c r="C45" s="37" t="s">
        <v>9</v>
      </c>
      <c r="D45" s="37">
        <v>43</v>
      </c>
      <c r="E45" s="37">
        <f t="shared" ref="E45:E54" si="9">F18</f>
        <v>27</v>
      </c>
      <c r="F45" s="37">
        <f>RnDData!L70</f>
        <v>22</v>
      </c>
      <c r="G45" s="37">
        <f t="shared" ref="G45:G54" si="10">H18</f>
        <v>1550</v>
      </c>
      <c r="H45" s="37">
        <f>MarketingData!L76</f>
        <v>1550</v>
      </c>
      <c r="I45">
        <f>J18</f>
        <v>1785</v>
      </c>
      <c r="J45" s="37">
        <f>MarketingData!M76</f>
        <v>1484</v>
      </c>
      <c r="K45" s="37">
        <f t="shared" ref="K45:K54" si="11">L18</f>
        <v>1427</v>
      </c>
      <c r="L45" s="37">
        <f>RnDData!F70</f>
        <v>1551</v>
      </c>
      <c r="M45" s="37">
        <f t="shared" si="0"/>
        <v>34122</v>
      </c>
    </row>
    <row r="46" spans="1:13">
      <c r="A46" s="37">
        <v>2</v>
      </c>
      <c r="B46" s="37" t="s">
        <v>47</v>
      </c>
      <c r="C46" s="37" t="s">
        <v>11</v>
      </c>
      <c r="D46" s="37">
        <v>44</v>
      </c>
      <c r="E46" s="37">
        <f t="shared" si="9"/>
        <v>20</v>
      </c>
      <c r="F46" s="37">
        <f>RnDData!L71</f>
        <v>19.5</v>
      </c>
      <c r="G46" s="37">
        <f t="shared" si="10"/>
        <v>1550</v>
      </c>
      <c r="H46" s="37">
        <f>MarketingData!L77</f>
        <v>1550</v>
      </c>
      <c r="I46" s="37">
        <f t="shared" ref="I46:I54" si="12">J19</f>
        <v>1785</v>
      </c>
      <c r="J46" s="37">
        <f>MarketingData!M77</f>
        <v>1484</v>
      </c>
      <c r="K46" s="37">
        <f t="shared" si="11"/>
        <v>2316</v>
      </c>
      <c r="L46" s="37">
        <f>RnDData!F71</f>
        <v>2307</v>
      </c>
      <c r="M46" s="37">
        <f t="shared" si="0"/>
        <v>44986.5</v>
      </c>
    </row>
    <row r="47" spans="1:13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9"/>
        <v>39.5</v>
      </c>
      <c r="F47" s="37">
        <f>RnDData!L72</f>
        <v>28</v>
      </c>
      <c r="G47" s="37">
        <f t="shared" si="10"/>
        <v>900</v>
      </c>
      <c r="H47" s="37">
        <f>MarketingData!L78</f>
        <v>1550</v>
      </c>
      <c r="I47" s="37">
        <f t="shared" si="12"/>
        <v>956</v>
      </c>
      <c r="J47" s="37">
        <f>MarketingData!M78</f>
        <v>795</v>
      </c>
      <c r="K47" s="37">
        <f t="shared" si="11"/>
        <v>386</v>
      </c>
      <c r="L47" s="37">
        <f>RnDData!F72</f>
        <v>1236</v>
      </c>
      <c r="M47" s="37">
        <f t="shared" si="0"/>
        <v>34608</v>
      </c>
    </row>
    <row r="48" spans="1:13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9"/>
        <v>34.5</v>
      </c>
      <c r="F48" s="37">
        <f>RnDData!L73</f>
        <v>28</v>
      </c>
      <c r="G48" s="37">
        <f t="shared" si="10"/>
        <v>900</v>
      </c>
      <c r="H48" s="37">
        <f>MarketingData!L79</f>
        <v>1550</v>
      </c>
      <c r="I48" s="37">
        <f t="shared" si="12"/>
        <v>892</v>
      </c>
      <c r="J48" s="37">
        <f>MarketingData!M79</f>
        <v>742</v>
      </c>
      <c r="K48" s="37">
        <f t="shared" si="11"/>
        <v>375</v>
      </c>
      <c r="L48" s="37">
        <f>RnDData!F73</f>
        <v>1059</v>
      </c>
      <c r="M48" s="37">
        <f t="shared" si="0"/>
        <v>29652</v>
      </c>
    </row>
    <row r="49" spans="1:13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9"/>
        <v>34.5</v>
      </c>
      <c r="F49" s="37">
        <f>RnDData!L74</f>
        <v>28</v>
      </c>
      <c r="G49" s="37">
        <f t="shared" si="10"/>
        <v>900</v>
      </c>
      <c r="H49" s="37">
        <f>MarketingData!L80</f>
        <v>1550</v>
      </c>
      <c r="I49" s="37">
        <f t="shared" si="12"/>
        <v>956</v>
      </c>
      <c r="J49" s="37">
        <f>MarketingData!M80</f>
        <v>795</v>
      </c>
      <c r="K49" s="37">
        <f t="shared" si="11"/>
        <v>360</v>
      </c>
      <c r="L49" s="37">
        <f>RnDData!F74</f>
        <v>1024</v>
      </c>
      <c r="M49" s="37">
        <f t="shared" si="0"/>
        <v>28672</v>
      </c>
    </row>
    <row r="50" spans="1:13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9"/>
        <v>29.5</v>
      </c>
      <c r="F50" s="37">
        <f>RnDData!L75</f>
        <v>29</v>
      </c>
      <c r="G50" s="37">
        <f t="shared" si="10"/>
        <v>1600</v>
      </c>
      <c r="H50" s="37">
        <f>MarketingData!L81</f>
        <v>1700</v>
      </c>
      <c r="I50" s="37">
        <f t="shared" si="12"/>
        <v>1650</v>
      </c>
      <c r="J50" s="37">
        <f>MarketingData!M81</f>
        <v>1760</v>
      </c>
      <c r="K50" s="37">
        <f t="shared" si="11"/>
        <v>1675</v>
      </c>
      <c r="L50" s="37">
        <f>RnDData!F75</f>
        <v>993</v>
      </c>
      <c r="M50" s="37">
        <f t="shared" si="0"/>
        <v>28797</v>
      </c>
    </row>
    <row r="51" spans="1:13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9"/>
        <v>22</v>
      </c>
      <c r="F51" s="37">
        <f>RnDData!L76</f>
        <v>21.5</v>
      </c>
      <c r="G51" s="37">
        <f t="shared" si="10"/>
        <v>1600</v>
      </c>
      <c r="H51" s="37">
        <f>MarketingData!L82</f>
        <v>1700</v>
      </c>
      <c r="I51" s="37">
        <f t="shared" si="12"/>
        <v>1732</v>
      </c>
      <c r="J51" s="37">
        <f>MarketingData!M82</f>
        <v>1848</v>
      </c>
      <c r="K51" s="37">
        <f t="shared" si="11"/>
        <v>1524</v>
      </c>
      <c r="L51" s="37">
        <f>RnDData!F76</f>
        <v>1659</v>
      </c>
      <c r="M51" s="37">
        <f t="shared" si="0"/>
        <v>35668.5</v>
      </c>
    </row>
    <row r="52" spans="1:13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9"/>
        <v>39.5</v>
      </c>
      <c r="F52" s="37">
        <f>RnDData!L77</f>
        <v>39</v>
      </c>
      <c r="G52" s="37">
        <f t="shared" si="10"/>
        <v>1500</v>
      </c>
      <c r="H52" s="37">
        <f>MarketingData!L83</f>
        <v>1800</v>
      </c>
      <c r="I52" s="37">
        <f t="shared" si="12"/>
        <v>1732</v>
      </c>
      <c r="J52" s="37">
        <f>MarketingData!M83</f>
        <v>1848</v>
      </c>
      <c r="K52" s="37">
        <f t="shared" si="11"/>
        <v>535</v>
      </c>
      <c r="L52" s="37">
        <f>RnDData!F77</f>
        <v>844</v>
      </c>
      <c r="M52" s="37">
        <f t="shared" si="0"/>
        <v>32916</v>
      </c>
    </row>
    <row r="53" spans="1:13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9"/>
        <v>34.5</v>
      </c>
      <c r="F53" s="37">
        <f>RnDData!L78</f>
        <v>34</v>
      </c>
      <c r="G53" s="37">
        <f t="shared" si="10"/>
        <v>1400</v>
      </c>
      <c r="H53" s="37">
        <f>MarketingData!L84</f>
        <v>1800</v>
      </c>
      <c r="I53" s="37">
        <f t="shared" si="12"/>
        <v>1567</v>
      </c>
      <c r="J53" s="37">
        <f>MarketingData!M84</f>
        <v>1672</v>
      </c>
      <c r="K53" s="37">
        <f t="shared" si="11"/>
        <v>473</v>
      </c>
      <c r="L53" s="37">
        <f>RnDData!F78</f>
        <v>678</v>
      </c>
      <c r="M53" s="37">
        <f t="shared" si="0"/>
        <v>23052</v>
      </c>
    </row>
    <row r="54" spans="1:13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9"/>
        <v>34.5</v>
      </c>
      <c r="F54" s="37">
        <f>RnDData!L79</f>
        <v>34</v>
      </c>
      <c r="G54" s="37">
        <f t="shared" si="10"/>
        <v>1400</v>
      </c>
      <c r="H54" s="37">
        <f>MarketingData!L85</f>
        <v>1500</v>
      </c>
      <c r="I54" s="37">
        <f t="shared" si="12"/>
        <v>1567</v>
      </c>
      <c r="J54" s="37">
        <f>MarketingData!M85</f>
        <v>1672</v>
      </c>
      <c r="K54" s="37">
        <f t="shared" si="11"/>
        <v>458</v>
      </c>
      <c r="L54" s="37">
        <f>RnDData!F79</f>
        <v>730</v>
      </c>
      <c r="M54" s="37">
        <f t="shared" si="0"/>
        <v>24820</v>
      </c>
    </row>
    <row r="55" spans="1:13">
      <c r="A55" s="37">
        <v>2</v>
      </c>
      <c r="B55" s="37" t="s">
        <v>155</v>
      </c>
      <c r="C55" s="37"/>
      <c r="D55" s="37">
        <v>53</v>
      </c>
      <c r="E55" s="37"/>
      <c r="F55" s="37">
        <f>RnDData!L80</f>
        <v>39</v>
      </c>
      <c r="G55" s="37">
        <f t="shared" si="2"/>
        <v>1400</v>
      </c>
      <c r="H55" s="37">
        <f>MarketingData!L86</f>
        <v>1800</v>
      </c>
      <c r="J55" s="37">
        <f>MarketingData!M86</f>
        <v>1848</v>
      </c>
      <c r="K55" s="37"/>
      <c r="L55" s="37">
        <f>RnDData!F80</f>
        <v>0</v>
      </c>
      <c r="M55" s="37">
        <f t="shared" si="0"/>
        <v>0</v>
      </c>
    </row>
    <row r="56" spans="1:13">
      <c r="A56" s="37">
        <v>3</v>
      </c>
      <c r="B56" s="37" t="s">
        <v>31</v>
      </c>
      <c r="C56" s="37" t="s">
        <v>9</v>
      </c>
      <c r="D56" s="37">
        <v>54</v>
      </c>
      <c r="E56">
        <f>F28</f>
        <v>26.7</v>
      </c>
      <c r="F56">
        <f>RnDData!L81</f>
        <v>22</v>
      </c>
      <c r="G56">
        <f>H28</f>
        <v>1425</v>
      </c>
      <c r="H56">
        <f>MarketingData!L87</f>
        <v>1575</v>
      </c>
      <c r="I56">
        <f>J28</f>
        <v>1687</v>
      </c>
      <c r="J56">
        <f>MarketingData!M87</f>
        <v>2037</v>
      </c>
      <c r="K56">
        <f>L28</f>
        <v>1326</v>
      </c>
      <c r="L56">
        <f>RnDData!F81</f>
        <v>1481</v>
      </c>
      <c r="M56" s="37">
        <f t="shared" si="0"/>
        <v>32582</v>
      </c>
    </row>
    <row r="57" spans="1:13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13">F29</f>
        <v>20.8</v>
      </c>
      <c r="F57" s="37">
        <f>RnDData!L82</f>
        <v>20.8</v>
      </c>
      <c r="G57" s="37">
        <f t="shared" ref="G57:G85" si="14">H29</f>
        <v>1425</v>
      </c>
      <c r="H57" s="37">
        <f>MarketingData!L88</f>
        <v>1575</v>
      </c>
      <c r="I57" s="37">
        <f t="shared" ref="I57:I72" si="15">J29</f>
        <v>1687</v>
      </c>
      <c r="J57" s="37">
        <f>MarketingData!M88</f>
        <v>2037</v>
      </c>
      <c r="K57" s="37">
        <f t="shared" ref="K57:K72" si="16">L29</f>
        <v>1853</v>
      </c>
      <c r="L57" s="37">
        <f>RnDData!F82</f>
        <v>1973</v>
      </c>
      <c r="M57" s="37">
        <f t="shared" si="0"/>
        <v>41038.400000000001</v>
      </c>
    </row>
    <row r="58" spans="1:13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13"/>
        <v>36.799999999999997</v>
      </c>
      <c r="F58" s="37">
        <f>RnDData!L83</f>
        <v>37</v>
      </c>
      <c r="G58" s="37">
        <f t="shared" si="14"/>
        <v>1400</v>
      </c>
      <c r="H58" s="37">
        <f>MarketingData!L89</f>
        <v>1550</v>
      </c>
      <c r="I58" s="37">
        <f t="shared" si="15"/>
        <v>1687</v>
      </c>
      <c r="J58" s="37">
        <f>MarketingData!M89</f>
        <v>2037</v>
      </c>
      <c r="K58" s="37">
        <f t="shared" si="16"/>
        <v>652</v>
      </c>
      <c r="L58" s="37">
        <f>RnDData!F83</f>
        <v>277</v>
      </c>
      <c r="M58" s="37">
        <f t="shared" si="0"/>
        <v>10249</v>
      </c>
    </row>
    <row r="59" spans="1:13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13"/>
        <v>32</v>
      </c>
      <c r="F59" s="37">
        <f>RnDData!L84</f>
        <v>28.5</v>
      </c>
      <c r="G59" s="37">
        <f t="shared" si="14"/>
        <v>1125</v>
      </c>
      <c r="H59" s="37">
        <f>MarketingData!L90</f>
        <v>1275</v>
      </c>
      <c r="I59" s="37">
        <f t="shared" si="15"/>
        <v>482</v>
      </c>
      <c r="J59" s="37">
        <f>MarketingData!M90</f>
        <v>582</v>
      </c>
      <c r="K59" s="37">
        <f t="shared" si="16"/>
        <v>454</v>
      </c>
      <c r="L59" s="37">
        <f>RnDData!F84</f>
        <v>752</v>
      </c>
      <c r="M59" s="37">
        <f t="shared" si="0"/>
        <v>21432</v>
      </c>
    </row>
    <row r="60" spans="1:13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13"/>
        <v>31.4</v>
      </c>
      <c r="F60" s="37">
        <f>RnDData!L85</f>
        <v>28.5</v>
      </c>
      <c r="G60" s="37">
        <f t="shared" si="14"/>
        <v>1050</v>
      </c>
      <c r="H60" s="37">
        <f>MarketingData!L91</f>
        <v>1200</v>
      </c>
      <c r="I60" s="37">
        <f t="shared" si="15"/>
        <v>482</v>
      </c>
      <c r="J60" s="37">
        <f>MarketingData!M91</f>
        <v>582</v>
      </c>
      <c r="K60" s="37">
        <f t="shared" si="16"/>
        <v>551</v>
      </c>
      <c r="L60" s="37">
        <f>RnDData!F85</f>
        <v>876</v>
      </c>
      <c r="M60" s="37">
        <f t="shared" si="0"/>
        <v>24966</v>
      </c>
    </row>
    <row r="61" spans="1:13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13"/>
        <v>0</v>
      </c>
      <c r="F61" s="37">
        <f>RnDData!L86</f>
        <v>28.5</v>
      </c>
      <c r="G61" s="37">
        <f t="shared" si="14"/>
        <v>1400</v>
      </c>
      <c r="H61" s="37">
        <f>MarketingData!L92</f>
        <v>1550</v>
      </c>
      <c r="I61" s="37">
        <f t="shared" si="15"/>
        <v>1687</v>
      </c>
      <c r="J61" s="37">
        <f>MarketingData!M92</f>
        <v>0</v>
      </c>
      <c r="K61" s="37">
        <f t="shared" si="16"/>
        <v>0</v>
      </c>
      <c r="L61" s="37">
        <f>RnDData!F86</f>
        <v>168</v>
      </c>
      <c r="M61" s="37">
        <f t="shared" si="0"/>
        <v>4788</v>
      </c>
    </row>
    <row r="62" spans="1:13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13"/>
        <v>26.5</v>
      </c>
      <c r="F62" s="37">
        <f>RnDData!L87</f>
        <v>26</v>
      </c>
      <c r="G62" s="37">
        <f t="shared" si="14"/>
        <v>1300</v>
      </c>
      <c r="H62" s="37">
        <f>MarketingData!L93</f>
        <v>1450</v>
      </c>
      <c r="I62" s="37">
        <f t="shared" si="15"/>
        <v>1500</v>
      </c>
      <c r="J62" s="37">
        <f>MarketingData!M93</f>
        <v>2025</v>
      </c>
      <c r="K62" s="37">
        <f t="shared" si="16"/>
        <v>1242</v>
      </c>
      <c r="L62" s="37">
        <f>RnDData!F87</f>
        <v>1095</v>
      </c>
      <c r="M62" s="37">
        <f t="shared" si="0"/>
        <v>28470</v>
      </c>
    </row>
    <row r="63" spans="1:13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13"/>
        <v>19.5</v>
      </c>
      <c r="F63" s="37">
        <f>RnDData!L88</f>
        <v>19</v>
      </c>
      <c r="G63" s="37">
        <f t="shared" si="14"/>
        <v>1300</v>
      </c>
      <c r="H63" s="37">
        <f>MarketingData!L94</f>
        <v>1450</v>
      </c>
      <c r="I63" s="37">
        <f t="shared" si="15"/>
        <v>1575</v>
      </c>
      <c r="J63" s="37">
        <f>MarketingData!M94</f>
        <v>2126</v>
      </c>
      <c r="K63" s="37">
        <f t="shared" si="16"/>
        <v>2087</v>
      </c>
      <c r="L63" s="37">
        <f>RnDData!F88</f>
        <v>2282</v>
      </c>
      <c r="M63" s="37">
        <f t="shared" si="0"/>
        <v>43358</v>
      </c>
    </row>
    <row r="64" spans="1:13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13"/>
        <v>37.5</v>
      </c>
      <c r="F64" s="37">
        <f>RnDData!L89</f>
        <v>37</v>
      </c>
      <c r="G64" s="37">
        <f t="shared" si="14"/>
        <v>1250</v>
      </c>
      <c r="H64" s="37">
        <f>MarketingData!L95</f>
        <v>1400</v>
      </c>
      <c r="I64" s="37">
        <f t="shared" si="15"/>
        <v>1575</v>
      </c>
      <c r="J64" s="37">
        <f>MarketingData!M95</f>
        <v>2126</v>
      </c>
      <c r="K64" s="37">
        <f t="shared" si="16"/>
        <v>647</v>
      </c>
      <c r="L64" s="37">
        <f>RnDData!F89</f>
        <v>700</v>
      </c>
      <c r="M64" s="37">
        <f t="shared" si="0"/>
        <v>25900</v>
      </c>
    </row>
    <row r="65" spans="1:13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13"/>
        <v>32.5</v>
      </c>
      <c r="F65" s="37">
        <f>RnDData!L90</f>
        <v>32</v>
      </c>
      <c r="G65" s="37">
        <f t="shared" si="14"/>
        <v>1200</v>
      </c>
      <c r="H65" s="37">
        <f>MarketingData!L96</f>
        <v>1300</v>
      </c>
      <c r="I65" s="37">
        <f t="shared" si="15"/>
        <v>1425</v>
      </c>
      <c r="J65" s="37">
        <f>MarketingData!M96</f>
        <v>1923</v>
      </c>
      <c r="K65" s="37">
        <f t="shared" si="16"/>
        <v>625</v>
      </c>
      <c r="L65" s="37">
        <f>RnDData!F90</f>
        <v>643</v>
      </c>
      <c r="M65" s="37">
        <f t="shared" si="0"/>
        <v>20576</v>
      </c>
    </row>
    <row r="66" spans="1:13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13"/>
        <v>32.5</v>
      </c>
      <c r="F66" s="37">
        <f>RnDData!L91</f>
        <v>32</v>
      </c>
      <c r="G66" s="37">
        <f t="shared" si="14"/>
        <v>1200</v>
      </c>
      <c r="H66" s="37">
        <f>MarketingData!L97</f>
        <v>1350</v>
      </c>
      <c r="I66" s="37">
        <f t="shared" si="15"/>
        <v>1425</v>
      </c>
      <c r="J66" s="37">
        <f>MarketingData!M97</f>
        <v>1923</v>
      </c>
      <c r="K66" s="37">
        <f t="shared" si="16"/>
        <v>655</v>
      </c>
      <c r="L66" s="37">
        <f>RnDData!F91</f>
        <v>669</v>
      </c>
      <c r="M66" s="37">
        <f t="shared" si="0"/>
        <v>21408</v>
      </c>
    </row>
    <row r="67" spans="1:13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13"/>
        <v>29</v>
      </c>
      <c r="F67" s="37">
        <f>RnDData!L92</f>
        <v>28.5</v>
      </c>
      <c r="G67" s="37">
        <f t="shared" si="14"/>
        <v>1700</v>
      </c>
      <c r="H67" s="37">
        <f>MarketingData!L98</f>
        <v>2000</v>
      </c>
      <c r="I67" s="37">
        <f t="shared" si="15"/>
        <v>1790</v>
      </c>
      <c r="J67" s="37">
        <f>MarketingData!M98</f>
        <v>1942</v>
      </c>
      <c r="K67" s="37">
        <f t="shared" si="16"/>
        <v>1452</v>
      </c>
      <c r="L67" s="37">
        <f>RnDData!F92</f>
        <v>1470</v>
      </c>
      <c r="M67" s="37">
        <f t="shared" si="0"/>
        <v>41895</v>
      </c>
    </row>
    <row r="68" spans="1:13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13"/>
        <v>21.5</v>
      </c>
      <c r="F68" s="37">
        <f>RnDData!L93</f>
        <v>21</v>
      </c>
      <c r="G68" s="37">
        <f t="shared" si="14"/>
        <v>1700</v>
      </c>
      <c r="H68" s="37">
        <f>MarketingData!L99</f>
        <v>2000</v>
      </c>
      <c r="I68" s="37">
        <f t="shared" si="15"/>
        <v>1879</v>
      </c>
      <c r="J68" s="37">
        <f>MarketingData!M99</f>
        <v>1942</v>
      </c>
      <c r="K68" s="37">
        <f t="shared" si="16"/>
        <v>1864</v>
      </c>
      <c r="L68" s="37">
        <f>RnDData!F93</f>
        <v>1968</v>
      </c>
      <c r="M68" s="37">
        <f t="shared" ref="M68:M131" si="17">L68*F68</f>
        <v>41328</v>
      </c>
    </row>
    <row r="69" spans="1:13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13"/>
        <v>39</v>
      </c>
      <c r="F69" s="37">
        <f>RnDData!L94</f>
        <v>38.5</v>
      </c>
      <c r="G69" s="37">
        <f t="shared" si="14"/>
        <v>1650</v>
      </c>
      <c r="H69" s="37">
        <f>MarketingData!L100</f>
        <v>1800</v>
      </c>
      <c r="I69" s="37">
        <f t="shared" si="15"/>
        <v>1879</v>
      </c>
      <c r="J69" s="37">
        <f>MarketingData!M100</f>
        <v>1942</v>
      </c>
      <c r="K69" s="37">
        <f t="shared" si="16"/>
        <v>807</v>
      </c>
      <c r="L69" s="37">
        <f>RnDData!F94</f>
        <v>913</v>
      </c>
      <c r="M69" s="37">
        <f t="shared" si="17"/>
        <v>35150.5</v>
      </c>
    </row>
    <row r="70" spans="1:13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13"/>
        <v>34</v>
      </c>
      <c r="F70" s="37">
        <f>RnDData!L95</f>
        <v>33.5</v>
      </c>
      <c r="G70" s="37">
        <f t="shared" si="14"/>
        <v>1600</v>
      </c>
      <c r="H70" s="37">
        <f>MarketingData!L101</f>
        <v>1700</v>
      </c>
      <c r="I70" s="37">
        <f t="shared" si="15"/>
        <v>1700</v>
      </c>
      <c r="J70" s="37">
        <f>MarketingData!M101</f>
        <v>1942</v>
      </c>
      <c r="K70" s="37">
        <f t="shared" si="16"/>
        <v>677</v>
      </c>
      <c r="L70" s="37">
        <f>RnDData!F95</f>
        <v>760</v>
      </c>
      <c r="M70" s="37">
        <f t="shared" si="17"/>
        <v>25460</v>
      </c>
    </row>
    <row r="71" spans="1:13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13"/>
        <v>34</v>
      </c>
      <c r="F71" s="37">
        <f>RnDData!L96</f>
        <v>33.5</v>
      </c>
      <c r="G71" s="37">
        <f t="shared" si="14"/>
        <v>1350</v>
      </c>
      <c r="H71" s="37">
        <f>MarketingData!L102</f>
        <v>1500</v>
      </c>
      <c r="I71" s="37">
        <f t="shared" si="15"/>
        <v>1700</v>
      </c>
      <c r="J71" s="37">
        <f>MarketingData!M102</f>
        <v>1942</v>
      </c>
      <c r="K71" s="37">
        <f t="shared" si="16"/>
        <v>681</v>
      </c>
      <c r="L71" s="37">
        <f>RnDData!F96</f>
        <v>793</v>
      </c>
      <c r="M71" s="37">
        <f t="shared" si="17"/>
        <v>26565.5</v>
      </c>
    </row>
    <row r="72" spans="1:13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13"/>
        <v>0</v>
      </c>
      <c r="F72" s="37">
        <f>RnDData!L97</f>
        <v>33.5</v>
      </c>
      <c r="G72" s="37">
        <f t="shared" si="14"/>
        <v>1600</v>
      </c>
      <c r="H72" s="37">
        <f>MarketingData!L103</f>
        <v>1700</v>
      </c>
      <c r="I72" s="37">
        <f t="shared" si="15"/>
        <v>1700</v>
      </c>
      <c r="J72" s="37">
        <f>MarketingData!M103</f>
        <v>1713</v>
      </c>
      <c r="K72" s="37">
        <f t="shared" si="16"/>
        <v>0</v>
      </c>
      <c r="L72" s="37">
        <f>RnDData!F97</f>
        <v>198</v>
      </c>
      <c r="M72" s="37">
        <f t="shared" si="17"/>
        <v>6633</v>
      </c>
    </row>
    <row r="73" spans="1:13">
      <c r="A73" s="37">
        <v>3</v>
      </c>
      <c r="B73" s="37" t="s">
        <v>185</v>
      </c>
      <c r="C73" s="37"/>
      <c r="D73" s="37">
        <v>71</v>
      </c>
      <c r="F73" s="37">
        <f>RnDData!L98</f>
        <v>0</v>
      </c>
      <c r="H73" s="37">
        <f>MarketingData!L104</f>
        <v>1700</v>
      </c>
      <c r="J73" s="37">
        <f>MarketingData!M104</f>
        <v>1713</v>
      </c>
      <c r="L73" s="37">
        <f>RnDData!F98</f>
        <v>0</v>
      </c>
      <c r="M73" s="37">
        <f t="shared" si="17"/>
        <v>0</v>
      </c>
    </row>
    <row r="74" spans="1:13">
      <c r="A74" s="37">
        <v>3</v>
      </c>
      <c r="B74" s="37" t="s">
        <v>46</v>
      </c>
      <c r="C74" s="37" t="s">
        <v>11</v>
      </c>
      <c r="D74" s="37">
        <v>72</v>
      </c>
      <c r="E74" s="37">
        <f t="shared" ref="E74:E84" si="18">F45</f>
        <v>22</v>
      </c>
      <c r="F74" s="37">
        <f>RnDData!L99</f>
        <v>20</v>
      </c>
      <c r="G74" s="37">
        <f t="shared" ref="G74:G84" si="19">H45</f>
        <v>1550</v>
      </c>
      <c r="H74" s="37">
        <f>MarketingData!L105</f>
        <v>1700</v>
      </c>
      <c r="I74">
        <f>J45</f>
        <v>1484</v>
      </c>
      <c r="J74" s="37">
        <f>MarketingData!M105</f>
        <v>1484</v>
      </c>
      <c r="K74" s="37">
        <f t="shared" ref="K74:K83" si="20">L45</f>
        <v>1551</v>
      </c>
      <c r="L74" s="37">
        <f>RnDData!F99</f>
        <v>1179</v>
      </c>
      <c r="M74" s="37">
        <f t="shared" si="17"/>
        <v>23580</v>
      </c>
    </row>
    <row r="75" spans="1:13">
      <c r="A75" s="37">
        <v>3</v>
      </c>
      <c r="B75" s="37" t="s">
        <v>47</v>
      </c>
      <c r="C75" s="37" t="s">
        <v>11</v>
      </c>
      <c r="D75" s="37">
        <v>73</v>
      </c>
      <c r="E75" s="37">
        <f t="shared" si="18"/>
        <v>19.5</v>
      </c>
      <c r="F75" s="37">
        <f>RnDData!L100</f>
        <v>19</v>
      </c>
      <c r="G75" s="37">
        <f t="shared" si="19"/>
        <v>1550</v>
      </c>
      <c r="H75" s="37">
        <f>MarketingData!L106</f>
        <v>1700</v>
      </c>
      <c r="I75" s="37">
        <f t="shared" ref="I75:I84" si="21">J46</f>
        <v>1484</v>
      </c>
      <c r="J75" s="37">
        <f>MarketingData!M106</f>
        <v>1484</v>
      </c>
      <c r="K75" s="37">
        <f t="shared" si="20"/>
        <v>2307</v>
      </c>
      <c r="L75" s="37">
        <f>RnDData!F100</f>
        <v>2471</v>
      </c>
      <c r="M75" s="37">
        <f t="shared" si="17"/>
        <v>46949</v>
      </c>
    </row>
    <row r="76" spans="1:13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18"/>
        <v>28</v>
      </c>
      <c r="F76" s="37">
        <f>RnDData!L101</f>
        <v>27</v>
      </c>
      <c r="G76" s="37">
        <f t="shared" si="19"/>
        <v>1550</v>
      </c>
      <c r="H76" s="37">
        <f>MarketingData!L107</f>
        <v>1700</v>
      </c>
      <c r="I76" s="37">
        <f t="shared" si="21"/>
        <v>795</v>
      </c>
      <c r="J76" s="37">
        <f>MarketingData!M107</f>
        <v>795</v>
      </c>
      <c r="K76" s="37">
        <f t="shared" si="20"/>
        <v>1236</v>
      </c>
      <c r="L76" s="37">
        <f>RnDData!F101</f>
        <v>1262</v>
      </c>
      <c r="M76" s="37">
        <f t="shared" si="17"/>
        <v>34074</v>
      </c>
    </row>
    <row r="77" spans="1:13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18"/>
        <v>28</v>
      </c>
      <c r="F77" s="37">
        <f>RnDData!L102</f>
        <v>27</v>
      </c>
      <c r="G77" s="37">
        <f t="shared" si="19"/>
        <v>1550</v>
      </c>
      <c r="H77" s="37">
        <f>MarketingData!L108</f>
        <v>1700</v>
      </c>
      <c r="I77" s="37">
        <f t="shared" si="21"/>
        <v>742</v>
      </c>
      <c r="J77" s="37">
        <f>MarketingData!M108</f>
        <v>742</v>
      </c>
      <c r="K77" s="37">
        <f t="shared" si="20"/>
        <v>1059</v>
      </c>
      <c r="L77" s="37">
        <f>RnDData!F102</f>
        <v>946</v>
      </c>
      <c r="M77" s="37">
        <f t="shared" si="17"/>
        <v>25542</v>
      </c>
    </row>
    <row r="78" spans="1:13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18"/>
        <v>28</v>
      </c>
      <c r="F78" s="37">
        <f>RnDData!L103</f>
        <v>27</v>
      </c>
      <c r="G78" s="37">
        <f t="shared" si="19"/>
        <v>1550</v>
      </c>
      <c r="H78" s="37">
        <f>MarketingData!L109</f>
        <v>1700</v>
      </c>
      <c r="I78" s="37">
        <f t="shared" si="21"/>
        <v>795</v>
      </c>
      <c r="J78" s="37">
        <f>MarketingData!M109</f>
        <v>795</v>
      </c>
      <c r="K78" s="37">
        <f t="shared" si="20"/>
        <v>1024</v>
      </c>
      <c r="L78" s="37">
        <f>RnDData!F103</f>
        <v>1204</v>
      </c>
      <c r="M78" s="37">
        <f t="shared" si="17"/>
        <v>32508</v>
      </c>
    </row>
    <row r="79" spans="1:13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18"/>
        <v>29</v>
      </c>
      <c r="F79" s="37">
        <f>RnDData!L104</f>
        <v>28.5</v>
      </c>
      <c r="G79" s="37">
        <f t="shared" si="19"/>
        <v>1700</v>
      </c>
      <c r="H79" s="37">
        <f>MarketingData!L110</f>
        <v>1800</v>
      </c>
      <c r="I79" s="37">
        <f t="shared" si="21"/>
        <v>1760</v>
      </c>
      <c r="J79" s="37">
        <f>MarketingData!M110</f>
        <v>1908</v>
      </c>
      <c r="K79" s="37">
        <f t="shared" si="20"/>
        <v>993</v>
      </c>
      <c r="L79" s="37">
        <f>RnDData!F104</f>
        <v>1232</v>
      </c>
      <c r="M79" s="37">
        <f t="shared" si="17"/>
        <v>35112</v>
      </c>
    </row>
    <row r="80" spans="1:13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18"/>
        <v>21.5</v>
      </c>
      <c r="F80" s="37">
        <f>RnDData!L105</f>
        <v>22</v>
      </c>
      <c r="G80" s="37">
        <f t="shared" si="19"/>
        <v>1700</v>
      </c>
      <c r="H80" s="37">
        <f>MarketingData!L111</f>
        <v>1800</v>
      </c>
      <c r="I80" s="37">
        <f t="shared" si="21"/>
        <v>1848</v>
      </c>
      <c r="J80" s="37">
        <f>MarketingData!M111</f>
        <v>1683</v>
      </c>
      <c r="K80" s="37">
        <f t="shared" si="20"/>
        <v>1659</v>
      </c>
      <c r="L80" s="37">
        <f>RnDData!F105</f>
        <v>1442</v>
      </c>
      <c r="M80" s="37">
        <f t="shared" si="17"/>
        <v>31724</v>
      </c>
    </row>
    <row r="81" spans="1:13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18"/>
        <v>39</v>
      </c>
      <c r="F81" s="37">
        <f>RnDData!L106</f>
        <v>38.5</v>
      </c>
      <c r="G81" s="37">
        <f t="shared" si="19"/>
        <v>1800</v>
      </c>
      <c r="H81" s="37">
        <f>MarketingData!L112</f>
        <v>2100</v>
      </c>
      <c r="I81" s="37">
        <f t="shared" si="21"/>
        <v>1848</v>
      </c>
      <c r="J81" s="37">
        <f>MarketingData!M112</f>
        <v>1908</v>
      </c>
      <c r="K81" s="37">
        <f t="shared" si="20"/>
        <v>844</v>
      </c>
      <c r="L81" s="37">
        <f>RnDData!F106</f>
        <v>1129</v>
      </c>
      <c r="M81" s="37">
        <f t="shared" si="17"/>
        <v>43466.5</v>
      </c>
    </row>
    <row r="82" spans="1:13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18"/>
        <v>34</v>
      </c>
      <c r="F82" s="37">
        <f>RnDData!L107</f>
        <v>33.5</v>
      </c>
      <c r="G82" s="37">
        <f t="shared" si="19"/>
        <v>1800</v>
      </c>
      <c r="H82" s="37">
        <f>MarketingData!L113</f>
        <v>2000</v>
      </c>
      <c r="I82" s="37">
        <f t="shared" si="21"/>
        <v>1672</v>
      </c>
      <c r="J82" s="37">
        <f>MarketingData!M113</f>
        <v>1908</v>
      </c>
      <c r="K82" s="37">
        <f t="shared" si="20"/>
        <v>678</v>
      </c>
      <c r="L82" s="37">
        <f>RnDData!F107</f>
        <v>889</v>
      </c>
      <c r="M82" s="37">
        <f t="shared" si="17"/>
        <v>29781.5</v>
      </c>
    </row>
    <row r="83" spans="1:13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18"/>
        <v>34</v>
      </c>
      <c r="F83" s="37">
        <f>RnDData!L108</f>
        <v>33.5</v>
      </c>
      <c r="G83" s="37">
        <f t="shared" si="19"/>
        <v>1500</v>
      </c>
      <c r="H83" s="37">
        <f>MarketingData!L114</f>
        <v>2000</v>
      </c>
      <c r="I83" s="37">
        <f t="shared" si="21"/>
        <v>1672</v>
      </c>
      <c r="J83" s="37">
        <f>MarketingData!M114</f>
        <v>1908</v>
      </c>
      <c r="K83" s="37">
        <f t="shared" si="20"/>
        <v>730</v>
      </c>
      <c r="L83" s="37">
        <f>RnDData!F108</f>
        <v>940</v>
      </c>
      <c r="M83" s="37">
        <f t="shared" si="17"/>
        <v>31490</v>
      </c>
    </row>
    <row r="84" spans="1:13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18"/>
        <v>39</v>
      </c>
      <c r="F84" s="37">
        <f>RnDData!L109</f>
        <v>38.5</v>
      </c>
      <c r="G84" s="37">
        <f t="shared" si="19"/>
        <v>1800</v>
      </c>
      <c r="H84" s="37">
        <f>MarketingData!L115</f>
        <v>2100</v>
      </c>
      <c r="I84" s="37">
        <f t="shared" si="21"/>
        <v>1848</v>
      </c>
      <c r="J84" s="37">
        <f>MarketingData!M115</f>
        <v>1908</v>
      </c>
      <c r="K84" s="37"/>
      <c r="L84" s="37">
        <f>RnDData!F109</f>
        <v>333</v>
      </c>
      <c r="M84" s="37">
        <f t="shared" si="17"/>
        <v>12820.5</v>
      </c>
    </row>
    <row r="85" spans="1:13">
      <c r="A85" s="37">
        <v>3</v>
      </c>
      <c r="B85" s="37" t="s">
        <v>201</v>
      </c>
      <c r="C85" s="37"/>
      <c r="D85" s="37">
        <v>83</v>
      </c>
      <c r="E85" s="37"/>
      <c r="F85" s="37">
        <f>RnDData!L110</f>
        <v>0</v>
      </c>
      <c r="G85" s="37">
        <f t="shared" si="14"/>
        <v>1575</v>
      </c>
      <c r="H85" s="37">
        <f>MarketingData!L116</f>
        <v>2100</v>
      </c>
      <c r="J85" s="37">
        <f>MarketingData!M116</f>
        <v>1908</v>
      </c>
      <c r="K85" s="37"/>
      <c r="L85" s="37">
        <f>RnDData!F110</f>
        <v>0</v>
      </c>
      <c r="M85" s="37">
        <f t="shared" si="17"/>
        <v>0</v>
      </c>
    </row>
    <row r="86" spans="1:13">
      <c r="A86" s="37">
        <v>4</v>
      </c>
      <c r="B86" s="37" t="s">
        <v>31</v>
      </c>
      <c r="C86" s="37" t="s">
        <v>11</v>
      </c>
      <c r="D86" s="37">
        <v>84</v>
      </c>
      <c r="E86">
        <f>F56</f>
        <v>22</v>
      </c>
      <c r="F86">
        <f>RnDData!L111</f>
        <v>21</v>
      </c>
      <c r="G86">
        <f>H56</f>
        <v>1575</v>
      </c>
      <c r="H86">
        <f>MarketingData!L117</f>
        <v>1700</v>
      </c>
      <c r="I86">
        <f>J56</f>
        <v>2037</v>
      </c>
      <c r="J86">
        <f>MarketingData!M117</f>
        <v>1012</v>
      </c>
      <c r="K86">
        <f>L56</f>
        <v>1481</v>
      </c>
      <c r="L86">
        <f>RnDData!F111</f>
        <v>887</v>
      </c>
      <c r="M86" s="37">
        <f t="shared" si="17"/>
        <v>18627</v>
      </c>
    </row>
    <row r="87" spans="1:13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115" si="22">F57</f>
        <v>20.8</v>
      </c>
      <c r="F87" s="37">
        <f>RnDData!L112</f>
        <v>20</v>
      </c>
      <c r="G87" s="37">
        <f t="shared" ref="G87:G116" si="23">H57</f>
        <v>1575</v>
      </c>
      <c r="H87" s="37">
        <f>MarketingData!L118</f>
        <v>1700</v>
      </c>
      <c r="I87" s="37">
        <f t="shared" ref="I87:I116" si="24">J57</f>
        <v>2037</v>
      </c>
      <c r="J87" s="37">
        <f>MarketingData!M118</f>
        <v>1012</v>
      </c>
      <c r="K87" s="37">
        <f t="shared" ref="K87:K91" si="25">L57</f>
        <v>1973</v>
      </c>
      <c r="L87" s="37">
        <f>RnDData!F112</f>
        <v>1730</v>
      </c>
      <c r="M87" s="37">
        <f t="shared" si="17"/>
        <v>34600</v>
      </c>
    </row>
    <row r="88" spans="1:13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22"/>
        <v>37</v>
      </c>
      <c r="F88" s="37">
        <f>RnDData!L113</f>
        <v>28</v>
      </c>
      <c r="G88" s="37">
        <f t="shared" si="23"/>
        <v>1550</v>
      </c>
      <c r="H88" s="37">
        <f>MarketingData!L119</f>
        <v>1700</v>
      </c>
      <c r="I88" s="37">
        <f t="shared" si="24"/>
        <v>2037</v>
      </c>
      <c r="J88" s="37">
        <f>MarketingData!M119</f>
        <v>1012</v>
      </c>
      <c r="K88" s="37">
        <f t="shared" si="25"/>
        <v>277</v>
      </c>
      <c r="L88" s="37">
        <f>RnDData!F113</f>
        <v>1283</v>
      </c>
      <c r="M88" s="37">
        <f t="shared" si="17"/>
        <v>35924</v>
      </c>
    </row>
    <row r="89" spans="1:13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22"/>
        <v>28.5</v>
      </c>
      <c r="F89" s="37">
        <f>RnDData!L114</f>
        <v>28</v>
      </c>
      <c r="G89" s="37">
        <f t="shared" si="23"/>
        <v>1275</v>
      </c>
      <c r="H89" s="37">
        <f>MarketingData!L120</f>
        <v>1700</v>
      </c>
      <c r="I89" s="37">
        <f t="shared" si="24"/>
        <v>582</v>
      </c>
      <c r="J89" s="37">
        <f>MarketingData!M120</f>
        <v>1012</v>
      </c>
      <c r="K89" s="37">
        <f t="shared" si="25"/>
        <v>752</v>
      </c>
      <c r="L89" s="37">
        <f>RnDData!F114</f>
        <v>1050</v>
      </c>
      <c r="M89" s="37">
        <f t="shared" si="17"/>
        <v>29400</v>
      </c>
    </row>
    <row r="90" spans="1:13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22"/>
        <v>28.5</v>
      </c>
      <c r="F90" s="37">
        <f>RnDData!L115</f>
        <v>28</v>
      </c>
      <c r="G90" s="37">
        <f t="shared" si="23"/>
        <v>1200</v>
      </c>
      <c r="H90" s="37">
        <f>MarketingData!L121</f>
        <v>1700</v>
      </c>
      <c r="I90" s="37">
        <f t="shared" si="24"/>
        <v>582</v>
      </c>
      <c r="J90" s="37">
        <f>MarketingData!M121</f>
        <v>1012</v>
      </c>
      <c r="K90" s="37">
        <f t="shared" si="25"/>
        <v>876</v>
      </c>
      <c r="L90" s="37">
        <f>RnDData!F115</f>
        <v>1133</v>
      </c>
      <c r="M90" s="37">
        <f t="shared" si="17"/>
        <v>31724</v>
      </c>
    </row>
    <row r="91" spans="1:13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22"/>
        <v>28.5</v>
      </c>
      <c r="F91" s="37">
        <f>RnDData!L116</f>
        <v>38</v>
      </c>
      <c r="G91" s="37">
        <f t="shared" si="23"/>
        <v>1550</v>
      </c>
      <c r="H91" s="37">
        <f>MarketingData!L122</f>
        <v>1550</v>
      </c>
      <c r="I91" s="37">
        <f t="shared" si="24"/>
        <v>0</v>
      </c>
      <c r="J91" s="37">
        <f>MarketingData!M122</f>
        <v>1265</v>
      </c>
      <c r="K91" s="37">
        <f t="shared" si="25"/>
        <v>168</v>
      </c>
      <c r="L91" s="37">
        <f>RnDData!F116</f>
        <v>792</v>
      </c>
      <c r="M91" s="37">
        <f t="shared" si="17"/>
        <v>30096</v>
      </c>
    </row>
    <row r="92" spans="1:13">
      <c r="A92" s="37">
        <v>4</v>
      </c>
      <c r="B92" s="37" t="s">
        <v>210</v>
      </c>
      <c r="C92" s="37"/>
      <c r="D92" s="37">
        <v>90</v>
      </c>
      <c r="E92" s="37">
        <f t="shared" si="22"/>
        <v>26</v>
      </c>
      <c r="F92" s="37">
        <f>RnDData!L117</f>
        <v>0</v>
      </c>
      <c r="G92" s="37">
        <f t="shared" si="23"/>
        <v>1450</v>
      </c>
      <c r="H92" s="37">
        <f>MarketingData!L123</f>
        <v>1700</v>
      </c>
      <c r="I92" s="37">
        <f t="shared" si="24"/>
        <v>2025</v>
      </c>
      <c r="J92" s="37">
        <f>MarketingData!M123</f>
        <v>1012</v>
      </c>
      <c r="L92" s="37">
        <f>RnDData!F117</f>
        <v>0</v>
      </c>
      <c r="M92" s="37">
        <f t="shared" si="17"/>
        <v>0</v>
      </c>
    </row>
    <row r="93" spans="1:13">
      <c r="A93" s="37">
        <v>4</v>
      </c>
      <c r="B93" s="37" t="s">
        <v>36</v>
      </c>
      <c r="C93" s="37" t="s">
        <v>9</v>
      </c>
      <c r="D93" s="37">
        <v>91</v>
      </c>
      <c r="E93" s="37">
        <f t="shared" si="22"/>
        <v>19</v>
      </c>
      <c r="F93" s="37">
        <f>RnDData!L118</f>
        <v>25.5</v>
      </c>
      <c r="G93" s="37">
        <f t="shared" si="23"/>
        <v>1450</v>
      </c>
      <c r="H93" s="37">
        <f>MarketingData!L124</f>
        <v>1575</v>
      </c>
      <c r="I93" s="37">
        <f t="shared" si="24"/>
        <v>2126</v>
      </c>
      <c r="J93" s="37">
        <f>MarketingData!M124</f>
        <v>2250</v>
      </c>
      <c r="K93" s="37">
        <f t="shared" ref="K93:K115" si="26">L62</f>
        <v>1095</v>
      </c>
      <c r="L93" s="37">
        <f>RnDData!F118</f>
        <v>1157</v>
      </c>
      <c r="M93" s="37">
        <f t="shared" si="17"/>
        <v>29503.5</v>
      </c>
    </row>
    <row r="94" spans="1:13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22"/>
        <v>37</v>
      </c>
      <c r="F94" s="37">
        <f>RnDData!L119</f>
        <v>18.5</v>
      </c>
      <c r="G94" s="37">
        <f t="shared" si="23"/>
        <v>1400</v>
      </c>
      <c r="H94" s="37">
        <f>MarketingData!L125</f>
        <v>1575</v>
      </c>
      <c r="I94" s="37">
        <f t="shared" si="24"/>
        <v>2126</v>
      </c>
      <c r="J94" s="37">
        <f>MarketingData!M125</f>
        <v>2362</v>
      </c>
      <c r="K94" s="37">
        <f t="shared" si="26"/>
        <v>2282</v>
      </c>
      <c r="L94" s="37">
        <f>RnDData!F119</f>
        <v>2578</v>
      </c>
      <c r="M94" s="37">
        <f t="shared" si="17"/>
        <v>47693</v>
      </c>
    </row>
    <row r="95" spans="1:13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22"/>
        <v>32</v>
      </c>
      <c r="F95" s="37">
        <f>RnDData!L120</f>
        <v>36.5</v>
      </c>
      <c r="G95" s="37">
        <f t="shared" si="23"/>
        <v>1300</v>
      </c>
      <c r="H95" s="37">
        <f>MarketingData!L126</f>
        <v>1550</v>
      </c>
      <c r="I95" s="37">
        <f t="shared" si="24"/>
        <v>1923</v>
      </c>
      <c r="J95" s="37">
        <f>MarketingData!M126</f>
        <v>2362</v>
      </c>
      <c r="K95" s="37">
        <f t="shared" si="26"/>
        <v>700</v>
      </c>
      <c r="L95" s="37">
        <f>RnDData!F120</f>
        <v>840</v>
      </c>
      <c r="M95" s="37">
        <f t="shared" si="17"/>
        <v>30660</v>
      </c>
    </row>
    <row r="96" spans="1:13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22"/>
        <v>32</v>
      </c>
      <c r="F96" s="37">
        <f>RnDData!L121</f>
        <v>31.5</v>
      </c>
      <c r="G96" s="37">
        <f t="shared" si="23"/>
        <v>1350</v>
      </c>
      <c r="H96" s="37">
        <f>MarketingData!L127</f>
        <v>1600</v>
      </c>
      <c r="I96" s="37">
        <f t="shared" si="24"/>
        <v>1923</v>
      </c>
      <c r="J96" s="37">
        <f>MarketingData!M127</f>
        <v>2137</v>
      </c>
      <c r="K96" s="37">
        <f t="shared" si="26"/>
        <v>643</v>
      </c>
      <c r="L96" s="37">
        <f>RnDData!F121</f>
        <v>833</v>
      </c>
      <c r="M96" s="37">
        <f t="shared" si="17"/>
        <v>26239.5</v>
      </c>
    </row>
    <row r="97" spans="1:13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22"/>
        <v>28.5</v>
      </c>
      <c r="F97" s="37">
        <f>RnDData!L122</f>
        <v>31.5</v>
      </c>
      <c r="G97" s="37">
        <f t="shared" si="23"/>
        <v>2000</v>
      </c>
      <c r="H97" s="37">
        <f>MarketingData!L128</f>
        <v>1550</v>
      </c>
      <c r="I97" s="37">
        <f t="shared" si="24"/>
        <v>1942</v>
      </c>
      <c r="J97" s="37">
        <f>MarketingData!M128</f>
        <v>2137</v>
      </c>
      <c r="K97" s="37">
        <f t="shared" si="26"/>
        <v>669</v>
      </c>
      <c r="L97" s="37">
        <f>RnDData!F122</f>
        <v>932</v>
      </c>
      <c r="M97" s="37">
        <f t="shared" si="17"/>
        <v>29358</v>
      </c>
    </row>
    <row r="98" spans="1:13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22"/>
        <v>21</v>
      </c>
      <c r="F98" s="37">
        <f>RnDData!L123</f>
        <v>28</v>
      </c>
      <c r="G98" s="37">
        <f t="shared" si="23"/>
        <v>2000</v>
      </c>
      <c r="H98" s="37">
        <f>MarketingData!L129</f>
        <v>2300</v>
      </c>
      <c r="I98" s="37">
        <f t="shared" si="24"/>
        <v>1942</v>
      </c>
      <c r="J98" s="37">
        <f>MarketingData!M129</f>
        <v>1718</v>
      </c>
      <c r="K98" s="37">
        <f t="shared" si="26"/>
        <v>1470</v>
      </c>
      <c r="L98" s="37">
        <f>RnDData!F123</f>
        <v>1355</v>
      </c>
      <c r="M98" s="37">
        <f t="shared" si="17"/>
        <v>37940</v>
      </c>
    </row>
    <row r="99" spans="1:13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22"/>
        <v>38.5</v>
      </c>
      <c r="F99" s="37">
        <f>RnDData!L124</f>
        <v>20.5</v>
      </c>
      <c r="G99" s="37">
        <f t="shared" si="23"/>
        <v>1800</v>
      </c>
      <c r="H99" s="37">
        <f>MarketingData!L130</f>
        <v>2300</v>
      </c>
      <c r="I99" s="37">
        <f t="shared" si="24"/>
        <v>1942</v>
      </c>
      <c r="J99" s="37">
        <f>MarketingData!M130</f>
        <v>1718</v>
      </c>
      <c r="K99" s="37">
        <f t="shared" si="26"/>
        <v>1968</v>
      </c>
      <c r="L99" s="37">
        <f>RnDData!F124</f>
        <v>1998</v>
      </c>
      <c r="M99" s="37">
        <f t="shared" si="17"/>
        <v>40959</v>
      </c>
    </row>
    <row r="100" spans="1:13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22"/>
        <v>33.5</v>
      </c>
      <c r="F100" s="37">
        <f>RnDData!L125</f>
        <v>38</v>
      </c>
      <c r="G100" s="37">
        <f t="shared" si="23"/>
        <v>1700</v>
      </c>
      <c r="H100" s="37">
        <f>MarketingData!L131</f>
        <v>2100</v>
      </c>
      <c r="I100" s="37">
        <f t="shared" si="24"/>
        <v>1942</v>
      </c>
      <c r="J100" s="37">
        <f>MarketingData!M131</f>
        <v>1718</v>
      </c>
      <c r="K100" s="37">
        <f t="shared" si="26"/>
        <v>913</v>
      </c>
      <c r="L100" s="37">
        <f>RnDData!F125</f>
        <v>997</v>
      </c>
      <c r="M100" s="37">
        <f t="shared" si="17"/>
        <v>37886</v>
      </c>
    </row>
    <row r="101" spans="1:13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22"/>
        <v>33.5</v>
      </c>
      <c r="F101" s="37">
        <f>RnDData!L126</f>
        <v>33</v>
      </c>
      <c r="G101" s="37">
        <f t="shared" si="23"/>
        <v>1500</v>
      </c>
      <c r="H101" s="37">
        <f>MarketingData!L132</f>
        <v>2100</v>
      </c>
      <c r="I101" s="37">
        <f t="shared" si="24"/>
        <v>1942</v>
      </c>
      <c r="J101" s="37">
        <f>MarketingData!M132</f>
        <v>1718</v>
      </c>
      <c r="K101" s="37">
        <f t="shared" si="26"/>
        <v>760</v>
      </c>
      <c r="L101" s="37">
        <f>RnDData!F126</f>
        <v>957</v>
      </c>
      <c r="M101" s="37">
        <f t="shared" si="17"/>
        <v>31581</v>
      </c>
    </row>
    <row r="102" spans="1:13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22"/>
        <v>33.5</v>
      </c>
      <c r="F102" s="37">
        <f>RnDData!L127</f>
        <v>33</v>
      </c>
      <c r="G102" s="37">
        <f t="shared" si="23"/>
        <v>1700</v>
      </c>
      <c r="H102" s="37">
        <f>MarketingData!L133</f>
        <v>2100</v>
      </c>
      <c r="I102" s="37">
        <f t="shared" si="24"/>
        <v>1713</v>
      </c>
      <c r="J102" s="37">
        <f>MarketingData!M133</f>
        <v>1718</v>
      </c>
      <c r="K102" s="37">
        <f t="shared" si="26"/>
        <v>793</v>
      </c>
      <c r="L102" s="37">
        <f>RnDData!F127</f>
        <v>1074</v>
      </c>
      <c r="M102" s="37">
        <f t="shared" si="17"/>
        <v>35442</v>
      </c>
    </row>
    <row r="103" spans="1:13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22"/>
        <v>0</v>
      </c>
      <c r="F103" s="37">
        <f>RnDData!L128</f>
        <v>33</v>
      </c>
      <c r="G103" s="37">
        <f t="shared" si="23"/>
        <v>1700</v>
      </c>
      <c r="H103" s="37">
        <f>MarketingData!L134</f>
        <v>2100</v>
      </c>
      <c r="I103" s="37">
        <f t="shared" si="24"/>
        <v>1713</v>
      </c>
      <c r="J103" s="37">
        <f>MarketingData!M134</f>
        <v>1718</v>
      </c>
      <c r="K103" s="37">
        <f t="shared" si="26"/>
        <v>198</v>
      </c>
      <c r="L103" s="37">
        <f>RnDData!F128</f>
        <v>731</v>
      </c>
      <c r="M103" s="37">
        <f t="shared" si="17"/>
        <v>24123</v>
      </c>
    </row>
    <row r="104" spans="1:13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22"/>
        <v>20</v>
      </c>
      <c r="F104" s="37">
        <f>RnDData!L129</f>
        <v>33</v>
      </c>
      <c r="G104" s="37">
        <f t="shared" si="23"/>
        <v>1700</v>
      </c>
      <c r="H104" s="37">
        <f>MarketingData!L135</f>
        <v>2100</v>
      </c>
      <c r="I104" s="37">
        <f t="shared" si="24"/>
        <v>1484</v>
      </c>
      <c r="J104" s="37">
        <f>MarketingData!M135</f>
        <v>1964</v>
      </c>
      <c r="K104" s="37">
        <f t="shared" si="26"/>
        <v>0</v>
      </c>
      <c r="L104" s="37">
        <f>RnDData!F129</f>
        <v>247</v>
      </c>
      <c r="M104" s="37">
        <f t="shared" si="17"/>
        <v>8151</v>
      </c>
    </row>
    <row r="105" spans="1:13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22"/>
        <v>19</v>
      </c>
      <c r="F105" s="37">
        <f>RnDData!L130</f>
        <v>19.5</v>
      </c>
      <c r="G105" s="37">
        <f t="shared" si="23"/>
        <v>1700</v>
      </c>
      <c r="H105" s="37">
        <f>MarketingData!L136</f>
        <v>2000</v>
      </c>
      <c r="I105" s="37">
        <f t="shared" si="24"/>
        <v>1484</v>
      </c>
      <c r="J105" s="37">
        <f>MarketingData!M136</f>
        <v>1484</v>
      </c>
      <c r="K105" s="37">
        <f t="shared" si="26"/>
        <v>1179</v>
      </c>
      <c r="L105" s="37">
        <f>RnDData!F130</f>
        <v>1373</v>
      </c>
      <c r="M105" s="37">
        <f t="shared" si="17"/>
        <v>26773.5</v>
      </c>
    </row>
    <row r="106" spans="1:13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22"/>
        <v>27</v>
      </c>
      <c r="F106" s="37">
        <f>RnDData!L131</f>
        <v>18.5</v>
      </c>
      <c r="G106" s="37">
        <f t="shared" si="23"/>
        <v>1700</v>
      </c>
      <c r="H106" s="37">
        <f>MarketingData!L137</f>
        <v>2000</v>
      </c>
      <c r="I106" s="37">
        <f t="shared" si="24"/>
        <v>795</v>
      </c>
      <c r="J106" s="37">
        <f>MarketingData!M137</f>
        <v>1484</v>
      </c>
      <c r="K106" s="37">
        <f t="shared" si="26"/>
        <v>2471</v>
      </c>
      <c r="L106" s="37">
        <f>RnDData!F131</f>
        <v>2622</v>
      </c>
      <c r="M106" s="37">
        <f t="shared" si="17"/>
        <v>48507</v>
      </c>
    </row>
    <row r="107" spans="1:13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22"/>
        <v>27</v>
      </c>
      <c r="F107" s="37">
        <f>RnDData!L132</f>
        <v>26.5</v>
      </c>
      <c r="G107" s="37">
        <f t="shared" si="23"/>
        <v>1700</v>
      </c>
      <c r="H107" s="37">
        <f>MarketingData!L138</f>
        <v>2000</v>
      </c>
      <c r="I107" s="37">
        <f t="shared" si="24"/>
        <v>742</v>
      </c>
      <c r="J107" s="37">
        <f>MarketingData!M138</f>
        <v>795</v>
      </c>
      <c r="K107" s="37">
        <f t="shared" si="26"/>
        <v>1262</v>
      </c>
      <c r="L107" s="37">
        <f>RnDData!F132</f>
        <v>1280</v>
      </c>
      <c r="M107" s="37">
        <f t="shared" si="17"/>
        <v>33920</v>
      </c>
    </row>
    <row r="108" spans="1:13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22"/>
        <v>27</v>
      </c>
      <c r="F108" s="37">
        <f>RnDData!L133</f>
        <v>26.5</v>
      </c>
      <c r="G108" s="37">
        <f t="shared" si="23"/>
        <v>1700</v>
      </c>
      <c r="H108" s="37">
        <f>MarketingData!L139</f>
        <v>2000</v>
      </c>
      <c r="I108" s="37">
        <f t="shared" si="24"/>
        <v>795</v>
      </c>
      <c r="J108" s="37">
        <f>MarketingData!M139</f>
        <v>742</v>
      </c>
      <c r="K108" s="37">
        <f t="shared" si="26"/>
        <v>946</v>
      </c>
      <c r="L108" s="37">
        <f>RnDData!F133</f>
        <v>1143</v>
      </c>
      <c r="M108" s="37">
        <f t="shared" si="17"/>
        <v>30289.5</v>
      </c>
    </row>
    <row r="109" spans="1:13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22"/>
        <v>28.5</v>
      </c>
      <c r="F109" s="37">
        <f>RnDData!L134</f>
        <v>26.5</v>
      </c>
      <c r="G109" s="37">
        <f t="shared" si="23"/>
        <v>1800</v>
      </c>
      <c r="H109" s="37">
        <f>MarketingData!L140</f>
        <v>2000</v>
      </c>
      <c r="I109" s="37">
        <f t="shared" si="24"/>
        <v>1908</v>
      </c>
      <c r="J109" s="37">
        <f>MarketingData!M140</f>
        <v>795</v>
      </c>
      <c r="K109" s="37">
        <f t="shared" si="26"/>
        <v>1204</v>
      </c>
      <c r="L109" s="37">
        <f>RnDData!F134</f>
        <v>1254</v>
      </c>
      <c r="M109" s="37">
        <f t="shared" si="17"/>
        <v>33231</v>
      </c>
    </row>
    <row r="110" spans="1:13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22"/>
        <v>22</v>
      </c>
      <c r="F110" s="37">
        <f>RnDData!L135</f>
        <v>28</v>
      </c>
      <c r="G110" s="37">
        <f t="shared" si="23"/>
        <v>1800</v>
      </c>
      <c r="H110" s="37">
        <f>MarketingData!L141</f>
        <v>1800</v>
      </c>
      <c r="I110" s="37">
        <f t="shared" si="24"/>
        <v>1683</v>
      </c>
      <c r="J110" s="37">
        <f>MarketingData!M141</f>
        <v>2048</v>
      </c>
      <c r="K110" s="37">
        <f t="shared" si="26"/>
        <v>1232</v>
      </c>
      <c r="L110" s="37">
        <f>RnDData!F135</f>
        <v>1090</v>
      </c>
      <c r="M110" s="37">
        <f t="shared" si="17"/>
        <v>30520</v>
      </c>
    </row>
    <row r="111" spans="1:13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22"/>
        <v>38.5</v>
      </c>
      <c r="F111" s="37">
        <f>RnDData!L136</f>
        <v>21</v>
      </c>
      <c r="G111" s="37">
        <f t="shared" si="23"/>
        <v>2100</v>
      </c>
      <c r="H111" s="37">
        <f>MarketingData!L142</f>
        <v>1800</v>
      </c>
      <c r="I111" s="37">
        <f t="shared" si="24"/>
        <v>1908</v>
      </c>
      <c r="J111" s="37">
        <f>MarketingData!M142</f>
        <v>1807</v>
      </c>
      <c r="K111" s="37">
        <f t="shared" si="26"/>
        <v>1442</v>
      </c>
      <c r="L111" s="37">
        <f>RnDData!F136</f>
        <v>1521</v>
      </c>
      <c r="M111" s="37">
        <f t="shared" si="17"/>
        <v>31941</v>
      </c>
    </row>
    <row r="112" spans="1:13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22"/>
        <v>33.5</v>
      </c>
      <c r="F112" s="37">
        <f>RnDData!L137</f>
        <v>38</v>
      </c>
      <c r="G112" s="37">
        <f t="shared" si="23"/>
        <v>2000</v>
      </c>
      <c r="H112" s="37">
        <f>MarketingData!L143</f>
        <v>2200</v>
      </c>
      <c r="I112" s="37">
        <f t="shared" si="24"/>
        <v>1908</v>
      </c>
      <c r="J112" s="37">
        <f>MarketingData!M143</f>
        <v>2048</v>
      </c>
      <c r="K112" s="37">
        <f t="shared" si="26"/>
        <v>1129</v>
      </c>
      <c r="L112" s="37">
        <f>RnDData!F137</f>
        <v>1244</v>
      </c>
      <c r="M112" s="37">
        <f t="shared" si="17"/>
        <v>47272</v>
      </c>
    </row>
    <row r="113" spans="1:13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22"/>
        <v>33.5</v>
      </c>
      <c r="F113" s="37">
        <f>RnDData!L138</f>
        <v>33</v>
      </c>
      <c r="G113" s="37">
        <f t="shared" si="23"/>
        <v>2000</v>
      </c>
      <c r="H113" s="37">
        <f>MarketingData!L144</f>
        <v>2000</v>
      </c>
      <c r="I113" s="37">
        <f t="shared" si="24"/>
        <v>1908</v>
      </c>
      <c r="J113" s="37">
        <f>MarketingData!M144</f>
        <v>2048</v>
      </c>
      <c r="K113" s="37">
        <f t="shared" si="26"/>
        <v>889</v>
      </c>
      <c r="L113" s="37">
        <f>RnDData!F138</f>
        <v>1085</v>
      </c>
      <c r="M113" s="37">
        <f t="shared" si="17"/>
        <v>35805</v>
      </c>
    </row>
    <row r="114" spans="1:13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22"/>
        <v>38.5</v>
      </c>
      <c r="F114" s="37">
        <f>RnDData!L139</f>
        <v>33</v>
      </c>
      <c r="G114" s="37">
        <f t="shared" si="23"/>
        <v>2100</v>
      </c>
      <c r="H114" s="37">
        <f>MarketingData!L145</f>
        <v>2100</v>
      </c>
      <c r="I114" s="37">
        <f t="shared" si="24"/>
        <v>1908</v>
      </c>
      <c r="J114" s="37">
        <f>MarketingData!M145</f>
        <v>2048</v>
      </c>
      <c r="K114" s="37">
        <f t="shared" si="26"/>
        <v>940</v>
      </c>
      <c r="L114" s="37">
        <f>RnDData!F139</f>
        <v>1249</v>
      </c>
      <c r="M114" s="37">
        <f t="shared" si="17"/>
        <v>41217</v>
      </c>
    </row>
    <row r="115" spans="1:13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22"/>
        <v>0</v>
      </c>
      <c r="F115" s="37">
        <f>RnDData!L140</f>
        <v>38</v>
      </c>
      <c r="G115" s="37">
        <f t="shared" si="23"/>
        <v>2100</v>
      </c>
      <c r="H115" s="37">
        <f>MarketingData!L146</f>
        <v>2100</v>
      </c>
      <c r="I115" s="37">
        <f t="shared" si="24"/>
        <v>1908</v>
      </c>
      <c r="J115" s="37">
        <f>MarketingData!M146</f>
        <v>2048</v>
      </c>
      <c r="K115" s="37">
        <f t="shared" si="26"/>
        <v>333</v>
      </c>
      <c r="L115" s="37">
        <f>RnDData!F140</f>
        <v>792</v>
      </c>
      <c r="M115" s="37">
        <f t="shared" si="17"/>
        <v>30096</v>
      </c>
    </row>
    <row r="116" spans="1:13">
      <c r="A116" s="37">
        <v>4</v>
      </c>
      <c r="B116" s="37" t="s">
        <v>201</v>
      </c>
      <c r="C116" s="37" t="s">
        <v>17</v>
      </c>
      <c r="D116" s="37">
        <v>114</v>
      </c>
      <c r="E116" s="37"/>
      <c r="F116" s="37">
        <f>RnDData!L141</f>
        <v>33</v>
      </c>
      <c r="G116" s="37">
        <f t="shared" si="23"/>
        <v>1700</v>
      </c>
      <c r="H116" s="37">
        <f>MarketingData!L147</f>
        <v>2100</v>
      </c>
      <c r="I116" s="37">
        <f t="shared" si="24"/>
        <v>1012</v>
      </c>
      <c r="J116" s="37">
        <f>MarketingData!M147</f>
        <v>0</v>
      </c>
      <c r="K116" s="37"/>
      <c r="L116" s="37">
        <f>RnDData!F141</f>
        <v>149</v>
      </c>
      <c r="M116" s="37">
        <f t="shared" si="17"/>
        <v>4917</v>
      </c>
    </row>
    <row r="117" spans="1:13">
      <c r="A117" s="37">
        <v>5</v>
      </c>
      <c r="B117" s="37" t="s">
        <v>31</v>
      </c>
      <c r="C117" s="37" t="s">
        <v>11</v>
      </c>
      <c r="D117" s="37">
        <v>115</v>
      </c>
      <c r="E117">
        <f>F86</f>
        <v>21</v>
      </c>
      <c r="F117">
        <f>RnDData!L142</f>
        <v>18.5</v>
      </c>
      <c r="G117">
        <f>H86</f>
        <v>1700</v>
      </c>
      <c r="H117">
        <f>MarketingData!L148</f>
        <v>2000</v>
      </c>
      <c r="I117">
        <f>J86</f>
        <v>1012</v>
      </c>
      <c r="J117">
        <f>MarketingData!M148</f>
        <v>1138</v>
      </c>
      <c r="K117">
        <f>L86</f>
        <v>887</v>
      </c>
      <c r="L117">
        <f>RnDData!F142</f>
        <v>1825</v>
      </c>
      <c r="M117" s="37">
        <f t="shared" si="17"/>
        <v>33762.5</v>
      </c>
    </row>
    <row r="118" spans="1:13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27">F87</f>
        <v>20</v>
      </c>
      <c r="F118" s="37">
        <f>RnDData!L143</f>
        <v>18.5</v>
      </c>
      <c r="G118" s="37">
        <f t="shared" ref="G118:G135" si="28">H87</f>
        <v>1700</v>
      </c>
      <c r="H118" s="37">
        <f>MarketingData!L149</f>
        <v>2000</v>
      </c>
      <c r="I118" s="37">
        <f t="shared" ref="I118:I135" si="29">J87</f>
        <v>1012</v>
      </c>
      <c r="J118" s="37">
        <f>MarketingData!M149</f>
        <v>1138</v>
      </c>
      <c r="K118" s="37">
        <f t="shared" ref="K118:K135" si="30">L87</f>
        <v>1730</v>
      </c>
      <c r="L118" s="37">
        <f>RnDData!F143</f>
        <v>2779</v>
      </c>
      <c r="M118" s="37">
        <f t="shared" si="17"/>
        <v>51411.5</v>
      </c>
    </row>
    <row r="119" spans="1:13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27"/>
        <v>28</v>
      </c>
      <c r="F119" s="37">
        <f>RnDData!L144</f>
        <v>27</v>
      </c>
      <c r="G119" s="37">
        <f t="shared" si="28"/>
        <v>1700</v>
      </c>
      <c r="H119" s="37">
        <f>MarketingData!L150</f>
        <v>2000</v>
      </c>
      <c r="I119" s="37">
        <f t="shared" si="29"/>
        <v>1012</v>
      </c>
      <c r="J119" s="37">
        <f>MarketingData!M150</f>
        <v>885</v>
      </c>
      <c r="K119" s="37">
        <f t="shared" si="30"/>
        <v>1283</v>
      </c>
      <c r="L119" s="37">
        <f>RnDData!F144</f>
        <v>1433</v>
      </c>
      <c r="M119" s="37">
        <f t="shared" si="17"/>
        <v>38691</v>
      </c>
    </row>
    <row r="120" spans="1:13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27"/>
        <v>28</v>
      </c>
      <c r="F120" s="37">
        <f>RnDData!L145</f>
        <v>27</v>
      </c>
      <c r="G120" s="37">
        <f t="shared" si="28"/>
        <v>1700</v>
      </c>
      <c r="H120" s="37">
        <f>MarketingData!L151</f>
        <v>2000</v>
      </c>
      <c r="I120" s="37">
        <f t="shared" si="29"/>
        <v>1012</v>
      </c>
      <c r="J120" s="37">
        <f>MarketingData!M151</f>
        <v>885</v>
      </c>
      <c r="K120" s="37">
        <f t="shared" si="30"/>
        <v>1050</v>
      </c>
      <c r="L120" s="37">
        <f>RnDData!F145</f>
        <v>1240</v>
      </c>
      <c r="M120" s="37">
        <f t="shared" si="17"/>
        <v>33480</v>
      </c>
    </row>
    <row r="121" spans="1:13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27"/>
        <v>28</v>
      </c>
      <c r="F121" s="37">
        <f>RnDData!L146</f>
        <v>27</v>
      </c>
      <c r="G121" s="37">
        <f t="shared" si="28"/>
        <v>1700</v>
      </c>
      <c r="H121" s="37">
        <f>MarketingData!L152</f>
        <v>1700</v>
      </c>
      <c r="I121" s="37">
        <f t="shared" si="29"/>
        <v>1012</v>
      </c>
      <c r="J121" s="37">
        <f>MarketingData!M152</f>
        <v>1012</v>
      </c>
      <c r="K121" s="37">
        <f t="shared" si="30"/>
        <v>1133</v>
      </c>
      <c r="L121" s="37">
        <f>RnDData!F146</f>
        <v>1307</v>
      </c>
      <c r="M121" s="37">
        <f t="shared" si="17"/>
        <v>35289</v>
      </c>
    </row>
    <row r="122" spans="1:13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27"/>
        <v>38</v>
      </c>
      <c r="F122" s="37">
        <f>RnDData!L147</f>
        <v>37.5</v>
      </c>
      <c r="G122" s="37">
        <f t="shared" si="28"/>
        <v>1550</v>
      </c>
      <c r="H122" s="37">
        <f>MarketingData!L153</f>
        <v>2000</v>
      </c>
      <c r="I122" s="37">
        <f t="shared" si="29"/>
        <v>1265</v>
      </c>
      <c r="J122" s="37">
        <f>MarketingData!M153</f>
        <v>885</v>
      </c>
      <c r="K122" s="37">
        <f t="shared" si="30"/>
        <v>792</v>
      </c>
      <c r="L122" s="37">
        <f>RnDData!F147</f>
        <v>814</v>
      </c>
      <c r="M122" s="37">
        <f t="shared" si="17"/>
        <v>30525</v>
      </c>
    </row>
    <row r="123" spans="1:13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27"/>
        <v>0</v>
      </c>
      <c r="F123" s="37">
        <f>RnDData!L148</f>
        <v>37.5</v>
      </c>
      <c r="G123" s="37">
        <f t="shared" si="28"/>
        <v>1700</v>
      </c>
      <c r="H123" s="37">
        <f>MarketingData!L154</f>
        <v>2000</v>
      </c>
      <c r="I123" s="37">
        <f t="shared" si="29"/>
        <v>1012</v>
      </c>
      <c r="J123" s="37">
        <f>MarketingData!M154</f>
        <v>506</v>
      </c>
      <c r="K123" s="37">
        <f t="shared" si="30"/>
        <v>0</v>
      </c>
      <c r="L123" s="37">
        <f>RnDData!F148</f>
        <v>149</v>
      </c>
      <c r="M123" s="37">
        <f t="shared" si="17"/>
        <v>5587.5</v>
      </c>
    </row>
    <row r="124" spans="1:13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27"/>
        <v>25.5</v>
      </c>
      <c r="F124" s="37">
        <f>RnDData!L149</f>
        <v>25</v>
      </c>
      <c r="G124" s="37">
        <f t="shared" si="28"/>
        <v>1575</v>
      </c>
      <c r="H124" s="37">
        <f>MarketingData!L155</f>
        <v>1800</v>
      </c>
      <c r="I124" s="37">
        <f t="shared" si="29"/>
        <v>2250</v>
      </c>
      <c r="J124" s="37">
        <f>MarketingData!M155</f>
        <v>2510</v>
      </c>
      <c r="K124" s="37">
        <f t="shared" si="30"/>
        <v>1157</v>
      </c>
      <c r="L124" s="37">
        <f>RnDData!F149</f>
        <v>1422</v>
      </c>
      <c r="M124" s="37">
        <f t="shared" si="17"/>
        <v>35550</v>
      </c>
    </row>
    <row r="125" spans="1:13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27"/>
        <v>18.5</v>
      </c>
      <c r="F125" s="37">
        <f>RnDData!L150</f>
        <v>18</v>
      </c>
      <c r="G125" s="37">
        <f t="shared" si="28"/>
        <v>1575</v>
      </c>
      <c r="H125" s="37">
        <f>MarketingData!L156</f>
        <v>1800</v>
      </c>
      <c r="I125" s="37">
        <f t="shared" si="29"/>
        <v>2362</v>
      </c>
      <c r="J125" s="37">
        <f>MarketingData!M156</f>
        <v>2635</v>
      </c>
      <c r="K125" s="37">
        <f t="shared" si="30"/>
        <v>2578</v>
      </c>
      <c r="L125" s="37">
        <f>RnDData!F150</f>
        <v>2519</v>
      </c>
      <c r="M125" s="37">
        <f t="shared" si="17"/>
        <v>45342</v>
      </c>
    </row>
    <row r="126" spans="1:13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27"/>
        <v>36.5</v>
      </c>
      <c r="F126" s="37">
        <f>RnDData!L151</f>
        <v>36</v>
      </c>
      <c r="G126" s="37">
        <f t="shared" si="28"/>
        <v>1550</v>
      </c>
      <c r="H126" s="37">
        <f>MarketingData!L157</f>
        <v>1750</v>
      </c>
      <c r="I126" s="37">
        <f t="shared" si="29"/>
        <v>2362</v>
      </c>
      <c r="J126" s="37">
        <f>MarketingData!M157</f>
        <v>2635</v>
      </c>
      <c r="K126" s="37">
        <f t="shared" si="30"/>
        <v>840</v>
      </c>
      <c r="L126" s="37">
        <f>RnDData!F151</f>
        <v>953</v>
      </c>
      <c r="M126" s="37">
        <f t="shared" si="17"/>
        <v>34308</v>
      </c>
    </row>
    <row r="127" spans="1:13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27"/>
        <v>31.5</v>
      </c>
      <c r="F127" s="37">
        <f>RnDData!L152</f>
        <v>32.5</v>
      </c>
      <c r="G127" s="37">
        <f t="shared" si="28"/>
        <v>1600</v>
      </c>
      <c r="H127" s="37">
        <f>MarketingData!L158</f>
        <v>1800</v>
      </c>
      <c r="I127" s="37">
        <f t="shared" si="29"/>
        <v>2137</v>
      </c>
      <c r="J127" s="37">
        <f>MarketingData!M158</f>
        <v>2384</v>
      </c>
      <c r="K127" s="37">
        <f t="shared" si="30"/>
        <v>833</v>
      </c>
      <c r="L127" s="37">
        <f>RnDData!F152</f>
        <v>801</v>
      </c>
      <c r="M127" s="37">
        <f t="shared" si="17"/>
        <v>26032.5</v>
      </c>
    </row>
    <row r="128" spans="1:13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27"/>
        <v>31.5</v>
      </c>
      <c r="F128" s="37">
        <f>RnDData!L153</f>
        <v>31</v>
      </c>
      <c r="G128" s="37">
        <f t="shared" si="28"/>
        <v>1550</v>
      </c>
      <c r="H128" s="37">
        <f>MarketingData!L159</f>
        <v>1550</v>
      </c>
      <c r="I128" s="37">
        <f t="shared" si="29"/>
        <v>2137</v>
      </c>
      <c r="J128" s="37">
        <f>MarketingData!M159</f>
        <v>2137</v>
      </c>
      <c r="K128" s="37">
        <f t="shared" si="30"/>
        <v>932</v>
      </c>
      <c r="L128" s="37">
        <f>RnDData!F153</f>
        <v>871</v>
      </c>
      <c r="M128" s="37">
        <f t="shared" si="17"/>
        <v>27001</v>
      </c>
    </row>
    <row r="129" spans="1:13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27"/>
        <v>28</v>
      </c>
      <c r="F129" s="37">
        <f>RnDData!L154</f>
        <v>28</v>
      </c>
      <c r="G129" s="37">
        <f t="shared" si="28"/>
        <v>2300</v>
      </c>
      <c r="H129" s="37">
        <f>MarketingData!L160</f>
        <v>2300</v>
      </c>
      <c r="I129" s="37">
        <f t="shared" si="29"/>
        <v>1718</v>
      </c>
      <c r="J129" s="37">
        <f>MarketingData!M160</f>
        <v>1659</v>
      </c>
      <c r="K129" s="37">
        <f t="shared" si="30"/>
        <v>1355</v>
      </c>
      <c r="L129" s="37">
        <f>RnDData!F154</f>
        <v>1417</v>
      </c>
      <c r="M129" s="37">
        <f t="shared" si="17"/>
        <v>39676</v>
      </c>
    </row>
    <row r="130" spans="1:13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27"/>
        <v>20.5</v>
      </c>
      <c r="F130" s="37">
        <f>RnDData!L155</f>
        <v>19.5</v>
      </c>
      <c r="G130" s="37">
        <f t="shared" si="28"/>
        <v>2300</v>
      </c>
      <c r="H130" s="37">
        <f>MarketingData!L161</f>
        <v>2300</v>
      </c>
      <c r="I130" s="37">
        <f t="shared" si="29"/>
        <v>1718</v>
      </c>
      <c r="J130" s="37">
        <f>MarketingData!M161</f>
        <v>1659</v>
      </c>
      <c r="K130" s="37">
        <f t="shared" si="30"/>
        <v>1998</v>
      </c>
      <c r="L130" s="37">
        <f>RnDData!F155</f>
        <v>1957</v>
      </c>
      <c r="M130" s="37">
        <f t="shared" si="17"/>
        <v>38161.5</v>
      </c>
    </row>
    <row r="131" spans="1:13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27"/>
        <v>38</v>
      </c>
      <c r="F131" s="37">
        <f>RnDData!L156</f>
        <v>37.5</v>
      </c>
      <c r="G131" s="37">
        <f t="shared" si="28"/>
        <v>2100</v>
      </c>
      <c r="H131" s="37">
        <f>MarketingData!L162</f>
        <v>2100</v>
      </c>
      <c r="I131" s="37">
        <f t="shared" si="29"/>
        <v>1718</v>
      </c>
      <c r="J131" s="37">
        <f>MarketingData!M162</f>
        <v>1659</v>
      </c>
      <c r="K131" s="37">
        <f t="shared" si="30"/>
        <v>997</v>
      </c>
      <c r="L131" s="37">
        <f>RnDData!F156</f>
        <v>1058</v>
      </c>
      <c r="M131" s="37">
        <f t="shared" si="17"/>
        <v>39675</v>
      </c>
    </row>
    <row r="132" spans="1:13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27"/>
        <v>33</v>
      </c>
      <c r="F132" s="37">
        <f>RnDData!L157</f>
        <v>32.5</v>
      </c>
      <c r="G132" s="37">
        <f t="shared" si="28"/>
        <v>2100</v>
      </c>
      <c r="H132" s="37">
        <f>MarketingData!L163</f>
        <v>2100</v>
      </c>
      <c r="I132" s="37">
        <f t="shared" si="29"/>
        <v>1718</v>
      </c>
      <c r="J132" s="37">
        <f>MarketingData!M163</f>
        <v>1659</v>
      </c>
      <c r="K132" s="37">
        <f t="shared" si="30"/>
        <v>957</v>
      </c>
      <c r="L132" s="37">
        <f>RnDData!F157</f>
        <v>982</v>
      </c>
      <c r="M132" s="37">
        <f t="shared" ref="M132:M195" si="31">L132*F132</f>
        <v>31915</v>
      </c>
    </row>
    <row r="133" spans="1:13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27"/>
        <v>33</v>
      </c>
      <c r="F133" s="37">
        <f>RnDData!L158</f>
        <v>32.5</v>
      </c>
      <c r="G133" s="37">
        <f t="shared" si="28"/>
        <v>2100</v>
      </c>
      <c r="H133" s="37">
        <f>MarketingData!L164</f>
        <v>2100</v>
      </c>
      <c r="I133" s="37">
        <f t="shared" si="29"/>
        <v>1718</v>
      </c>
      <c r="J133" s="37">
        <f>MarketingData!M164</f>
        <v>1718</v>
      </c>
      <c r="K133" s="37">
        <f t="shared" si="30"/>
        <v>1074</v>
      </c>
      <c r="L133" s="37">
        <f>RnDData!F158</f>
        <v>848</v>
      </c>
      <c r="M133" s="37">
        <f t="shared" si="31"/>
        <v>27560</v>
      </c>
    </row>
    <row r="134" spans="1:13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27"/>
        <v>33</v>
      </c>
      <c r="F134" s="37">
        <f>RnDData!L159</f>
        <v>32.5</v>
      </c>
      <c r="G134" s="37">
        <f t="shared" si="28"/>
        <v>2100</v>
      </c>
      <c r="H134" s="37">
        <f>MarketingData!L165</f>
        <v>2100</v>
      </c>
      <c r="I134" s="37">
        <f t="shared" si="29"/>
        <v>1718</v>
      </c>
      <c r="J134" s="37">
        <f>MarketingData!M165</f>
        <v>1659</v>
      </c>
      <c r="K134" s="37">
        <f t="shared" si="30"/>
        <v>731</v>
      </c>
      <c r="L134" s="37">
        <f>RnDData!F159</f>
        <v>993</v>
      </c>
      <c r="M134" s="37">
        <f t="shared" si="31"/>
        <v>32272.5</v>
      </c>
    </row>
    <row r="135" spans="1:13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27"/>
        <v>33</v>
      </c>
      <c r="F135" s="37">
        <f>RnDData!L160</f>
        <v>32.5</v>
      </c>
      <c r="G135" s="37">
        <f t="shared" si="28"/>
        <v>2100</v>
      </c>
      <c r="H135" s="37">
        <f>MarketingData!L166</f>
        <v>2100</v>
      </c>
      <c r="I135" s="37">
        <f t="shared" si="29"/>
        <v>1964</v>
      </c>
      <c r="J135" s="37">
        <f>MarketingData!M166</f>
        <v>1964</v>
      </c>
      <c r="K135" s="37">
        <f t="shared" si="30"/>
        <v>247</v>
      </c>
      <c r="L135" s="37">
        <f>RnDData!F160</f>
        <v>567</v>
      </c>
      <c r="M135" s="37">
        <f t="shared" si="31"/>
        <v>18427.5</v>
      </c>
    </row>
    <row r="136" spans="1:13">
      <c r="A136" s="37">
        <v>5</v>
      </c>
      <c r="B136" s="37" t="s">
        <v>271</v>
      </c>
      <c r="C136" s="37"/>
      <c r="D136" s="37">
        <v>134</v>
      </c>
      <c r="F136" s="37">
        <f>RnDData!L161</f>
        <v>0</v>
      </c>
      <c r="H136" s="37">
        <f>MarketingData!L167</f>
        <v>2100</v>
      </c>
      <c r="J136" s="37">
        <f>MarketingData!M167</f>
        <v>1659</v>
      </c>
      <c r="L136" s="37">
        <f>RnDData!F161</f>
        <v>0</v>
      </c>
      <c r="M136" s="37">
        <f t="shared" si="31"/>
        <v>0</v>
      </c>
    </row>
    <row r="137" spans="1:13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32">F105</f>
        <v>19.5</v>
      </c>
      <c r="F137" s="37">
        <f>RnDData!L162</f>
        <v>19</v>
      </c>
      <c r="G137" s="37">
        <f t="shared" ref="G137:G148" si="33">H105</f>
        <v>2000</v>
      </c>
      <c r="H137" s="37">
        <f>MarketingData!L168</f>
        <v>2000</v>
      </c>
      <c r="I137" s="37">
        <f t="shared" ref="I137:I148" si="34">J105</f>
        <v>1484</v>
      </c>
      <c r="J137" s="37">
        <f>MarketingData!M168</f>
        <v>1148</v>
      </c>
      <c r="K137" s="37">
        <f t="shared" ref="K137:K148" si="35">L105</f>
        <v>1373</v>
      </c>
      <c r="L137" s="37">
        <f>RnDData!F162</f>
        <v>2040</v>
      </c>
      <c r="M137" s="37">
        <f t="shared" si="31"/>
        <v>38760</v>
      </c>
    </row>
    <row r="138" spans="1:13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32"/>
        <v>18.5</v>
      </c>
      <c r="F138" s="37">
        <f>RnDData!L163</f>
        <v>18</v>
      </c>
      <c r="G138" s="37">
        <f t="shared" si="33"/>
        <v>2000</v>
      </c>
      <c r="H138" s="37">
        <f>MarketingData!L169</f>
        <v>2000</v>
      </c>
      <c r="I138" s="37">
        <f t="shared" si="34"/>
        <v>1484</v>
      </c>
      <c r="J138" s="37">
        <f>MarketingData!M169</f>
        <v>1148</v>
      </c>
      <c r="K138" s="37">
        <f t="shared" si="35"/>
        <v>2622</v>
      </c>
      <c r="L138" s="37">
        <f>RnDData!F163</f>
        <v>2601</v>
      </c>
      <c r="M138" s="37">
        <f t="shared" si="31"/>
        <v>46818</v>
      </c>
    </row>
    <row r="139" spans="1:13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32"/>
        <v>26.5</v>
      </c>
      <c r="F139" s="37">
        <f>RnDData!L164</f>
        <v>26</v>
      </c>
      <c r="G139" s="37">
        <f t="shared" si="33"/>
        <v>2000</v>
      </c>
      <c r="H139" s="37">
        <f>MarketingData!L170</f>
        <v>2000</v>
      </c>
      <c r="I139" s="37">
        <f t="shared" si="34"/>
        <v>795</v>
      </c>
      <c r="J139" s="37">
        <f>MarketingData!M170</f>
        <v>615</v>
      </c>
      <c r="K139" s="37">
        <f t="shared" si="35"/>
        <v>1280</v>
      </c>
      <c r="L139" s="37">
        <f>RnDData!F164</f>
        <v>1381</v>
      </c>
      <c r="M139" s="37">
        <f t="shared" si="31"/>
        <v>35906</v>
      </c>
    </row>
    <row r="140" spans="1:13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32"/>
        <v>26.5</v>
      </c>
      <c r="F140" s="37">
        <f>RnDData!L165</f>
        <v>26</v>
      </c>
      <c r="G140" s="37">
        <f t="shared" si="33"/>
        <v>2000</v>
      </c>
      <c r="H140" s="37">
        <f>MarketingData!L171</f>
        <v>2000</v>
      </c>
      <c r="I140" s="37">
        <f t="shared" si="34"/>
        <v>742</v>
      </c>
      <c r="J140" s="37">
        <f>MarketingData!M171</f>
        <v>574</v>
      </c>
      <c r="K140" s="37">
        <f t="shared" si="35"/>
        <v>1143</v>
      </c>
      <c r="L140" s="37">
        <f>RnDData!F165</f>
        <v>1335</v>
      </c>
      <c r="M140" s="37">
        <f t="shared" si="31"/>
        <v>34710</v>
      </c>
    </row>
    <row r="141" spans="1:13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32"/>
        <v>26.5</v>
      </c>
      <c r="F141" s="37">
        <f>RnDData!L166</f>
        <v>26</v>
      </c>
      <c r="G141" s="37">
        <f t="shared" si="33"/>
        <v>2000</v>
      </c>
      <c r="H141" s="37">
        <f>MarketingData!L172</f>
        <v>2100</v>
      </c>
      <c r="I141" s="37">
        <f t="shared" si="34"/>
        <v>795</v>
      </c>
      <c r="J141" s="37">
        <f>MarketingData!M172</f>
        <v>0</v>
      </c>
      <c r="K141" s="37">
        <f t="shared" si="35"/>
        <v>1254</v>
      </c>
      <c r="L141" s="37">
        <f>RnDData!F166</f>
        <v>1385</v>
      </c>
      <c r="M141" s="37">
        <f t="shared" si="31"/>
        <v>36010</v>
      </c>
    </row>
    <row r="142" spans="1:13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32"/>
        <v>28</v>
      </c>
      <c r="F142" s="37">
        <f>RnDData!L167</f>
        <v>27.5</v>
      </c>
      <c r="G142" s="37">
        <f t="shared" si="33"/>
        <v>1800</v>
      </c>
      <c r="H142" s="37">
        <f>MarketingData!L173</f>
        <v>2000</v>
      </c>
      <c r="I142" s="37">
        <f t="shared" si="34"/>
        <v>2048</v>
      </c>
      <c r="J142" s="37">
        <f>MarketingData!M173</f>
        <v>1687</v>
      </c>
      <c r="K142" s="37">
        <f t="shared" si="35"/>
        <v>1090</v>
      </c>
      <c r="L142" s="37">
        <f>RnDData!F167</f>
        <v>458</v>
      </c>
      <c r="M142" s="37">
        <f t="shared" si="31"/>
        <v>12595</v>
      </c>
    </row>
    <row r="143" spans="1:13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32"/>
        <v>21</v>
      </c>
      <c r="F143" s="37">
        <f>RnDData!L168</f>
        <v>20</v>
      </c>
      <c r="G143" s="37">
        <f t="shared" si="33"/>
        <v>1800</v>
      </c>
      <c r="H143" s="37">
        <f>MarketingData!L174</f>
        <v>2000</v>
      </c>
      <c r="I143" s="37">
        <f t="shared" si="34"/>
        <v>1807</v>
      </c>
      <c r="J143" s="37">
        <f>MarketingData!M174</f>
        <v>1687</v>
      </c>
      <c r="K143" s="37">
        <f t="shared" si="35"/>
        <v>1521</v>
      </c>
      <c r="L143" s="37">
        <f>RnDData!F168</f>
        <v>1450</v>
      </c>
      <c r="M143" s="37">
        <f t="shared" si="31"/>
        <v>29000</v>
      </c>
    </row>
    <row r="144" spans="1:13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32"/>
        <v>38</v>
      </c>
      <c r="F144" s="37">
        <f>RnDData!L169</f>
        <v>37.5</v>
      </c>
      <c r="G144" s="37">
        <f t="shared" si="33"/>
        <v>2200</v>
      </c>
      <c r="H144" s="37">
        <f>MarketingData!L175</f>
        <v>2200</v>
      </c>
      <c r="I144" s="37">
        <f t="shared" si="34"/>
        <v>2048</v>
      </c>
      <c r="J144" s="37">
        <f>MarketingData!M175</f>
        <v>1687</v>
      </c>
      <c r="K144" s="37">
        <f t="shared" si="35"/>
        <v>1244</v>
      </c>
      <c r="L144" s="37">
        <f>RnDData!F169</f>
        <v>1337</v>
      </c>
      <c r="M144" s="37">
        <f t="shared" si="31"/>
        <v>50137.5</v>
      </c>
    </row>
    <row r="145" spans="1:13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32"/>
        <v>33</v>
      </c>
      <c r="F145" s="37">
        <f>RnDData!L170</f>
        <v>32.5</v>
      </c>
      <c r="G145" s="37">
        <f t="shared" si="33"/>
        <v>2000</v>
      </c>
      <c r="H145" s="37">
        <f>MarketingData!L176</f>
        <v>2000</v>
      </c>
      <c r="I145" s="37">
        <f t="shared" si="34"/>
        <v>2048</v>
      </c>
      <c r="J145" s="37">
        <f>MarketingData!M176</f>
        <v>1687</v>
      </c>
      <c r="K145" s="37">
        <f t="shared" si="35"/>
        <v>1085</v>
      </c>
      <c r="L145" s="37">
        <f>RnDData!F170</f>
        <v>994</v>
      </c>
      <c r="M145" s="37">
        <f t="shared" si="31"/>
        <v>32305</v>
      </c>
    </row>
    <row r="146" spans="1:13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32"/>
        <v>33</v>
      </c>
      <c r="F146" s="37">
        <f>RnDData!L171</f>
        <v>32.5</v>
      </c>
      <c r="G146" s="37">
        <f t="shared" si="33"/>
        <v>2100</v>
      </c>
      <c r="H146" s="37">
        <f>MarketingData!L177</f>
        <v>2100</v>
      </c>
      <c r="I146" s="37">
        <f t="shared" si="34"/>
        <v>2048</v>
      </c>
      <c r="J146" s="37">
        <f>MarketingData!M177</f>
        <v>2048</v>
      </c>
      <c r="K146" s="37">
        <f t="shared" si="35"/>
        <v>1249</v>
      </c>
      <c r="L146" s="37">
        <f>RnDData!F171</f>
        <v>953</v>
      </c>
      <c r="M146" s="37">
        <f t="shared" si="31"/>
        <v>30972.5</v>
      </c>
    </row>
    <row r="147" spans="1:13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32"/>
        <v>38</v>
      </c>
      <c r="F147" s="37">
        <f>RnDData!L172</f>
        <v>37.5</v>
      </c>
      <c r="G147" s="37">
        <f t="shared" si="33"/>
        <v>2100</v>
      </c>
      <c r="H147" s="37">
        <f>MarketingData!L178</f>
        <v>2200</v>
      </c>
      <c r="I147" s="37">
        <f t="shared" si="34"/>
        <v>2048</v>
      </c>
      <c r="J147" s="37">
        <f>MarketingData!M178</f>
        <v>1687</v>
      </c>
      <c r="K147" s="37">
        <f t="shared" si="35"/>
        <v>792</v>
      </c>
      <c r="L147" s="37">
        <f>RnDData!F172</f>
        <v>1238</v>
      </c>
      <c r="M147" s="37">
        <f t="shared" si="31"/>
        <v>46425</v>
      </c>
    </row>
    <row r="148" spans="1:13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32"/>
        <v>33</v>
      </c>
      <c r="F148" s="37">
        <f>RnDData!L173</f>
        <v>32.5</v>
      </c>
      <c r="G148" s="37">
        <f t="shared" si="33"/>
        <v>2100</v>
      </c>
      <c r="H148" s="37">
        <f>MarketingData!L179</f>
        <v>2100</v>
      </c>
      <c r="I148" s="37">
        <f t="shared" si="34"/>
        <v>0</v>
      </c>
      <c r="J148" s="37">
        <f>MarketingData!M179</f>
        <v>1807</v>
      </c>
      <c r="K148" s="37">
        <f t="shared" si="35"/>
        <v>149</v>
      </c>
      <c r="L148" s="37">
        <f>RnDData!F173</f>
        <v>587</v>
      </c>
      <c r="M148" s="37">
        <f t="shared" si="31"/>
        <v>19077.5</v>
      </c>
    </row>
    <row r="149" spans="1:13">
      <c r="A149" s="37">
        <v>5</v>
      </c>
      <c r="B149" s="37" t="s">
        <v>284</v>
      </c>
      <c r="C149" s="37"/>
      <c r="D149" s="37">
        <v>147</v>
      </c>
      <c r="E149" s="37"/>
      <c r="F149" s="37">
        <f>RnDData!L174</f>
        <v>37.5</v>
      </c>
      <c r="G149" s="37"/>
      <c r="H149" s="37">
        <f>MarketingData!L180</f>
        <v>2200</v>
      </c>
      <c r="I149" s="37"/>
      <c r="J149" s="37">
        <f>MarketingData!M180</f>
        <v>1687</v>
      </c>
      <c r="K149" s="37"/>
      <c r="L149" s="37">
        <f>RnDData!F174</f>
        <v>0</v>
      </c>
      <c r="M149" s="37">
        <f t="shared" si="31"/>
        <v>0</v>
      </c>
    </row>
    <row r="150" spans="1:13">
      <c r="A150" s="37">
        <v>6</v>
      </c>
      <c r="B150" s="37" t="s">
        <v>31</v>
      </c>
      <c r="C150" s="37" t="s">
        <v>11</v>
      </c>
      <c r="D150" s="37">
        <v>148</v>
      </c>
      <c r="E150">
        <f>F117</f>
        <v>18.5</v>
      </c>
      <c r="F150">
        <f>RnDData!L175</f>
        <v>18</v>
      </c>
      <c r="G150">
        <f>H117</f>
        <v>2000</v>
      </c>
      <c r="H150">
        <f>MarketingData!L181</f>
        <v>2200</v>
      </c>
      <c r="I150">
        <f>J117</f>
        <v>1138</v>
      </c>
      <c r="J150">
        <f>MarketingData!M181</f>
        <v>1012</v>
      </c>
      <c r="K150">
        <f>L117</f>
        <v>1825</v>
      </c>
      <c r="L150">
        <f>RnDData!F175</f>
        <v>2421</v>
      </c>
      <c r="M150" s="37">
        <f t="shared" si="31"/>
        <v>43578</v>
      </c>
    </row>
    <row r="151" spans="1:13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36">F118</f>
        <v>18.5</v>
      </c>
      <c r="F151" s="37">
        <f>RnDData!L176</f>
        <v>18</v>
      </c>
      <c r="G151" s="37">
        <f t="shared" ref="G151:G182" si="37">H118</f>
        <v>2000</v>
      </c>
      <c r="H151" s="37">
        <f>MarketingData!L182</f>
        <v>2200</v>
      </c>
      <c r="I151" s="37">
        <f t="shared" ref="I151:I182" si="38">J118</f>
        <v>1138</v>
      </c>
      <c r="J151" s="37">
        <f>MarketingData!M182</f>
        <v>1012</v>
      </c>
      <c r="K151" s="37">
        <f t="shared" ref="K151:K181" si="39">L118</f>
        <v>2779</v>
      </c>
      <c r="L151" s="37">
        <f>RnDData!F176</f>
        <v>2986</v>
      </c>
      <c r="M151" s="37">
        <f t="shared" si="31"/>
        <v>53748</v>
      </c>
    </row>
    <row r="152" spans="1:13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36"/>
        <v>27</v>
      </c>
      <c r="F152" s="37">
        <f>RnDData!L177</f>
        <v>26.5</v>
      </c>
      <c r="G152" s="37">
        <f t="shared" si="37"/>
        <v>2000</v>
      </c>
      <c r="H152" s="37">
        <f>MarketingData!L183</f>
        <v>2200</v>
      </c>
      <c r="I152" s="37">
        <f t="shared" si="38"/>
        <v>885</v>
      </c>
      <c r="J152" s="37">
        <f>MarketingData!M183</f>
        <v>885</v>
      </c>
      <c r="K152" s="37">
        <f t="shared" si="39"/>
        <v>1433</v>
      </c>
      <c r="L152" s="37">
        <f>RnDData!F177</f>
        <v>1896</v>
      </c>
      <c r="M152" s="37">
        <f t="shared" si="31"/>
        <v>50244</v>
      </c>
    </row>
    <row r="153" spans="1:13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36"/>
        <v>27</v>
      </c>
      <c r="F153" s="37">
        <f>RnDData!L178</f>
        <v>26.5</v>
      </c>
      <c r="G153" s="37">
        <f t="shared" si="37"/>
        <v>2000</v>
      </c>
      <c r="H153" s="37">
        <f>MarketingData!L184</f>
        <v>2200</v>
      </c>
      <c r="I153" s="37">
        <f t="shared" si="38"/>
        <v>885</v>
      </c>
      <c r="J153" s="37">
        <f>MarketingData!M184</f>
        <v>885</v>
      </c>
      <c r="K153" s="37">
        <f t="shared" si="39"/>
        <v>1240</v>
      </c>
      <c r="L153" s="37">
        <f>RnDData!F178</f>
        <v>1647</v>
      </c>
      <c r="M153" s="37">
        <f t="shared" si="31"/>
        <v>43645.5</v>
      </c>
    </row>
    <row r="154" spans="1:13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36"/>
        <v>27</v>
      </c>
      <c r="F154" s="37">
        <f>RnDData!L179</f>
        <v>26.5</v>
      </c>
      <c r="G154" s="37">
        <f t="shared" si="37"/>
        <v>1700</v>
      </c>
      <c r="H154" s="37">
        <f>MarketingData!L185</f>
        <v>2200</v>
      </c>
      <c r="I154" s="37">
        <f t="shared" si="38"/>
        <v>1012</v>
      </c>
      <c r="J154" s="37">
        <f>MarketingData!M185</f>
        <v>885</v>
      </c>
      <c r="K154" s="37">
        <f t="shared" si="39"/>
        <v>1307</v>
      </c>
      <c r="L154" s="37">
        <f>RnDData!F179</f>
        <v>1725</v>
      </c>
      <c r="M154" s="37">
        <f t="shared" si="31"/>
        <v>45712.5</v>
      </c>
    </row>
    <row r="155" spans="1:13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36"/>
        <v>37.5</v>
      </c>
      <c r="F155" s="37">
        <f>RnDData!L180</f>
        <v>37</v>
      </c>
      <c r="G155" s="37">
        <f t="shared" si="37"/>
        <v>2000</v>
      </c>
      <c r="H155" s="37">
        <f>MarketingData!L186</f>
        <v>2000</v>
      </c>
      <c r="I155" s="37">
        <f t="shared" si="38"/>
        <v>885</v>
      </c>
      <c r="J155" s="37">
        <f>MarketingData!M186</f>
        <v>885</v>
      </c>
      <c r="K155" s="37">
        <f t="shared" si="39"/>
        <v>814</v>
      </c>
      <c r="L155" s="37">
        <f>RnDData!F180</f>
        <v>803</v>
      </c>
      <c r="M155" s="37">
        <f t="shared" si="31"/>
        <v>29711</v>
      </c>
    </row>
    <row r="156" spans="1:13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36"/>
        <v>37.5</v>
      </c>
      <c r="F156" s="37">
        <f>RnDData!L181</f>
        <v>37</v>
      </c>
      <c r="G156" s="37">
        <f t="shared" si="37"/>
        <v>2000</v>
      </c>
      <c r="H156" s="37">
        <f>MarketingData!L187</f>
        <v>2000</v>
      </c>
      <c r="I156" s="37">
        <f t="shared" si="38"/>
        <v>506</v>
      </c>
      <c r="J156" s="37">
        <f>MarketingData!M187</f>
        <v>759</v>
      </c>
      <c r="K156" s="37">
        <f t="shared" si="39"/>
        <v>149</v>
      </c>
      <c r="L156" s="37">
        <f>RnDData!F181</f>
        <v>594</v>
      </c>
      <c r="M156" s="37">
        <f t="shared" si="31"/>
        <v>21978</v>
      </c>
    </row>
    <row r="157" spans="1:13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36"/>
        <v>25</v>
      </c>
      <c r="F157" s="37">
        <f>RnDData!L182</f>
        <v>24.5</v>
      </c>
      <c r="G157" s="37">
        <f t="shared" si="37"/>
        <v>1800</v>
      </c>
      <c r="H157" s="37">
        <f>MarketingData!L188</f>
        <v>1800</v>
      </c>
      <c r="I157" s="37">
        <f t="shared" si="38"/>
        <v>2510</v>
      </c>
      <c r="J157" s="37">
        <f>MarketingData!M188</f>
        <v>2160</v>
      </c>
      <c r="K157" s="37">
        <f t="shared" si="39"/>
        <v>1422</v>
      </c>
      <c r="L157" s="37">
        <f>RnDData!F182</f>
        <v>1652</v>
      </c>
      <c r="M157" s="37">
        <f t="shared" si="31"/>
        <v>40474</v>
      </c>
    </row>
    <row r="158" spans="1:13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36"/>
        <v>18</v>
      </c>
      <c r="F158" s="37">
        <f>RnDData!L183</f>
        <v>17.5</v>
      </c>
      <c r="G158" s="37">
        <f t="shared" si="37"/>
        <v>1800</v>
      </c>
      <c r="H158" s="37">
        <f>MarketingData!L189</f>
        <v>1800</v>
      </c>
      <c r="I158" s="37">
        <f t="shared" si="38"/>
        <v>2635</v>
      </c>
      <c r="J158" s="37">
        <f>MarketingData!M189</f>
        <v>2268</v>
      </c>
      <c r="K158" s="37">
        <f t="shared" si="39"/>
        <v>2519</v>
      </c>
      <c r="L158" s="37">
        <f>RnDData!F183</f>
        <v>3017</v>
      </c>
      <c r="M158" s="37">
        <f t="shared" si="31"/>
        <v>52797.5</v>
      </c>
    </row>
    <row r="159" spans="1:13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36"/>
        <v>36</v>
      </c>
      <c r="F159" s="37">
        <f>RnDData!L184</f>
        <v>35.5</v>
      </c>
      <c r="G159" s="37">
        <f t="shared" si="37"/>
        <v>1750</v>
      </c>
      <c r="H159" s="37">
        <f>MarketingData!L190</f>
        <v>1750</v>
      </c>
      <c r="I159" s="37">
        <f t="shared" si="38"/>
        <v>2635</v>
      </c>
      <c r="J159" s="37">
        <f>MarketingData!M190</f>
        <v>2268</v>
      </c>
      <c r="K159" s="37">
        <f t="shared" si="39"/>
        <v>953</v>
      </c>
      <c r="L159" s="37">
        <f>RnDData!F184</f>
        <v>756</v>
      </c>
      <c r="M159" s="37">
        <f t="shared" si="31"/>
        <v>26838</v>
      </c>
    </row>
    <row r="160" spans="1:13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36"/>
        <v>32.5</v>
      </c>
      <c r="F160" s="37">
        <f>RnDData!L185</f>
        <v>31</v>
      </c>
      <c r="G160" s="37">
        <f t="shared" si="37"/>
        <v>1800</v>
      </c>
      <c r="H160" s="37">
        <f>MarketingData!L191</f>
        <v>1800</v>
      </c>
      <c r="I160" s="37">
        <f t="shared" si="38"/>
        <v>2384</v>
      </c>
      <c r="J160" s="37">
        <f>MarketingData!M191</f>
        <v>2052</v>
      </c>
      <c r="K160" s="37">
        <f t="shared" si="39"/>
        <v>801</v>
      </c>
      <c r="L160" s="37">
        <f>RnDData!F185</f>
        <v>986</v>
      </c>
      <c r="M160" s="37">
        <f t="shared" si="31"/>
        <v>30566</v>
      </c>
    </row>
    <row r="161" spans="1:13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36"/>
        <v>31</v>
      </c>
      <c r="F161" s="37">
        <f>RnDData!L186</f>
        <v>31</v>
      </c>
      <c r="G161" s="37">
        <f t="shared" si="37"/>
        <v>1550</v>
      </c>
      <c r="H161" s="37">
        <f>MarketingData!L192</f>
        <v>1850</v>
      </c>
      <c r="I161" s="37">
        <f t="shared" si="38"/>
        <v>2137</v>
      </c>
      <c r="J161" s="37">
        <f>MarketingData!M192</f>
        <v>2052</v>
      </c>
      <c r="K161" s="37">
        <f t="shared" si="39"/>
        <v>871</v>
      </c>
      <c r="L161" s="37">
        <f>RnDData!F186</f>
        <v>842</v>
      </c>
      <c r="M161" s="37">
        <f t="shared" si="31"/>
        <v>26102</v>
      </c>
    </row>
    <row r="162" spans="1:13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36"/>
        <v>28</v>
      </c>
      <c r="F162" s="37">
        <f>RnDData!L187</f>
        <v>27.5</v>
      </c>
      <c r="G162" s="37">
        <f t="shared" si="37"/>
        <v>2300</v>
      </c>
      <c r="H162" s="37">
        <f>MarketingData!L193</f>
        <v>2300</v>
      </c>
      <c r="I162" s="37">
        <f t="shared" si="38"/>
        <v>1659</v>
      </c>
      <c r="J162" s="37">
        <f>MarketingData!M193</f>
        <v>1659</v>
      </c>
      <c r="K162" s="37">
        <f t="shared" si="39"/>
        <v>1417</v>
      </c>
      <c r="L162" s="37">
        <f>RnDData!F187</f>
        <v>1651</v>
      </c>
      <c r="M162" s="37">
        <f t="shared" si="31"/>
        <v>45402.5</v>
      </c>
    </row>
    <row r="163" spans="1:13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36"/>
        <v>19.5</v>
      </c>
      <c r="F163" s="37">
        <f>RnDData!L188</f>
        <v>19</v>
      </c>
      <c r="G163" s="37">
        <f t="shared" si="37"/>
        <v>2300</v>
      </c>
      <c r="H163" s="37">
        <f>MarketingData!L194</f>
        <v>2300</v>
      </c>
      <c r="I163" s="37">
        <f t="shared" si="38"/>
        <v>1659</v>
      </c>
      <c r="J163" s="37">
        <f>MarketingData!M194</f>
        <v>1659</v>
      </c>
      <c r="K163" s="37">
        <f t="shared" si="39"/>
        <v>1957</v>
      </c>
      <c r="L163" s="37">
        <f>RnDData!F188</f>
        <v>2208</v>
      </c>
      <c r="M163" s="37">
        <f t="shared" si="31"/>
        <v>41952</v>
      </c>
    </row>
    <row r="164" spans="1:13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36"/>
        <v>37.5</v>
      </c>
      <c r="F164" s="37">
        <f>RnDData!L189</f>
        <v>37</v>
      </c>
      <c r="G164" s="37">
        <f t="shared" si="37"/>
        <v>2100</v>
      </c>
      <c r="H164" s="37">
        <f>MarketingData!L195</f>
        <v>2100</v>
      </c>
      <c r="I164" s="37">
        <f t="shared" si="38"/>
        <v>1659</v>
      </c>
      <c r="J164" s="37">
        <f>MarketingData!M195</f>
        <v>1659</v>
      </c>
      <c r="K164" s="37">
        <f t="shared" si="39"/>
        <v>1058</v>
      </c>
      <c r="L164" s="37">
        <f>RnDData!F189</f>
        <v>823</v>
      </c>
      <c r="M164" s="37">
        <f t="shared" si="31"/>
        <v>30451</v>
      </c>
    </row>
    <row r="165" spans="1:13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36"/>
        <v>32.5</v>
      </c>
      <c r="F165" s="37">
        <f>RnDData!L190</f>
        <v>32</v>
      </c>
      <c r="G165" s="37">
        <f t="shared" si="37"/>
        <v>2100</v>
      </c>
      <c r="H165" s="37">
        <f>MarketingData!L196</f>
        <v>2100</v>
      </c>
      <c r="I165" s="37">
        <f t="shared" si="38"/>
        <v>1659</v>
      </c>
      <c r="J165" s="37">
        <f>MarketingData!M196</f>
        <v>1659</v>
      </c>
      <c r="K165" s="37">
        <f t="shared" si="39"/>
        <v>982</v>
      </c>
      <c r="L165" s="37">
        <f>RnDData!F190</f>
        <v>1203</v>
      </c>
      <c r="M165" s="37">
        <f t="shared" si="31"/>
        <v>38496</v>
      </c>
    </row>
    <row r="166" spans="1:13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36"/>
        <v>32.5</v>
      </c>
      <c r="F166" s="37">
        <f>RnDData!L191</f>
        <v>32</v>
      </c>
      <c r="G166" s="37">
        <f t="shared" si="37"/>
        <v>2100</v>
      </c>
      <c r="H166" s="37">
        <f>MarketingData!L197</f>
        <v>2100</v>
      </c>
      <c r="I166" s="37">
        <f t="shared" si="38"/>
        <v>1718</v>
      </c>
      <c r="J166" s="37">
        <f>MarketingData!M197</f>
        <v>1659</v>
      </c>
      <c r="K166" s="37">
        <f t="shared" si="39"/>
        <v>848</v>
      </c>
      <c r="L166" s="37">
        <f>RnDData!F191</f>
        <v>833</v>
      </c>
      <c r="M166" s="37">
        <f t="shared" si="31"/>
        <v>26656</v>
      </c>
    </row>
    <row r="167" spans="1:13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36"/>
        <v>32.5</v>
      </c>
      <c r="F167" s="37">
        <f>RnDData!L192</f>
        <v>32</v>
      </c>
      <c r="G167" s="37">
        <f t="shared" si="37"/>
        <v>2100</v>
      </c>
      <c r="H167" s="37">
        <f>MarketingData!L198</f>
        <v>2100</v>
      </c>
      <c r="I167" s="37">
        <f t="shared" si="38"/>
        <v>1659</v>
      </c>
      <c r="J167" s="37">
        <f>MarketingData!M198</f>
        <v>1659</v>
      </c>
      <c r="K167" s="37">
        <f t="shared" si="39"/>
        <v>993</v>
      </c>
      <c r="L167" s="37">
        <f>RnDData!F192</f>
        <v>1192</v>
      </c>
      <c r="M167" s="37">
        <f t="shared" si="31"/>
        <v>38144</v>
      </c>
    </row>
    <row r="168" spans="1:13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36"/>
        <v>32.5</v>
      </c>
      <c r="F168" s="37">
        <f>RnDData!L193</f>
        <v>32</v>
      </c>
      <c r="G168" s="37">
        <f t="shared" si="37"/>
        <v>2100</v>
      </c>
      <c r="H168" s="37">
        <f>MarketingData!L199</f>
        <v>2100</v>
      </c>
      <c r="I168" s="37">
        <f t="shared" si="38"/>
        <v>1964</v>
      </c>
      <c r="J168" s="37">
        <f>MarketingData!M199</f>
        <v>1896</v>
      </c>
      <c r="K168" s="37">
        <f t="shared" si="39"/>
        <v>567</v>
      </c>
      <c r="L168" s="37">
        <f>RnDData!F193</f>
        <v>688</v>
      </c>
      <c r="M168" s="37">
        <f t="shared" si="31"/>
        <v>22016</v>
      </c>
    </row>
    <row r="169" spans="1:13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36"/>
        <v>0</v>
      </c>
      <c r="F169" s="37">
        <f>RnDData!L194</f>
        <v>37</v>
      </c>
      <c r="G169" s="37">
        <f t="shared" si="37"/>
        <v>2100</v>
      </c>
      <c r="H169" s="37">
        <f>MarketingData!L200</f>
        <v>2100</v>
      </c>
      <c r="I169" s="37">
        <f t="shared" si="38"/>
        <v>1659</v>
      </c>
      <c r="J169" s="37">
        <f>MarketingData!M200</f>
        <v>0</v>
      </c>
      <c r="K169" s="37">
        <f t="shared" si="39"/>
        <v>0</v>
      </c>
      <c r="L169" s="37">
        <f>RnDData!F194</f>
        <v>346</v>
      </c>
      <c r="M169" s="37">
        <f t="shared" si="31"/>
        <v>12802</v>
      </c>
    </row>
    <row r="170" spans="1:13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36"/>
        <v>19</v>
      </c>
      <c r="F170" s="37">
        <f>RnDData!L195</f>
        <v>18</v>
      </c>
      <c r="G170" s="37">
        <f t="shared" si="37"/>
        <v>2000</v>
      </c>
      <c r="H170" s="37">
        <f>MarketingData!L201</f>
        <v>2000</v>
      </c>
      <c r="I170" s="37">
        <f t="shared" si="38"/>
        <v>1148</v>
      </c>
      <c r="J170" s="37">
        <f>MarketingData!M201</f>
        <v>1148</v>
      </c>
      <c r="K170" s="37">
        <f t="shared" si="39"/>
        <v>2040</v>
      </c>
      <c r="L170" s="37">
        <f>RnDData!F195</f>
        <v>2565</v>
      </c>
      <c r="M170" s="37">
        <f t="shared" si="31"/>
        <v>46170</v>
      </c>
    </row>
    <row r="171" spans="1:13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36"/>
        <v>18</v>
      </c>
      <c r="F171" s="37">
        <f>RnDData!L196</f>
        <v>18</v>
      </c>
      <c r="G171" s="37">
        <f t="shared" si="37"/>
        <v>2000</v>
      </c>
      <c r="H171" s="37">
        <f>MarketingData!L202</f>
        <v>2000</v>
      </c>
      <c r="I171" s="37">
        <f t="shared" si="38"/>
        <v>1148</v>
      </c>
      <c r="J171" s="37">
        <f>MarketingData!M202</f>
        <v>1148</v>
      </c>
      <c r="K171" s="37">
        <f t="shared" si="39"/>
        <v>2601</v>
      </c>
      <c r="L171" s="37">
        <f>RnDData!F196</f>
        <v>2758</v>
      </c>
      <c r="M171" s="37">
        <f t="shared" si="31"/>
        <v>49644</v>
      </c>
    </row>
    <row r="172" spans="1:13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36"/>
        <v>26</v>
      </c>
      <c r="F172" s="37">
        <f>RnDData!L197</f>
        <v>25.5</v>
      </c>
      <c r="G172" s="37">
        <f t="shared" si="37"/>
        <v>2000</v>
      </c>
      <c r="H172" s="37">
        <f>MarketingData!L203</f>
        <v>2000</v>
      </c>
      <c r="I172" s="37">
        <f t="shared" si="38"/>
        <v>615</v>
      </c>
      <c r="J172" s="37">
        <f>MarketingData!M203</f>
        <v>615</v>
      </c>
      <c r="K172" s="37">
        <f t="shared" si="39"/>
        <v>1381</v>
      </c>
      <c r="L172" s="37">
        <f>RnDData!F197</f>
        <v>1438</v>
      </c>
      <c r="M172" s="37">
        <f t="shared" si="31"/>
        <v>36669</v>
      </c>
    </row>
    <row r="173" spans="1:13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36"/>
        <v>26</v>
      </c>
      <c r="F173" s="37">
        <f>RnDData!L198</f>
        <v>25.5</v>
      </c>
      <c r="G173" s="37">
        <f t="shared" si="37"/>
        <v>2000</v>
      </c>
      <c r="H173" s="37">
        <f>MarketingData!L204</f>
        <v>2000</v>
      </c>
      <c r="I173" s="37">
        <f t="shared" si="38"/>
        <v>574</v>
      </c>
      <c r="J173" s="37">
        <f>MarketingData!M204</f>
        <v>574</v>
      </c>
      <c r="K173" s="37">
        <f t="shared" si="39"/>
        <v>1335</v>
      </c>
      <c r="L173" s="37">
        <f>RnDData!F198</f>
        <v>1100</v>
      </c>
      <c r="M173" s="37">
        <f t="shared" si="31"/>
        <v>28050</v>
      </c>
    </row>
    <row r="174" spans="1:13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36"/>
        <v>26</v>
      </c>
      <c r="F174" s="37">
        <f>RnDData!L199</f>
        <v>25.5</v>
      </c>
      <c r="G174" s="37">
        <f t="shared" si="37"/>
        <v>2100</v>
      </c>
      <c r="H174" s="37">
        <f>MarketingData!L205</f>
        <v>2000</v>
      </c>
      <c r="I174" s="37">
        <f t="shared" si="38"/>
        <v>0</v>
      </c>
      <c r="J174" s="37">
        <f>MarketingData!M205</f>
        <v>615</v>
      </c>
      <c r="K174" s="37">
        <f t="shared" si="39"/>
        <v>1385</v>
      </c>
      <c r="L174" s="37">
        <f>RnDData!F199</f>
        <v>1309</v>
      </c>
      <c r="M174" s="37">
        <f t="shared" si="31"/>
        <v>33379.5</v>
      </c>
    </row>
    <row r="175" spans="1:13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36"/>
        <v>27.5</v>
      </c>
      <c r="F175" s="37">
        <f>RnDData!L200</f>
        <v>22</v>
      </c>
      <c r="G175" s="37">
        <f t="shared" si="37"/>
        <v>2000</v>
      </c>
      <c r="H175" s="37">
        <f>MarketingData!L206</f>
        <v>2000</v>
      </c>
      <c r="I175" s="37">
        <f t="shared" si="38"/>
        <v>1687</v>
      </c>
      <c r="J175" s="37">
        <f>MarketingData!M206</f>
        <v>1446</v>
      </c>
      <c r="K175" s="37">
        <f t="shared" si="39"/>
        <v>458</v>
      </c>
      <c r="L175" s="37">
        <f>RnDData!F200</f>
        <v>752</v>
      </c>
      <c r="M175" s="37">
        <f t="shared" si="31"/>
        <v>16544</v>
      </c>
    </row>
    <row r="176" spans="1:13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36"/>
        <v>20</v>
      </c>
      <c r="F176" s="37">
        <f>RnDData!L201</f>
        <v>22</v>
      </c>
      <c r="G176" s="37">
        <f t="shared" si="37"/>
        <v>2000</v>
      </c>
      <c r="H176" s="37">
        <f>MarketingData!L207</f>
        <v>2000</v>
      </c>
      <c r="I176" s="37">
        <f t="shared" si="38"/>
        <v>1687</v>
      </c>
      <c r="J176" s="37">
        <f>MarketingData!M207</f>
        <v>1446</v>
      </c>
      <c r="K176" s="37">
        <f t="shared" si="39"/>
        <v>1450</v>
      </c>
      <c r="L176" s="37">
        <f>RnDData!F201</f>
        <v>601</v>
      </c>
      <c r="M176" s="37">
        <f t="shared" si="31"/>
        <v>13222</v>
      </c>
    </row>
    <row r="177" spans="1:13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36"/>
        <v>37.5</v>
      </c>
      <c r="F177" s="37">
        <f>RnDData!L202</f>
        <v>37</v>
      </c>
      <c r="G177" s="37">
        <f t="shared" si="37"/>
        <v>2200</v>
      </c>
      <c r="H177" s="37">
        <f>MarketingData!L208</f>
        <v>2200</v>
      </c>
      <c r="I177" s="37">
        <f t="shared" si="38"/>
        <v>1687</v>
      </c>
      <c r="J177" s="37">
        <f>MarketingData!M208</f>
        <v>1446</v>
      </c>
      <c r="K177" s="37">
        <f t="shared" si="39"/>
        <v>1337</v>
      </c>
      <c r="L177" s="37">
        <f>RnDData!F202</f>
        <v>1124</v>
      </c>
      <c r="M177" s="37">
        <f t="shared" si="31"/>
        <v>41588</v>
      </c>
    </row>
    <row r="178" spans="1:13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36"/>
        <v>32.5</v>
      </c>
      <c r="F178" s="37">
        <f>RnDData!L203</f>
        <v>32</v>
      </c>
      <c r="G178" s="37">
        <f t="shared" si="37"/>
        <v>2000</v>
      </c>
      <c r="H178" s="37">
        <f>MarketingData!L209</f>
        <v>2000</v>
      </c>
      <c r="I178" s="37">
        <f t="shared" si="38"/>
        <v>1687</v>
      </c>
      <c r="J178" s="37">
        <f>MarketingData!M209</f>
        <v>1446</v>
      </c>
      <c r="K178" s="37">
        <f t="shared" si="39"/>
        <v>994</v>
      </c>
      <c r="L178" s="37">
        <f>RnDData!F203</f>
        <v>1059</v>
      </c>
      <c r="M178" s="37">
        <f t="shared" si="31"/>
        <v>33888</v>
      </c>
    </row>
    <row r="179" spans="1:13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36"/>
        <v>32.5</v>
      </c>
      <c r="F179" s="37">
        <f>RnDData!L204</f>
        <v>32</v>
      </c>
      <c r="G179" s="37">
        <f t="shared" si="37"/>
        <v>2100</v>
      </c>
      <c r="H179" s="37">
        <f>MarketingData!L210</f>
        <v>2100</v>
      </c>
      <c r="I179" s="37">
        <f t="shared" si="38"/>
        <v>2048</v>
      </c>
      <c r="J179" s="37">
        <f>MarketingData!M210</f>
        <v>1446</v>
      </c>
      <c r="K179" s="37">
        <f t="shared" si="39"/>
        <v>953</v>
      </c>
      <c r="L179" s="37">
        <f>RnDData!F204</f>
        <v>1030</v>
      </c>
      <c r="M179" s="37">
        <f t="shared" si="31"/>
        <v>32960</v>
      </c>
    </row>
    <row r="180" spans="1:13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36"/>
        <v>37.5</v>
      </c>
      <c r="F180" s="37">
        <f>RnDData!L205</f>
        <v>37</v>
      </c>
      <c r="G180" s="37">
        <f t="shared" si="37"/>
        <v>2200</v>
      </c>
      <c r="H180" s="37">
        <f>MarketingData!L211</f>
        <v>2100</v>
      </c>
      <c r="I180" s="37">
        <f t="shared" si="38"/>
        <v>1687</v>
      </c>
      <c r="J180" s="37">
        <f>MarketingData!M211</f>
        <v>1566</v>
      </c>
      <c r="K180" s="37">
        <f t="shared" si="39"/>
        <v>1238</v>
      </c>
      <c r="L180" s="37">
        <f>RnDData!F205</f>
        <v>1051</v>
      </c>
      <c r="M180" s="37">
        <f t="shared" si="31"/>
        <v>38887</v>
      </c>
    </row>
    <row r="181" spans="1:13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36"/>
        <v>32.5</v>
      </c>
      <c r="F181" s="37">
        <f>RnDData!L206</f>
        <v>32</v>
      </c>
      <c r="G181" s="37">
        <f t="shared" si="37"/>
        <v>2100</v>
      </c>
      <c r="H181" s="37">
        <f>MarketingData!L212</f>
        <v>2100</v>
      </c>
      <c r="I181" s="37">
        <f t="shared" si="38"/>
        <v>1807</v>
      </c>
      <c r="J181" s="37">
        <f>MarketingData!M212</f>
        <v>1566</v>
      </c>
      <c r="K181" s="37">
        <f t="shared" si="39"/>
        <v>587</v>
      </c>
      <c r="L181" s="37">
        <f>RnDData!F206</f>
        <v>929</v>
      </c>
      <c r="M181" s="37">
        <f t="shared" si="31"/>
        <v>29728</v>
      </c>
    </row>
    <row r="182" spans="1:13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36"/>
        <v>37.5</v>
      </c>
      <c r="F182" s="37">
        <f>RnDData!L207</f>
        <v>37</v>
      </c>
      <c r="G182" s="37">
        <f t="shared" si="37"/>
        <v>2200</v>
      </c>
      <c r="H182" s="37">
        <f>MarketingData!L213</f>
        <v>2100</v>
      </c>
      <c r="I182" s="37">
        <f t="shared" si="38"/>
        <v>1687</v>
      </c>
      <c r="J182" s="37">
        <f>MarketingData!M213</f>
        <v>1687</v>
      </c>
      <c r="K182" s="37"/>
      <c r="L182" s="37">
        <f>RnDData!F207</f>
        <v>941</v>
      </c>
      <c r="M182" s="37">
        <f t="shared" si="31"/>
        <v>34817</v>
      </c>
    </row>
    <row r="183" spans="1:13">
      <c r="A183" s="37">
        <v>7</v>
      </c>
      <c r="B183" s="37" t="s">
        <v>31</v>
      </c>
      <c r="C183" s="37" t="s">
        <v>11</v>
      </c>
      <c r="D183" s="37">
        <v>181</v>
      </c>
      <c r="E183">
        <f>F150</f>
        <v>18</v>
      </c>
      <c r="F183">
        <f>RnDData!L208</f>
        <v>18</v>
      </c>
      <c r="G183">
        <f>H150</f>
        <v>2200</v>
      </c>
      <c r="H183">
        <f>MarketingData!L214</f>
        <v>2200</v>
      </c>
      <c r="I183">
        <f>J150</f>
        <v>1012</v>
      </c>
      <c r="J183">
        <f>MarketingData!M214</f>
        <v>1012</v>
      </c>
      <c r="K183">
        <f>L150</f>
        <v>2421</v>
      </c>
      <c r="L183">
        <f>RnDData!F208</f>
        <v>2474</v>
      </c>
      <c r="M183" s="37">
        <f t="shared" si="31"/>
        <v>44532</v>
      </c>
    </row>
    <row r="184" spans="1:13">
      <c r="A184" s="37">
        <v>7</v>
      </c>
      <c r="B184" s="37" t="s">
        <v>32</v>
      </c>
      <c r="C184" s="37" t="s">
        <v>11</v>
      </c>
      <c r="D184" s="37">
        <v>182</v>
      </c>
      <c r="E184" s="37">
        <f t="shared" ref="E184:E215" si="40">F151</f>
        <v>18</v>
      </c>
      <c r="F184" s="37">
        <f>RnDData!L209</f>
        <v>18</v>
      </c>
      <c r="G184" s="37">
        <f t="shared" ref="G184:G215" si="41">H151</f>
        <v>2200</v>
      </c>
      <c r="H184" s="37">
        <f>MarketingData!L215</f>
        <v>2200</v>
      </c>
      <c r="I184" s="37">
        <f t="shared" ref="I184:I215" si="42">J151</f>
        <v>1012</v>
      </c>
      <c r="J184" s="37">
        <f>MarketingData!M215</f>
        <v>1012</v>
      </c>
      <c r="K184" s="37">
        <f t="shared" ref="K184:K215" si="43">L151</f>
        <v>2986</v>
      </c>
      <c r="L184" s="37">
        <f>RnDData!F209</f>
        <v>2904</v>
      </c>
      <c r="M184" s="37">
        <f t="shared" si="31"/>
        <v>52272</v>
      </c>
    </row>
    <row r="185" spans="1:13">
      <c r="A185" s="37">
        <v>7</v>
      </c>
      <c r="B185" s="37" t="s">
        <v>33</v>
      </c>
      <c r="C185" s="37" t="s">
        <v>9</v>
      </c>
      <c r="D185" s="37">
        <v>183</v>
      </c>
      <c r="E185" s="37">
        <f t="shared" si="40"/>
        <v>26.5</v>
      </c>
      <c r="F185" s="37">
        <f>RnDData!L210</f>
        <v>26.5</v>
      </c>
      <c r="G185" s="37">
        <f t="shared" si="41"/>
        <v>2200</v>
      </c>
      <c r="H185" s="37">
        <f>MarketingData!L216</f>
        <v>2200</v>
      </c>
      <c r="I185" s="37">
        <f t="shared" si="42"/>
        <v>885</v>
      </c>
      <c r="J185" s="37">
        <f>MarketingData!M216</f>
        <v>885</v>
      </c>
      <c r="K185" s="37">
        <f t="shared" si="43"/>
        <v>1896</v>
      </c>
      <c r="L185" s="37">
        <f>RnDData!F210</f>
        <v>1922</v>
      </c>
      <c r="M185" s="37">
        <f t="shared" si="31"/>
        <v>50933</v>
      </c>
    </row>
    <row r="186" spans="1:13">
      <c r="A186" s="37">
        <v>7</v>
      </c>
      <c r="B186" s="37" t="s">
        <v>34</v>
      </c>
      <c r="C186" s="37" t="s">
        <v>9</v>
      </c>
      <c r="D186" s="37">
        <v>184</v>
      </c>
      <c r="E186" s="37">
        <f t="shared" si="40"/>
        <v>26.5</v>
      </c>
      <c r="F186" s="37">
        <f>RnDData!L211</f>
        <v>26.5</v>
      </c>
      <c r="G186" s="37">
        <f t="shared" si="41"/>
        <v>2200</v>
      </c>
      <c r="H186" s="37">
        <f>MarketingData!L217</f>
        <v>2200</v>
      </c>
      <c r="I186" s="37">
        <f t="shared" si="42"/>
        <v>885</v>
      </c>
      <c r="J186" s="37">
        <f>MarketingData!M217</f>
        <v>885</v>
      </c>
      <c r="K186" s="37">
        <f t="shared" si="43"/>
        <v>1647</v>
      </c>
      <c r="L186" s="37">
        <f>RnDData!F211</f>
        <v>1751</v>
      </c>
      <c r="M186" s="37">
        <f t="shared" si="31"/>
        <v>46401.5</v>
      </c>
    </row>
    <row r="187" spans="1:13">
      <c r="A187" s="37">
        <v>7</v>
      </c>
      <c r="B187" s="37" t="s">
        <v>35</v>
      </c>
      <c r="C187" s="37" t="s">
        <v>9</v>
      </c>
      <c r="D187" s="37">
        <v>185</v>
      </c>
      <c r="E187" s="37">
        <f t="shared" si="40"/>
        <v>26.5</v>
      </c>
      <c r="F187" s="37">
        <f>RnDData!L212</f>
        <v>26.5</v>
      </c>
      <c r="G187" s="37">
        <f t="shared" si="41"/>
        <v>2200</v>
      </c>
      <c r="H187" s="37">
        <f>MarketingData!L218</f>
        <v>2200</v>
      </c>
      <c r="I187" s="37">
        <f t="shared" si="42"/>
        <v>885</v>
      </c>
      <c r="J187" s="37">
        <f>MarketingData!M218</f>
        <v>885</v>
      </c>
      <c r="K187" s="37">
        <f t="shared" si="43"/>
        <v>1725</v>
      </c>
      <c r="L187" s="37">
        <f>RnDData!F212</f>
        <v>1781</v>
      </c>
      <c r="M187" s="37">
        <f t="shared" si="31"/>
        <v>47196.5</v>
      </c>
    </row>
    <row r="188" spans="1:13">
      <c r="A188" s="37">
        <v>7</v>
      </c>
      <c r="B188" s="37" t="s">
        <v>123</v>
      </c>
      <c r="C188" s="37" t="s">
        <v>13</v>
      </c>
      <c r="D188" s="37">
        <v>186</v>
      </c>
      <c r="E188" s="37">
        <f t="shared" si="40"/>
        <v>37</v>
      </c>
      <c r="F188" s="37">
        <f>RnDData!L213</f>
        <v>37</v>
      </c>
      <c r="G188" s="37">
        <f t="shared" si="41"/>
        <v>2000</v>
      </c>
      <c r="H188" s="37">
        <f>MarketingData!L219</f>
        <v>2000</v>
      </c>
      <c r="I188" s="37">
        <f t="shared" si="42"/>
        <v>885</v>
      </c>
      <c r="J188" s="37">
        <f>MarketingData!M219</f>
        <v>885</v>
      </c>
      <c r="K188" s="37">
        <f t="shared" si="43"/>
        <v>803</v>
      </c>
      <c r="L188" s="37">
        <f>RnDData!F213</f>
        <v>735</v>
      </c>
      <c r="M188" s="37">
        <f t="shared" si="31"/>
        <v>27195</v>
      </c>
    </row>
    <row r="189" spans="1:13">
      <c r="A189" s="37">
        <v>7</v>
      </c>
      <c r="B189" s="37" t="s">
        <v>210</v>
      </c>
      <c r="C189" s="37" t="s">
        <v>13</v>
      </c>
      <c r="D189" s="37">
        <v>187</v>
      </c>
      <c r="E189" s="37">
        <f t="shared" si="40"/>
        <v>37</v>
      </c>
      <c r="F189" s="37">
        <f>RnDData!L214</f>
        <v>37</v>
      </c>
      <c r="G189" s="37">
        <f t="shared" si="41"/>
        <v>2000</v>
      </c>
      <c r="H189" s="37">
        <f>MarketingData!L220</f>
        <v>2000</v>
      </c>
      <c r="I189" s="37">
        <f t="shared" si="42"/>
        <v>759</v>
      </c>
      <c r="J189" s="37">
        <f>MarketingData!M220</f>
        <v>759</v>
      </c>
      <c r="K189" s="37">
        <f t="shared" si="43"/>
        <v>594</v>
      </c>
      <c r="L189" s="37">
        <f>RnDData!F214</f>
        <v>675</v>
      </c>
      <c r="M189" s="37">
        <f t="shared" si="31"/>
        <v>24975</v>
      </c>
    </row>
    <row r="190" spans="1:13">
      <c r="A190" s="37">
        <v>7</v>
      </c>
      <c r="B190" s="37" t="s">
        <v>36</v>
      </c>
      <c r="C190" s="37" t="s">
        <v>9</v>
      </c>
      <c r="D190" s="37">
        <v>188</v>
      </c>
      <c r="E190" s="37">
        <f t="shared" si="40"/>
        <v>24.5</v>
      </c>
      <c r="F190" s="37">
        <f>RnDData!L215</f>
        <v>24</v>
      </c>
      <c r="G190" s="37">
        <f t="shared" si="41"/>
        <v>1800</v>
      </c>
      <c r="H190" s="37">
        <f>MarketingData!L221</f>
        <v>1800</v>
      </c>
      <c r="I190" s="37">
        <f t="shared" si="42"/>
        <v>2160</v>
      </c>
      <c r="J190" s="37">
        <f>MarketingData!M221</f>
        <v>2160</v>
      </c>
      <c r="K190" s="37">
        <f t="shared" si="43"/>
        <v>1652</v>
      </c>
      <c r="L190" s="37">
        <f>RnDData!F215</f>
        <v>1874</v>
      </c>
      <c r="M190" s="37">
        <f t="shared" si="31"/>
        <v>44976</v>
      </c>
    </row>
    <row r="191" spans="1:13">
      <c r="A191" s="37">
        <v>7</v>
      </c>
      <c r="B191" s="37" t="s">
        <v>37</v>
      </c>
      <c r="C191" s="37" t="s">
        <v>11</v>
      </c>
      <c r="D191" s="37">
        <v>189</v>
      </c>
      <c r="E191" s="37">
        <f t="shared" si="40"/>
        <v>17.5</v>
      </c>
      <c r="F191" s="37">
        <f>RnDData!L216</f>
        <v>17</v>
      </c>
      <c r="G191" s="37">
        <f t="shared" si="41"/>
        <v>1800</v>
      </c>
      <c r="H191" s="37">
        <f>MarketingData!L222</f>
        <v>1800</v>
      </c>
      <c r="I191" s="37">
        <f t="shared" si="42"/>
        <v>2268</v>
      </c>
      <c r="J191" s="37">
        <f>MarketingData!M222</f>
        <v>2268</v>
      </c>
      <c r="K191" s="37">
        <f t="shared" si="43"/>
        <v>3017</v>
      </c>
      <c r="L191" s="37">
        <f>RnDData!F216</f>
        <v>3644</v>
      </c>
      <c r="M191" s="37">
        <f t="shared" si="31"/>
        <v>61948</v>
      </c>
    </row>
    <row r="192" spans="1:13">
      <c r="A192" s="37">
        <v>7</v>
      </c>
      <c r="B192" s="37" t="s">
        <v>38</v>
      </c>
      <c r="C192" s="37" t="s">
        <v>13</v>
      </c>
      <c r="D192" s="37">
        <v>190</v>
      </c>
      <c r="E192" s="37">
        <f t="shared" si="40"/>
        <v>35.5</v>
      </c>
      <c r="F192" s="37">
        <f>RnDData!L217</f>
        <v>35</v>
      </c>
      <c r="G192" s="37">
        <f t="shared" si="41"/>
        <v>1750</v>
      </c>
      <c r="H192" s="37">
        <f>MarketingData!L223</f>
        <v>1750</v>
      </c>
      <c r="I192" s="37">
        <f t="shared" si="42"/>
        <v>2268</v>
      </c>
      <c r="J192" s="37">
        <f>MarketingData!M223</f>
        <v>2268</v>
      </c>
      <c r="K192" s="37">
        <f t="shared" si="43"/>
        <v>756</v>
      </c>
      <c r="L192" s="37">
        <f>RnDData!F217</f>
        <v>833</v>
      </c>
      <c r="M192" s="37">
        <f t="shared" si="31"/>
        <v>29155</v>
      </c>
    </row>
    <row r="193" spans="1:13">
      <c r="A193" s="37">
        <v>7</v>
      </c>
      <c r="B193" s="37" t="s">
        <v>39</v>
      </c>
      <c r="C193" s="37" t="s">
        <v>15</v>
      </c>
      <c r="D193" s="37">
        <v>191</v>
      </c>
      <c r="E193" s="37">
        <f t="shared" si="40"/>
        <v>31</v>
      </c>
      <c r="F193" s="37">
        <f>RnDData!L218</f>
        <v>31.5</v>
      </c>
      <c r="G193" s="37">
        <f t="shared" si="41"/>
        <v>1800</v>
      </c>
      <c r="H193" s="37">
        <f>MarketingData!L224</f>
        <v>1800</v>
      </c>
      <c r="I193" s="37">
        <f t="shared" si="42"/>
        <v>2052</v>
      </c>
      <c r="J193" s="37">
        <f>MarketingData!M224</f>
        <v>2052</v>
      </c>
      <c r="K193" s="37">
        <f t="shared" si="43"/>
        <v>986</v>
      </c>
      <c r="L193" s="37">
        <f>RnDData!F218</f>
        <v>869</v>
      </c>
      <c r="M193" s="37">
        <f t="shared" si="31"/>
        <v>27373.5</v>
      </c>
    </row>
    <row r="194" spans="1:13">
      <c r="A194" s="37">
        <v>7</v>
      </c>
      <c r="B194" s="37" t="s">
        <v>40</v>
      </c>
      <c r="C194" s="37" t="s">
        <v>17</v>
      </c>
      <c r="D194" s="37">
        <v>192</v>
      </c>
      <c r="E194" s="37">
        <f t="shared" si="40"/>
        <v>31</v>
      </c>
      <c r="F194" s="37">
        <f>RnDData!L219</f>
        <v>31.5</v>
      </c>
      <c r="G194" s="37">
        <f t="shared" si="41"/>
        <v>1850</v>
      </c>
      <c r="H194" s="37">
        <f>MarketingData!L225</f>
        <v>1850</v>
      </c>
      <c r="I194" s="37">
        <f t="shared" si="42"/>
        <v>2052</v>
      </c>
      <c r="J194" s="37">
        <f>MarketingData!M225</f>
        <v>2052</v>
      </c>
      <c r="K194" s="37">
        <f t="shared" si="43"/>
        <v>842</v>
      </c>
      <c r="L194" s="37">
        <f>RnDData!F219</f>
        <v>1001</v>
      </c>
      <c r="M194" s="37">
        <f t="shared" si="31"/>
        <v>31531.5</v>
      </c>
    </row>
    <row r="195" spans="1:13">
      <c r="A195" s="37">
        <v>7</v>
      </c>
      <c r="B195" s="37" t="s">
        <v>41</v>
      </c>
      <c r="C195" s="37" t="s">
        <v>9</v>
      </c>
      <c r="D195" s="37">
        <v>193</v>
      </c>
      <c r="E195" s="37">
        <f t="shared" si="40"/>
        <v>27.5</v>
      </c>
      <c r="F195" s="37">
        <f>RnDData!L220</f>
        <v>26.5</v>
      </c>
      <c r="G195" s="37">
        <f t="shared" si="41"/>
        <v>2300</v>
      </c>
      <c r="H195" s="37">
        <f>MarketingData!L226</f>
        <v>2300</v>
      </c>
      <c r="I195" s="37">
        <f t="shared" si="42"/>
        <v>1659</v>
      </c>
      <c r="J195" s="37">
        <f>MarketingData!M226</f>
        <v>1422</v>
      </c>
      <c r="K195" s="37">
        <f t="shared" si="43"/>
        <v>1651</v>
      </c>
      <c r="L195" s="37">
        <f>RnDData!F220</f>
        <v>1950</v>
      </c>
      <c r="M195" s="37">
        <f t="shared" si="31"/>
        <v>51675</v>
      </c>
    </row>
    <row r="196" spans="1:13">
      <c r="A196" s="37">
        <v>7</v>
      </c>
      <c r="B196" s="37" t="s">
        <v>42</v>
      </c>
      <c r="C196" s="37" t="s">
        <v>11</v>
      </c>
      <c r="D196" s="37">
        <v>194</v>
      </c>
      <c r="E196" s="37">
        <f t="shared" si="40"/>
        <v>19</v>
      </c>
      <c r="F196" s="37">
        <f>RnDData!L221</f>
        <v>18.5</v>
      </c>
      <c r="G196" s="37">
        <f t="shared" si="41"/>
        <v>2300</v>
      </c>
      <c r="H196" s="37">
        <f>MarketingData!L227</f>
        <v>2300</v>
      </c>
      <c r="I196" s="37">
        <f t="shared" si="42"/>
        <v>1659</v>
      </c>
      <c r="J196" s="37">
        <f>MarketingData!M227</f>
        <v>1422</v>
      </c>
      <c r="K196" s="37">
        <f t="shared" si="43"/>
        <v>2208</v>
      </c>
      <c r="L196" s="37">
        <f>RnDData!F221</f>
        <v>2841</v>
      </c>
      <c r="M196" s="37">
        <f t="shared" ref="M196:M248" si="44">L196*F196</f>
        <v>52558.5</v>
      </c>
    </row>
    <row r="197" spans="1:13">
      <c r="A197" s="37">
        <v>7</v>
      </c>
      <c r="B197" s="37" t="s">
        <v>43</v>
      </c>
      <c r="C197" s="37" t="s">
        <v>13</v>
      </c>
      <c r="D197" s="37">
        <v>195</v>
      </c>
      <c r="E197" s="37">
        <f t="shared" si="40"/>
        <v>37</v>
      </c>
      <c r="F197" s="37">
        <f>RnDData!L222</f>
        <v>36.5</v>
      </c>
      <c r="G197" s="37">
        <f t="shared" si="41"/>
        <v>2100</v>
      </c>
      <c r="H197" s="37">
        <f>MarketingData!L228</f>
        <v>2100</v>
      </c>
      <c r="I197" s="37">
        <f t="shared" si="42"/>
        <v>1659</v>
      </c>
      <c r="J197" s="37">
        <f>MarketingData!M228</f>
        <v>1422</v>
      </c>
      <c r="K197" s="37">
        <f t="shared" si="43"/>
        <v>823</v>
      </c>
      <c r="L197" s="37">
        <f>RnDData!F222</f>
        <v>888</v>
      </c>
      <c r="M197" s="37">
        <f t="shared" si="44"/>
        <v>32412</v>
      </c>
    </row>
    <row r="198" spans="1:13">
      <c r="A198" s="37">
        <v>7</v>
      </c>
      <c r="B198" s="37" t="s">
        <v>44</v>
      </c>
      <c r="C198" s="37" t="s">
        <v>15</v>
      </c>
      <c r="D198" s="37">
        <v>196</v>
      </c>
      <c r="E198" s="37">
        <f t="shared" si="40"/>
        <v>32</v>
      </c>
      <c r="F198" s="37">
        <f>RnDData!L223</f>
        <v>31.5</v>
      </c>
      <c r="G198" s="37">
        <f t="shared" si="41"/>
        <v>2100</v>
      </c>
      <c r="H198" s="37">
        <f>MarketingData!L229</f>
        <v>2100</v>
      </c>
      <c r="I198" s="37">
        <f t="shared" si="42"/>
        <v>1659</v>
      </c>
      <c r="J198" s="37">
        <f>MarketingData!M229</f>
        <v>1422</v>
      </c>
      <c r="K198" s="37">
        <f t="shared" si="43"/>
        <v>1203</v>
      </c>
      <c r="L198" s="37">
        <f>RnDData!F223</f>
        <v>1076</v>
      </c>
      <c r="M198" s="37">
        <f t="shared" si="44"/>
        <v>33894</v>
      </c>
    </row>
    <row r="199" spans="1:13">
      <c r="A199" s="37">
        <v>7</v>
      </c>
      <c r="B199" s="37" t="s">
        <v>45</v>
      </c>
      <c r="C199" s="37" t="s">
        <v>17</v>
      </c>
      <c r="D199" s="37">
        <v>197</v>
      </c>
      <c r="E199" s="37">
        <f t="shared" si="40"/>
        <v>32</v>
      </c>
      <c r="F199" s="37">
        <f>RnDData!L224</f>
        <v>31.5</v>
      </c>
      <c r="G199" s="37">
        <f t="shared" si="41"/>
        <v>2100</v>
      </c>
      <c r="H199" s="37">
        <f>MarketingData!L230</f>
        <v>2100</v>
      </c>
      <c r="I199" s="37">
        <f t="shared" si="42"/>
        <v>1659</v>
      </c>
      <c r="J199" s="37">
        <f>MarketingData!M230</f>
        <v>1540</v>
      </c>
      <c r="K199" s="37">
        <f t="shared" si="43"/>
        <v>833</v>
      </c>
      <c r="L199" s="37">
        <f>RnDData!F224</f>
        <v>955</v>
      </c>
      <c r="M199" s="37">
        <f t="shared" si="44"/>
        <v>30082.5</v>
      </c>
    </row>
    <row r="200" spans="1:13">
      <c r="A200" s="37">
        <v>7</v>
      </c>
      <c r="B200" s="37" t="s">
        <v>140</v>
      </c>
      <c r="C200" s="37" t="s">
        <v>15</v>
      </c>
      <c r="D200" s="37">
        <v>198</v>
      </c>
      <c r="E200" s="37">
        <f t="shared" si="40"/>
        <v>32</v>
      </c>
      <c r="F200" s="37">
        <f>RnDData!L225</f>
        <v>31.5</v>
      </c>
      <c r="G200" s="37">
        <f t="shared" si="41"/>
        <v>2100</v>
      </c>
      <c r="H200" s="37">
        <f>MarketingData!L231</f>
        <v>2100</v>
      </c>
      <c r="I200" s="37">
        <f t="shared" si="42"/>
        <v>1659</v>
      </c>
      <c r="J200" s="37">
        <f>MarketingData!M231</f>
        <v>1540</v>
      </c>
      <c r="K200" s="37">
        <f t="shared" si="43"/>
        <v>1192</v>
      </c>
      <c r="L200" s="37">
        <f>RnDData!F225</f>
        <v>1149</v>
      </c>
      <c r="M200" s="37">
        <f t="shared" si="44"/>
        <v>36193.5</v>
      </c>
    </row>
    <row r="201" spans="1:13">
      <c r="A201" s="37">
        <v>7</v>
      </c>
      <c r="B201" s="37" t="s">
        <v>185</v>
      </c>
      <c r="C201" s="37" t="s">
        <v>17</v>
      </c>
      <c r="D201" s="37">
        <v>199</v>
      </c>
      <c r="E201" s="37">
        <f t="shared" si="40"/>
        <v>32</v>
      </c>
      <c r="F201" s="37">
        <f>RnDData!L226</f>
        <v>31.5</v>
      </c>
      <c r="G201" s="37">
        <f t="shared" si="41"/>
        <v>2100</v>
      </c>
      <c r="H201" s="37">
        <f>MarketingData!L232</f>
        <v>2100</v>
      </c>
      <c r="I201" s="37">
        <f t="shared" si="42"/>
        <v>1896</v>
      </c>
      <c r="J201" s="37">
        <f>MarketingData!M232</f>
        <v>1540</v>
      </c>
      <c r="K201" s="37">
        <f t="shared" si="43"/>
        <v>688</v>
      </c>
      <c r="L201" s="37">
        <f>RnDData!F226</f>
        <v>849</v>
      </c>
      <c r="M201" s="37">
        <f t="shared" si="44"/>
        <v>26743.5</v>
      </c>
    </row>
    <row r="202" spans="1:13">
      <c r="A202" s="37">
        <v>7</v>
      </c>
      <c r="B202" s="37" t="s">
        <v>271</v>
      </c>
      <c r="C202" s="37" t="s">
        <v>13</v>
      </c>
      <c r="D202" s="37">
        <v>200</v>
      </c>
      <c r="E202" s="37">
        <f t="shared" si="40"/>
        <v>37</v>
      </c>
      <c r="F202" s="37">
        <f>RnDData!L227</f>
        <v>36.5</v>
      </c>
      <c r="G202" s="37">
        <f t="shared" si="41"/>
        <v>2100</v>
      </c>
      <c r="H202" s="37">
        <f>MarketingData!L233</f>
        <v>2100</v>
      </c>
      <c r="I202" s="37">
        <f t="shared" si="42"/>
        <v>0</v>
      </c>
      <c r="J202" s="37">
        <f>MarketingData!M233</f>
        <v>1540</v>
      </c>
      <c r="K202" s="37">
        <f t="shared" si="43"/>
        <v>346</v>
      </c>
      <c r="L202" s="37">
        <f>RnDData!F227</f>
        <v>927</v>
      </c>
      <c r="M202" s="37">
        <f t="shared" si="44"/>
        <v>33835.5</v>
      </c>
    </row>
    <row r="203" spans="1:13">
      <c r="A203" s="37">
        <v>7</v>
      </c>
      <c r="B203" s="37" t="s">
        <v>46</v>
      </c>
      <c r="C203" s="37" t="s">
        <v>11</v>
      </c>
      <c r="D203" s="37">
        <v>201</v>
      </c>
      <c r="E203" s="37">
        <f t="shared" si="40"/>
        <v>18</v>
      </c>
      <c r="F203" s="37">
        <f>RnDData!L228</f>
        <v>17.5</v>
      </c>
      <c r="G203" s="37">
        <f t="shared" si="41"/>
        <v>2000</v>
      </c>
      <c r="H203" s="37">
        <f>MarketingData!L234</f>
        <v>2000</v>
      </c>
      <c r="I203" s="37">
        <f t="shared" si="42"/>
        <v>1148</v>
      </c>
      <c r="J203" s="37">
        <f>MarketingData!M234</f>
        <v>1148</v>
      </c>
      <c r="K203" s="37">
        <f t="shared" si="43"/>
        <v>2565</v>
      </c>
      <c r="L203" s="37">
        <f>RnDData!F228</f>
        <v>2732</v>
      </c>
      <c r="M203" s="37">
        <f t="shared" si="44"/>
        <v>47810</v>
      </c>
    </row>
    <row r="204" spans="1:13">
      <c r="A204" s="37">
        <v>7</v>
      </c>
      <c r="B204" s="37" t="s">
        <v>47</v>
      </c>
      <c r="C204" s="37" t="s">
        <v>11</v>
      </c>
      <c r="D204" s="37">
        <v>202</v>
      </c>
      <c r="E204" s="37">
        <f t="shared" si="40"/>
        <v>18</v>
      </c>
      <c r="F204" s="37">
        <f>RnDData!L229</f>
        <v>17.5</v>
      </c>
      <c r="G204" s="37">
        <f t="shared" si="41"/>
        <v>2000</v>
      </c>
      <c r="H204" s="37">
        <f>MarketingData!L235</f>
        <v>2000</v>
      </c>
      <c r="I204" s="37">
        <f t="shared" si="42"/>
        <v>1148</v>
      </c>
      <c r="J204" s="37">
        <f>MarketingData!M235</f>
        <v>1148</v>
      </c>
      <c r="K204" s="37">
        <f t="shared" si="43"/>
        <v>2758</v>
      </c>
      <c r="L204" s="37">
        <f>RnDData!F229</f>
        <v>3023</v>
      </c>
      <c r="M204" s="37">
        <f t="shared" si="44"/>
        <v>52902.5</v>
      </c>
    </row>
    <row r="205" spans="1:13">
      <c r="A205" s="37">
        <v>7</v>
      </c>
      <c r="B205" s="37" t="s">
        <v>48</v>
      </c>
      <c r="C205" s="37" t="s">
        <v>9</v>
      </c>
      <c r="D205" s="37">
        <v>203</v>
      </c>
      <c r="E205" s="37">
        <f t="shared" si="40"/>
        <v>25.5</v>
      </c>
      <c r="F205" s="37">
        <f>RnDData!L230</f>
        <v>25</v>
      </c>
      <c r="G205" s="37">
        <f t="shared" si="41"/>
        <v>2000</v>
      </c>
      <c r="H205" s="37">
        <f>MarketingData!L236</f>
        <v>2000</v>
      </c>
      <c r="I205" s="37">
        <f t="shared" si="42"/>
        <v>615</v>
      </c>
      <c r="J205" s="37">
        <f>MarketingData!M236</f>
        <v>615</v>
      </c>
      <c r="K205" s="37">
        <f t="shared" si="43"/>
        <v>1438</v>
      </c>
      <c r="L205" s="37">
        <f>RnDData!F230</f>
        <v>1726</v>
      </c>
      <c r="M205" s="37">
        <f t="shared" si="44"/>
        <v>43150</v>
      </c>
    </row>
    <row r="206" spans="1:13">
      <c r="A206" s="37">
        <v>7</v>
      </c>
      <c r="B206" s="37" t="s">
        <v>49</v>
      </c>
      <c r="C206" s="37" t="s">
        <v>9</v>
      </c>
      <c r="D206" s="37">
        <v>204</v>
      </c>
      <c r="E206" s="37">
        <f t="shared" si="40"/>
        <v>25.5</v>
      </c>
      <c r="F206" s="37">
        <f>RnDData!L231</f>
        <v>25</v>
      </c>
      <c r="G206" s="37">
        <f t="shared" si="41"/>
        <v>2000</v>
      </c>
      <c r="H206" s="37">
        <f>MarketingData!L237</f>
        <v>2000</v>
      </c>
      <c r="I206" s="37">
        <f t="shared" si="42"/>
        <v>574</v>
      </c>
      <c r="J206" s="37">
        <f>MarketingData!M237</f>
        <v>574</v>
      </c>
      <c r="K206" s="37">
        <f t="shared" si="43"/>
        <v>1100</v>
      </c>
      <c r="L206" s="37">
        <f>RnDData!F231</f>
        <v>1482</v>
      </c>
      <c r="M206" s="37">
        <f t="shared" si="44"/>
        <v>37050</v>
      </c>
    </row>
    <row r="207" spans="1:13">
      <c r="A207" s="37">
        <v>7</v>
      </c>
      <c r="B207" s="37" t="s">
        <v>50</v>
      </c>
      <c r="C207" s="37" t="s">
        <v>9</v>
      </c>
      <c r="D207" s="37">
        <v>205</v>
      </c>
      <c r="E207" s="37">
        <f t="shared" si="40"/>
        <v>25.5</v>
      </c>
      <c r="F207" s="37">
        <f>RnDData!L232</f>
        <v>25</v>
      </c>
      <c r="G207" s="37">
        <f t="shared" si="41"/>
        <v>2000</v>
      </c>
      <c r="H207" s="37">
        <f>MarketingData!L238</f>
        <v>2000</v>
      </c>
      <c r="I207" s="37">
        <f t="shared" si="42"/>
        <v>615</v>
      </c>
      <c r="J207" s="37">
        <f>MarketingData!M238</f>
        <v>615</v>
      </c>
      <c r="K207" s="37">
        <f t="shared" si="43"/>
        <v>1309</v>
      </c>
      <c r="L207" s="37">
        <f>RnDData!F232</f>
        <v>1660</v>
      </c>
      <c r="M207" s="37">
        <f t="shared" si="44"/>
        <v>41500</v>
      </c>
    </row>
    <row r="208" spans="1:13">
      <c r="A208" s="37">
        <v>7</v>
      </c>
      <c r="B208" s="37" t="s">
        <v>51</v>
      </c>
      <c r="C208" s="37" t="s">
        <v>15</v>
      </c>
      <c r="D208" s="37">
        <v>206</v>
      </c>
      <c r="E208" s="37">
        <f t="shared" si="40"/>
        <v>22</v>
      </c>
      <c r="F208" s="37">
        <f>RnDData!L233</f>
        <v>21.5</v>
      </c>
      <c r="G208" s="37">
        <f t="shared" si="41"/>
        <v>2000</v>
      </c>
      <c r="H208" s="37">
        <f>MarketingData!L239</f>
        <v>2000</v>
      </c>
      <c r="I208" s="37">
        <f t="shared" si="42"/>
        <v>1446</v>
      </c>
      <c r="J208" s="37">
        <f>MarketingData!M239</f>
        <v>1446</v>
      </c>
      <c r="K208" s="37">
        <f t="shared" si="43"/>
        <v>752</v>
      </c>
      <c r="L208" s="37">
        <f>RnDData!F233</f>
        <v>1111</v>
      </c>
      <c r="M208" s="37">
        <f t="shared" si="44"/>
        <v>23886.5</v>
      </c>
    </row>
    <row r="209" spans="1:13">
      <c r="A209" s="37">
        <v>7</v>
      </c>
      <c r="B209" s="37" t="s">
        <v>52</v>
      </c>
      <c r="C209" s="37" t="s">
        <v>15</v>
      </c>
      <c r="D209" s="37">
        <v>207</v>
      </c>
      <c r="E209" s="37">
        <f t="shared" si="40"/>
        <v>22</v>
      </c>
      <c r="F209" s="37">
        <f>RnDData!L234</f>
        <v>31.5</v>
      </c>
      <c r="G209" s="37">
        <f t="shared" si="41"/>
        <v>2000</v>
      </c>
      <c r="H209" s="37">
        <f>MarketingData!L240</f>
        <v>2000</v>
      </c>
      <c r="I209" s="37">
        <f t="shared" si="42"/>
        <v>1446</v>
      </c>
      <c r="J209" s="37">
        <f>MarketingData!M240</f>
        <v>1446</v>
      </c>
      <c r="K209" s="37">
        <f t="shared" si="43"/>
        <v>601</v>
      </c>
      <c r="L209" s="37">
        <f>RnDData!F234</f>
        <v>657</v>
      </c>
      <c r="M209" s="37">
        <f t="shared" si="44"/>
        <v>20695.5</v>
      </c>
    </row>
    <row r="210" spans="1:13">
      <c r="A210" s="37">
        <v>7</v>
      </c>
      <c r="B210" s="37" t="s">
        <v>53</v>
      </c>
      <c r="C210" s="37" t="s">
        <v>13</v>
      </c>
      <c r="D210" s="37">
        <v>208</v>
      </c>
      <c r="E210" s="37">
        <f t="shared" si="40"/>
        <v>37</v>
      </c>
      <c r="F210" s="37">
        <f>RnDData!L235</f>
        <v>36.5</v>
      </c>
      <c r="G210" s="37">
        <f t="shared" si="41"/>
        <v>2200</v>
      </c>
      <c r="H210" s="37">
        <f>MarketingData!L241</f>
        <v>2200</v>
      </c>
      <c r="I210" s="37">
        <f t="shared" si="42"/>
        <v>1446</v>
      </c>
      <c r="J210" s="37">
        <f>MarketingData!M241</f>
        <v>1446</v>
      </c>
      <c r="K210" s="37">
        <f t="shared" si="43"/>
        <v>1124</v>
      </c>
      <c r="L210" s="37">
        <f>RnDData!F235</f>
        <v>1114</v>
      </c>
      <c r="M210" s="37">
        <f t="shared" si="44"/>
        <v>40661</v>
      </c>
    </row>
    <row r="211" spans="1:13">
      <c r="A211" s="37">
        <v>7</v>
      </c>
      <c r="B211" s="37" t="s">
        <v>54</v>
      </c>
      <c r="C211" s="37" t="s">
        <v>15</v>
      </c>
      <c r="D211" s="37">
        <v>209</v>
      </c>
      <c r="E211" s="37">
        <f t="shared" si="40"/>
        <v>32</v>
      </c>
      <c r="F211" s="37">
        <f>RnDData!L236</f>
        <v>31.5</v>
      </c>
      <c r="G211" s="37">
        <f t="shared" si="41"/>
        <v>2000</v>
      </c>
      <c r="H211" s="37">
        <f>MarketingData!L242</f>
        <v>2000</v>
      </c>
      <c r="I211" s="37">
        <f t="shared" si="42"/>
        <v>1446</v>
      </c>
      <c r="J211" s="37">
        <f>MarketingData!M242</f>
        <v>1446</v>
      </c>
      <c r="K211" s="37">
        <f t="shared" si="43"/>
        <v>1059</v>
      </c>
      <c r="L211" s="37">
        <f>RnDData!F236</f>
        <v>1020</v>
      </c>
      <c r="M211" s="37">
        <f t="shared" si="44"/>
        <v>32130</v>
      </c>
    </row>
    <row r="212" spans="1:13">
      <c r="A212" s="37">
        <v>7</v>
      </c>
      <c r="B212" s="37" t="s">
        <v>55</v>
      </c>
      <c r="C212" s="37" t="s">
        <v>17</v>
      </c>
      <c r="D212" s="37">
        <v>210</v>
      </c>
      <c r="E212" s="37">
        <f t="shared" si="40"/>
        <v>32</v>
      </c>
      <c r="F212" s="37">
        <f>RnDData!L237</f>
        <v>31.5</v>
      </c>
      <c r="G212" s="37">
        <f t="shared" si="41"/>
        <v>2100</v>
      </c>
      <c r="H212" s="37">
        <f>MarketingData!L243</f>
        <v>2100</v>
      </c>
      <c r="I212" s="37">
        <f t="shared" si="42"/>
        <v>1446</v>
      </c>
      <c r="J212" s="37">
        <f>MarketingData!M243</f>
        <v>1446</v>
      </c>
      <c r="K212" s="37">
        <f t="shared" si="43"/>
        <v>1030</v>
      </c>
      <c r="L212" s="37">
        <f>RnDData!F237</f>
        <v>1226</v>
      </c>
      <c r="M212" s="37">
        <f t="shared" si="44"/>
        <v>38619</v>
      </c>
    </row>
    <row r="213" spans="1:13">
      <c r="A213" s="37">
        <v>7</v>
      </c>
      <c r="B213" s="37" t="s">
        <v>155</v>
      </c>
      <c r="C213" s="37" t="s">
        <v>13</v>
      </c>
      <c r="D213" s="37">
        <v>211</v>
      </c>
      <c r="E213" s="37">
        <f t="shared" si="40"/>
        <v>37</v>
      </c>
      <c r="F213" s="37">
        <f>RnDData!L238</f>
        <v>36.5</v>
      </c>
      <c r="G213" s="37">
        <f t="shared" si="41"/>
        <v>2100</v>
      </c>
      <c r="H213" s="37">
        <f>MarketingData!L244</f>
        <v>2100</v>
      </c>
      <c r="I213" s="37">
        <f t="shared" si="42"/>
        <v>1566</v>
      </c>
      <c r="J213" s="37">
        <f>MarketingData!M244</f>
        <v>1566</v>
      </c>
      <c r="K213" s="37">
        <f t="shared" si="43"/>
        <v>1051</v>
      </c>
      <c r="L213" s="37">
        <f>RnDData!F238</f>
        <v>1007</v>
      </c>
      <c r="M213" s="37">
        <f t="shared" si="44"/>
        <v>36755.5</v>
      </c>
    </row>
    <row r="214" spans="1:13">
      <c r="A214" s="37">
        <v>7</v>
      </c>
      <c r="B214" s="37" t="s">
        <v>201</v>
      </c>
      <c r="C214" s="37" t="s">
        <v>17</v>
      </c>
      <c r="D214" s="37">
        <v>212</v>
      </c>
      <c r="E214" s="37">
        <f t="shared" si="40"/>
        <v>32</v>
      </c>
      <c r="F214" s="37">
        <f>RnDData!L239</f>
        <v>31.5</v>
      </c>
      <c r="G214" s="37">
        <f t="shared" si="41"/>
        <v>2100</v>
      </c>
      <c r="H214" s="37">
        <f>MarketingData!L245</f>
        <v>2100</v>
      </c>
      <c r="I214" s="37">
        <f t="shared" si="42"/>
        <v>1566</v>
      </c>
      <c r="J214" s="37">
        <f>MarketingData!M245</f>
        <v>1566</v>
      </c>
      <c r="K214" s="37">
        <f t="shared" si="43"/>
        <v>929</v>
      </c>
      <c r="L214" s="37">
        <f>RnDData!F239</f>
        <v>1239</v>
      </c>
      <c r="M214" s="37">
        <f t="shared" si="44"/>
        <v>39028.5</v>
      </c>
    </row>
    <row r="215" spans="1:13">
      <c r="A215" s="37">
        <v>7</v>
      </c>
      <c r="B215" s="37" t="s">
        <v>284</v>
      </c>
      <c r="C215" s="37" t="s">
        <v>13</v>
      </c>
      <c r="D215" s="37">
        <v>213</v>
      </c>
      <c r="E215" s="37">
        <f t="shared" si="40"/>
        <v>37</v>
      </c>
      <c r="F215" s="37">
        <f>RnDData!L240</f>
        <v>36.5</v>
      </c>
      <c r="G215" s="37">
        <f t="shared" si="41"/>
        <v>2100</v>
      </c>
      <c r="H215" s="37">
        <f>MarketingData!L246</f>
        <v>2100</v>
      </c>
      <c r="I215" s="37">
        <f t="shared" si="42"/>
        <v>1687</v>
      </c>
      <c r="J215" s="37">
        <f>MarketingData!M246</f>
        <v>1687</v>
      </c>
      <c r="K215" s="37">
        <f t="shared" si="43"/>
        <v>941</v>
      </c>
      <c r="L215" s="37">
        <f>RnDData!F240</f>
        <v>1211</v>
      </c>
      <c r="M215" s="37">
        <f t="shared" si="44"/>
        <v>44201.5</v>
      </c>
    </row>
    <row r="216" spans="1:13">
      <c r="A216" s="37">
        <v>8</v>
      </c>
      <c r="B216" s="37" t="s">
        <v>31</v>
      </c>
      <c r="C216" s="37" t="s">
        <v>11</v>
      </c>
      <c r="D216" s="37">
        <v>214</v>
      </c>
      <c r="E216">
        <f>F183</f>
        <v>18</v>
      </c>
      <c r="F216">
        <f>RnDData!L241</f>
        <v>18.5</v>
      </c>
      <c r="G216">
        <f>H183</f>
        <v>2200</v>
      </c>
      <c r="H216">
        <f>MarketingData!L247</f>
        <v>2200</v>
      </c>
      <c r="I216">
        <f>J183</f>
        <v>1012</v>
      </c>
      <c r="J216">
        <f>MarketingData!M247</f>
        <v>1012</v>
      </c>
      <c r="K216">
        <f>L183</f>
        <v>2474</v>
      </c>
      <c r="L216">
        <f>RnDData!F241</f>
        <v>2102</v>
      </c>
      <c r="M216" s="37">
        <f t="shared" si="44"/>
        <v>38887</v>
      </c>
    </row>
    <row r="217" spans="1:13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8" si="45">F184</f>
        <v>18</v>
      </c>
      <c r="F217" s="37">
        <f>RnDData!L242</f>
        <v>18.5</v>
      </c>
      <c r="G217" s="37">
        <f t="shared" ref="G217:G248" si="46">H184</f>
        <v>2200</v>
      </c>
      <c r="H217" s="37">
        <f>MarketingData!L248</f>
        <v>2200</v>
      </c>
      <c r="I217" s="37">
        <f t="shared" ref="I217:I248" si="47">J184</f>
        <v>1012</v>
      </c>
      <c r="J217" s="37">
        <f>MarketingData!M248</f>
        <v>1012</v>
      </c>
      <c r="K217" s="37">
        <f t="shared" ref="K217:K248" si="48">L184</f>
        <v>2904</v>
      </c>
      <c r="L217" s="37">
        <f>RnDData!F242</f>
        <v>2600</v>
      </c>
      <c r="M217" s="37">
        <f t="shared" si="44"/>
        <v>48100</v>
      </c>
    </row>
    <row r="218" spans="1:13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45"/>
        <v>26.5</v>
      </c>
      <c r="F218" s="37">
        <f>RnDData!L243</f>
        <v>26</v>
      </c>
      <c r="G218" s="37">
        <f t="shared" si="46"/>
        <v>2200</v>
      </c>
      <c r="H218" s="37">
        <f>MarketingData!L249</f>
        <v>2200</v>
      </c>
      <c r="I218" s="37">
        <f t="shared" si="47"/>
        <v>885</v>
      </c>
      <c r="J218" s="37">
        <f>MarketingData!M249</f>
        <v>885</v>
      </c>
      <c r="K218" s="37">
        <f t="shared" si="48"/>
        <v>1922</v>
      </c>
      <c r="L218" s="37">
        <f>RnDData!F243</f>
        <v>1747</v>
      </c>
      <c r="M218" s="37">
        <f t="shared" si="44"/>
        <v>45422</v>
      </c>
    </row>
    <row r="219" spans="1:13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45"/>
        <v>26.5</v>
      </c>
      <c r="F219" s="37">
        <f>RnDData!L244</f>
        <v>26</v>
      </c>
      <c r="G219" s="37">
        <f t="shared" si="46"/>
        <v>2200</v>
      </c>
      <c r="H219" s="37">
        <f>MarketingData!L250</f>
        <v>2200</v>
      </c>
      <c r="I219" s="37">
        <f t="shared" si="47"/>
        <v>885</v>
      </c>
      <c r="J219" s="37">
        <f>MarketingData!M250</f>
        <v>885</v>
      </c>
      <c r="K219" s="37">
        <f t="shared" si="48"/>
        <v>1751</v>
      </c>
      <c r="L219" s="37">
        <f>RnDData!F244</f>
        <v>1604</v>
      </c>
      <c r="M219" s="37">
        <f t="shared" si="44"/>
        <v>41704</v>
      </c>
    </row>
    <row r="220" spans="1:13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45"/>
        <v>26.5</v>
      </c>
      <c r="F220" s="37">
        <f>RnDData!L245</f>
        <v>26</v>
      </c>
      <c r="G220" s="37">
        <f t="shared" si="46"/>
        <v>2200</v>
      </c>
      <c r="H220" s="37">
        <f>MarketingData!L251</f>
        <v>2200</v>
      </c>
      <c r="I220" s="37">
        <f t="shared" si="47"/>
        <v>885</v>
      </c>
      <c r="J220" s="37">
        <f>MarketingData!M251</f>
        <v>885</v>
      </c>
      <c r="K220" s="37">
        <f t="shared" si="48"/>
        <v>1781</v>
      </c>
      <c r="L220" s="37">
        <f>RnDData!F245</f>
        <v>1643</v>
      </c>
      <c r="M220" s="37">
        <f t="shared" si="44"/>
        <v>42718</v>
      </c>
    </row>
    <row r="221" spans="1:13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45"/>
        <v>37</v>
      </c>
      <c r="F221" s="37">
        <f>RnDData!L246</f>
        <v>36</v>
      </c>
      <c r="G221" s="37">
        <f t="shared" si="46"/>
        <v>2000</v>
      </c>
      <c r="H221" s="37">
        <f>MarketingData!L252</f>
        <v>2000</v>
      </c>
      <c r="I221" s="37">
        <f t="shared" si="47"/>
        <v>885</v>
      </c>
      <c r="J221" s="37">
        <f>MarketingData!M252</f>
        <v>885</v>
      </c>
      <c r="K221" s="37">
        <f t="shared" si="48"/>
        <v>735</v>
      </c>
      <c r="L221" s="37">
        <f>RnDData!F246</f>
        <v>869</v>
      </c>
      <c r="M221" s="37">
        <f t="shared" si="44"/>
        <v>31284</v>
      </c>
    </row>
    <row r="222" spans="1:13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45"/>
        <v>37</v>
      </c>
      <c r="F222" s="37">
        <f>RnDData!L247</f>
        <v>36</v>
      </c>
      <c r="G222" s="37">
        <f t="shared" si="46"/>
        <v>2000</v>
      </c>
      <c r="H222" s="37">
        <f>MarketingData!L253</f>
        <v>2000</v>
      </c>
      <c r="I222" s="37">
        <f t="shared" si="47"/>
        <v>759</v>
      </c>
      <c r="J222" s="37">
        <f>MarketingData!M253</f>
        <v>759</v>
      </c>
      <c r="K222" s="37">
        <f t="shared" si="48"/>
        <v>675</v>
      </c>
      <c r="L222" s="37">
        <f>RnDData!F247</f>
        <v>577</v>
      </c>
      <c r="M222" s="37">
        <f t="shared" si="44"/>
        <v>20772</v>
      </c>
    </row>
    <row r="223" spans="1:13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45"/>
        <v>24</v>
      </c>
      <c r="F223" s="37">
        <f>RnDData!L248</f>
        <v>23.5</v>
      </c>
      <c r="G223" s="37">
        <f t="shared" si="46"/>
        <v>1800</v>
      </c>
      <c r="H223" s="37">
        <f>MarketingData!L254</f>
        <v>1800</v>
      </c>
      <c r="I223" s="37">
        <f t="shared" si="47"/>
        <v>2160</v>
      </c>
      <c r="J223" s="37">
        <f>MarketingData!M254</f>
        <v>2160</v>
      </c>
      <c r="K223" s="37">
        <f t="shared" si="48"/>
        <v>1874</v>
      </c>
      <c r="L223" s="37">
        <f>RnDData!F248</f>
        <v>1753</v>
      </c>
      <c r="M223" s="37">
        <f t="shared" si="44"/>
        <v>41195.5</v>
      </c>
    </row>
    <row r="224" spans="1:13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45"/>
        <v>17</v>
      </c>
      <c r="F224" s="37">
        <f>RnDData!L249</f>
        <v>18.5</v>
      </c>
      <c r="G224" s="37">
        <f t="shared" si="46"/>
        <v>1800</v>
      </c>
      <c r="H224" s="37">
        <f>MarketingData!L255</f>
        <v>1800</v>
      </c>
      <c r="I224" s="37">
        <f t="shared" si="47"/>
        <v>2268</v>
      </c>
      <c r="J224" s="37">
        <f>MarketingData!M255</f>
        <v>2268</v>
      </c>
      <c r="K224" s="37">
        <f t="shared" si="48"/>
        <v>3644</v>
      </c>
      <c r="L224" s="37">
        <f>RnDData!F249</f>
        <v>3105</v>
      </c>
      <c r="M224" s="37">
        <f t="shared" si="44"/>
        <v>57442.5</v>
      </c>
    </row>
    <row r="225" spans="1:13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45"/>
        <v>35</v>
      </c>
      <c r="F225" s="37">
        <f>RnDData!L250</f>
        <v>35</v>
      </c>
      <c r="G225" s="37">
        <f t="shared" si="46"/>
        <v>1750</v>
      </c>
      <c r="H225" s="37">
        <f>MarketingData!L256</f>
        <v>1750</v>
      </c>
      <c r="I225" s="37">
        <f t="shared" si="47"/>
        <v>2268</v>
      </c>
      <c r="J225" s="37">
        <f>MarketingData!M256</f>
        <v>2268</v>
      </c>
      <c r="K225" s="37">
        <f t="shared" si="48"/>
        <v>833</v>
      </c>
      <c r="L225" s="37">
        <f>RnDData!F250</f>
        <v>900</v>
      </c>
      <c r="M225" s="37">
        <f t="shared" si="44"/>
        <v>31500</v>
      </c>
    </row>
    <row r="226" spans="1:13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45"/>
        <v>31.5</v>
      </c>
      <c r="F226" s="37">
        <f>RnDData!L251</f>
        <v>31</v>
      </c>
      <c r="G226" s="37">
        <f t="shared" si="46"/>
        <v>1800</v>
      </c>
      <c r="H226" s="37">
        <f>MarketingData!L257</f>
        <v>1800</v>
      </c>
      <c r="I226" s="37">
        <f t="shared" si="47"/>
        <v>2052</v>
      </c>
      <c r="J226" s="37">
        <f>MarketingData!M257</f>
        <v>0</v>
      </c>
      <c r="K226" s="37">
        <f t="shared" si="48"/>
        <v>869</v>
      </c>
      <c r="L226" s="37">
        <f>RnDData!F251</f>
        <v>1063</v>
      </c>
      <c r="M226" s="37">
        <f t="shared" si="44"/>
        <v>32953</v>
      </c>
    </row>
    <row r="227" spans="1:13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45"/>
        <v>31.5</v>
      </c>
      <c r="F227" s="37">
        <f>RnDData!L252</f>
        <v>31</v>
      </c>
      <c r="G227" s="37">
        <f t="shared" si="46"/>
        <v>1850</v>
      </c>
      <c r="H227" s="37">
        <f>MarketingData!L258</f>
        <v>1850</v>
      </c>
      <c r="I227" s="37">
        <f t="shared" si="47"/>
        <v>2052</v>
      </c>
      <c r="J227" s="37">
        <f>MarketingData!M258</f>
        <v>2052</v>
      </c>
      <c r="K227" s="37">
        <f t="shared" si="48"/>
        <v>1001</v>
      </c>
      <c r="L227" s="37">
        <f>RnDData!F252</f>
        <v>1369</v>
      </c>
      <c r="M227" s="37">
        <f t="shared" si="44"/>
        <v>42439</v>
      </c>
    </row>
    <row r="228" spans="1:13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45"/>
        <v>26.5</v>
      </c>
      <c r="F228" s="37">
        <f>RnDData!L253</f>
        <v>26</v>
      </c>
      <c r="G228" s="37">
        <f t="shared" si="46"/>
        <v>2300</v>
      </c>
      <c r="H228" s="37">
        <f>MarketingData!L259</f>
        <v>2300</v>
      </c>
      <c r="I228" s="37">
        <f t="shared" si="47"/>
        <v>1422</v>
      </c>
      <c r="J228" s="37">
        <f>MarketingData!M259</f>
        <v>1422</v>
      </c>
      <c r="K228" s="37">
        <f t="shared" si="48"/>
        <v>1950</v>
      </c>
      <c r="L228" s="37">
        <f>RnDData!F253</f>
        <v>1677</v>
      </c>
      <c r="M228" s="37">
        <f t="shared" si="44"/>
        <v>43602</v>
      </c>
    </row>
    <row r="229" spans="1:13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45"/>
        <v>18.5</v>
      </c>
      <c r="F229" s="37">
        <f>RnDData!L254</f>
        <v>18</v>
      </c>
      <c r="G229" s="37">
        <f t="shared" si="46"/>
        <v>2300</v>
      </c>
      <c r="H229" s="37">
        <f>MarketingData!L260</f>
        <v>2300</v>
      </c>
      <c r="I229" s="37">
        <f t="shared" si="47"/>
        <v>1422</v>
      </c>
      <c r="J229" s="37">
        <f>MarketingData!M260</f>
        <v>1422</v>
      </c>
      <c r="K229" s="37">
        <f t="shared" si="48"/>
        <v>2841</v>
      </c>
      <c r="L229" s="37">
        <f>RnDData!F254</f>
        <v>2930</v>
      </c>
      <c r="M229" s="37">
        <f t="shared" si="44"/>
        <v>52740</v>
      </c>
    </row>
    <row r="230" spans="1:13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45"/>
        <v>36.5</v>
      </c>
      <c r="F230" s="37">
        <f>RnDData!L255</f>
        <v>36</v>
      </c>
      <c r="G230" s="37">
        <f t="shared" si="46"/>
        <v>2100</v>
      </c>
      <c r="H230" s="37">
        <f>MarketingData!L261</f>
        <v>2100</v>
      </c>
      <c r="I230" s="37">
        <f t="shared" si="47"/>
        <v>1422</v>
      </c>
      <c r="J230" s="37">
        <f>MarketingData!M261</f>
        <v>1422</v>
      </c>
      <c r="K230" s="37">
        <f t="shared" si="48"/>
        <v>888</v>
      </c>
      <c r="L230" s="37">
        <f>RnDData!F255</f>
        <v>1006</v>
      </c>
      <c r="M230" s="37">
        <f t="shared" si="44"/>
        <v>36216</v>
      </c>
    </row>
    <row r="231" spans="1:13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45"/>
        <v>31.5</v>
      </c>
      <c r="F231" s="37">
        <f>RnDData!L256</f>
        <v>31</v>
      </c>
      <c r="G231" s="37">
        <f t="shared" si="46"/>
        <v>2100</v>
      </c>
      <c r="H231" s="37">
        <f>MarketingData!L262</f>
        <v>2100</v>
      </c>
      <c r="I231" s="37">
        <f t="shared" si="47"/>
        <v>1422</v>
      </c>
      <c r="J231" s="37">
        <f>MarketingData!M262</f>
        <v>1422</v>
      </c>
      <c r="K231" s="37">
        <f t="shared" si="48"/>
        <v>1076</v>
      </c>
      <c r="L231" s="37">
        <f>RnDData!F256</f>
        <v>1319</v>
      </c>
      <c r="M231" s="37">
        <f t="shared" si="44"/>
        <v>40889</v>
      </c>
    </row>
    <row r="232" spans="1:13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45"/>
        <v>31.5</v>
      </c>
      <c r="F232" s="37">
        <f>RnDData!L257</f>
        <v>31</v>
      </c>
      <c r="G232" s="37">
        <f t="shared" si="46"/>
        <v>2100</v>
      </c>
      <c r="H232" s="37">
        <f>MarketingData!L263</f>
        <v>2100</v>
      </c>
      <c r="I232" s="37">
        <f t="shared" si="47"/>
        <v>1540</v>
      </c>
      <c r="J232" s="37">
        <f>MarketingData!M263</f>
        <v>1540</v>
      </c>
      <c r="K232" s="37">
        <f t="shared" si="48"/>
        <v>955</v>
      </c>
      <c r="L232" s="37">
        <f>RnDData!F257</f>
        <v>1175</v>
      </c>
      <c r="M232" s="37">
        <f t="shared" si="44"/>
        <v>36425</v>
      </c>
    </row>
    <row r="233" spans="1:13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45"/>
        <v>31.5</v>
      </c>
      <c r="F233" s="37">
        <f>RnDData!L258</f>
        <v>31</v>
      </c>
      <c r="G233" s="37">
        <f t="shared" si="46"/>
        <v>2100</v>
      </c>
      <c r="H233" s="37">
        <f>MarketingData!L264</f>
        <v>2100</v>
      </c>
      <c r="I233" s="37">
        <f t="shared" si="47"/>
        <v>1540</v>
      </c>
      <c r="J233" s="37">
        <f>MarketingData!M264</f>
        <v>1540</v>
      </c>
      <c r="K233" s="37">
        <f t="shared" si="48"/>
        <v>1149</v>
      </c>
      <c r="L233" s="37">
        <f>RnDData!F258</f>
        <v>1403</v>
      </c>
      <c r="M233" s="37">
        <f t="shared" si="44"/>
        <v>43493</v>
      </c>
    </row>
    <row r="234" spans="1:13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45"/>
        <v>31.5</v>
      </c>
      <c r="F234" s="37">
        <f>RnDData!L259</f>
        <v>31</v>
      </c>
      <c r="G234" s="37">
        <f t="shared" si="46"/>
        <v>2100</v>
      </c>
      <c r="H234" s="37">
        <f>MarketingData!L265</f>
        <v>2100</v>
      </c>
      <c r="I234" s="37">
        <f t="shared" si="47"/>
        <v>1540</v>
      </c>
      <c r="J234" s="37">
        <f>MarketingData!M265</f>
        <v>1540</v>
      </c>
      <c r="K234" s="37">
        <f t="shared" si="48"/>
        <v>849</v>
      </c>
      <c r="L234" s="37">
        <f>RnDData!F259</f>
        <v>1146</v>
      </c>
      <c r="M234" s="37">
        <f t="shared" si="44"/>
        <v>35526</v>
      </c>
    </row>
    <row r="235" spans="1:13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45"/>
        <v>36.5</v>
      </c>
      <c r="F235" s="37">
        <f>RnDData!L260</f>
        <v>36</v>
      </c>
      <c r="G235" s="37">
        <f t="shared" si="46"/>
        <v>2100</v>
      </c>
      <c r="H235" s="37">
        <f>MarketingData!L266</f>
        <v>2100</v>
      </c>
      <c r="I235" s="37">
        <f t="shared" si="47"/>
        <v>1540</v>
      </c>
      <c r="J235" s="37">
        <f>MarketingData!M266</f>
        <v>1540</v>
      </c>
      <c r="K235" s="37">
        <f t="shared" si="48"/>
        <v>927</v>
      </c>
      <c r="L235" s="37">
        <f>RnDData!F260</f>
        <v>1093</v>
      </c>
      <c r="M235" s="37">
        <f t="shared" si="44"/>
        <v>39348</v>
      </c>
    </row>
    <row r="236" spans="1:13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45"/>
        <v>17.5</v>
      </c>
      <c r="F236" s="37">
        <f>RnDData!L261</f>
        <v>17</v>
      </c>
      <c r="G236" s="37">
        <f t="shared" si="46"/>
        <v>2000</v>
      </c>
      <c r="H236" s="37">
        <f>MarketingData!L267</f>
        <v>2000</v>
      </c>
      <c r="I236" s="37">
        <f t="shared" si="47"/>
        <v>1148</v>
      </c>
      <c r="J236" s="37">
        <f>MarketingData!M267</f>
        <v>1148</v>
      </c>
      <c r="K236" s="37">
        <f t="shared" si="48"/>
        <v>2732</v>
      </c>
      <c r="L236" s="37">
        <f>RnDData!F261</f>
        <v>3026</v>
      </c>
      <c r="M236" s="37">
        <f t="shared" si="44"/>
        <v>51442</v>
      </c>
    </row>
    <row r="237" spans="1:13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45"/>
        <v>17.5</v>
      </c>
      <c r="F237" s="37">
        <f>RnDData!L262</f>
        <v>17</v>
      </c>
      <c r="G237" s="37">
        <f t="shared" si="46"/>
        <v>2000</v>
      </c>
      <c r="H237" s="37">
        <f>MarketingData!L268</f>
        <v>2000</v>
      </c>
      <c r="I237" s="37">
        <f t="shared" si="47"/>
        <v>1148</v>
      </c>
      <c r="J237" s="37">
        <f>MarketingData!M268</f>
        <v>1148</v>
      </c>
      <c r="K237" s="37">
        <f t="shared" si="48"/>
        <v>3023</v>
      </c>
      <c r="L237" s="37">
        <f>RnDData!F262</f>
        <v>2964</v>
      </c>
      <c r="M237" s="37">
        <f t="shared" si="44"/>
        <v>50388</v>
      </c>
    </row>
    <row r="238" spans="1:13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45"/>
        <v>25</v>
      </c>
      <c r="F238" s="37">
        <f>RnDData!L263</f>
        <v>24.5</v>
      </c>
      <c r="G238" s="37">
        <f t="shared" si="46"/>
        <v>2000</v>
      </c>
      <c r="H238" s="37">
        <f>MarketingData!L269</f>
        <v>2000</v>
      </c>
      <c r="I238" s="37">
        <f t="shared" si="47"/>
        <v>615</v>
      </c>
      <c r="J238" s="37">
        <f>MarketingData!M269</f>
        <v>615</v>
      </c>
      <c r="K238" s="37">
        <f t="shared" si="48"/>
        <v>1726</v>
      </c>
      <c r="L238" s="37">
        <f>RnDData!F263</f>
        <v>1591</v>
      </c>
      <c r="M238" s="37">
        <f t="shared" si="44"/>
        <v>38979.5</v>
      </c>
    </row>
    <row r="239" spans="1:13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45"/>
        <v>25</v>
      </c>
      <c r="F239" s="37">
        <f>RnDData!L264</f>
        <v>24.5</v>
      </c>
      <c r="G239" s="37">
        <f t="shared" si="46"/>
        <v>2000</v>
      </c>
      <c r="H239" s="37">
        <f>MarketingData!L270</f>
        <v>2000</v>
      </c>
      <c r="I239" s="37">
        <f t="shared" si="47"/>
        <v>574</v>
      </c>
      <c r="J239" s="37">
        <f>MarketingData!M270</f>
        <v>574</v>
      </c>
      <c r="K239" s="37">
        <f t="shared" si="48"/>
        <v>1482</v>
      </c>
      <c r="L239" s="37">
        <f>RnDData!F264</f>
        <v>1445</v>
      </c>
      <c r="M239" s="37">
        <f t="shared" si="44"/>
        <v>35402.5</v>
      </c>
    </row>
    <row r="240" spans="1:13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45"/>
        <v>25</v>
      </c>
      <c r="F240" s="37">
        <f>RnDData!L265</f>
        <v>24.5</v>
      </c>
      <c r="G240" s="37">
        <f t="shared" si="46"/>
        <v>2000</v>
      </c>
      <c r="H240" s="37">
        <f>MarketingData!L271</f>
        <v>2000</v>
      </c>
      <c r="I240" s="37">
        <f t="shared" si="47"/>
        <v>615</v>
      </c>
      <c r="J240" s="37">
        <f>MarketingData!M271</f>
        <v>615</v>
      </c>
      <c r="K240" s="37">
        <f t="shared" si="48"/>
        <v>1660</v>
      </c>
      <c r="L240" s="37">
        <f>RnDData!F265</f>
        <v>1574</v>
      </c>
      <c r="M240" s="37">
        <f t="shared" si="44"/>
        <v>38563</v>
      </c>
    </row>
    <row r="241" spans="1:13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45"/>
        <v>21.5</v>
      </c>
      <c r="F241" s="37">
        <f>RnDData!L266</f>
        <v>21</v>
      </c>
      <c r="G241" s="37">
        <f t="shared" si="46"/>
        <v>2000</v>
      </c>
      <c r="H241" s="37">
        <f>MarketingData!L272</f>
        <v>2000</v>
      </c>
      <c r="I241" s="37">
        <f t="shared" si="47"/>
        <v>1446</v>
      </c>
      <c r="J241" s="37">
        <f>MarketingData!M272</f>
        <v>1446</v>
      </c>
      <c r="K241" s="37">
        <f t="shared" si="48"/>
        <v>1111</v>
      </c>
      <c r="L241" s="37">
        <f>RnDData!F266</f>
        <v>1278</v>
      </c>
      <c r="M241" s="37">
        <f t="shared" si="44"/>
        <v>26838</v>
      </c>
    </row>
    <row r="242" spans="1:13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45"/>
        <v>31.5</v>
      </c>
      <c r="F242" s="37">
        <f>RnDData!L267</f>
        <v>31</v>
      </c>
      <c r="G242" s="37">
        <f t="shared" si="46"/>
        <v>2000</v>
      </c>
      <c r="H242" s="37">
        <f>MarketingData!L273</f>
        <v>2000</v>
      </c>
      <c r="I242" s="37">
        <f t="shared" si="47"/>
        <v>1446</v>
      </c>
      <c r="J242" s="37">
        <f>MarketingData!M273</f>
        <v>1446</v>
      </c>
      <c r="K242" s="37">
        <f t="shared" si="48"/>
        <v>657</v>
      </c>
      <c r="L242" s="37">
        <f>RnDData!F267</f>
        <v>1047</v>
      </c>
      <c r="M242" s="37">
        <f t="shared" si="44"/>
        <v>32457</v>
      </c>
    </row>
    <row r="243" spans="1:13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45"/>
        <v>36.5</v>
      </c>
      <c r="F243" s="37">
        <f>RnDData!L268</f>
        <v>36</v>
      </c>
      <c r="G243" s="37">
        <f t="shared" si="46"/>
        <v>2200</v>
      </c>
      <c r="H243" s="37">
        <f>MarketingData!L274</f>
        <v>2200</v>
      </c>
      <c r="I243" s="37">
        <f t="shared" si="47"/>
        <v>1446</v>
      </c>
      <c r="J243" s="37">
        <f>MarketingData!M274</f>
        <v>1446</v>
      </c>
      <c r="K243" s="37">
        <f t="shared" si="48"/>
        <v>1114</v>
      </c>
      <c r="L243" s="37">
        <f>RnDData!F268</f>
        <v>1251</v>
      </c>
      <c r="M243" s="37">
        <f t="shared" si="44"/>
        <v>45036</v>
      </c>
    </row>
    <row r="244" spans="1:13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45"/>
        <v>31.5</v>
      </c>
      <c r="F244" s="37">
        <f>RnDData!L269</f>
        <v>31</v>
      </c>
      <c r="G244" s="37">
        <f t="shared" si="46"/>
        <v>2000</v>
      </c>
      <c r="H244" s="37">
        <f>MarketingData!L275</f>
        <v>2000</v>
      </c>
      <c r="I244" s="37">
        <f t="shared" si="47"/>
        <v>1446</v>
      </c>
      <c r="J244" s="37">
        <f>MarketingData!M275</f>
        <v>1446</v>
      </c>
      <c r="K244" s="37">
        <f t="shared" si="48"/>
        <v>1020</v>
      </c>
      <c r="L244" s="37">
        <f>RnDData!F269</f>
        <v>1342</v>
      </c>
      <c r="M244" s="37">
        <f t="shared" si="44"/>
        <v>41602</v>
      </c>
    </row>
    <row r="245" spans="1:13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45"/>
        <v>31.5</v>
      </c>
      <c r="F245" s="37">
        <f>RnDData!L270</f>
        <v>31</v>
      </c>
      <c r="G245" s="37">
        <f t="shared" si="46"/>
        <v>2100</v>
      </c>
      <c r="H245" s="37">
        <f>MarketingData!L276</f>
        <v>2100</v>
      </c>
      <c r="I245" s="37">
        <f t="shared" si="47"/>
        <v>1446</v>
      </c>
      <c r="J245" s="37">
        <f>MarketingData!M276</f>
        <v>1446</v>
      </c>
      <c r="K245" s="37">
        <f t="shared" si="48"/>
        <v>1226</v>
      </c>
      <c r="L245" s="37">
        <f>RnDData!F270</f>
        <v>1625</v>
      </c>
      <c r="M245" s="37">
        <f t="shared" si="44"/>
        <v>50375</v>
      </c>
    </row>
    <row r="246" spans="1:13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45"/>
        <v>36.5</v>
      </c>
      <c r="F246" s="37">
        <f>RnDData!L271</f>
        <v>36</v>
      </c>
      <c r="G246" s="37">
        <f t="shared" si="46"/>
        <v>2100</v>
      </c>
      <c r="H246" s="37">
        <f>MarketingData!L277</f>
        <v>2100</v>
      </c>
      <c r="I246" s="37">
        <f t="shared" si="47"/>
        <v>1566</v>
      </c>
      <c r="J246" s="37">
        <f>MarketingData!M277</f>
        <v>1566</v>
      </c>
      <c r="K246" s="37">
        <f t="shared" si="48"/>
        <v>1007</v>
      </c>
      <c r="L246" s="37">
        <f>RnDData!F271</f>
        <v>1116</v>
      </c>
      <c r="M246" s="37">
        <f t="shared" si="44"/>
        <v>40176</v>
      </c>
    </row>
    <row r="247" spans="1:13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45"/>
        <v>31.5</v>
      </c>
      <c r="F247" s="37">
        <f>RnDData!L272</f>
        <v>31</v>
      </c>
      <c r="G247" s="37">
        <f t="shared" si="46"/>
        <v>2100</v>
      </c>
      <c r="H247" s="37">
        <f>MarketingData!L278</f>
        <v>2100</v>
      </c>
      <c r="I247" s="37">
        <f t="shared" si="47"/>
        <v>1566</v>
      </c>
      <c r="J247" s="37">
        <f>MarketingData!M278</f>
        <v>1566</v>
      </c>
      <c r="K247" s="37">
        <f t="shared" si="48"/>
        <v>1239</v>
      </c>
      <c r="L247" s="37">
        <f>RnDData!F272</f>
        <v>1698</v>
      </c>
      <c r="M247" s="37">
        <f t="shared" si="44"/>
        <v>52638</v>
      </c>
    </row>
    <row r="248" spans="1:13">
      <c r="A248" s="37">
        <v>8</v>
      </c>
      <c r="B248" s="37" t="s">
        <v>284</v>
      </c>
      <c r="C248" s="37" t="s">
        <v>13</v>
      </c>
      <c r="D248" s="37">
        <v>246</v>
      </c>
      <c r="E248" s="37">
        <f t="shared" si="45"/>
        <v>36.5</v>
      </c>
      <c r="F248" s="37">
        <f>RnDData!L273</f>
        <v>36</v>
      </c>
      <c r="G248" s="37">
        <f t="shared" si="46"/>
        <v>2100</v>
      </c>
      <c r="H248" s="37">
        <f>MarketingData!L279</f>
        <v>2100</v>
      </c>
      <c r="I248" s="37">
        <f t="shared" si="47"/>
        <v>1687</v>
      </c>
      <c r="J248" s="37">
        <f>MarketingData!M279</f>
        <v>1687</v>
      </c>
      <c r="K248" s="37">
        <f t="shared" si="48"/>
        <v>1211</v>
      </c>
      <c r="L248" s="37">
        <f>RnDData!F273</f>
        <v>1316</v>
      </c>
      <c r="M248" s="37">
        <f t="shared" si="44"/>
        <v>47376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topLeftCell="C1" workbookViewId="0">
      <selection activeCell="C1" sqref="C1:S1"/>
    </sheetView>
  </sheetViews>
  <sheetFormatPr defaultRowHeight="12.75"/>
  <sheetData>
    <row r="1" spans="1:21" ht="38.25">
      <c r="A1" s="40" t="s">
        <v>0</v>
      </c>
      <c r="B1" s="40" t="s">
        <v>408</v>
      </c>
      <c r="C1" s="40" t="s">
        <v>409</v>
      </c>
      <c r="D1" s="40" t="s">
        <v>395</v>
      </c>
      <c r="E1" s="40" t="s">
        <v>410</v>
      </c>
      <c r="F1" s="40" t="s">
        <v>411</v>
      </c>
      <c r="G1" s="40" t="s">
        <v>63</v>
      </c>
      <c r="H1" s="40" t="s">
        <v>412</v>
      </c>
      <c r="I1" s="40" t="s">
        <v>413</v>
      </c>
      <c r="J1" s="40" t="s">
        <v>414</v>
      </c>
      <c r="K1" s="40" t="s">
        <v>66</v>
      </c>
      <c r="L1" s="40" t="s">
        <v>415</v>
      </c>
      <c r="M1" s="40" t="s">
        <v>67</v>
      </c>
      <c r="N1" s="40" t="s">
        <v>416</v>
      </c>
      <c r="O1" s="40" t="s">
        <v>68</v>
      </c>
      <c r="P1" s="40" t="s">
        <v>417</v>
      </c>
      <c r="Q1" s="40" t="s">
        <v>418</v>
      </c>
      <c r="R1" s="40" t="s">
        <v>419</v>
      </c>
      <c r="S1" s="40" t="s">
        <v>420</v>
      </c>
      <c r="T1" s="40" t="s">
        <v>421</v>
      </c>
      <c r="U1" s="40" t="s">
        <v>422</v>
      </c>
    </row>
    <row r="2" spans="1:21">
      <c r="A2" s="37" t="s">
        <v>8</v>
      </c>
      <c r="B2" s="37" t="s">
        <v>9</v>
      </c>
      <c r="C2" s="37">
        <v>0</v>
      </c>
      <c r="D2" s="37">
        <v>1188</v>
      </c>
      <c r="E2" s="37">
        <v>1188</v>
      </c>
      <c r="F2" s="36">
        <v>1200</v>
      </c>
      <c r="G2" s="41">
        <v>11.59</v>
      </c>
      <c r="H2" s="41">
        <v>9.1280000000000001</v>
      </c>
      <c r="I2" s="41">
        <v>10953.6</v>
      </c>
      <c r="J2" s="38">
        <v>0.28999999999999998</v>
      </c>
      <c r="K2" s="38">
        <v>0</v>
      </c>
      <c r="L2" s="37">
        <v>4</v>
      </c>
      <c r="M2" s="36">
        <v>5</v>
      </c>
      <c r="N2" s="41">
        <v>700</v>
      </c>
      <c r="O2" s="39">
        <v>1800</v>
      </c>
      <c r="P2" s="45"/>
      <c r="Q2" s="43">
        <v>0</v>
      </c>
      <c r="R2" s="39">
        <v>198</v>
      </c>
      <c r="S2" s="44">
        <v>1.2026666666666668</v>
      </c>
      <c r="T2" s="42">
        <v>600</v>
      </c>
      <c r="U2" s="37"/>
    </row>
    <row r="3" spans="1:21">
      <c r="A3" s="37" t="s">
        <v>10</v>
      </c>
      <c r="B3" s="37" t="s">
        <v>11</v>
      </c>
      <c r="C3" s="37">
        <v>0</v>
      </c>
      <c r="D3" s="37">
        <v>1802</v>
      </c>
      <c r="E3" s="37">
        <v>1802</v>
      </c>
      <c r="F3" s="36">
        <v>1900</v>
      </c>
      <c r="G3" s="41">
        <v>7.81</v>
      </c>
      <c r="H3" s="41">
        <v>7.3024000000000004</v>
      </c>
      <c r="I3" s="41">
        <v>13874.560000000001</v>
      </c>
      <c r="J3" s="38">
        <v>0.27</v>
      </c>
      <c r="K3" s="38">
        <v>0.3</v>
      </c>
      <c r="L3" s="37">
        <v>5</v>
      </c>
      <c r="M3" s="36">
        <v>6</v>
      </c>
      <c r="N3" s="41">
        <v>700</v>
      </c>
      <c r="O3" s="39">
        <v>1400</v>
      </c>
      <c r="P3" s="45"/>
      <c r="Q3" s="43">
        <v>0</v>
      </c>
      <c r="R3" s="39">
        <v>250.8</v>
      </c>
      <c r="S3" s="44">
        <v>1.2026666666666668</v>
      </c>
      <c r="T3" s="37"/>
      <c r="U3" s="37"/>
    </row>
    <row r="4" spans="1:21">
      <c r="A4" s="37" t="s">
        <v>12</v>
      </c>
      <c r="B4" s="37" t="s">
        <v>13</v>
      </c>
      <c r="C4" s="37">
        <v>0</v>
      </c>
      <c r="D4" s="37">
        <v>406</v>
      </c>
      <c r="E4" s="37">
        <v>406</v>
      </c>
      <c r="F4" s="36">
        <v>420</v>
      </c>
      <c r="G4" s="41">
        <v>15.98</v>
      </c>
      <c r="H4" s="41">
        <v>12.170666666666669</v>
      </c>
      <c r="I4" s="41">
        <v>5111.6800000000012</v>
      </c>
      <c r="J4" s="38">
        <v>0.33</v>
      </c>
      <c r="K4" s="38">
        <v>0</v>
      </c>
      <c r="L4" s="37">
        <v>3</v>
      </c>
      <c r="M4" s="36">
        <v>4</v>
      </c>
      <c r="N4" s="41">
        <v>700</v>
      </c>
      <c r="O4" s="37">
        <v>900</v>
      </c>
      <c r="P4" s="45"/>
      <c r="Q4" s="43">
        <v>0</v>
      </c>
      <c r="R4" s="39">
        <v>92.4</v>
      </c>
      <c r="S4" s="44">
        <v>1.2026666666666668</v>
      </c>
      <c r="T4" s="37"/>
      <c r="U4" s="37"/>
    </row>
    <row r="5" spans="1:21">
      <c r="A5" s="37" t="s">
        <v>14</v>
      </c>
      <c r="B5" s="37" t="s">
        <v>397</v>
      </c>
      <c r="C5" s="37">
        <v>0</v>
      </c>
      <c r="D5" s="37">
        <v>436</v>
      </c>
      <c r="E5" s="37">
        <v>436</v>
      </c>
      <c r="F5" s="36">
        <v>440</v>
      </c>
      <c r="G5" s="41">
        <v>15.87</v>
      </c>
      <c r="H5" s="41">
        <v>12.170666666666669</v>
      </c>
      <c r="I5" s="41">
        <v>5355.0933333333342</v>
      </c>
      <c r="J5" s="38">
        <v>0.23</v>
      </c>
      <c r="K5" s="38">
        <v>0</v>
      </c>
      <c r="L5" s="37">
        <v>3</v>
      </c>
      <c r="M5" s="36">
        <v>4</v>
      </c>
      <c r="N5" s="41">
        <v>700</v>
      </c>
      <c r="O5" s="37">
        <v>600</v>
      </c>
      <c r="P5" s="45"/>
      <c r="Q5" s="43">
        <v>0</v>
      </c>
      <c r="R5" s="39">
        <v>96.8</v>
      </c>
      <c r="S5" s="44">
        <v>1.2026666666666668</v>
      </c>
      <c r="T5" s="37"/>
      <c r="U5" s="37"/>
    </row>
    <row r="6" spans="1:21">
      <c r="A6" s="37" t="s">
        <v>16</v>
      </c>
      <c r="B6" s="37" t="s">
        <v>17</v>
      </c>
      <c r="C6" s="37">
        <v>0</v>
      </c>
      <c r="D6" s="37">
        <v>376</v>
      </c>
      <c r="E6" s="37">
        <v>376</v>
      </c>
      <c r="F6" s="36">
        <v>380</v>
      </c>
      <c r="G6" s="41">
        <v>13.62</v>
      </c>
      <c r="H6" s="41">
        <v>12.170666666666669</v>
      </c>
      <c r="I6" s="41">
        <v>4624.8533333333344</v>
      </c>
      <c r="J6" s="38">
        <v>0.3</v>
      </c>
      <c r="K6" s="38">
        <v>0</v>
      </c>
      <c r="L6" s="37">
        <v>3</v>
      </c>
      <c r="M6" s="36">
        <v>4</v>
      </c>
      <c r="N6" s="41">
        <v>700</v>
      </c>
      <c r="O6" s="37">
        <v>600</v>
      </c>
      <c r="P6" s="45"/>
      <c r="Q6" s="43">
        <v>0</v>
      </c>
      <c r="R6" s="39">
        <v>83.600000000000009</v>
      </c>
      <c r="S6" s="44">
        <v>1.2026666666666668</v>
      </c>
      <c r="T6" s="37"/>
      <c r="U6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48"/>
  <sheetViews>
    <sheetView tabSelected="1" topLeftCell="D1" workbookViewId="0">
      <pane ySplit="1" topLeftCell="A2" activePane="bottomLeft" state="frozen"/>
      <selection pane="bottomLeft" activeCell="O19" sqref="O19"/>
    </sheetView>
  </sheetViews>
  <sheetFormatPr defaultRowHeight="12.75"/>
  <cols>
    <col min="4" max="4" width="9.140625" customWidth="1"/>
    <col min="5" max="6" width="9.140625" style="37" customWidth="1"/>
    <col min="7" max="8" width="9.140625" customWidth="1"/>
    <col min="9" max="9" width="9.140625" style="41" customWidth="1"/>
    <col min="10" max="10" width="9.140625" style="50" customWidth="1"/>
    <col min="11" max="11" width="9.140625" customWidth="1"/>
    <col min="12" max="12" width="10.85546875" style="44" customWidth="1"/>
    <col min="13" max="13" width="9.140625" style="44" customWidth="1"/>
    <col min="14" max="14" width="10.42578125" customWidth="1"/>
    <col min="15" max="16" width="10.140625" customWidth="1"/>
    <col min="17" max="19" width="9.140625" customWidth="1"/>
    <col min="21" max="21" width="9.140625" style="44"/>
    <col min="22" max="22" width="9.140625" style="50"/>
    <col min="23" max="25" width="9.140625" style="37"/>
    <col min="26" max="26" width="16.5703125" customWidth="1"/>
  </cols>
  <sheetData>
    <row r="1" spans="1:27" ht="38.25">
      <c r="A1" s="37" t="s">
        <v>18</v>
      </c>
      <c r="B1" s="40" t="s">
        <v>0</v>
      </c>
      <c r="C1" s="40" t="s">
        <v>1</v>
      </c>
      <c r="D1" s="40" t="s">
        <v>423</v>
      </c>
      <c r="E1" s="40" t="s">
        <v>433</v>
      </c>
      <c r="F1" s="40" t="s">
        <v>432</v>
      </c>
      <c r="G1" s="40" t="s">
        <v>409</v>
      </c>
      <c r="H1" s="40" t="s">
        <v>411</v>
      </c>
      <c r="I1" s="7" t="s">
        <v>63</v>
      </c>
      <c r="J1" s="49" t="s">
        <v>412</v>
      </c>
      <c r="K1" s="40" t="s">
        <v>413</v>
      </c>
      <c r="L1" s="51" t="s">
        <v>414</v>
      </c>
      <c r="M1" s="51" t="s">
        <v>66</v>
      </c>
      <c r="N1" s="40" t="s">
        <v>415</v>
      </c>
      <c r="O1" s="40" t="s">
        <v>67</v>
      </c>
      <c r="P1" s="40" t="s">
        <v>416</v>
      </c>
      <c r="Q1" s="40" t="s">
        <v>434</v>
      </c>
      <c r="R1" s="40" t="s">
        <v>417</v>
      </c>
      <c r="S1" s="40" t="s">
        <v>418</v>
      </c>
      <c r="T1" s="40" t="s">
        <v>419</v>
      </c>
      <c r="U1" s="51" t="s">
        <v>420</v>
      </c>
    </row>
    <row r="2" spans="1:27">
      <c r="A2" s="37"/>
      <c r="B2" s="40"/>
      <c r="C2" s="40"/>
      <c r="D2" s="40"/>
      <c r="E2" s="40"/>
      <c r="Z2" s="40" t="s">
        <v>416</v>
      </c>
      <c r="AA2" s="37">
        <v>700</v>
      </c>
    </row>
    <row r="3" spans="1:27">
      <c r="A3" s="37">
        <v>1</v>
      </c>
      <c r="B3" s="37" t="s">
        <v>31</v>
      </c>
      <c r="C3" s="37" t="s">
        <v>9</v>
      </c>
      <c r="D3" s="37">
        <v>1</v>
      </c>
      <c r="E3" s="37">
        <f>RnDData!E3</f>
        <v>189</v>
      </c>
      <c r="F3" s="39">
        <f>RnDData!D28</f>
        <v>1190</v>
      </c>
      <c r="G3">
        <f>RnDData!E28</f>
        <v>138</v>
      </c>
      <c r="H3" s="39">
        <f>F3+G3-E3</f>
        <v>1139</v>
      </c>
      <c r="I3" s="41">
        <f>RnDData!M28</f>
        <v>10.17</v>
      </c>
      <c r="J3" s="50">
        <f t="shared" ref="J3:J6" si="0">IF(U3&lt;=100%,$X$7/N3, (100%*$X$7/N3+((U3-100%)*1.5*$X$7/N3)))</f>
        <v>6.1756264358108108</v>
      </c>
      <c r="K3">
        <f>J3*H3</f>
        <v>7034.0385103885137</v>
      </c>
      <c r="L3" s="44">
        <f>(Marketing!F3-(I3+J3))/Marketing!F3</f>
        <v>0.40125910491535494</v>
      </c>
      <c r="M3" s="44">
        <f>IF(U3 &gt; 100%, U3-100%, 0)</f>
        <v>8.0196696696696712E-2</v>
      </c>
      <c r="N3">
        <f>RnDData!Q3</f>
        <v>4</v>
      </c>
      <c r="O3">
        <f>RnDData!Q28</f>
        <v>4.5999999999999996</v>
      </c>
      <c r="P3">
        <f>(O3-N3)*$AA$2</f>
        <v>419.99999999999977</v>
      </c>
      <c r="Q3" s="39">
        <f>RnDData!R3</f>
        <v>1800</v>
      </c>
      <c r="R3" s="39">
        <f>RnDData!R28</f>
        <v>1400</v>
      </c>
      <c r="S3">
        <f>IF(R3 &lt; Q3, (R3-Q3)*$AA$3/2, (R3-Q3)*$AA$3)</f>
        <v>-2000</v>
      </c>
      <c r="T3">
        <f t="shared" ref="T3:T12" si="1">H3/N3*$AA$4</f>
        <v>187.935</v>
      </c>
      <c r="U3" s="44">
        <f>$V$7/$W$7</f>
        <v>1.0801966966966967</v>
      </c>
      <c r="Z3" s="40" t="s">
        <v>435</v>
      </c>
      <c r="AA3" s="37">
        <v>10</v>
      </c>
    </row>
    <row r="4" spans="1:27">
      <c r="A4" s="37">
        <v>1</v>
      </c>
      <c r="B4" s="37" t="s">
        <v>32</v>
      </c>
      <c r="C4" s="37" t="s">
        <v>11</v>
      </c>
      <c r="D4" s="37">
        <v>2</v>
      </c>
      <c r="E4" s="37">
        <f>RnDData!E4</f>
        <v>39</v>
      </c>
      <c r="F4" s="39">
        <f>RnDData!D29</f>
        <v>1552</v>
      </c>
      <c r="G4" s="37">
        <f>RnDData!E29</f>
        <v>120</v>
      </c>
      <c r="H4" s="39">
        <f t="shared" ref="H4:H67" si="2">F4+G4-E4</f>
        <v>1633</v>
      </c>
      <c r="I4" s="41">
        <f>RnDData!M29</f>
        <v>7.05</v>
      </c>
      <c r="J4" s="50">
        <f t="shared" si="0"/>
        <v>4.9405011486486492</v>
      </c>
      <c r="K4" s="37">
        <f t="shared" ref="K4:K27" si="3">J4*H4</f>
        <v>8067.8383757432439</v>
      </c>
      <c r="L4" s="44">
        <f>(Marketing!F4-(I4+J4))/Marketing!F4</f>
        <v>0.44230227215587681</v>
      </c>
      <c r="M4" s="44">
        <f t="shared" ref="M4:M27" si="4">IF(U4 &gt; 100%, U4-100%, 0)</f>
        <v>8.0196696696696712E-2</v>
      </c>
      <c r="N4" s="37">
        <f>RnDData!Q4</f>
        <v>5</v>
      </c>
      <c r="O4" s="37">
        <f>RnDData!Q29</f>
        <v>5.4</v>
      </c>
      <c r="P4" s="37">
        <f t="shared" ref="P4:P67" si="5">(O4-N4)*$AA$2</f>
        <v>280.00000000000023</v>
      </c>
      <c r="Q4" s="39">
        <f>RnDData!R4</f>
        <v>1400</v>
      </c>
      <c r="R4" s="39">
        <f>RnDData!R29</f>
        <v>1400</v>
      </c>
      <c r="S4" s="37">
        <f t="shared" ref="S4:S67" si="6">IF(R4 &lt; Q4, (R4-Q4)*$AA$3/2, (R4-Q4)*$AA$3)</f>
        <v>0</v>
      </c>
      <c r="T4" s="37">
        <f t="shared" si="1"/>
        <v>215.55600000000001</v>
      </c>
      <c r="U4" s="44">
        <f>$V$7/hrtqm</f>
        <v>1.0801966966966967</v>
      </c>
      <c r="Z4" s="40" t="s">
        <v>436</v>
      </c>
      <c r="AA4" s="37">
        <v>0.66</v>
      </c>
    </row>
    <row r="5" spans="1:27">
      <c r="A5" s="37">
        <v>1</v>
      </c>
      <c r="B5" s="37" t="s">
        <v>33</v>
      </c>
      <c r="C5" s="37" t="s">
        <v>13</v>
      </c>
      <c r="D5" s="37">
        <v>3</v>
      </c>
      <c r="E5" s="37">
        <f>RnDData!E5</f>
        <v>40</v>
      </c>
      <c r="F5" s="39">
        <f>RnDData!D30</f>
        <v>527</v>
      </c>
      <c r="G5" s="37">
        <f>RnDData!E30</f>
        <v>107</v>
      </c>
      <c r="H5" s="39">
        <f t="shared" si="2"/>
        <v>594</v>
      </c>
      <c r="I5" s="41">
        <f>RnDData!M30</f>
        <v>15.91</v>
      </c>
      <c r="J5" s="50">
        <f t="shared" si="0"/>
        <v>8.2341685810810823</v>
      </c>
      <c r="K5" s="37">
        <f t="shared" si="3"/>
        <v>4891.0961371621624</v>
      </c>
      <c r="L5" s="44">
        <f>(Marketing!F5-(I5+J5))/Marketing!F5</f>
        <v>0.35786785688614142</v>
      </c>
      <c r="M5" s="44">
        <f t="shared" si="4"/>
        <v>8.0196696696696712E-2</v>
      </c>
      <c r="N5" s="37">
        <f>RnDData!Q5</f>
        <v>3</v>
      </c>
      <c r="O5" s="37">
        <f>RnDData!Q30</f>
        <v>3.4</v>
      </c>
      <c r="P5" s="37">
        <f t="shared" si="5"/>
        <v>279.99999999999994</v>
      </c>
      <c r="Q5" s="39">
        <f>RnDData!R5</f>
        <v>900</v>
      </c>
      <c r="R5" s="39">
        <f>RnDData!R30</f>
        <v>900</v>
      </c>
      <c r="S5" s="37">
        <f t="shared" si="6"/>
        <v>0</v>
      </c>
      <c r="T5" s="37">
        <f t="shared" si="1"/>
        <v>130.68</v>
      </c>
      <c r="U5" s="44">
        <f>$V$7/hrtqm</f>
        <v>1.0801966966966967</v>
      </c>
    </row>
    <row r="6" spans="1:27">
      <c r="A6" s="37">
        <v>1</v>
      </c>
      <c r="B6" s="37" t="s">
        <v>34</v>
      </c>
      <c r="C6" s="37" t="s">
        <v>15</v>
      </c>
      <c r="D6" s="37">
        <v>4</v>
      </c>
      <c r="E6" s="37">
        <f>RnDData!E6</f>
        <v>78</v>
      </c>
      <c r="F6" s="39">
        <f>RnDData!D31</f>
        <v>415</v>
      </c>
      <c r="G6" s="37">
        <f>RnDData!E31</f>
        <v>59</v>
      </c>
      <c r="H6" s="39">
        <f t="shared" si="2"/>
        <v>396</v>
      </c>
      <c r="I6" s="41">
        <f>RnDData!M31</f>
        <v>14.85</v>
      </c>
      <c r="J6" s="50">
        <f t="shared" si="0"/>
        <v>8.2341685810810823</v>
      </c>
      <c r="K6" s="37">
        <f t="shared" si="3"/>
        <v>3260.7307581081086</v>
      </c>
      <c r="L6" s="44">
        <f>(Marketing!F6-(I6+J6))/Marketing!F6</f>
        <v>0.30047973996723998</v>
      </c>
      <c r="M6" s="44">
        <f t="shared" si="4"/>
        <v>8.0196696696696712E-2</v>
      </c>
      <c r="N6" s="37">
        <f>RnDData!Q6</f>
        <v>3</v>
      </c>
      <c r="O6" s="37">
        <f>RnDData!Q31</f>
        <v>3.4</v>
      </c>
      <c r="P6" s="37">
        <f t="shared" si="5"/>
        <v>279.99999999999994</v>
      </c>
      <c r="Q6" s="39">
        <f>RnDData!R6</f>
        <v>600</v>
      </c>
      <c r="R6" s="39">
        <f>RnDData!R31</f>
        <v>600</v>
      </c>
      <c r="S6" s="37">
        <f t="shared" si="6"/>
        <v>0</v>
      </c>
      <c r="T6" s="37">
        <f t="shared" si="1"/>
        <v>87.12</v>
      </c>
      <c r="U6" s="44">
        <f>$V$7/hrtqm</f>
        <v>1.0801966966966967</v>
      </c>
    </row>
    <row r="7" spans="1:27">
      <c r="A7" s="37">
        <v>1</v>
      </c>
      <c r="B7" s="37" t="s">
        <v>35</v>
      </c>
      <c r="C7" s="37" t="s">
        <v>17</v>
      </c>
      <c r="D7" s="37">
        <v>5</v>
      </c>
      <c r="E7" s="37">
        <f>RnDData!E7</f>
        <v>62</v>
      </c>
      <c r="F7" s="39">
        <f>RnDData!D32</f>
        <v>453</v>
      </c>
      <c r="G7" s="37">
        <f>RnDData!E32</f>
        <v>55</v>
      </c>
      <c r="H7" s="39">
        <f t="shared" si="2"/>
        <v>446</v>
      </c>
      <c r="I7" s="41">
        <f>RnDData!M32</f>
        <v>12.64</v>
      </c>
      <c r="J7" s="50">
        <f>IF(U7&lt;=100%,$X$7/N7, (100%*$X$7/N7+((U7-100%)*1.5*$X$7/N7)))</f>
        <v>8.2341685810810823</v>
      </c>
      <c r="K7" s="37">
        <f t="shared" si="3"/>
        <v>3672.4391871621629</v>
      </c>
      <c r="L7" s="44">
        <f>(Marketing!F7-(I7+J7))/Marketing!F7</f>
        <v>0.3507257050985666</v>
      </c>
      <c r="M7" s="44">
        <f t="shared" si="4"/>
        <v>8.0196696696696712E-2</v>
      </c>
      <c r="N7" s="37">
        <f>RnDData!Q7</f>
        <v>3</v>
      </c>
      <c r="O7" s="37">
        <f>RnDData!Q32</f>
        <v>3.4</v>
      </c>
      <c r="P7" s="37">
        <f t="shared" si="5"/>
        <v>279.99999999999994</v>
      </c>
      <c r="Q7" s="39">
        <f>RnDData!R7</f>
        <v>600</v>
      </c>
      <c r="R7" s="39">
        <f>RnDData!R32</f>
        <v>600</v>
      </c>
      <c r="S7" s="37">
        <f t="shared" si="6"/>
        <v>0</v>
      </c>
      <c r="T7" s="37">
        <f t="shared" si="1"/>
        <v>98.12</v>
      </c>
      <c r="U7" s="44">
        <f>$V$7/hrtqm</f>
        <v>1.0801966966966967</v>
      </c>
      <c r="V7" s="50">
        <f>SUM(T3:T7)</f>
        <v>719.41100000000006</v>
      </c>
      <c r="W7" s="52">
        <v>666</v>
      </c>
      <c r="X7" s="31">
        <v>22.05</v>
      </c>
    </row>
    <row r="8" spans="1:27">
      <c r="A8" s="37">
        <v>1</v>
      </c>
      <c r="B8" s="37" t="s">
        <v>36</v>
      </c>
      <c r="C8" s="37" t="s">
        <v>9</v>
      </c>
      <c r="D8" s="37">
        <v>6</v>
      </c>
      <c r="E8" s="37">
        <f>RnDData!E8</f>
        <v>189</v>
      </c>
      <c r="F8" s="39">
        <f>RnDData!D33</f>
        <v>1225</v>
      </c>
      <c r="G8" s="37">
        <f>RnDData!E33</f>
        <v>103</v>
      </c>
      <c r="H8" s="39">
        <f t="shared" si="2"/>
        <v>1139</v>
      </c>
      <c r="I8" s="41">
        <f>RnDData!M33</f>
        <v>9.84</v>
      </c>
      <c r="J8" s="50">
        <f>IF(U8&lt;=100%,$X$12/N8, (100%*$X$12/N8+((U8-100%)*1.5*$X$12/N8)))</f>
        <v>6.1796250792253522</v>
      </c>
      <c r="K8" s="37">
        <f t="shared" si="3"/>
        <v>7038.5929652376763</v>
      </c>
      <c r="L8" s="44">
        <f>(Marketing!F8-(I8+J8))/Marketing!F8</f>
        <v>0.40668055262128322</v>
      </c>
      <c r="M8" s="44">
        <f t="shared" si="4"/>
        <v>8.0680281690140854E-2</v>
      </c>
      <c r="N8" s="37">
        <f>RnDData!Q8</f>
        <v>4</v>
      </c>
      <c r="O8" s="37">
        <f>RnDData!Q33</f>
        <v>5</v>
      </c>
      <c r="P8" s="37">
        <f t="shared" si="5"/>
        <v>700</v>
      </c>
      <c r="Q8" s="39">
        <f>RnDData!R8</f>
        <v>1800</v>
      </c>
      <c r="R8" s="39">
        <f>RnDData!R33</f>
        <v>1500</v>
      </c>
      <c r="S8" s="37">
        <f t="shared" si="6"/>
        <v>-1500</v>
      </c>
      <c r="T8" s="37">
        <f t="shared" si="1"/>
        <v>187.935</v>
      </c>
      <c r="U8" s="44">
        <f>$V$12/$W$12</f>
        <v>1.0806802816901409</v>
      </c>
    </row>
    <row r="9" spans="1:27">
      <c r="A9" s="37">
        <v>1</v>
      </c>
      <c r="B9" s="37" t="s">
        <v>37</v>
      </c>
      <c r="C9" s="37" t="s">
        <v>11</v>
      </c>
      <c r="D9" s="37">
        <v>7</v>
      </c>
      <c r="E9" s="37">
        <f>RnDData!E9</f>
        <v>39</v>
      </c>
      <c r="F9" s="39">
        <f>RnDData!D34</f>
        <v>1962</v>
      </c>
      <c r="G9" s="37">
        <f>RnDData!E34</f>
        <v>156</v>
      </c>
      <c r="H9" s="39">
        <f t="shared" si="2"/>
        <v>2079</v>
      </c>
      <c r="I9" s="41">
        <f>RnDData!M34</f>
        <v>6.75</v>
      </c>
      <c r="J9" s="50">
        <f t="shared" ref="J9:J11" si="7">IF(U9&lt;=100%,$X$12/N9, (100%*$X$12/N9+((U9-100%)*1.5*$X$12/N9)))</f>
        <v>4.9437000633802821</v>
      </c>
      <c r="K9" s="37">
        <f t="shared" si="3"/>
        <v>10277.952431767606</v>
      </c>
      <c r="L9" s="44">
        <f>(Marketing!F9-(I9+J9))/Marketing!F9</f>
        <v>0.41531499683098588</v>
      </c>
      <c r="M9" s="44">
        <f t="shared" si="4"/>
        <v>8.0680281690140854E-2</v>
      </c>
      <c r="N9" s="37">
        <f>RnDData!Q9</f>
        <v>5</v>
      </c>
      <c r="O9" s="37">
        <f>RnDData!Q34</f>
        <v>6</v>
      </c>
      <c r="P9" s="37">
        <f t="shared" si="5"/>
        <v>700</v>
      </c>
      <c r="Q9" s="39">
        <f>RnDData!R9</f>
        <v>1400</v>
      </c>
      <c r="R9" s="39">
        <f>RnDData!R34</f>
        <v>1400</v>
      </c>
      <c r="S9" s="37">
        <f t="shared" si="6"/>
        <v>0</v>
      </c>
      <c r="T9" s="37">
        <f t="shared" si="1"/>
        <v>274.428</v>
      </c>
      <c r="U9" s="44">
        <f t="shared" ref="U9:U12" si="8">$V$12/$W$12</f>
        <v>1.0806802816901409</v>
      </c>
    </row>
    <row r="10" spans="1:27">
      <c r="A10" s="37">
        <v>1</v>
      </c>
      <c r="B10" s="37" t="s">
        <v>38</v>
      </c>
      <c r="C10" s="37" t="s">
        <v>13</v>
      </c>
      <c r="D10" s="37">
        <v>8</v>
      </c>
      <c r="E10" s="37">
        <f>RnDData!E10</f>
        <v>40</v>
      </c>
      <c r="F10" s="39">
        <f>RnDData!D35</f>
        <v>483</v>
      </c>
      <c r="G10" s="37">
        <f>RnDData!E35</f>
        <v>102</v>
      </c>
      <c r="H10" s="39">
        <f t="shared" si="2"/>
        <v>545</v>
      </c>
      <c r="I10" s="41">
        <f>RnDData!M35</f>
        <v>15.86</v>
      </c>
      <c r="J10" s="50">
        <f t="shared" si="7"/>
        <v>8.2395001056338035</v>
      </c>
      <c r="K10" s="37">
        <f t="shared" si="3"/>
        <v>4490.5275575704227</v>
      </c>
      <c r="L10" s="44">
        <f>(Marketing!F10-(I10+J10))/Marketing!F10</f>
        <v>0.36580262879911052</v>
      </c>
      <c r="M10" s="44">
        <f t="shared" si="4"/>
        <v>8.0680281690140854E-2</v>
      </c>
      <c r="N10" s="37">
        <f>RnDData!Q10</f>
        <v>3</v>
      </c>
      <c r="O10" s="37">
        <f>RnDData!Q35</f>
        <v>4</v>
      </c>
      <c r="P10" s="37">
        <f t="shared" si="5"/>
        <v>700</v>
      </c>
      <c r="Q10" s="39">
        <f>RnDData!R10</f>
        <v>900</v>
      </c>
      <c r="R10" s="39">
        <f>RnDData!R35</f>
        <v>600</v>
      </c>
      <c r="S10" s="37">
        <f t="shared" si="6"/>
        <v>-1500</v>
      </c>
      <c r="T10" s="37">
        <f t="shared" si="1"/>
        <v>119.9</v>
      </c>
      <c r="U10" s="44">
        <f t="shared" si="8"/>
        <v>1.0806802816901409</v>
      </c>
    </row>
    <row r="11" spans="1:27">
      <c r="A11" s="37">
        <v>1</v>
      </c>
      <c r="B11" s="37" t="s">
        <v>39</v>
      </c>
      <c r="C11" s="37" t="s">
        <v>15</v>
      </c>
      <c r="D11" s="37">
        <v>9</v>
      </c>
      <c r="E11" s="37">
        <f>RnDData!E11</f>
        <v>78</v>
      </c>
      <c r="F11" s="39">
        <f>RnDData!D36</f>
        <v>492</v>
      </c>
      <c r="G11" s="37">
        <f>RnDData!E36</f>
        <v>31</v>
      </c>
      <c r="H11" s="39">
        <f t="shared" si="2"/>
        <v>445</v>
      </c>
      <c r="I11" s="41">
        <f>RnDData!M36</f>
        <v>15.92</v>
      </c>
      <c r="J11" s="50">
        <f t="shared" si="7"/>
        <v>8.2395001056338035</v>
      </c>
      <c r="K11" s="37">
        <f t="shared" si="3"/>
        <v>3666.5775470070425</v>
      </c>
      <c r="L11" s="44">
        <f>(Marketing!F11-(I11+J11))/Marketing!F11</f>
        <v>0.26789393619291507</v>
      </c>
      <c r="M11" s="44">
        <f t="shared" si="4"/>
        <v>8.0680281690140854E-2</v>
      </c>
      <c r="N11" s="37">
        <f>RnDData!Q11</f>
        <v>3</v>
      </c>
      <c r="O11" s="37">
        <f>RnDData!Q36</f>
        <v>4</v>
      </c>
      <c r="P11" s="37">
        <f t="shared" si="5"/>
        <v>700</v>
      </c>
      <c r="Q11" s="39">
        <f>RnDData!R11</f>
        <v>600</v>
      </c>
      <c r="R11" s="39">
        <f>RnDData!R36</f>
        <v>500</v>
      </c>
      <c r="S11" s="37">
        <f t="shared" si="6"/>
        <v>-500</v>
      </c>
      <c r="T11" s="37">
        <f t="shared" si="1"/>
        <v>97.9</v>
      </c>
      <c r="U11" s="44">
        <f t="shared" si="8"/>
        <v>1.0806802816901409</v>
      </c>
    </row>
    <row r="12" spans="1:27">
      <c r="A12" s="37">
        <v>1</v>
      </c>
      <c r="B12" s="37" t="s">
        <v>40</v>
      </c>
      <c r="C12" s="37" t="s">
        <v>17</v>
      </c>
      <c r="D12" s="37">
        <v>10</v>
      </c>
      <c r="E12" s="37">
        <f>RnDData!E12</f>
        <v>62</v>
      </c>
      <c r="F12" s="39">
        <f>RnDData!D37</f>
        <v>398</v>
      </c>
      <c r="G12" s="37">
        <f>RnDData!E37</f>
        <v>60</v>
      </c>
      <c r="H12" s="39">
        <f t="shared" si="2"/>
        <v>396</v>
      </c>
      <c r="I12" s="41">
        <f>RnDData!M37</f>
        <v>13.26</v>
      </c>
      <c r="J12" s="50">
        <f>IF(U12&lt;=100%,$X$12/N12, (100%*$X$12/N12+((U12-100%)*1.5*$X$12/N12)))</f>
        <v>8.2395001056338035</v>
      </c>
      <c r="K12" s="37">
        <f t="shared" si="3"/>
        <v>3262.8420418309861</v>
      </c>
      <c r="L12" s="44">
        <f>(Marketing!F12-(I12+J12))/Marketing!F12</f>
        <v>0.34849999679897564</v>
      </c>
      <c r="M12" s="44">
        <f t="shared" si="4"/>
        <v>8.0680281690140854E-2</v>
      </c>
      <c r="N12" s="37">
        <f>RnDData!Q12</f>
        <v>3</v>
      </c>
      <c r="O12" s="37">
        <f>RnDData!Q37</f>
        <v>4</v>
      </c>
      <c r="P12" s="37">
        <f t="shared" si="5"/>
        <v>700</v>
      </c>
      <c r="Q12" s="39">
        <f>RnDData!R12</f>
        <v>600</v>
      </c>
      <c r="R12" s="39">
        <f>RnDData!R37</f>
        <v>500</v>
      </c>
      <c r="S12" s="37">
        <f t="shared" si="6"/>
        <v>-500</v>
      </c>
      <c r="T12" s="37">
        <f t="shared" si="1"/>
        <v>87.12</v>
      </c>
      <c r="U12" s="44">
        <f t="shared" si="8"/>
        <v>1.0806802816901409</v>
      </c>
      <c r="V12" s="50">
        <f>SUM(T8:T12)</f>
        <v>767.28300000000002</v>
      </c>
      <c r="W12" s="53">
        <v>710</v>
      </c>
      <c r="X12" s="31">
        <v>22.05</v>
      </c>
    </row>
    <row r="13" spans="1:27">
      <c r="A13" s="37">
        <v>1</v>
      </c>
      <c r="B13" s="37" t="s">
        <v>41</v>
      </c>
      <c r="C13" s="37" t="s">
        <v>9</v>
      </c>
      <c r="D13" s="37">
        <v>11</v>
      </c>
      <c r="E13" s="37">
        <f>RnDData!E13</f>
        <v>189</v>
      </c>
      <c r="F13" s="39">
        <f>RnDData!D38</f>
        <v>1212</v>
      </c>
      <c r="G13" s="37">
        <f>RnDData!E38</f>
        <v>115</v>
      </c>
      <c r="H13" s="39">
        <f t="shared" si="2"/>
        <v>1138</v>
      </c>
      <c r="I13" s="41">
        <f>RnDData!M38</f>
        <v>11.31</v>
      </c>
      <c r="J13" s="50">
        <f>IF(U13&lt;=100%,$X$17/N13, (100%*$X$17/N13+((U13-100%)*1.5*$X$17/N13)))</f>
        <v>5.5125000000000002</v>
      </c>
      <c r="K13" s="37">
        <f t="shared" si="3"/>
        <v>6273.2250000000004</v>
      </c>
      <c r="L13" s="44">
        <f>(Marketing!F13-(I13+J13))/Marketing!F13</f>
        <v>0.42974576271186438</v>
      </c>
      <c r="M13" s="44">
        <f t="shared" si="4"/>
        <v>0</v>
      </c>
      <c r="N13" s="37">
        <f>RnDData!Q13</f>
        <v>4</v>
      </c>
      <c r="O13" s="37">
        <f>RnDData!Q38</f>
        <v>4.5</v>
      </c>
      <c r="P13" s="37">
        <f t="shared" si="5"/>
        <v>350</v>
      </c>
      <c r="Q13" s="39">
        <f>RnDData!R13</f>
        <v>1800</v>
      </c>
      <c r="R13" s="39">
        <f>RnDData!R38</f>
        <v>1500</v>
      </c>
      <c r="S13" s="37">
        <f t="shared" si="6"/>
        <v>-1500</v>
      </c>
      <c r="T13" s="37">
        <f t="shared" ref="T13:T76" si="9">H13/N13*$AA$4</f>
        <v>187.77</v>
      </c>
      <c r="U13" s="44">
        <f>$V$17/$W$17</f>
        <v>0.93321932114882511</v>
      </c>
    </row>
    <row r="14" spans="1:27">
      <c r="A14" s="37">
        <v>1</v>
      </c>
      <c r="B14" s="37" t="s">
        <v>42</v>
      </c>
      <c r="C14" s="37" t="s">
        <v>11</v>
      </c>
      <c r="D14" s="37">
        <v>12</v>
      </c>
      <c r="E14" s="37">
        <f>RnDData!E14</f>
        <v>39</v>
      </c>
      <c r="F14" s="39">
        <f>RnDData!D39</f>
        <v>1591</v>
      </c>
      <c r="G14" s="37">
        <f>RnDData!E39</f>
        <v>131</v>
      </c>
      <c r="H14" s="39">
        <f t="shared" si="2"/>
        <v>1683</v>
      </c>
      <c r="I14" s="41">
        <f>RnDData!M39</f>
        <v>7.2</v>
      </c>
      <c r="J14" s="50">
        <f t="shared" ref="J14:J17" si="10">IF(U14&lt;=100%,$X$17/N14, (100%*$X$17/N14+((U14-100%)*1.5*$X$17/N14)))</f>
        <v>4.41</v>
      </c>
      <c r="K14" s="37">
        <f t="shared" si="3"/>
        <v>7422.0300000000007</v>
      </c>
      <c r="L14" s="44">
        <f>(Marketing!F14-(I14+J14))/Marketing!F14</f>
        <v>0.47227272727272729</v>
      </c>
      <c r="M14" s="44">
        <f t="shared" si="4"/>
        <v>0</v>
      </c>
      <c r="N14" s="37">
        <f>RnDData!Q14</f>
        <v>5</v>
      </c>
      <c r="O14" s="37">
        <f>RnDData!Q39</f>
        <v>5.5</v>
      </c>
      <c r="P14" s="37">
        <f t="shared" si="5"/>
        <v>350</v>
      </c>
      <c r="Q14" s="39">
        <f>RnDData!R14</f>
        <v>1400</v>
      </c>
      <c r="R14" s="39">
        <f>RnDData!R39</f>
        <v>1400</v>
      </c>
      <c r="S14" s="37">
        <f t="shared" si="6"/>
        <v>0</v>
      </c>
      <c r="T14" s="37">
        <f t="shared" si="9"/>
        <v>222.15600000000003</v>
      </c>
      <c r="U14" s="44">
        <f t="shared" ref="U14:U17" si="11">$V$17/$W$17</f>
        <v>0.93321932114882511</v>
      </c>
    </row>
    <row r="15" spans="1:27">
      <c r="A15" s="37">
        <v>1</v>
      </c>
      <c r="B15" s="37" t="s">
        <v>43</v>
      </c>
      <c r="C15" s="37" t="s">
        <v>13</v>
      </c>
      <c r="D15" s="37">
        <v>13</v>
      </c>
      <c r="E15" s="37">
        <f>RnDData!E15</f>
        <v>40</v>
      </c>
      <c r="F15" s="39">
        <f>RnDData!D40</f>
        <v>471</v>
      </c>
      <c r="G15" s="37">
        <f>RnDData!E40</f>
        <v>114</v>
      </c>
      <c r="H15" s="39">
        <f t="shared" si="2"/>
        <v>545</v>
      </c>
      <c r="I15" s="41">
        <f>RnDData!M40</f>
        <v>16.16</v>
      </c>
      <c r="J15" s="50">
        <f t="shared" si="10"/>
        <v>7.3500000000000005</v>
      </c>
      <c r="K15" s="37">
        <f t="shared" si="3"/>
        <v>4005.7500000000005</v>
      </c>
      <c r="L15" s="44">
        <f>(Marketing!F15-(I15+J15))/Marketing!F15</f>
        <v>0.40481012658227844</v>
      </c>
      <c r="M15" s="44">
        <f t="shared" si="4"/>
        <v>0</v>
      </c>
      <c r="N15" s="37">
        <f>RnDData!Q15</f>
        <v>3</v>
      </c>
      <c r="O15" s="37">
        <f>RnDData!Q40</f>
        <v>3.5</v>
      </c>
      <c r="P15" s="37">
        <f t="shared" si="5"/>
        <v>350</v>
      </c>
      <c r="Q15" s="39">
        <f>RnDData!R15</f>
        <v>900</v>
      </c>
      <c r="R15" s="39">
        <f>RnDData!R40</f>
        <v>500</v>
      </c>
      <c r="S15" s="37">
        <f t="shared" si="6"/>
        <v>-2000</v>
      </c>
      <c r="T15" s="37">
        <f t="shared" si="9"/>
        <v>119.9</v>
      </c>
      <c r="U15" s="44">
        <f t="shared" si="11"/>
        <v>0.93321932114882511</v>
      </c>
    </row>
    <row r="16" spans="1:27">
      <c r="A16" s="37">
        <v>1</v>
      </c>
      <c r="B16" s="37" t="s">
        <v>44</v>
      </c>
      <c r="C16" s="37" t="s">
        <v>15</v>
      </c>
      <c r="D16" s="37">
        <v>14</v>
      </c>
      <c r="E16" s="37">
        <f>RnDData!E16</f>
        <v>78</v>
      </c>
      <c r="F16" s="39">
        <f>RnDData!D41</f>
        <v>490</v>
      </c>
      <c r="G16" s="37">
        <f>RnDData!E41</f>
        <v>33</v>
      </c>
      <c r="H16" s="39">
        <f t="shared" si="2"/>
        <v>445</v>
      </c>
      <c r="I16" s="41">
        <f>RnDData!M41</f>
        <v>15.92</v>
      </c>
      <c r="J16" s="50">
        <f t="shared" si="10"/>
        <v>7.3500000000000005</v>
      </c>
      <c r="K16" s="37">
        <f t="shared" si="3"/>
        <v>3270.7500000000005</v>
      </c>
      <c r="L16" s="44">
        <f>(Marketing!F16-(I16+J16))/Marketing!F16</f>
        <v>0.32550724637681161</v>
      </c>
      <c r="M16" s="44">
        <f t="shared" si="4"/>
        <v>0</v>
      </c>
      <c r="N16" s="37">
        <f>RnDData!Q16</f>
        <v>3</v>
      </c>
      <c r="O16" s="37">
        <f>RnDData!Q41</f>
        <v>3.5</v>
      </c>
      <c r="P16" s="37">
        <f t="shared" si="5"/>
        <v>350</v>
      </c>
      <c r="Q16" s="39">
        <f>RnDData!R16</f>
        <v>600</v>
      </c>
      <c r="R16" s="39">
        <f>RnDData!R41</f>
        <v>600</v>
      </c>
      <c r="S16" s="37">
        <f t="shared" si="6"/>
        <v>0</v>
      </c>
      <c r="T16" s="37">
        <f t="shared" si="9"/>
        <v>97.9</v>
      </c>
      <c r="U16" s="44">
        <f t="shared" si="11"/>
        <v>0.93321932114882511</v>
      </c>
    </row>
    <row r="17" spans="1:24">
      <c r="A17" s="37">
        <v>1</v>
      </c>
      <c r="B17" s="37" t="s">
        <v>45</v>
      </c>
      <c r="C17" s="37" t="s">
        <v>17</v>
      </c>
      <c r="D17" s="37">
        <v>15</v>
      </c>
      <c r="E17" s="37">
        <f>RnDData!E17</f>
        <v>62</v>
      </c>
      <c r="F17" s="39">
        <f>RnDData!D42</f>
        <v>421</v>
      </c>
      <c r="G17" s="37">
        <f>RnDData!E42</f>
        <v>37</v>
      </c>
      <c r="H17" s="39">
        <f t="shared" si="2"/>
        <v>396</v>
      </c>
      <c r="I17" s="41">
        <f>RnDData!M42</f>
        <v>13.71</v>
      </c>
      <c r="J17" s="50">
        <f t="shared" si="10"/>
        <v>7.3500000000000005</v>
      </c>
      <c r="K17" s="37">
        <f t="shared" si="3"/>
        <v>2910.6000000000004</v>
      </c>
      <c r="L17" s="44">
        <f>(Marketing!F17-(I17+J17))/Marketing!F17</f>
        <v>0.38956521739130429</v>
      </c>
      <c r="M17" s="44">
        <f t="shared" si="4"/>
        <v>0</v>
      </c>
      <c r="N17" s="37">
        <f>RnDData!Q17</f>
        <v>3</v>
      </c>
      <c r="O17" s="37">
        <f>RnDData!Q42</f>
        <v>3.5</v>
      </c>
      <c r="P17" s="37">
        <f t="shared" si="5"/>
        <v>350</v>
      </c>
      <c r="Q17" s="39">
        <f>RnDData!R17</f>
        <v>600</v>
      </c>
      <c r="R17" s="39">
        <f>RnDData!R42</f>
        <v>600</v>
      </c>
      <c r="S17" s="37">
        <f t="shared" si="6"/>
        <v>0</v>
      </c>
      <c r="T17" s="37">
        <f t="shared" si="9"/>
        <v>87.12</v>
      </c>
      <c r="U17" s="44">
        <f t="shared" si="11"/>
        <v>0.93321932114882511</v>
      </c>
      <c r="V17" s="50">
        <f>SUM(T13:T17)</f>
        <v>714.846</v>
      </c>
      <c r="W17" s="53">
        <v>766</v>
      </c>
      <c r="X17" s="31">
        <v>22.05</v>
      </c>
    </row>
    <row r="18" spans="1:24">
      <c r="A18" s="37">
        <v>1</v>
      </c>
      <c r="B18" s="37" t="s">
        <v>46</v>
      </c>
      <c r="C18" s="37" t="s">
        <v>9</v>
      </c>
      <c r="D18" s="37">
        <v>16</v>
      </c>
      <c r="E18" s="37">
        <f>RnDData!E18</f>
        <v>189</v>
      </c>
      <c r="F18" s="39">
        <f>RnDData!D43</f>
        <v>1312</v>
      </c>
      <c r="G18" s="37">
        <f>RnDData!E43</f>
        <v>115</v>
      </c>
      <c r="H18" s="39">
        <f t="shared" si="2"/>
        <v>1238</v>
      </c>
      <c r="I18" s="41">
        <f>RnDData!M43</f>
        <v>9.69</v>
      </c>
      <c r="J18" s="50">
        <f>IF(U18&lt;=100%,$X$22/N18, (100%*$X$22/N18+((U18-100%)*1.5*$X$22/N18)))</f>
        <v>5.5575109639830504</v>
      </c>
      <c r="K18" s="37">
        <f t="shared" si="3"/>
        <v>6880.1985734110167</v>
      </c>
      <c r="L18" s="44">
        <f>(Marketing!F18-(I18+J18))/Marketing!F18</f>
        <v>0.43527737170433151</v>
      </c>
      <c r="M18" s="44">
        <f t="shared" si="4"/>
        <v>5.4435028248587258E-3</v>
      </c>
      <c r="N18" s="37">
        <f>RnDData!Q18</f>
        <v>4</v>
      </c>
      <c r="O18" s="37">
        <f>RnDData!Q43</f>
        <v>5</v>
      </c>
      <c r="P18" s="37">
        <f t="shared" si="5"/>
        <v>700</v>
      </c>
      <c r="Q18" s="39">
        <f>RnDData!R18</f>
        <v>1800</v>
      </c>
      <c r="R18" s="39">
        <f>RnDData!R43</f>
        <v>1400</v>
      </c>
      <c r="S18" s="37">
        <f t="shared" si="6"/>
        <v>-2000</v>
      </c>
      <c r="T18" s="37">
        <f t="shared" si="9"/>
        <v>204.27</v>
      </c>
      <c r="U18" s="44">
        <f>$V$22/$W$22</f>
        <v>1.0054435028248587</v>
      </c>
    </row>
    <row r="19" spans="1:24">
      <c r="A19" s="37">
        <v>1</v>
      </c>
      <c r="B19" s="37" t="s">
        <v>47</v>
      </c>
      <c r="C19" s="37" t="s">
        <v>11</v>
      </c>
      <c r="D19" s="37">
        <v>17</v>
      </c>
      <c r="E19" s="37">
        <f>RnDData!E19</f>
        <v>39</v>
      </c>
      <c r="F19" s="39">
        <f>RnDData!D44</f>
        <v>2138</v>
      </c>
      <c r="G19" s="37">
        <f>RnDData!E44</f>
        <v>178</v>
      </c>
      <c r="H19" s="39">
        <f t="shared" si="2"/>
        <v>2277</v>
      </c>
      <c r="I19" s="41">
        <f>RnDData!M44</f>
        <v>6.75</v>
      </c>
      <c r="J19" s="50">
        <f t="shared" ref="J19:J22" si="12">IF(U19&lt;=100%,$X$22/N19, (100%*$X$22/N19+((U19-100%)*1.5*$X$22/N19)))</f>
        <v>4.4460087711864409</v>
      </c>
      <c r="K19" s="37">
        <f t="shared" si="3"/>
        <v>10123.561971991527</v>
      </c>
      <c r="L19" s="44">
        <f>(Marketing!F19-(I19+J19))/Marketing!F19</f>
        <v>0.4401995614406779</v>
      </c>
      <c r="M19" s="44">
        <f t="shared" si="4"/>
        <v>5.4435028248587258E-3</v>
      </c>
      <c r="N19" s="37">
        <f>RnDData!Q19</f>
        <v>5</v>
      </c>
      <c r="O19" s="37">
        <f>RnDData!Q44</f>
        <v>6</v>
      </c>
      <c r="P19" s="37">
        <f t="shared" si="5"/>
        <v>700</v>
      </c>
      <c r="Q19" s="39">
        <f>RnDData!R19</f>
        <v>1400</v>
      </c>
      <c r="R19" s="39">
        <f>RnDData!R44</f>
        <v>1400</v>
      </c>
      <c r="S19" s="37">
        <f t="shared" si="6"/>
        <v>0</v>
      </c>
      <c r="T19" s="37">
        <f t="shared" si="9"/>
        <v>300.56400000000002</v>
      </c>
      <c r="U19" s="44">
        <f t="shared" ref="U19:U22" si="13">$V$22/$W$22</f>
        <v>1.0054435028248587</v>
      </c>
    </row>
    <row r="20" spans="1:24">
      <c r="A20" s="37">
        <v>1</v>
      </c>
      <c r="B20" s="37" t="s">
        <v>48</v>
      </c>
      <c r="C20" s="37" t="s">
        <v>13</v>
      </c>
      <c r="D20" s="37">
        <v>18</v>
      </c>
      <c r="E20" s="37">
        <f>RnDData!E20</f>
        <v>40</v>
      </c>
      <c r="F20" s="39">
        <f>RnDData!D45</f>
        <v>290</v>
      </c>
      <c r="G20" s="37">
        <f>RnDData!E45</f>
        <v>96</v>
      </c>
      <c r="H20" s="39">
        <f t="shared" si="2"/>
        <v>346</v>
      </c>
      <c r="I20" s="41">
        <f>RnDData!M45</f>
        <v>13.13</v>
      </c>
      <c r="J20" s="50">
        <f t="shared" si="12"/>
        <v>7.4100146186440679</v>
      </c>
      <c r="K20" s="37">
        <f t="shared" si="3"/>
        <v>2563.8650580508474</v>
      </c>
      <c r="L20" s="44">
        <f>(Marketing!F20-(I20+J20))/Marketing!F20</f>
        <v>0.47999962990774508</v>
      </c>
      <c r="M20" s="44">
        <f t="shared" si="4"/>
        <v>5.4435028248587258E-3</v>
      </c>
      <c r="N20" s="37">
        <f>RnDData!Q20</f>
        <v>3</v>
      </c>
      <c r="O20" s="37">
        <f>RnDData!Q45</f>
        <v>5</v>
      </c>
      <c r="P20" s="37">
        <f t="shared" si="5"/>
        <v>1400</v>
      </c>
      <c r="Q20" s="39">
        <f>RnDData!R20</f>
        <v>900</v>
      </c>
      <c r="R20" s="39">
        <f>RnDData!R45</f>
        <v>900</v>
      </c>
      <c r="S20" s="37">
        <f t="shared" si="6"/>
        <v>0</v>
      </c>
      <c r="T20" s="37">
        <f t="shared" si="9"/>
        <v>76.12</v>
      </c>
      <c r="U20" s="44">
        <f t="shared" si="13"/>
        <v>1.0054435028248587</v>
      </c>
    </row>
    <row r="21" spans="1:24">
      <c r="A21" s="37">
        <v>1</v>
      </c>
      <c r="B21" s="37" t="s">
        <v>49</v>
      </c>
      <c r="C21" s="37" t="s">
        <v>15</v>
      </c>
      <c r="D21" s="37">
        <v>19</v>
      </c>
      <c r="E21" s="37">
        <f>RnDData!E21</f>
        <v>78</v>
      </c>
      <c r="F21" s="39">
        <f>RnDData!D46</f>
        <v>306</v>
      </c>
      <c r="G21" s="37">
        <f>RnDData!E46</f>
        <v>69</v>
      </c>
      <c r="H21" s="39">
        <f t="shared" si="2"/>
        <v>297</v>
      </c>
      <c r="I21" s="41">
        <f>RnDData!M46</f>
        <v>13.32</v>
      </c>
      <c r="J21" s="50">
        <f t="shared" si="12"/>
        <v>7.4100146186440679</v>
      </c>
      <c r="K21" s="37">
        <f t="shared" si="3"/>
        <v>2200.7743417372881</v>
      </c>
      <c r="L21" s="44">
        <f>(Marketing!F21-(I21+J21))/Marketing!F21</f>
        <v>0.39913001105379509</v>
      </c>
      <c r="M21" s="44">
        <f t="shared" si="4"/>
        <v>5.4435028248587258E-3</v>
      </c>
      <c r="N21" s="37">
        <f>RnDData!Q21</f>
        <v>3</v>
      </c>
      <c r="O21" s="37">
        <f>RnDData!Q46</f>
        <v>4</v>
      </c>
      <c r="P21" s="37">
        <f t="shared" si="5"/>
        <v>700</v>
      </c>
      <c r="Q21" s="39">
        <f>RnDData!R21</f>
        <v>600</v>
      </c>
      <c r="R21" s="39">
        <f>RnDData!R46</f>
        <v>600</v>
      </c>
      <c r="S21" s="37">
        <f t="shared" si="6"/>
        <v>0</v>
      </c>
      <c r="T21" s="37">
        <f t="shared" si="9"/>
        <v>65.34</v>
      </c>
      <c r="U21" s="44">
        <f t="shared" si="13"/>
        <v>1.0054435028248587</v>
      </c>
    </row>
    <row r="22" spans="1:24">
      <c r="A22" s="37">
        <v>1</v>
      </c>
      <c r="B22" s="37" t="s">
        <v>50</v>
      </c>
      <c r="C22" s="37" t="s">
        <v>17</v>
      </c>
      <c r="D22" s="37">
        <v>20</v>
      </c>
      <c r="E22" s="37">
        <f>RnDData!E22</f>
        <v>62</v>
      </c>
      <c r="F22" s="39">
        <f>RnDData!D47</f>
        <v>277</v>
      </c>
      <c r="G22" s="37">
        <f>RnDData!E47</f>
        <v>83</v>
      </c>
      <c r="H22" s="39">
        <f t="shared" si="2"/>
        <v>298</v>
      </c>
      <c r="I22" s="41">
        <f>RnDData!M47</f>
        <v>11.4</v>
      </c>
      <c r="J22" s="50">
        <f t="shared" si="12"/>
        <v>7.4100146186440679</v>
      </c>
      <c r="K22" s="37">
        <f t="shared" si="3"/>
        <v>2208.1843563559323</v>
      </c>
      <c r="L22" s="44">
        <f>(Marketing!F22-(I22+J22))/Marketing!F22</f>
        <v>0.45478218496683859</v>
      </c>
      <c r="M22" s="44">
        <f t="shared" si="4"/>
        <v>5.4435028248587258E-3</v>
      </c>
      <c r="N22" s="37">
        <f>RnDData!Q22</f>
        <v>3</v>
      </c>
      <c r="O22" s="37">
        <f>RnDData!Q47</f>
        <v>4</v>
      </c>
      <c r="P22" s="37">
        <f t="shared" si="5"/>
        <v>700</v>
      </c>
      <c r="Q22" s="39">
        <f>RnDData!R22</f>
        <v>600</v>
      </c>
      <c r="R22" s="39">
        <f>RnDData!R47</f>
        <v>600</v>
      </c>
      <c r="S22" s="37">
        <f t="shared" si="6"/>
        <v>0</v>
      </c>
      <c r="T22" s="37">
        <f t="shared" si="9"/>
        <v>65.56</v>
      </c>
      <c r="U22" s="44">
        <f t="shared" si="13"/>
        <v>1.0054435028248587</v>
      </c>
      <c r="V22" s="50">
        <f>SUM(T18:T22)</f>
        <v>711.85400000000004</v>
      </c>
      <c r="W22" s="53">
        <v>708</v>
      </c>
      <c r="X22" s="31">
        <v>22.05</v>
      </c>
    </row>
    <row r="23" spans="1:24">
      <c r="A23" s="37">
        <v>1</v>
      </c>
      <c r="B23" s="37" t="s">
        <v>51</v>
      </c>
      <c r="C23" s="37" t="s">
        <v>9</v>
      </c>
      <c r="D23" s="37">
        <v>21</v>
      </c>
      <c r="E23" s="37">
        <f>RnDData!E23</f>
        <v>189</v>
      </c>
      <c r="F23" s="39">
        <f>RnDData!D48</f>
        <v>1523</v>
      </c>
      <c r="G23" s="37">
        <f>RnDData!E48</f>
        <v>152</v>
      </c>
      <c r="H23" s="39">
        <f t="shared" si="2"/>
        <v>1486</v>
      </c>
      <c r="I23" s="41">
        <f>RnDData!M48</f>
        <v>10.7</v>
      </c>
      <c r="J23" s="50">
        <f>IF(U23&lt;=100%,$X$27/N23, (100%*$X$27/N23+((U23-100%)*1.5*$X$27/N23)))</f>
        <v>5.5125000000000002</v>
      </c>
      <c r="K23" s="37">
        <f t="shared" si="3"/>
        <v>8191.5749999999998</v>
      </c>
      <c r="L23" s="44">
        <f>(Marketing!F23-(I23+J23))/Marketing!F23</f>
        <v>0.45042372881355935</v>
      </c>
      <c r="M23" s="44">
        <f t="shared" si="4"/>
        <v>0</v>
      </c>
      <c r="N23" s="37">
        <f>RnDData!Q23</f>
        <v>4</v>
      </c>
      <c r="O23" s="37">
        <f>RnDData!Q48</f>
        <v>4</v>
      </c>
      <c r="P23" s="37">
        <f t="shared" si="5"/>
        <v>0</v>
      </c>
      <c r="Q23" s="39">
        <f>RnDData!R23</f>
        <v>1800</v>
      </c>
      <c r="R23" s="39">
        <f>RnDData!R48</f>
        <v>1300</v>
      </c>
      <c r="S23" s="37">
        <f t="shared" si="6"/>
        <v>-2500</v>
      </c>
      <c r="T23" s="37">
        <f t="shared" si="9"/>
        <v>245.19</v>
      </c>
      <c r="U23" s="44">
        <f>$V$27/$W$27</f>
        <v>0.99880000000000002</v>
      </c>
    </row>
    <row r="24" spans="1:24">
      <c r="A24" s="37">
        <v>1</v>
      </c>
      <c r="B24" s="37" t="s">
        <v>52</v>
      </c>
      <c r="C24" s="37" t="s">
        <v>11</v>
      </c>
      <c r="D24" s="37">
        <v>22</v>
      </c>
      <c r="E24" s="37">
        <f>RnDData!E24</f>
        <v>39</v>
      </c>
      <c r="F24" s="39">
        <f>RnDData!D49</f>
        <v>1350</v>
      </c>
      <c r="G24" s="37">
        <f>RnDData!E49</f>
        <v>174</v>
      </c>
      <c r="H24" s="39">
        <f t="shared" si="2"/>
        <v>1485</v>
      </c>
      <c r="I24" s="41">
        <f>RnDData!M49</f>
        <v>6.45</v>
      </c>
      <c r="J24" s="50">
        <f t="shared" ref="J24:J27" si="14">IF(U24&lt;=100%,$X$27/N24, (100%*$X$27/N24+((U24-100%)*1.5*$X$27/N24)))</f>
        <v>4.41</v>
      </c>
      <c r="K24" s="37">
        <f t="shared" si="3"/>
        <v>6548.85</v>
      </c>
      <c r="L24" s="44">
        <f>(Marketing!F24-(I24+J24))/Marketing!F24</f>
        <v>0.50636363636363635</v>
      </c>
      <c r="M24" s="44">
        <f t="shared" si="4"/>
        <v>0</v>
      </c>
      <c r="N24" s="37">
        <f>RnDData!Q24</f>
        <v>5</v>
      </c>
      <c r="O24" s="37">
        <f>RnDData!Q49</f>
        <v>5</v>
      </c>
      <c r="P24" s="37">
        <f t="shared" si="5"/>
        <v>0</v>
      </c>
      <c r="Q24" s="39">
        <f>RnDData!R24</f>
        <v>1400</v>
      </c>
      <c r="R24" s="39">
        <f>RnDData!R49</f>
        <v>1400</v>
      </c>
      <c r="S24" s="37">
        <f t="shared" si="6"/>
        <v>0</v>
      </c>
      <c r="T24" s="37">
        <f t="shared" si="9"/>
        <v>196.02</v>
      </c>
      <c r="U24" s="44">
        <f t="shared" ref="U24:U27" si="15">$V$27/$W$27</f>
        <v>0.99880000000000002</v>
      </c>
    </row>
    <row r="25" spans="1:24">
      <c r="A25" s="37">
        <v>1</v>
      </c>
      <c r="B25" s="37" t="s">
        <v>53</v>
      </c>
      <c r="C25" s="37" t="s">
        <v>13</v>
      </c>
      <c r="D25" s="37">
        <v>23</v>
      </c>
      <c r="E25" s="37">
        <f>RnDData!E25</f>
        <v>40</v>
      </c>
      <c r="F25" s="39">
        <f>RnDData!D50</f>
        <v>434</v>
      </c>
      <c r="G25" s="37">
        <f>RnDData!E50</f>
        <v>101</v>
      </c>
      <c r="H25" s="39">
        <f t="shared" si="2"/>
        <v>495</v>
      </c>
      <c r="I25" s="41">
        <f>RnDData!M50</f>
        <v>16.510000000000002</v>
      </c>
      <c r="J25" s="50">
        <f t="shared" si="14"/>
        <v>7.3500000000000005</v>
      </c>
      <c r="K25" s="37">
        <f t="shared" si="3"/>
        <v>3638.2500000000005</v>
      </c>
      <c r="L25" s="44">
        <f>(Marketing!F25-(I25+J25))/Marketing!F25</f>
        <v>0.39594936708860751</v>
      </c>
      <c r="M25" s="44">
        <f t="shared" si="4"/>
        <v>0</v>
      </c>
      <c r="N25" s="37">
        <f>RnDData!Q25</f>
        <v>3</v>
      </c>
      <c r="O25" s="37">
        <f>RnDData!Q50</f>
        <v>4</v>
      </c>
      <c r="P25" s="37">
        <f t="shared" si="5"/>
        <v>700</v>
      </c>
      <c r="Q25" s="39">
        <f>RnDData!R25</f>
        <v>900</v>
      </c>
      <c r="R25" s="39">
        <f>RnDData!R50</f>
        <v>400</v>
      </c>
      <c r="S25" s="37">
        <f t="shared" si="6"/>
        <v>-2500</v>
      </c>
      <c r="T25" s="37">
        <f t="shared" si="9"/>
        <v>108.9</v>
      </c>
      <c r="U25" s="44">
        <f t="shared" si="15"/>
        <v>0.99880000000000002</v>
      </c>
    </row>
    <row r="26" spans="1:24">
      <c r="A26" s="37">
        <v>1</v>
      </c>
      <c r="B26" s="37" t="s">
        <v>54</v>
      </c>
      <c r="C26" s="37" t="s">
        <v>15</v>
      </c>
      <c r="D26" s="37">
        <v>24</v>
      </c>
      <c r="E26" s="37">
        <f>RnDData!E26</f>
        <v>78</v>
      </c>
      <c r="F26" s="39">
        <f>RnDData!D51</f>
        <v>439</v>
      </c>
      <c r="G26" s="37">
        <f>RnDData!E51</f>
        <v>34</v>
      </c>
      <c r="H26" s="39">
        <f t="shared" si="2"/>
        <v>395</v>
      </c>
      <c r="I26" s="41">
        <f>RnDData!M51</f>
        <v>16.18</v>
      </c>
      <c r="J26" s="50">
        <f t="shared" si="14"/>
        <v>7.3500000000000005</v>
      </c>
      <c r="K26" s="37">
        <f t="shared" si="3"/>
        <v>2903.25</v>
      </c>
      <c r="L26" s="44">
        <f>(Marketing!F26-(I26+J26))/Marketing!F26</f>
        <v>0.31797101449275361</v>
      </c>
      <c r="M26" s="44">
        <f t="shared" si="4"/>
        <v>0</v>
      </c>
      <c r="N26" s="37">
        <f>RnDData!Q26</f>
        <v>3</v>
      </c>
      <c r="O26" s="37">
        <f>RnDData!Q51</f>
        <v>4</v>
      </c>
      <c r="P26" s="37">
        <f t="shared" si="5"/>
        <v>700</v>
      </c>
      <c r="Q26" s="39">
        <f>RnDData!R26</f>
        <v>600</v>
      </c>
      <c r="R26" s="39">
        <f>RnDData!R51</f>
        <v>500</v>
      </c>
      <c r="S26" s="37">
        <f t="shared" si="6"/>
        <v>-500</v>
      </c>
      <c r="T26" s="37">
        <f t="shared" si="9"/>
        <v>86.899999999999991</v>
      </c>
      <c r="U26" s="44">
        <f t="shared" si="15"/>
        <v>0.99880000000000002</v>
      </c>
    </row>
    <row r="27" spans="1:24">
      <c r="A27" s="37">
        <v>1</v>
      </c>
      <c r="B27" s="37" t="s">
        <v>55</v>
      </c>
      <c r="C27" s="37" t="s">
        <v>17</v>
      </c>
      <c r="D27" s="37">
        <v>25</v>
      </c>
      <c r="E27" s="37">
        <f>RnDData!E27</f>
        <v>62</v>
      </c>
      <c r="F27" s="39">
        <f>RnDData!D52</f>
        <v>371</v>
      </c>
      <c r="G27" s="37">
        <f>RnDData!E52</f>
        <v>87</v>
      </c>
      <c r="H27" s="39">
        <f t="shared" si="2"/>
        <v>396</v>
      </c>
      <c r="I27" s="41">
        <f>RnDData!M52</f>
        <v>13.72</v>
      </c>
      <c r="J27" s="50">
        <f t="shared" si="14"/>
        <v>7.3500000000000005</v>
      </c>
      <c r="K27" s="37">
        <f t="shared" si="3"/>
        <v>2910.6000000000004</v>
      </c>
      <c r="L27" s="44">
        <f>(Marketing!F27-(I27+J27))/Marketing!F27</f>
        <v>0.38927536231884058</v>
      </c>
      <c r="M27" s="44">
        <f t="shared" si="4"/>
        <v>0</v>
      </c>
      <c r="N27" s="37">
        <f>RnDData!Q27</f>
        <v>3</v>
      </c>
      <c r="O27" s="37">
        <f>RnDData!Q52</f>
        <v>4</v>
      </c>
      <c r="P27" s="37">
        <f t="shared" si="5"/>
        <v>700</v>
      </c>
      <c r="Q27" s="39">
        <f>RnDData!R27</f>
        <v>600</v>
      </c>
      <c r="R27" s="39">
        <f>RnDData!R52</f>
        <v>500</v>
      </c>
      <c r="S27" s="37">
        <f t="shared" si="6"/>
        <v>-500</v>
      </c>
      <c r="T27" s="37">
        <f t="shared" si="9"/>
        <v>87.12</v>
      </c>
      <c r="U27" s="44">
        <f t="shared" si="15"/>
        <v>0.99880000000000002</v>
      </c>
      <c r="V27" s="50">
        <f>SUM(T23:T27)</f>
        <v>724.13</v>
      </c>
      <c r="W27" s="53">
        <v>725</v>
      </c>
      <c r="X27" s="31">
        <v>22.05</v>
      </c>
    </row>
    <row r="28" spans="1:24">
      <c r="A28" s="37">
        <v>2</v>
      </c>
      <c r="B28" s="37" t="s">
        <v>31</v>
      </c>
      <c r="C28" s="37" t="s">
        <v>9</v>
      </c>
      <c r="D28" s="37">
        <v>26</v>
      </c>
      <c r="E28" s="37">
        <f>G3</f>
        <v>138</v>
      </c>
      <c r="F28" s="39">
        <f>RnDData!D53</f>
        <v>1132</v>
      </c>
      <c r="G28">
        <f>RnDData!E53</f>
        <v>194</v>
      </c>
      <c r="H28" s="39">
        <f t="shared" si="2"/>
        <v>1188</v>
      </c>
      <c r="I28" s="41">
        <f>RnDData!M53</f>
        <v>9.32</v>
      </c>
      <c r="N28">
        <f>O3</f>
        <v>4.5999999999999996</v>
      </c>
      <c r="O28">
        <f>RnDData!Q53</f>
        <v>5.2</v>
      </c>
      <c r="P28" s="37">
        <f t="shared" si="5"/>
        <v>420.0000000000004</v>
      </c>
      <c r="Q28" s="39">
        <f>R3</f>
        <v>1400</v>
      </c>
      <c r="R28" s="39">
        <f>RnDData!R53</f>
        <v>1400</v>
      </c>
      <c r="S28" s="37">
        <f t="shared" si="6"/>
        <v>0</v>
      </c>
      <c r="T28" s="37">
        <f t="shared" si="9"/>
        <v>170.45217391304351</v>
      </c>
      <c r="U28" s="44">
        <f>$V$32/$W$32</f>
        <v>0.91935497385344256</v>
      </c>
    </row>
    <row r="29" spans="1:24">
      <c r="A29" s="37">
        <v>2</v>
      </c>
      <c r="B29" s="37" t="s">
        <v>32</v>
      </c>
      <c r="C29" s="37" t="s">
        <v>11</v>
      </c>
      <c r="D29" s="37">
        <v>27</v>
      </c>
      <c r="E29" s="37">
        <f t="shared" ref="E29:E32" si="16">G4</f>
        <v>120</v>
      </c>
      <c r="F29" s="39">
        <f>RnDData!D54</f>
        <v>1712</v>
      </c>
      <c r="G29" s="37">
        <f>RnDData!E54</f>
        <v>141</v>
      </c>
      <c r="H29" s="39">
        <f t="shared" si="2"/>
        <v>1733</v>
      </c>
      <c r="I29" s="41">
        <f>RnDData!M54</f>
        <v>6.38</v>
      </c>
      <c r="N29" s="37">
        <f t="shared" ref="N29:N32" si="17">O4</f>
        <v>5.4</v>
      </c>
      <c r="O29" s="37">
        <f>RnDData!Q54</f>
        <v>5.8</v>
      </c>
      <c r="P29" s="37">
        <f t="shared" si="5"/>
        <v>279.9999999999996</v>
      </c>
      <c r="Q29" s="39">
        <f t="shared" ref="Q29:Q32" si="18">R4</f>
        <v>1400</v>
      </c>
      <c r="R29" s="39">
        <f>RnDData!R54</f>
        <v>1400</v>
      </c>
      <c r="S29" s="37">
        <f t="shared" si="6"/>
        <v>0</v>
      </c>
      <c r="T29" s="37">
        <f t="shared" si="9"/>
        <v>211.81111111111113</v>
      </c>
      <c r="U29" s="44">
        <f t="shared" ref="U29:U32" si="19">$V$32/$W$32</f>
        <v>0.91935497385344256</v>
      </c>
    </row>
    <row r="30" spans="1:24">
      <c r="A30" s="37">
        <v>2</v>
      </c>
      <c r="B30" s="37" t="s">
        <v>33</v>
      </c>
      <c r="C30" s="37" t="s">
        <v>13</v>
      </c>
      <c r="D30" s="37">
        <v>28</v>
      </c>
      <c r="E30" s="37">
        <f t="shared" si="16"/>
        <v>107</v>
      </c>
      <c r="F30" s="39">
        <f>RnDData!D55</f>
        <v>523</v>
      </c>
      <c r="G30" s="37">
        <f>RnDData!E55</f>
        <v>129</v>
      </c>
      <c r="H30" s="39">
        <f t="shared" si="2"/>
        <v>545</v>
      </c>
      <c r="I30" s="41">
        <f>RnDData!M55</f>
        <v>14.29</v>
      </c>
      <c r="N30" s="37">
        <f t="shared" si="17"/>
        <v>3.4</v>
      </c>
      <c r="O30" s="37">
        <f>RnDData!Q55</f>
        <v>3.8</v>
      </c>
      <c r="P30" s="37">
        <f t="shared" si="5"/>
        <v>279.99999999999994</v>
      </c>
      <c r="Q30" s="39">
        <f t="shared" si="18"/>
        <v>900</v>
      </c>
      <c r="R30" s="39">
        <f>RnDData!R55</f>
        <v>800</v>
      </c>
      <c r="S30" s="37">
        <f t="shared" si="6"/>
        <v>-500</v>
      </c>
      <c r="T30" s="37">
        <f t="shared" si="9"/>
        <v>105.79411764705884</v>
      </c>
      <c r="U30" s="44">
        <f t="shared" si="19"/>
        <v>0.91935497385344256</v>
      </c>
    </row>
    <row r="31" spans="1:24">
      <c r="A31" s="37">
        <v>2</v>
      </c>
      <c r="B31" s="37" t="s">
        <v>34</v>
      </c>
      <c r="C31" s="37" t="s">
        <v>15</v>
      </c>
      <c r="D31" s="37">
        <v>29</v>
      </c>
      <c r="E31" s="37">
        <f t="shared" si="16"/>
        <v>59</v>
      </c>
      <c r="F31" s="39">
        <f>RnDData!D56</f>
        <v>395</v>
      </c>
      <c r="G31" s="37">
        <f>RnDData!E56</f>
        <v>59</v>
      </c>
      <c r="H31" s="39">
        <f t="shared" si="2"/>
        <v>395</v>
      </c>
      <c r="I31" s="41">
        <f>RnDData!M56</f>
        <v>13.73</v>
      </c>
      <c r="N31" s="37">
        <f t="shared" si="17"/>
        <v>3.4</v>
      </c>
      <c r="O31" s="37">
        <f>RnDData!Q56</f>
        <v>3.8</v>
      </c>
      <c r="P31" s="37">
        <f t="shared" si="5"/>
        <v>279.99999999999994</v>
      </c>
      <c r="Q31" s="39">
        <f t="shared" si="18"/>
        <v>600</v>
      </c>
      <c r="R31" s="39">
        <f>RnDData!R56</f>
        <v>600</v>
      </c>
      <c r="S31" s="37">
        <f t="shared" si="6"/>
        <v>0</v>
      </c>
      <c r="T31" s="37">
        <f t="shared" si="9"/>
        <v>76.676470588235304</v>
      </c>
      <c r="U31" s="44">
        <f t="shared" si="19"/>
        <v>0.91935497385344256</v>
      </c>
    </row>
    <row r="32" spans="1:24">
      <c r="A32" s="37">
        <v>2</v>
      </c>
      <c r="B32" s="37" t="s">
        <v>35</v>
      </c>
      <c r="C32" s="37" t="s">
        <v>9</v>
      </c>
      <c r="D32" s="37">
        <v>30</v>
      </c>
      <c r="E32" s="37">
        <f t="shared" si="16"/>
        <v>55</v>
      </c>
      <c r="F32" s="39">
        <f>RnDData!D57</f>
        <v>417</v>
      </c>
      <c r="G32" s="37">
        <f>RnDData!E57</f>
        <v>134</v>
      </c>
      <c r="H32" s="39">
        <f t="shared" si="2"/>
        <v>496</v>
      </c>
      <c r="I32" s="41">
        <f>RnDData!M57</f>
        <v>12.31</v>
      </c>
      <c r="N32" s="37">
        <f t="shared" si="17"/>
        <v>3.4</v>
      </c>
      <c r="O32" s="37">
        <f>RnDData!Q57</f>
        <v>3.8</v>
      </c>
      <c r="P32" s="37">
        <f t="shared" si="5"/>
        <v>279.99999999999994</v>
      </c>
      <c r="Q32" s="39">
        <f t="shared" si="18"/>
        <v>600</v>
      </c>
      <c r="R32" s="39">
        <f>RnDData!R57</f>
        <v>600</v>
      </c>
      <c r="S32" s="37">
        <f t="shared" si="6"/>
        <v>0</v>
      </c>
      <c r="T32" s="37">
        <f t="shared" si="9"/>
        <v>96.28235294117647</v>
      </c>
      <c r="U32" s="44">
        <f t="shared" si="19"/>
        <v>0.91935497385344256</v>
      </c>
      <c r="V32" s="50">
        <f>SUM(T28:T32)</f>
        <v>661.01622620062517</v>
      </c>
      <c r="W32" s="54">
        <v>719</v>
      </c>
      <c r="X32" s="31"/>
    </row>
    <row r="33" spans="1:20">
      <c r="A33" s="37">
        <v>2</v>
      </c>
      <c r="B33" s="37" t="s">
        <v>123</v>
      </c>
      <c r="C33" s="37"/>
      <c r="D33" s="37">
        <v>31</v>
      </c>
      <c r="F33" s="39">
        <f>RnDData!D58</f>
        <v>0</v>
      </c>
      <c r="G33" s="37">
        <f>RnDData!E58</f>
        <v>0</v>
      </c>
      <c r="H33" s="39">
        <f t="shared" si="2"/>
        <v>0</v>
      </c>
      <c r="I33" s="41">
        <f>RnDData!M58</f>
        <v>0</v>
      </c>
      <c r="O33" s="37">
        <f>RnDData!Q58</f>
        <v>3</v>
      </c>
      <c r="P33" s="37">
        <f t="shared" si="5"/>
        <v>2100</v>
      </c>
      <c r="R33" s="39">
        <f>RnDData!R58</f>
        <v>400</v>
      </c>
      <c r="S33" s="37">
        <f t="shared" si="6"/>
        <v>4000</v>
      </c>
      <c r="T33" s="37" t="e">
        <f t="shared" si="9"/>
        <v>#DIV/0!</v>
      </c>
    </row>
    <row r="34" spans="1:20">
      <c r="A34" s="37">
        <v>2</v>
      </c>
      <c r="B34" s="37" t="s">
        <v>36</v>
      </c>
      <c r="C34" s="37" t="s">
        <v>9</v>
      </c>
      <c r="D34" s="37">
        <v>32</v>
      </c>
      <c r="E34" s="37">
        <f t="shared" ref="E34:E43" si="20">G8</f>
        <v>103</v>
      </c>
      <c r="F34" s="39">
        <f>RnDData!D59</f>
        <v>1038</v>
      </c>
      <c r="G34" s="37">
        <f>RnDData!E59</f>
        <v>204</v>
      </c>
      <c r="H34" s="39">
        <f t="shared" si="2"/>
        <v>1139</v>
      </c>
      <c r="I34" s="41">
        <f>RnDData!M59</f>
        <v>9.2100000000000009</v>
      </c>
      <c r="N34" s="37">
        <f t="shared" ref="N34:N43" si="21">O8</f>
        <v>5</v>
      </c>
      <c r="O34" s="37">
        <f>RnDData!Q59</f>
        <v>5.8</v>
      </c>
      <c r="P34" s="37">
        <f t="shared" si="5"/>
        <v>559.99999999999989</v>
      </c>
      <c r="Q34" s="39">
        <f t="shared" ref="Q34:Q43" si="22">R8</f>
        <v>1500</v>
      </c>
      <c r="R34" s="39">
        <f>RnDData!R59</f>
        <v>1500</v>
      </c>
      <c r="S34" s="37">
        <f t="shared" si="6"/>
        <v>0</v>
      </c>
      <c r="T34" s="37">
        <f t="shared" si="9"/>
        <v>150.34800000000001</v>
      </c>
    </row>
    <row r="35" spans="1:20">
      <c r="A35" s="37">
        <v>2</v>
      </c>
      <c r="B35" s="37" t="s">
        <v>37</v>
      </c>
      <c r="C35" s="37" t="s">
        <v>11</v>
      </c>
      <c r="D35" s="37">
        <v>33</v>
      </c>
      <c r="E35" s="37">
        <f t="shared" si="20"/>
        <v>156</v>
      </c>
      <c r="F35" s="39">
        <f>RnDData!D60</f>
        <v>1933</v>
      </c>
      <c r="G35" s="37">
        <f>RnDData!E60</f>
        <v>154</v>
      </c>
      <c r="H35" s="39">
        <f t="shared" si="2"/>
        <v>1931</v>
      </c>
      <c r="I35" s="41">
        <f>RnDData!M60</f>
        <v>5.93</v>
      </c>
      <c r="N35" s="37">
        <f t="shared" si="21"/>
        <v>6</v>
      </c>
      <c r="O35" s="37">
        <f>RnDData!Q60</f>
        <v>6.8</v>
      </c>
      <c r="P35" s="37">
        <f t="shared" si="5"/>
        <v>559.99999999999989</v>
      </c>
      <c r="Q35" s="39">
        <f t="shared" si="22"/>
        <v>1400</v>
      </c>
      <c r="R35" s="39">
        <f>RnDData!R60</f>
        <v>1400</v>
      </c>
      <c r="S35" s="37">
        <f t="shared" si="6"/>
        <v>0</v>
      </c>
      <c r="T35" s="37">
        <f t="shared" si="9"/>
        <v>212.41</v>
      </c>
    </row>
    <row r="36" spans="1:20">
      <c r="A36" s="37">
        <v>2</v>
      </c>
      <c r="B36" s="37" t="s">
        <v>38</v>
      </c>
      <c r="C36" s="37" t="s">
        <v>13</v>
      </c>
      <c r="D36" s="37">
        <v>34</v>
      </c>
      <c r="E36" s="37">
        <f t="shared" si="20"/>
        <v>102</v>
      </c>
      <c r="F36" s="39">
        <f>RnDData!D61</f>
        <v>541</v>
      </c>
      <c r="G36" s="37">
        <f>RnDData!E61</f>
        <v>106</v>
      </c>
      <c r="H36" s="39">
        <f t="shared" si="2"/>
        <v>545</v>
      </c>
      <c r="I36" s="41">
        <f>RnDData!M61</f>
        <v>15.73</v>
      </c>
      <c r="N36" s="37">
        <f t="shared" si="21"/>
        <v>4</v>
      </c>
      <c r="O36" s="37">
        <f>RnDData!Q61</f>
        <v>4.8</v>
      </c>
      <c r="P36" s="37">
        <f t="shared" si="5"/>
        <v>559.99999999999989</v>
      </c>
      <c r="Q36" s="39">
        <f t="shared" si="22"/>
        <v>600</v>
      </c>
      <c r="R36" s="39">
        <f>RnDData!R61</f>
        <v>600</v>
      </c>
      <c r="S36" s="37">
        <f t="shared" si="6"/>
        <v>0</v>
      </c>
      <c r="T36" s="37">
        <f t="shared" si="9"/>
        <v>89.924999999999997</v>
      </c>
    </row>
    <row r="37" spans="1:20">
      <c r="A37" s="37">
        <v>2</v>
      </c>
      <c r="B37" s="37" t="s">
        <v>39</v>
      </c>
      <c r="C37" s="37" t="s">
        <v>15</v>
      </c>
      <c r="D37" s="37">
        <v>35</v>
      </c>
      <c r="E37" s="37">
        <f t="shared" si="20"/>
        <v>31</v>
      </c>
      <c r="F37" s="39">
        <f>RnDData!D62</f>
        <v>576</v>
      </c>
      <c r="G37" s="37">
        <f>RnDData!E62</f>
        <v>49</v>
      </c>
      <c r="H37" s="39">
        <f t="shared" si="2"/>
        <v>594</v>
      </c>
      <c r="I37" s="41">
        <f>RnDData!M62</f>
        <v>15.67</v>
      </c>
      <c r="N37" s="37">
        <f t="shared" si="21"/>
        <v>4</v>
      </c>
      <c r="O37" s="37">
        <f>RnDData!Q62</f>
        <v>4.8</v>
      </c>
      <c r="P37" s="37">
        <f t="shared" si="5"/>
        <v>559.99999999999989</v>
      </c>
      <c r="Q37" s="39">
        <f t="shared" si="22"/>
        <v>500</v>
      </c>
      <c r="R37" s="39">
        <f>RnDData!R62</f>
        <v>600</v>
      </c>
      <c r="S37" s="37">
        <f t="shared" si="6"/>
        <v>1000</v>
      </c>
      <c r="T37" s="37">
        <f t="shared" si="9"/>
        <v>98.01</v>
      </c>
    </row>
    <row r="38" spans="1:20">
      <c r="A38" s="37">
        <v>2</v>
      </c>
      <c r="B38" s="37" t="s">
        <v>40</v>
      </c>
      <c r="C38" s="37" t="s">
        <v>17</v>
      </c>
      <c r="D38" s="37">
        <v>36</v>
      </c>
      <c r="E38" s="37">
        <f t="shared" si="20"/>
        <v>60</v>
      </c>
      <c r="F38" s="39">
        <f>RnDData!D63</f>
        <v>580</v>
      </c>
      <c r="G38" s="37">
        <f>RnDData!E63</f>
        <v>75</v>
      </c>
      <c r="H38" s="39">
        <f t="shared" si="2"/>
        <v>595</v>
      </c>
      <c r="I38" s="41">
        <f>RnDData!M63</f>
        <v>13.03</v>
      </c>
      <c r="N38" s="37">
        <f t="shared" si="21"/>
        <v>4</v>
      </c>
      <c r="O38" s="37">
        <f>RnDData!Q63</f>
        <v>4.8</v>
      </c>
      <c r="P38" s="37">
        <f t="shared" si="5"/>
        <v>559.99999999999989</v>
      </c>
      <c r="Q38" s="39">
        <f t="shared" si="22"/>
        <v>500</v>
      </c>
      <c r="R38" s="39">
        <f>RnDData!R63</f>
        <v>600</v>
      </c>
      <c r="S38" s="37">
        <f t="shared" si="6"/>
        <v>1000</v>
      </c>
      <c r="T38" s="37">
        <f t="shared" si="9"/>
        <v>98.175000000000011</v>
      </c>
    </row>
    <row r="39" spans="1:20">
      <c r="A39" s="37">
        <v>2</v>
      </c>
      <c r="B39" s="37" t="s">
        <v>41</v>
      </c>
      <c r="C39" s="37" t="s">
        <v>9</v>
      </c>
      <c r="D39" s="37">
        <v>37</v>
      </c>
      <c r="E39" s="37">
        <f t="shared" si="20"/>
        <v>115</v>
      </c>
      <c r="F39" s="39">
        <f>RnDData!D64</f>
        <v>1220</v>
      </c>
      <c r="G39" s="37">
        <f>RnDData!E64</f>
        <v>232</v>
      </c>
      <c r="H39" s="39">
        <f t="shared" si="2"/>
        <v>1337</v>
      </c>
      <c r="I39" s="41">
        <f>RnDData!M64</f>
        <v>11.24</v>
      </c>
      <c r="N39" s="37">
        <f t="shared" si="21"/>
        <v>4.5</v>
      </c>
      <c r="O39" s="37">
        <f>RnDData!Q64</f>
        <v>5</v>
      </c>
      <c r="P39" s="37">
        <f t="shared" si="5"/>
        <v>350</v>
      </c>
      <c r="Q39" s="39">
        <f t="shared" si="22"/>
        <v>1500</v>
      </c>
      <c r="R39" s="39">
        <f>RnDData!R64</f>
        <v>1500</v>
      </c>
      <c r="S39" s="37">
        <f t="shared" si="6"/>
        <v>0</v>
      </c>
      <c r="T39" s="37">
        <f t="shared" si="9"/>
        <v>196.09333333333333</v>
      </c>
    </row>
    <row r="40" spans="1:20">
      <c r="A40" s="37">
        <v>2</v>
      </c>
      <c r="B40" s="37" t="s">
        <v>42</v>
      </c>
      <c r="C40" s="37" t="s">
        <v>11</v>
      </c>
      <c r="D40" s="37">
        <v>38</v>
      </c>
      <c r="E40" s="37">
        <f t="shared" si="20"/>
        <v>131</v>
      </c>
      <c r="F40" s="39">
        <f>RnDData!D65</f>
        <v>1679</v>
      </c>
      <c r="G40" s="37">
        <f>RnDData!E65</f>
        <v>185</v>
      </c>
      <c r="H40" s="39">
        <f t="shared" si="2"/>
        <v>1733</v>
      </c>
      <c r="I40" s="41">
        <f>RnDData!M65</f>
        <v>6.68</v>
      </c>
      <c r="N40" s="37">
        <f t="shared" si="21"/>
        <v>5.5</v>
      </c>
      <c r="O40" s="37">
        <f>RnDData!Q65</f>
        <v>6</v>
      </c>
      <c r="P40" s="37">
        <f t="shared" si="5"/>
        <v>350</v>
      </c>
      <c r="Q40" s="39">
        <f t="shared" si="22"/>
        <v>1400</v>
      </c>
      <c r="R40" s="39">
        <f>RnDData!R65</f>
        <v>1400</v>
      </c>
      <c r="S40" s="37">
        <f t="shared" si="6"/>
        <v>0</v>
      </c>
      <c r="T40" s="37">
        <f t="shared" si="9"/>
        <v>207.95999999999998</v>
      </c>
    </row>
    <row r="41" spans="1:20">
      <c r="A41" s="37">
        <v>2</v>
      </c>
      <c r="B41" s="37" t="s">
        <v>43</v>
      </c>
      <c r="C41" s="37" t="s">
        <v>13</v>
      </c>
      <c r="D41" s="37">
        <v>39</v>
      </c>
      <c r="E41" s="37">
        <f t="shared" si="20"/>
        <v>114</v>
      </c>
      <c r="F41" s="39">
        <f>RnDData!D66</f>
        <v>686</v>
      </c>
      <c r="G41" s="37">
        <f>RnDData!E66</f>
        <v>121</v>
      </c>
      <c r="H41" s="39">
        <f t="shared" si="2"/>
        <v>693</v>
      </c>
      <c r="I41" s="41">
        <f>RnDData!M66</f>
        <v>16.07</v>
      </c>
      <c r="N41" s="37">
        <f t="shared" si="21"/>
        <v>3.5</v>
      </c>
      <c r="O41" s="37">
        <f>RnDData!Q66</f>
        <v>4</v>
      </c>
      <c r="P41" s="37">
        <f t="shared" si="5"/>
        <v>350</v>
      </c>
      <c r="Q41" s="39">
        <f t="shared" si="22"/>
        <v>500</v>
      </c>
      <c r="R41" s="39">
        <f>RnDData!R66</f>
        <v>600</v>
      </c>
      <c r="S41" s="37">
        <f t="shared" si="6"/>
        <v>1000</v>
      </c>
      <c r="T41" s="37">
        <f t="shared" si="9"/>
        <v>130.68</v>
      </c>
    </row>
    <row r="42" spans="1:20">
      <c r="A42" s="37">
        <v>2</v>
      </c>
      <c r="B42" s="37" t="s">
        <v>44</v>
      </c>
      <c r="C42" s="37" t="s">
        <v>15</v>
      </c>
      <c r="D42" s="37">
        <v>40</v>
      </c>
      <c r="E42" s="37">
        <f t="shared" si="20"/>
        <v>33</v>
      </c>
      <c r="F42" s="39">
        <f>RnDData!D67</f>
        <v>610</v>
      </c>
      <c r="G42" s="37">
        <f>RnDData!E67</f>
        <v>67</v>
      </c>
      <c r="H42" s="39">
        <f t="shared" si="2"/>
        <v>644</v>
      </c>
      <c r="I42" s="41">
        <f>RnDData!M67</f>
        <v>15.73</v>
      </c>
      <c r="N42" s="37">
        <f t="shared" si="21"/>
        <v>3.5</v>
      </c>
      <c r="O42" s="37">
        <f>RnDData!Q67</f>
        <v>4</v>
      </c>
      <c r="P42" s="37">
        <f t="shared" si="5"/>
        <v>350</v>
      </c>
      <c r="Q42" s="39">
        <f t="shared" si="22"/>
        <v>600</v>
      </c>
      <c r="R42" s="39">
        <f>RnDData!R67</f>
        <v>650</v>
      </c>
      <c r="S42" s="37">
        <f t="shared" si="6"/>
        <v>500</v>
      </c>
      <c r="T42" s="37">
        <f t="shared" si="9"/>
        <v>121.44000000000001</v>
      </c>
    </row>
    <row r="43" spans="1:20">
      <c r="A43" s="37">
        <v>2</v>
      </c>
      <c r="B43" s="37" t="s">
        <v>45</v>
      </c>
      <c r="C43" s="37" t="s">
        <v>17</v>
      </c>
      <c r="D43" s="37">
        <v>41</v>
      </c>
      <c r="E43" s="37">
        <f t="shared" si="20"/>
        <v>37</v>
      </c>
      <c r="F43" s="39">
        <f>RnDData!D68</f>
        <v>581</v>
      </c>
      <c r="G43" s="37">
        <f>RnDData!E68</f>
        <v>100</v>
      </c>
      <c r="H43" s="39">
        <f t="shared" si="2"/>
        <v>644</v>
      </c>
      <c r="I43" s="41">
        <f>RnDData!M68</f>
        <v>13.62</v>
      </c>
      <c r="N43" s="37">
        <f t="shared" si="21"/>
        <v>3.5</v>
      </c>
      <c r="O43" s="37">
        <f>RnDData!Q68</f>
        <v>4</v>
      </c>
      <c r="P43" s="37">
        <f t="shared" si="5"/>
        <v>350</v>
      </c>
      <c r="Q43" s="39">
        <f t="shared" si="22"/>
        <v>600</v>
      </c>
      <c r="R43" s="39">
        <f>RnDData!R68</f>
        <v>650</v>
      </c>
      <c r="S43" s="37">
        <f t="shared" si="6"/>
        <v>500</v>
      </c>
      <c r="T43" s="37">
        <f t="shared" si="9"/>
        <v>121.44000000000001</v>
      </c>
    </row>
    <row r="44" spans="1:20">
      <c r="A44" s="37">
        <v>2</v>
      </c>
      <c r="B44" s="37" t="s">
        <v>140</v>
      </c>
      <c r="C44" s="37"/>
      <c r="D44" s="37">
        <v>42</v>
      </c>
      <c r="F44" s="39">
        <f>RnDData!D69</f>
        <v>0</v>
      </c>
      <c r="G44" s="37">
        <f>RnDData!E69</f>
        <v>0</v>
      </c>
      <c r="H44" s="39">
        <f t="shared" si="2"/>
        <v>0</v>
      </c>
      <c r="I44" s="41">
        <f>RnDData!M69</f>
        <v>0</v>
      </c>
      <c r="O44" s="37">
        <f>RnDData!Q69</f>
        <v>4</v>
      </c>
      <c r="P44" s="37">
        <f t="shared" si="5"/>
        <v>2800</v>
      </c>
      <c r="R44" s="39">
        <f>RnDData!R69</f>
        <v>500</v>
      </c>
      <c r="S44" s="37">
        <f t="shared" si="6"/>
        <v>5000</v>
      </c>
      <c r="T44" s="37" t="e">
        <f t="shared" si="9"/>
        <v>#DIV/0!</v>
      </c>
    </row>
    <row r="45" spans="1:20">
      <c r="A45" s="37">
        <v>2</v>
      </c>
      <c r="B45" s="37" t="s">
        <v>46</v>
      </c>
      <c r="C45" s="37" t="s">
        <v>9</v>
      </c>
      <c r="D45" s="37">
        <v>43</v>
      </c>
      <c r="E45" s="37">
        <f t="shared" ref="E45:E54" si="23">G18</f>
        <v>115</v>
      </c>
      <c r="F45" s="39">
        <f>RnDData!D70</f>
        <v>1362</v>
      </c>
      <c r="G45" s="37">
        <f>RnDData!E70</f>
        <v>189</v>
      </c>
      <c r="H45" s="39">
        <f t="shared" si="2"/>
        <v>1436</v>
      </c>
      <c r="I45" s="41">
        <f>RnDData!M70</f>
        <v>8.2799999999999994</v>
      </c>
      <c r="N45" s="37">
        <f t="shared" ref="N45:N54" si="24">O18</f>
        <v>5</v>
      </c>
      <c r="O45" s="37">
        <f>RnDData!Q70</f>
        <v>6</v>
      </c>
      <c r="P45" s="37">
        <f t="shared" si="5"/>
        <v>700</v>
      </c>
      <c r="Q45" s="39">
        <f t="shared" ref="Q45:Q54" si="25">R18</f>
        <v>1400</v>
      </c>
      <c r="R45" s="39">
        <f>RnDData!R70</f>
        <v>1400</v>
      </c>
      <c r="S45" s="37">
        <f t="shared" si="6"/>
        <v>0</v>
      </c>
      <c r="T45" s="37">
        <f t="shared" si="9"/>
        <v>189.55199999999999</v>
      </c>
    </row>
    <row r="46" spans="1:20">
      <c r="A46" s="37">
        <v>2</v>
      </c>
      <c r="B46" s="37" t="s">
        <v>47</v>
      </c>
      <c r="C46" s="37" t="s">
        <v>11</v>
      </c>
      <c r="D46" s="37">
        <v>44</v>
      </c>
      <c r="E46" s="37">
        <f t="shared" si="23"/>
        <v>178</v>
      </c>
      <c r="F46" s="39">
        <f>RnDData!D71</f>
        <v>2113</v>
      </c>
      <c r="G46" s="37">
        <f>RnDData!E71</f>
        <v>194</v>
      </c>
      <c r="H46" s="39">
        <f t="shared" si="2"/>
        <v>2129</v>
      </c>
      <c r="I46" s="41">
        <f>RnDData!M71</f>
        <v>5.78</v>
      </c>
      <c r="N46" s="37">
        <f t="shared" si="24"/>
        <v>6</v>
      </c>
      <c r="O46" s="37">
        <f>RnDData!Q71</f>
        <v>7</v>
      </c>
      <c r="P46" s="37">
        <f t="shared" si="5"/>
        <v>700</v>
      </c>
      <c r="Q46" s="39">
        <f t="shared" si="25"/>
        <v>1400</v>
      </c>
      <c r="R46" s="39">
        <f>RnDData!R71</f>
        <v>1500</v>
      </c>
      <c r="S46" s="37">
        <f t="shared" si="6"/>
        <v>1000</v>
      </c>
      <c r="T46" s="37">
        <f t="shared" si="9"/>
        <v>234.19</v>
      </c>
    </row>
    <row r="47" spans="1:20">
      <c r="A47" s="37">
        <v>2</v>
      </c>
      <c r="B47" s="37" t="s">
        <v>48</v>
      </c>
      <c r="C47" s="37" t="s">
        <v>9</v>
      </c>
      <c r="D47" s="37">
        <v>45</v>
      </c>
      <c r="E47" s="37">
        <f t="shared" si="23"/>
        <v>96</v>
      </c>
      <c r="F47" s="39">
        <f>RnDData!D72</f>
        <v>1162</v>
      </c>
      <c r="G47" s="37">
        <f>RnDData!E72</f>
        <v>74</v>
      </c>
      <c r="H47" s="39">
        <f t="shared" si="2"/>
        <v>1140</v>
      </c>
      <c r="I47" s="41">
        <f>RnDData!M72</f>
        <v>9.6999999999999993</v>
      </c>
      <c r="N47" s="37">
        <f t="shared" si="24"/>
        <v>5</v>
      </c>
      <c r="O47" s="37">
        <f>RnDData!Q72</f>
        <v>6</v>
      </c>
      <c r="P47" s="37">
        <f t="shared" si="5"/>
        <v>700</v>
      </c>
      <c r="Q47" s="39">
        <f t="shared" si="25"/>
        <v>900</v>
      </c>
      <c r="R47" s="39">
        <f>RnDData!R72</f>
        <v>900</v>
      </c>
      <c r="S47" s="37">
        <f t="shared" si="6"/>
        <v>0</v>
      </c>
      <c r="T47" s="37">
        <f t="shared" si="9"/>
        <v>150.48000000000002</v>
      </c>
    </row>
    <row r="48" spans="1:20">
      <c r="A48" s="37">
        <v>2</v>
      </c>
      <c r="B48" s="37" t="s">
        <v>49</v>
      </c>
      <c r="C48" s="37" t="s">
        <v>9</v>
      </c>
      <c r="D48" s="37">
        <v>46</v>
      </c>
      <c r="E48" s="37">
        <f t="shared" si="23"/>
        <v>69</v>
      </c>
      <c r="F48" s="39">
        <f>RnDData!D73</f>
        <v>955</v>
      </c>
      <c r="G48" s="37">
        <f>RnDData!E73</f>
        <v>104</v>
      </c>
      <c r="H48" s="39">
        <f t="shared" si="2"/>
        <v>990</v>
      </c>
      <c r="I48" s="41">
        <f>RnDData!M73</f>
        <v>10</v>
      </c>
      <c r="N48" s="37">
        <f t="shared" si="24"/>
        <v>4</v>
      </c>
      <c r="O48" s="37">
        <f>RnDData!Q73</f>
        <v>6</v>
      </c>
      <c r="P48" s="37">
        <f t="shared" si="5"/>
        <v>1400</v>
      </c>
      <c r="Q48" s="39">
        <f t="shared" si="25"/>
        <v>600</v>
      </c>
      <c r="R48" s="39">
        <f>RnDData!R73</f>
        <v>600</v>
      </c>
      <c r="S48" s="37">
        <f t="shared" si="6"/>
        <v>0</v>
      </c>
      <c r="T48" s="37">
        <f t="shared" si="9"/>
        <v>163.35</v>
      </c>
    </row>
    <row r="49" spans="1:20">
      <c r="A49" s="37">
        <v>2</v>
      </c>
      <c r="B49" s="37" t="s">
        <v>50</v>
      </c>
      <c r="C49" s="37" t="s">
        <v>9</v>
      </c>
      <c r="D49" s="37">
        <v>47</v>
      </c>
      <c r="E49" s="37">
        <f t="shared" si="23"/>
        <v>83</v>
      </c>
      <c r="F49" s="39">
        <f>RnDData!D74</f>
        <v>910</v>
      </c>
      <c r="G49" s="37">
        <f>RnDData!E74</f>
        <v>114</v>
      </c>
      <c r="H49" s="39">
        <f t="shared" si="2"/>
        <v>941</v>
      </c>
      <c r="I49" s="41">
        <f>RnDData!M74</f>
        <v>9.7799999999999994</v>
      </c>
      <c r="N49" s="37">
        <f t="shared" si="24"/>
        <v>4</v>
      </c>
      <c r="O49" s="37">
        <f>RnDData!Q74</f>
        <v>6</v>
      </c>
      <c r="P49" s="37">
        <f t="shared" si="5"/>
        <v>1400</v>
      </c>
      <c r="Q49" s="39">
        <f t="shared" si="25"/>
        <v>600</v>
      </c>
      <c r="R49" s="39">
        <f>RnDData!R74</f>
        <v>600</v>
      </c>
      <c r="S49" s="37">
        <f t="shared" si="6"/>
        <v>0</v>
      </c>
      <c r="T49" s="37">
        <f t="shared" si="9"/>
        <v>155.26500000000001</v>
      </c>
    </row>
    <row r="50" spans="1:20">
      <c r="A50" s="37">
        <v>2</v>
      </c>
      <c r="B50" s="37" t="s">
        <v>51</v>
      </c>
      <c r="C50" s="37" t="s">
        <v>9</v>
      </c>
      <c r="D50" s="37">
        <v>48</v>
      </c>
      <c r="E50" s="37">
        <f t="shared" si="23"/>
        <v>152</v>
      </c>
      <c r="F50" s="39">
        <f>RnDData!D75</f>
        <v>801</v>
      </c>
      <c r="G50" s="37">
        <f>RnDData!E75</f>
        <v>192</v>
      </c>
      <c r="H50" s="39">
        <f t="shared" si="2"/>
        <v>841</v>
      </c>
      <c r="I50" s="41">
        <f>RnDData!M75</f>
        <v>10.9</v>
      </c>
      <c r="N50" s="37">
        <f t="shared" si="24"/>
        <v>4</v>
      </c>
      <c r="O50" s="37">
        <f>RnDData!Q75</f>
        <v>4</v>
      </c>
      <c r="P50" s="37">
        <f t="shared" si="5"/>
        <v>0</v>
      </c>
      <c r="Q50" s="39">
        <f t="shared" si="25"/>
        <v>1300</v>
      </c>
      <c r="R50" s="39">
        <f>RnDData!R75</f>
        <v>1150</v>
      </c>
      <c r="S50" s="37">
        <f t="shared" si="6"/>
        <v>-750</v>
      </c>
      <c r="T50" s="37">
        <f t="shared" si="9"/>
        <v>138.76500000000001</v>
      </c>
    </row>
    <row r="51" spans="1:20">
      <c r="A51" s="37">
        <v>2</v>
      </c>
      <c r="B51" s="37" t="s">
        <v>52</v>
      </c>
      <c r="C51" s="37" t="s">
        <v>11</v>
      </c>
      <c r="D51" s="37">
        <v>49</v>
      </c>
      <c r="E51" s="37">
        <f t="shared" si="23"/>
        <v>174</v>
      </c>
      <c r="F51" s="39">
        <f>RnDData!D76</f>
        <v>1455</v>
      </c>
      <c r="G51" s="37">
        <f>RnDData!E76</f>
        <v>204</v>
      </c>
      <c r="H51" s="39">
        <f t="shared" si="2"/>
        <v>1485</v>
      </c>
      <c r="I51" s="41">
        <f>RnDData!M76</f>
        <v>5.78</v>
      </c>
      <c r="N51" s="37">
        <f t="shared" si="24"/>
        <v>5</v>
      </c>
      <c r="O51" s="37">
        <f>RnDData!Q76</f>
        <v>5</v>
      </c>
      <c r="P51" s="37">
        <f t="shared" si="5"/>
        <v>0</v>
      </c>
      <c r="Q51" s="39">
        <f t="shared" si="25"/>
        <v>1400</v>
      </c>
      <c r="R51" s="39">
        <f>RnDData!R76</f>
        <v>900</v>
      </c>
      <c r="S51" s="37">
        <f t="shared" si="6"/>
        <v>-2500</v>
      </c>
      <c r="T51" s="37">
        <f t="shared" si="9"/>
        <v>196.02</v>
      </c>
    </row>
    <row r="52" spans="1:20">
      <c r="A52" s="37">
        <v>2</v>
      </c>
      <c r="B52" s="37" t="s">
        <v>53</v>
      </c>
      <c r="C52" s="37" t="s">
        <v>13</v>
      </c>
      <c r="D52" s="37">
        <v>50</v>
      </c>
      <c r="E52" s="37">
        <f t="shared" si="23"/>
        <v>101</v>
      </c>
      <c r="F52" s="39">
        <f>RnDData!D77</f>
        <v>755</v>
      </c>
      <c r="G52" s="37">
        <f>RnDData!E77</f>
        <v>89</v>
      </c>
      <c r="H52" s="39">
        <f t="shared" si="2"/>
        <v>743</v>
      </c>
      <c r="I52" s="41">
        <f>RnDData!M77</f>
        <v>16.47</v>
      </c>
      <c r="N52" s="37">
        <f t="shared" si="24"/>
        <v>4</v>
      </c>
      <c r="O52" s="37">
        <f>RnDData!Q77</f>
        <v>5</v>
      </c>
      <c r="P52" s="37">
        <f t="shared" si="5"/>
        <v>700</v>
      </c>
      <c r="Q52" s="39">
        <f t="shared" si="25"/>
        <v>400</v>
      </c>
      <c r="R52" s="39">
        <f>RnDData!R77</f>
        <v>600</v>
      </c>
      <c r="S52" s="37">
        <f t="shared" si="6"/>
        <v>2000</v>
      </c>
      <c r="T52" s="37">
        <f t="shared" si="9"/>
        <v>122.595</v>
      </c>
    </row>
    <row r="53" spans="1:20">
      <c r="A53" s="37">
        <v>2</v>
      </c>
      <c r="B53" s="37" t="s">
        <v>54</v>
      </c>
      <c r="C53" s="37" t="s">
        <v>15</v>
      </c>
      <c r="D53" s="37">
        <v>51</v>
      </c>
      <c r="E53" s="37">
        <f t="shared" si="23"/>
        <v>34</v>
      </c>
      <c r="F53" s="39">
        <f>RnDData!D78</f>
        <v>631</v>
      </c>
      <c r="G53" s="37">
        <f>RnDData!E78</f>
        <v>47</v>
      </c>
      <c r="H53" s="39">
        <f t="shared" si="2"/>
        <v>644</v>
      </c>
      <c r="I53" s="41">
        <f>RnDData!M78</f>
        <v>16.420000000000002</v>
      </c>
      <c r="N53" s="37">
        <f t="shared" si="24"/>
        <v>4</v>
      </c>
      <c r="O53" s="37">
        <f>RnDData!Q78</f>
        <v>6</v>
      </c>
      <c r="P53" s="37">
        <f t="shared" si="5"/>
        <v>1400</v>
      </c>
      <c r="Q53" s="39">
        <f t="shared" si="25"/>
        <v>500</v>
      </c>
      <c r="R53" s="39">
        <f>RnDData!R78</f>
        <v>650</v>
      </c>
      <c r="S53" s="37">
        <f t="shared" si="6"/>
        <v>1500</v>
      </c>
      <c r="T53" s="37">
        <f t="shared" si="9"/>
        <v>106.26</v>
      </c>
    </row>
    <row r="54" spans="1:20">
      <c r="A54" s="37">
        <v>2</v>
      </c>
      <c r="B54" s="37" t="s">
        <v>55</v>
      </c>
      <c r="C54" s="37" t="s">
        <v>17</v>
      </c>
      <c r="D54" s="37">
        <v>52</v>
      </c>
      <c r="E54" s="37">
        <f t="shared" si="23"/>
        <v>87</v>
      </c>
      <c r="F54" s="39">
        <f>RnDData!D79</f>
        <v>632</v>
      </c>
      <c r="G54" s="37">
        <f>RnDData!E79</f>
        <v>98</v>
      </c>
      <c r="H54" s="39">
        <f t="shared" si="2"/>
        <v>643</v>
      </c>
      <c r="I54" s="41">
        <f>RnDData!M79</f>
        <v>13.71</v>
      </c>
      <c r="N54" s="37">
        <f t="shared" si="24"/>
        <v>4</v>
      </c>
      <c r="O54" s="37">
        <f>RnDData!Q79</f>
        <v>6</v>
      </c>
      <c r="P54" s="37">
        <f t="shared" si="5"/>
        <v>1400</v>
      </c>
      <c r="Q54" s="39">
        <f t="shared" si="25"/>
        <v>500</v>
      </c>
      <c r="R54" s="39">
        <f>RnDData!R79</f>
        <v>650</v>
      </c>
      <c r="S54" s="37">
        <f t="shared" si="6"/>
        <v>1500</v>
      </c>
      <c r="T54" s="37">
        <f t="shared" si="9"/>
        <v>106.095</v>
      </c>
    </row>
    <row r="55" spans="1:20">
      <c r="A55" s="37">
        <v>2</v>
      </c>
      <c r="B55" s="37" t="s">
        <v>155</v>
      </c>
      <c r="C55" s="37"/>
      <c r="D55" s="37">
        <v>53</v>
      </c>
      <c r="F55" s="39">
        <f>RnDData!D80</f>
        <v>0</v>
      </c>
      <c r="G55" s="37">
        <f>RnDData!E80</f>
        <v>0</v>
      </c>
      <c r="H55" s="39">
        <f t="shared" si="2"/>
        <v>0</v>
      </c>
      <c r="I55" s="41">
        <f>RnDData!M80</f>
        <v>0</v>
      </c>
      <c r="N55" s="37"/>
      <c r="O55" s="37">
        <f>RnDData!Q80</f>
        <v>6</v>
      </c>
      <c r="P55" s="37">
        <f t="shared" si="5"/>
        <v>4200</v>
      </c>
      <c r="Q55" s="39"/>
      <c r="R55" s="39">
        <f>RnDData!R80</f>
        <v>400</v>
      </c>
      <c r="S55" s="37">
        <f t="shared" si="6"/>
        <v>4000</v>
      </c>
      <c r="T55" s="37" t="e">
        <f t="shared" si="9"/>
        <v>#DIV/0!</v>
      </c>
    </row>
    <row r="56" spans="1:20">
      <c r="A56" s="37">
        <v>3</v>
      </c>
      <c r="B56" s="37" t="s">
        <v>31</v>
      </c>
      <c r="C56" s="37" t="s">
        <v>9</v>
      </c>
      <c r="D56" s="37">
        <v>54</v>
      </c>
      <c r="E56" s="37">
        <f>G28</f>
        <v>194</v>
      </c>
      <c r="F56" s="39">
        <f>RnDData!D81</f>
        <v>1287</v>
      </c>
      <c r="G56">
        <f>RnDData!E81</f>
        <v>194</v>
      </c>
      <c r="H56" s="39">
        <f t="shared" si="2"/>
        <v>1287</v>
      </c>
      <c r="I56" s="41">
        <f>RnDData!M81</f>
        <v>8.35</v>
      </c>
      <c r="N56">
        <f>O28</f>
        <v>5.2</v>
      </c>
      <c r="O56">
        <f>RnDData!Q81</f>
        <v>5.8</v>
      </c>
      <c r="P56" s="37">
        <f t="shared" si="5"/>
        <v>419.99999999999977</v>
      </c>
      <c r="Q56" s="39">
        <f>R28</f>
        <v>1400</v>
      </c>
      <c r="R56" s="39">
        <f>RnDData!R81</f>
        <v>1400</v>
      </c>
      <c r="S56" s="37">
        <f t="shared" si="6"/>
        <v>0</v>
      </c>
      <c r="T56" s="37">
        <f t="shared" si="9"/>
        <v>163.35</v>
      </c>
    </row>
    <row r="57" spans="1:20">
      <c r="A57" s="37">
        <v>3</v>
      </c>
      <c r="B57" s="37" t="s">
        <v>32</v>
      </c>
      <c r="C57" s="37" t="s">
        <v>11</v>
      </c>
      <c r="D57" s="37">
        <v>55</v>
      </c>
      <c r="E57" s="37">
        <f t="shared" ref="E57:E72" si="26">G29</f>
        <v>141</v>
      </c>
      <c r="F57" s="39">
        <f>RnDData!D82</f>
        <v>1827</v>
      </c>
      <c r="G57" s="37">
        <f>RnDData!E82</f>
        <v>146</v>
      </c>
      <c r="H57" s="39">
        <f t="shared" si="2"/>
        <v>1832</v>
      </c>
      <c r="I57" s="41">
        <f>RnDData!M82</f>
        <v>5.79</v>
      </c>
      <c r="N57" s="37">
        <f t="shared" ref="N57:N72" si="27">O29</f>
        <v>5.8</v>
      </c>
      <c r="O57" s="37">
        <f>RnDData!Q82</f>
        <v>6.2</v>
      </c>
      <c r="P57" s="37">
        <f t="shared" si="5"/>
        <v>280.00000000000023</v>
      </c>
      <c r="Q57" s="39">
        <f t="shared" ref="Q57:Q72" si="28">R29</f>
        <v>1400</v>
      </c>
      <c r="R57" s="39">
        <f>RnDData!R82</f>
        <v>1400</v>
      </c>
      <c r="S57" s="37">
        <f t="shared" si="6"/>
        <v>0</v>
      </c>
      <c r="T57" s="37">
        <f t="shared" si="9"/>
        <v>208.4689655172414</v>
      </c>
    </row>
    <row r="58" spans="1:20">
      <c r="A58" s="37">
        <v>3</v>
      </c>
      <c r="B58" s="37" t="s">
        <v>33</v>
      </c>
      <c r="C58" s="37" t="s">
        <v>13</v>
      </c>
      <c r="D58" s="37">
        <v>56</v>
      </c>
      <c r="E58" s="37">
        <f t="shared" si="26"/>
        <v>129</v>
      </c>
      <c r="F58" s="39">
        <f>RnDData!D83</f>
        <v>182</v>
      </c>
      <c r="G58" s="37">
        <f>RnDData!E83</f>
        <v>95</v>
      </c>
      <c r="H58" s="39">
        <f t="shared" si="2"/>
        <v>148</v>
      </c>
      <c r="I58" s="41">
        <f>RnDData!M83</f>
        <v>11.28</v>
      </c>
      <c r="N58" s="37">
        <f t="shared" si="27"/>
        <v>3.8</v>
      </c>
      <c r="O58" s="37">
        <f>RnDData!Q83</f>
        <v>4.4000000000000004</v>
      </c>
      <c r="P58" s="37">
        <f t="shared" si="5"/>
        <v>420.0000000000004</v>
      </c>
      <c r="Q58" s="39">
        <f t="shared" si="28"/>
        <v>800</v>
      </c>
      <c r="R58" s="39">
        <f>RnDData!R83</f>
        <v>800</v>
      </c>
      <c r="S58" s="37">
        <f t="shared" si="6"/>
        <v>0</v>
      </c>
      <c r="T58" s="37">
        <f t="shared" si="9"/>
        <v>25.705263157894738</v>
      </c>
    </row>
    <row r="59" spans="1:20">
      <c r="A59" s="37">
        <v>3</v>
      </c>
      <c r="B59" s="37" t="s">
        <v>34</v>
      </c>
      <c r="C59" s="37" t="s">
        <v>9</v>
      </c>
      <c r="D59" s="37">
        <v>57</v>
      </c>
      <c r="E59" s="37">
        <f t="shared" si="26"/>
        <v>59</v>
      </c>
      <c r="F59" s="39">
        <f>RnDData!D84</f>
        <v>692</v>
      </c>
      <c r="G59" s="37">
        <f>RnDData!E84</f>
        <v>60</v>
      </c>
      <c r="H59" s="39">
        <f t="shared" si="2"/>
        <v>693</v>
      </c>
      <c r="I59" s="41">
        <f>RnDData!M84</f>
        <v>11.44</v>
      </c>
      <c r="N59" s="37">
        <f t="shared" si="27"/>
        <v>3.8</v>
      </c>
      <c r="O59" s="37">
        <f>RnDData!Q84</f>
        <v>4.4000000000000004</v>
      </c>
      <c r="P59" s="37">
        <f t="shared" si="5"/>
        <v>420.0000000000004</v>
      </c>
      <c r="Q59" s="39">
        <f t="shared" si="28"/>
        <v>600</v>
      </c>
      <c r="R59" s="39">
        <f>RnDData!R84</f>
        <v>600</v>
      </c>
      <c r="S59" s="37">
        <f t="shared" si="6"/>
        <v>0</v>
      </c>
      <c r="T59" s="37">
        <f t="shared" si="9"/>
        <v>120.36315789473686</v>
      </c>
    </row>
    <row r="60" spans="1:20">
      <c r="A60" s="37">
        <v>3</v>
      </c>
      <c r="B60" s="37" t="s">
        <v>35</v>
      </c>
      <c r="C60" s="37" t="s">
        <v>9</v>
      </c>
      <c r="D60" s="37">
        <v>58</v>
      </c>
      <c r="E60" s="37">
        <f t="shared" si="26"/>
        <v>134</v>
      </c>
      <c r="F60" s="39">
        <f>RnDData!D85</f>
        <v>833</v>
      </c>
      <c r="G60" s="37">
        <f>RnDData!E85</f>
        <v>43</v>
      </c>
      <c r="H60" s="39">
        <f t="shared" si="2"/>
        <v>742</v>
      </c>
      <c r="I60" s="41">
        <f>RnDData!M85</f>
        <v>11.34</v>
      </c>
      <c r="N60" s="37">
        <f t="shared" si="27"/>
        <v>3.8</v>
      </c>
      <c r="O60" s="37">
        <f>RnDData!Q85</f>
        <v>4.4000000000000004</v>
      </c>
      <c r="P60" s="37">
        <f t="shared" si="5"/>
        <v>420.0000000000004</v>
      </c>
      <c r="Q60" s="39">
        <f t="shared" si="28"/>
        <v>600</v>
      </c>
      <c r="R60" s="39">
        <f>RnDData!R85</f>
        <v>600</v>
      </c>
      <c r="S60" s="37">
        <f t="shared" si="6"/>
        <v>0</v>
      </c>
      <c r="T60" s="37">
        <f t="shared" si="9"/>
        <v>128.87368421052633</v>
      </c>
    </row>
    <row r="61" spans="1:20">
      <c r="A61" s="37">
        <v>3</v>
      </c>
      <c r="B61" s="37" t="s">
        <v>123</v>
      </c>
      <c r="C61" s="37" t="s">
        <v>13</v>
      </c>
      <c r="D61" s="37">
        <v>59</v>
      </c>
      <c r="E61" s="37">
        <f t="shared" si="26"/>
        <v>0</v>
      </c>
      <c r="F61" s="39">
        <f>RnDData!D86</f>
        <v>168</v>
      </c>
      <c r="G61" s="37">
        <f>RnDData!E86</f>
        <v>0</v>
      </c>
      <c r="H61" s="39">
        <f t="shared" si="2"/>
        <v>168</v>
      </c>
      <c r="I61" s="41">
        <f>RnDData!M86</f>
        <v>16.100000000000001</v>
      </c>
      <c r="N61" s="37">
        <f t="shared" si="27"/>
        <v>3</v>
      </c>
      <c r="O61" s="37">
        <f>RnDData!Q86</f>
        <v>4.4000000000000004</v>
      </c>
      <c r="P61" s="37">
        <f t="shared" si="5"/>
        <v>980.00000000000023</v>
      </c>
      <c r="Q61" s="39">
        <f t="shared" si="28"/>
        <v>400</v>
      </c>
      <c r="R61" s="39">
        <f>RnDData!R86</f>
        <v>400</v>
      </c>
      <c r="S61" s="37">
        <f t="shared" si="6"/>
        <v>0</v>
      </c>
      <c r="T61" s="37">
        <f t="shared" si="9"/>
        <v>36.96</v>
      </c>
    </row>
    <row r="62" spans="1:20">
      <c r="A62" s="37">
        <v>3</v>
      </c>
      <c r="B62" s="37" t="s">
        <v>36</v>
      </c>
      <c r="C62" s="37" t="s">
        <v>9</v>
      </c>
      <c r="D62" s="37">
        <v>60</v>
      </c>
      <c r="E62" s="37">
        <f t="shared" si="26"/>
        <v>204</v>
      </c>
      <c r="F62" s="39">
        <f>RnDData!D87</f>
        <v>879</v>
      </c>
      <c r="G62" s="37">
        <f>RnDData!E87</f>
        <v>216</v>
      </c>
      <c r="H62" s="39">
        <f t="shared" si="2"/>
        <v>891</v>
      </c>
      <c r="I62" s="41">
        <f>RnDData!M87</f>
        <v>9.15</v>
      </c>
      <c r="N62" s="37">
        <f t="shared" si="27"/>
        <v>5.8</v>
      </c>
      <c r="O62" s="37">
        <f>RnDData!Q87</f>
        <v>6.8</v>
      </c>
      <c r="P62" s="37">
        <f t="shared" si="5"/>
        <v>700</v>
      </c>
      <c r="Q62" s="39">
        <f t="shared" si="28"/>
        <v>1500</v>
      </c>
      <c r="R62" s="39">
        <f>RnDData!R87</f>
        <v>1000</v>
      </c>
      <c r="S62" s="37">
        <f t="shared" si="6"/>
        <v>-2500</v>
      </c>
      <c r="T62" s="37">
        <f t="shared" si="9"/>
        <v>101.3896551724138</v>
      </c>
    </row>
    <row r="63" spans="1:20">
      <c r="A63" s="37">
        <v>3</v>
      </c>
      <c r="B63" s="37" t="s">
        <v>37</v>
      </c>
      <c r="C63" s="37" t="s">
        <v>11</v>
      </c>
      <c r="D63" s="37">
        <v>61</v>
      </c>
      <c r="E63" s="37">
        <f t="shared" si="26"/>
        <v>154</v>
      </c>
      <c r="F63" s="39">
        <f>RnDData!D88</f>
        <v>2130</v>
      </c>
      <c r="G63" s="37">
        <f>RnDData!E88</f>
        <v>152</v>
      </c>
      <c r="H63" s="39">
        <f t="shared" si="2"/>
        <v>2128</v>
      </c>
      <c r="I63" s="41">
        <f>RnDData!M88</f>
        <v>5.19</v>
      </c>
      <c r="N63" s="37">
        <f t="shared" si="27"/>
        <v>6.8</v>
      </c>
      <c r="O63" s="37">
        <f>RnDData!Q88</f>
        <v>7.5</v>
      </c>
      <c r="P63" s="37">
        <f t="shared" si="5"/>
        <v>490.00000000000011</v>
      </c>
      <c r="Q63" s="39">
        <f t="shared" si="28"/>
        <v>1400</v>
      </c>
      <c r="R63" s="39">
        <f>RnDData!R88</f>
        <v>1400</v>
      </c>
      <c r="S63" s="37">
        <f t="shared" si="6"/>
        <v>0</v>
      </c>
      <c r="T63" s="37">
        <f t="shared" si="9"/>
        <v>206.54117647058825</v>
      </c>
    </row>
    <row r="64" spans="1:20">
      <c r="A64" s="37">
        <v>3</v>
      </c>
      <c r="B64" s="37" t="s">
        <v>38</v>
      </c>
      <c r="C64" s="37" t="s">
        <v>13</v>
      </c>
      <c r="D64" s="37">
        <v>62</v>
      </c>
      <c r="E64" s="37">
        <f t="shared" si="26"/>
        <v>106</v>
      </c>
      <c r="F64" s="39">
        <f>RnDData!D89</f>
        <v>602</v>
      </c>
      <c r="G64" s="37">
        <f>RnDData!E89</f>
        <v>98</v>
      </c>
      <c r="H64" s="39">
        <f t="shared" si="2"/>
        <v>594</v>
      </c>
      <c r="I64" s="41">
        <f>RnDData!M89</f>
        <v>15.66</v>
      </c>
      <c r="N64" s="37">
        <f t="shared" si="27"/>
        <v>4.8</v>
      </c>
      <c r="O64" s="37">
        <f>RnDData!Q89</f>
        <v>4.8</v>
      </c>
      <c r="P64" s="37">
        <f t="shared" si="5"/>
        <v>0</v>
      </c>
      <c r="Q64" s="39">
        <f t="shared" si="28"/>
        <v>600</v>
      </c>
      <c r="R64" s="39">
        <f>RnDData!R89</f>
        <v>600</v>
      </c>
      <c r="S64" s="37">
        <f t="shared" si="6"/>
        <v>0</v>
      </c>
      <c r="T64" s="37">
        <f t="shared" si="9"/>
        <v>81.674999999999997</v>
      </c>
    </row>
    <row r="65" spans="1:20">
      <c r="A65" s="37">
        <v>3</v>
      </c>
      <c r="B65" s="37" t="s">
        <v>39</v>
      </c>
      <c r="C65" s="37" t="s">
        <v>15</v>
      </c>
      <c r="D65" s="37">
        <v>63</v>
      </c>
      <c r="E65" s="37">
        <f t="shared" si="26"/>
        <v>49</v>
      </c>
      <c r="F65" s="39">
        <f>RnDData!D90</f>
        <v>603</v>
      </c>
      <c r="G65" s="37">
        <f>RnDData!E90</f>
        <v>40</v>
      </c>
      <c r="H65" s="39">
        <f t="shared" si="2"/>
        <v>594</v>
      </c>
      <c r="I65" s="41">
        <f>RnDData!M90</f>
        <v>15.61</v>
      </c>
      <c r="N65" s="37">
        <f t="shared" si="27"/>
        <v>4.8</v>
      </c>
      <c r="O65" s="37">
        <f>RnDData!Q90</f>
        <v>5.8</v>
      </c>
      <c r="P65" s="37">
        <f t="shared" si="5"/>
        <v>700</v>
      </c>
      <c r="Q65" s="39">
        <f t="shared" si="28"/>
        <v>600</v>
      </c>
      <c r="R65" s="39">
        <f>RnDData!R90</f>
        <v>700</v>
      </c>
      <c r="S65" s="37">
        <f t="shared" si="6"/>
        <v>1000</v>
      </c>
      <c r="T65" s="37">
        <f t="shared" si="9"/>
        <v>81.674999999999997</v>
      </c>
    </row>
    <row r="66" spans="1:20">
      <c r="A66" s="37">
        <v>3</v>
      </c>
      <c r="B66" s="37" t="s">
        <v>40</v>
      </c>
      <c r="C66" s="37" t="s">
        <v>17</v>
      </c>
      <c r="D66" s="37">
        <v>64</v>
      </c>
      <c r="E66" s="37">
        <f t="shared" si="26"/>
        <v>75</v>
      </c>
      <c r="F66" s="39">
        <f>RnDData!D91</f>
        <v>578</v>
      </c>
      <c r="G66" s="37">
        <f>RnDData!E91</f>
        <v>91</v>
      </c>
      <c r="H66" s="39">
        <f t="shared" si="2"/>
        <v>594</v>
      </c>
      <c r="I66" s="41">
        <f>RnDData!M91</f>
        <v>13.01</v>
      </c>
      <c r="N66" s="37">
        <f t="shared" si="27"/>
        <v>4.8</v>
      </c>
      <c r="O66" s="37">
        <f>RnDData!Q91</f>
        <v>5.8</v>
      </c>
      <c r="P66" s="37">
        <f t="shared" si="5"/>
        <v>700</v>
      </c>
      <c r="Q66" s="39">
        <f t="shared" si="28"/>
        <v>600</v>
      </c>
      <c r="R66" s="39">
        <f>RnDData!R91</f>
        <v>750</v>
      </c>
      <c r="S66" s="37">
        <f t="shared" si="6"/>
        <v>1500</v>
      </c>
      <c r="T66" s="37">
        <f t="shared" si="9"/>
        <v>81.674999999999997</v>
      </c>
    </row>
    <row r="67" spans="1:20">
      <c r="A67" s="37">
        <v>3</v>
      </c>
      <c r="B67" s="37" t="s">
        <v>41</v>
      </c>
      <c r="C67" s="37" t="s">
        <v>9</v>
      </c>
      <c r="D67" s="37">
        <v>65</v>
      </c>
      <c r="E67" s="37">
        <f t="shared" si="26"/>
        <v>232</v>
      </c>
      <c r="F67" s="39">
        <f>RnDData!D92</f>
        <v>1253</v>
      </c>
      <c r="G67" s="37">
        <f>RnDData!E92</f>
        <v>217</v>
      </c>
      <c r="H67" s="39">
        <f t="shared" si="2"/>
        <v>1238</v>
      </c>
      <c r="I67" s="41">
        <f>RnDData!M92</f>
        <v>11.19</v>
      </c>
      <c r="N67" s="37">
        <f t="shared" si="27"/>
        <v>5</v>
      </c>
      <c r="O67" s="37">
        <f>RnDData!Q92</f>
        <v>5</v>
      </c>
      <c r="P67" s="37">
        <f t="shared" si="5"/>
        <v>0</v>
      </c>
      <c r="Q67" s="39">
        <f t="shared" si="28"/>
        <v>1500</v>
      </c>
      <c r="R67" s="39">
        <f>RnDData!R92</f>
        <v>1000</v>
      </c>
      <c r="S67" s="37">
        <f t="shared" si="6"/>
        <v>-2500</v>
      </c>
      <c r="T67" s="37">
        <f t="shared" si="9"/>
        <v>163.416</v>
      </c>
    </row>
    <row r="68" spans="1:20">
      <c r="A68" s="37">
        <v>3</v>
      </c>
      <c r="B68" s="37" t="s">
        <v>42</v>
      </c>
      <c r="C68" s="37" t="s">
        <v>11</v>
      </c>
      <c r="D68" s="37">
        <v>66</v>
      </c>
      <c r="E68" s="37">
        <f t="shared" si="26"/>
        <v>185</v>
      </c>
      <c r="F68" s="39">
        <f>RnDData!D93</f>
        <v>1801</v>
      </c>
      <c r="G68" s="37">
        <f>RnDData!E93</f>
        <v>167</v>
      </c>
      <c r="H68" s="39">
        <f t="shared" ref="H68:H131" si="29">F68+G68-E68</f>
        <v>1783</v>
      </c>
      <c r="I68" s="41">
        <f>RnDData!M93</f>
        <v>6.24</v>
      </c>
      <c r="N68" s="37">
        <f t="shared" si="27"/>
        <v>6</v>
      </c>
      <c r="O68" s="37">
        <f>RnDData!Q93</f>
        <v>6</v>
      </c>
      <c r="P68" s="37">
        <f t="shared" ref="P68:P131" si="30">(O68-N68)*$AA$2</f>
        <v>0</v>
      </c>
      <c r="Q68" s="39">
        <f t="shared" si="28"/>
        <v>1400</v>
      </c>
      <c r="R68" s="39">
        <f>RnDData!R93</f>
        <v>1400</v>
      </c>
      <c r="S68" s="37">
        <f t="shared" ref="S68:S131" si="31">IF(R68 &lt; Q68, (R68-Q68)*$AA$3/2, (R68-Q68)*$AA$3)</f>
        <v>0</v>
      </c>
      <c r="T68" s="37">
        <f t="shared" si="9"/>
        <v>196.13000000000002</v>
      </c>
    </row>
    <row r="69" spans="1:20">
      <c r="A69" s="37">
        <v>3</v>
      </c>
      <c r="B69" s="37" t="s">
        <v>43</v>
      </c>
      <c r="C69" s="37" t="s">
        <v>13</v>
      </c>
      <c r="D69" s="37">
        <v>67</v>
      </c>
      <c r="E69" s="37">
        <f t="shared" si="26"/>
        <v>121</v>
      </c>
      <c r="F69" s="39">
        <f>RnDData!D94</f>
        <v>757</v>
      </c>
      <c r="G69" s="37">
        <f>RnDData!E94</f>
        <v>156</v>
      </c>
      <c r="H69" s="39">
        <f t="shared" si="29"/>
        <v>792</v>
      </c>
      <c r="I69" s="41">
        <f>RnDData!M94</f>
        <v>15.96</v>
      </c>
      <c r="N69" s="37">
        <f t="shared" si="27"/>
        <v>4</v>
      </c>
      <c r="O69" s="37">
        <f>RnDData!Q94</f>
        <v>4.5</v>
      </c>
      <c r="P69" s="37">
        <f t="shared" si="30"/>
        <v>350</v>
      </c>
      <c r="Q69" s="39">
        <f t="shared" si="28"/>
        <v>600</v>
      </c>
      <c r="R69" s="39">
        <f>RnDData!R94</f>
        <v>750</v>
      </c>
      <c r="S69" s="37">
        <f t="shared" si="31"/>
        <v>1500</v>
      </c>
      <c r="T69" s="37">
        <f t="shared" si="9"/>
        <v>130.68</v>
      </c>
    </row>
    <row r="70" spans="1:20">
      <c r="A70" s="37">
        <v>3</v>
      </c>
      <c r="B70" s="37" t="s">
        <v>44</v>
      </c>
      <c r="C70" s="37" t="s">
        <v>15</v>
      </c>
      <c r="D70" s="37">
        <v>68</v>
      </c>
      <c r="E70" s="37">
        <f t="shared" si="26"/>
        <v>67</v>
      </c>
      <c r="F70" s="39">
        <f>RnDData!D95</f>
        <v>695</v>
      </c>
      <c r="G70" s="37">
        <f>RnDData!E95</f>
        <v>65</v>
      </c>
      <c r="H70" s="39">
        <f t="shared" si="29"/>
        <v>693</v>
      </c>
      <c r="I70" s="41">
        <f>RnDData!M95</f>
        <v>15.73</v>
      </c>
      <c r="N70" s="37">
        <f t="shared" si="27"/>
        <v>4</v>
      </c>
      <c r="O70" s="37">
        <f>RnDData!Q95</f>
        <v>4.5</v>
      </c>
      <c r="P70" s="37">
        <f t="shared" si="30"/>
        <v>350</v>
      </c>
      <c r="Q70" s="39">
        <f t="shared" si="28"/>
        <v>650</v>
      </c>
      <c r="R70" s="39">
        <f>RnDData!R95</f>
        <v>750</v>
      </c>
      <c r="S70" s="37">
        <f t="shared" si="31"/>
        <v>1000</v>
      </c>
      <c r="T70" s="37">
        <f t="shared" si="9"/>
        <v>114.345</v>
      </c>
    </row>
    <row r="71" spans="1:20">
      <c r="A71" s="37">
        <v>3</v>
      </c>
      <c r="B71" s="37" t="s">
        <v>45</v>
      </c>
      <c r="C71" s="37" t="s">
        <v>17</v>
      </c>
      <c r="D71" s="37">
        <v>69</v>
      </c>
      <c r="E71" s="37">
        <f t="shared" si="26"/>
        <v>100</v>
      </c>
      <c r="F71" s="39">
        <f>RnDData!D96</f>
        <v>709</v>
      </c>
      <c r="G71" s="37">
        <f>RnDData!E96</f>
        <v>84</v>
      </c>
      <c r="H71" s="39">
        <f t="shared" si="29"/>
        <v>693</v>
      </c>
      <c r="I71" s="41">
        <f>RnDData!M96</f>
        <v>13.6</v>
      </c>
      <c r="N71" s="37">
        <f t="shared" si="27"/>
        <v>4</v>
      </c>
      <c r="O71" s="37">
        <f>RnDData!Q96</f>
        <v>4.5</v>
      </c>
      <c r="P71" s="37">
        <f t="shared" si="30"/>
        <v>350</v>
      </c>
      <c r="Q71" s="39">
        <f t="shared" si="28"/>
        <v>650</v>
      </c>
      <c r="R71" s="39">
        <f>RnDData!R96</f>
        <v>800</v>
      </c>
      <c r="S71" s="37">
        <f t="shared" si="31"/>
        <v>1500</v>
      </c>
      <c r="T71" s="37">
        <f t="shared" si="9"/>
        <v>114.345</v>
      </c>
    </row>
    <row r="72" spans="1:20">
      <c r="A72" s="37">
        <v>3</v>
      </c>
      <c r="B72" s="37" t="s">
        <v>140</v>
      </c>
      <c r="C72" s="37" t="s">
        <v>15</v>
      </c>
      <c r="D72" s="37">
        <v>70</v>
      </c>
      <c r="E72" s="37">
        <f t="shared" si="26"/>
        <v>0</v>
      </c>
      <c r="F72" s="39">
        <f>RnDData!D97</f>
        <v>160</v>
      </c>
      <c r="G72" s="37">
        <f>RnDData!E97</f>
        <v>38</v>
      </c>
      <c r="H72" s="39">
        <f t="shared" si="29"/>
        <v>198</v>
      </c>
      <c r="I72" s="41">
        <f>RnDData!M97</f>
        <v>15.89</v>
      </c>
      <c r="N72" s="37">
        <f t="shared" si="27"/>
        <v>4</v>
      </c>
      <c r="O72" s="37">
        <f>RnDData!Q97</f>
        <v>4.5</v>
      </c>
      <c r="P72" s="37">
        <f t="shared" si="30"/>
        <v>350</v>
      </c>
      <c r="Q72" s="39">
        <f t="shared" si="28"/>
        <v>500</v>
      </c>
      <c r="R72" s="39">
        <f>RnDData!R97</f>
        <v>500</v>
      </c>
      <c r="S72" s="37">
        <f t="shared" si="31"/>
        <v>0</v>
      </c>
      <c r="T72" s="37">
        <f t="shared" si="9"/>
        <v>32.67</v>
      </c>
    </row>
    <row r="73" spans="1:20">
      <c r="A73" s="37">
        <v>3</v>
      </c>
      <c r="B73" s="37" t="s">
        <v>185</v>
      </c>
      <c r="C73" s="37"/>
      <c r="D73" s="37">
        <v>71</v>
      </c>
      <c r="F73" s="39">
        <f>RnDData!D98</f>
        <v>0</v>
      </c>
      <c r="G73" s="37">
        <f>RnDData!E98</f>
        <v>0</v>
      </c>
      <c r="H73" s="39">
        <f t="shared" si="29"/>
        <v>0</v>
      </c>
      <c r="I73" s="41">
        <f>RnDData!M98</f>
        <v>0</v>
      </c>
      <c r="O73" s="37">
        <f>RnDData!Q98</f>
        <v>4.5</v>
      </c>
      <c r="P73" s="37">
        <f t="shared" si="30"/>
        <v>3150</v>
      </c>
      <c r="R73" s="39">
        <f>RnDData!R98</f>
        <v>500</v>
      </c>
      <c r="S73" s="37">
        <f t="shared" si="31"/>
        <v>5000</v>
      </c>
      <c r="T73" s="37" t="e">
        <f t="shared" si="9"/>
        <v>#DIV/0!</v>
      </c>
    </row>
    <row r="74" spans="1:20">
      <c r="A74" s="37">
        <v>3</v>
      </c>
      <c r="B74" s="37" t="s">
        <v>46</v>
      </c>
      <c r="C74" s="37" t="s">
        <v>11</v>
      </c>
      <c r="D74" s="37">
        <v>72</v>
      </c>
      <c r="E74" s="37">
        <f t="shared" ref="E74:E84" si="32">G45</f>
        <v>189</v>
      </c>
      <c r="F74" s="39">
        <f>RnDData!D99</f>
        <v>1043</v>
      </c>
      <c r="G74" s="37">
        <f>RnDData!E99</f>
        <v>136</v>
      </c>
      <c r="H74" s="39">
        <f t="shared" si="29"/>
        <v>990</v>
      </c>
      <c r="I74" s="41">
        <f>RnDData!M99</f>
        <v>7.41</v>
      </c>
      <c r="N74" s="37">
        <f t="shared" ref="N74:N84" si="33">O45</f>
        <v>6</v>
      </c>
      <c r="O74" s="37">
        <f>RnDData!Q99</f>
        <v>7</v>
      </c>
      <c r="P74" s="37">
        <f t="shared" si="30"/>
        <v>700</v>
      </c>
      <c r="Q74" s="39">
        <f t="shared" ref="Q74:Q84" si="34">R45</f>
        <v>1400</v>
      </c>
      <c r="R74" s="39">
        <f>RnDData!R99</f>
        <v>1400</v>
      </c>
      <c r="S74" s="37">
        <f t="shared" si="31"/>
        <v>0</v>
      </c>
      <c r="T74" s="37">
        <f t="shared" si="9"/>
        <v>108.9</v>
      </c>
    </row>
    <row r="75" spans="1:20">
      <c r="A75" s="37">
        <v>3</v>
      </c>
      <c r="B75" s="37" t="s">
        <v>47</v>
      </c>
      <c r="C75" s="37" t="s">
        <v>11</v>
      </c>
      <c r="D75" s="37">
        <v>73</v>
      </c>
      <c r="E75" s="37">
        <f t="shared" si="32"/>
        <v>194</v>
      </c>
      <c r="F75" s="39">
        <f>RnDData!D100</f>
        <v>2275</v>
      </c>
      <c r="G75" s="37">
        <f>RnDData!E100</f>
        <v>196</v>
      </c>
      <c r="H75" s="39">
        <f t="shared" si="29"/>
        <v>2277</v>
      </c>
      <c r="I75" s="41">
        <f>RnDData!M100</f>
        <v>5.19</v>
      </c>
      <c r="N75" s="37">
        <f t="shared" si="33"/>
        <v>7</v>
      </c>
      <c r="O75" s="37">
        <f>RnDData!Q100</f>
        <v>7.5</v>
      </c>
      <c r="P75" s="37">
        <f t="shared" si="30"/>
        <v>350</v>
      </c>
      <c r="Q75" s="39">
        <f t="shared" si="34"/>
        <v>1500</v>
      </c>
      <c r="R75" s="39">
        <f>RnDData!R100</f>
        <v>1500</v>
      </c>
      <c r="S75" s="37">
        <f t="shared" si="31"/>
        <v>0</v>
      </c>
      <c r="T75" s="37">
        <f t="shared" si="9"/>
        <v>214.68857142857144</v>
      </c>
    </row>
    <row r="76" spans="1:20">
      <c r="A76" s="37">
        <v>3</v>
      </c>
      <c r="B76" s="37" t="s">
        <v>48</v>
      </c>
      <c r="C76" s="37" t="s">
        <v>9</v>
      </c>
      <c r="D76" s="37">
        <v>74</v>
      </c>
      <c r="E76" s="37">
        <f t="shared" si="32"/>
        <v>74</v>
      </c>
      <c r="F76" s="39">
        <f>RnDData!D101</f>
        <v>1121</v>
      </c>
      <c r="G76" s="37">
        <f>RnDData!E101</f>
        <v>141</v>
      </c>
      <c r="H76" s="39">
        <f t="shared" si="29"/>
        <v>1188</v>
      </c>
      <c r="I76" s="41">
        <f>RnDData!M101</f>
        <v>9.77</v>
      </c>
      <c r="N76" s="37">
        <f t="shared" si="33"/>
        <v>6</v>
      </c>
      <c r="O76" s="37">
        <f>RnDData!Q101</f>
        <v>6.5</v>
      </c>
      <c r="P76" s="37">
        <f t="shared" si="30"/>
        <v>350</v>
      </c>
      <c r="Q76" s="39">
        <f t="shared" si="34"/>
        <v>900</v>
      </c>
      <c r="R76" s="39">
        <f>RnDData!R101</f>
        <v>950</v>
      </c>
      <c r="S76" s="37">
        <f t="shared" si="31"/>
        <v>500</v>
      </c>
      <c r="T76" s="37">
        <f t="shared" si="9"/>
        <v>130.68</v>
      </c>
    </row>
    <row r="77" spans="1:20">
      <c r="A77" s="37">
        <v>3</v>
      </c>
      <c r="B77" s="37" t="s">
        <v>49</v>
      </c>
      <c r="C77" s="37" t="s">
        <v>9</v>
      </c>
      <c r="D77" s="37">
        <v>75</v>
      </c>
      <c r="E77" s="37">
        <f t="shared" si="32"/>
        <v>104</v>
      </c>
      <c r="F77" s="39">
        <f>RnDData!D102</f>
        <v>842</v>
      </c>
      <c r="G77" s="37">
        <f>RnDData!E102</f>
        <v>104</v>
      </c>
      <c r="H77" s="39">
        <f t="shared" si="29"/>
        <v>842</v>
      </c>
      <c r="I77" s="41">
        <f>RnDData!M102</f>
        <v>9.4</v>
      </c>
      <c r="N77" s="37">
        <f t="shared" si="33"/>
        <v>6</v>
      </c>
      <c r="O77" s="37">
        <f>RnDData!Q102</f>
        <v>6.5</v>
      </c>
      <c r="P77" s="37">
        <f t="shared" si="30"/>
        <v>350</v>
      </c>
      <c r="Q77" s="39">
        <f t="shared" si="34"/>
        <v>600</v>
      </c>
      <c r="R77" s="39">
        <f>RnDData!R102</f>
        <v>850</v>
      </c>
      <c r="S77" s="37">
        <f t="shared" si="31"/>
        <v>2500</v>
      </c>
      <c r="T77" s="37">
        <f t="shared" ref="T77:T140" si="35">H77/N77*$AA$4</f>
        <v>92.62</v>
      </c>
    </row>
    <row r="78" spans="1:20">
      <c r="A78" s="37">
        <v>3</v>
      </c>
      <c r="B78" s="37" t="s">
        <v>50</v>
      </c>
      <c r="C78" s="37" t="s">
        <v>9</v>
      </c>
      <c r="D78" s="37">
        <v>76</v>
      </c>
      <c r="E78" s="37">
        <f t="shared" si="32"/>
        <v>114</v>
      </c>
      <c r="F78" s="39">
        <f>RnDData!D103</f>
        <v>1088</v>
      </c>
      <c r="G78" s="37">
        <f>RnDData!E103</f>
        <v>116</v>
      </c>
      <c r="H78" s="39">
        <f t="shared" si="29"/>
        <v>1090</v>
      </c>
      <c r="I78" s="41">
        <f>RnDData!M103</f>
        <v>9.5500000000000007</v>
      </c>
      <c r="N78" s="37">
        <f t="shared" si="33"/>
        <v>6</v>
      </c>
      <c r="O78" s="37">
        <f>RnDData!Q103</f>
        <v>6.5</v>
      </c>
      <c r="P78" s="37">
        <f t="shared" si="30"/>
        <v>350</v>
      </c>
      <c r="Q78" s="39">
        <f t="shared" si="34"/>
        <v>600</v>
      </c>
      <c r="R78" s="39">
        <f>RnDData!R103</f>
        <v>850</v>
      </c>
      <c r="S78" s="37">
        <f t="shared" si="31"/>
        <v>2500</v>
      </c>
      <c r="T78" s="37">
        <f t="shared" si="35"/>
        <v>119.9</v>
      </c>
    </row>
    <row r="79" spans="1:20">
      <c r="A79" s="37">
        <v>3</v>
      </c>
      <c r="B79" s="37" t="s">
        <v>51</v>
      </c>
      <c r="C79" s="37" t="s">
        <v>9</v>
      </c>
      <c r="D79" s="37">
        <v>77</v>
      </c>
      <c r="E79" s="37">
        <f t="shared" si="32"/>
        <v>192</v>
      </c>
      <c r="F79" s="39">
        <f>RnDData!D104</f>
        <v>1083</v>
      </c>
      <c r="G79" s="37">
        <f>RnDData!E104</f>
        <v>149</v>
      </c>
      <c r="H79" s="39">
        <f t="shared" si="29"/>
        <v>1040</v>
      </c>
      <c r="I79" s="41">
        <f>RnDData!M104</f>
        <v>10.119999999999999</v>
      </c>
      <c r="N79" s="37">
        <f t="shared" si="33"/>
        <v>4</v>
      </c>
      <c r="O79" s="37">
        <f>RnDData!Q104</f>
        <v>4</v>
      </c>
      <c r="P79" s="37">
        <f t="shared" si="30"/>
        <v>0</v>
      </c>
      <c r="Q79" s="39">
        <f t="shared" si="34"/>
        <v>1150</v>
      </c>
      <c r="R79" s="39">
        <f>RnDData!R104</f>
        <v>750</v>
      </c>
      <c r="S79" s="37">
        <f t="shared" si="31"/>
        <v>-2000</v>
      </c>
      <c r="T79" s="37">
        <f t="shared" si="35"/>
        <v>171.6</v>
      </c>
    </row>
    <row r="80" spans="1:20">
      <c r="A80" s="37">
        <v>3</v>
      </c>
      <c r="B80" s="37" t="s">
        <v>52</v>
      </c>
      <c r="C80" s="37" t="s">
        <v>11</v>
      </c>
      <c r="D80" s="37">
        <v>78</v>
      </c>
      <c r="E80" s="37">
        <f t="shared" si="32"/>
        <v>204</v>
      </c>
      <c r="F80" s="39">
        <f>RnDData!D105</f>
        <v>1258</v>
      </c>
      <c r="G80" s="37">
        <f>RnDData!E105</f>
        <v>184</v>
      </c>
      <c r="H80" s="39">
        <f t="shared" si="29"/>
        <v>1238</v>
      </c>
      <c r="I80" s="41">
        <f>RnDData!M105</f>
        <v>5.19</v>
      </c>
      <c r="N80" s="37">
        <f t="shared" si="33"/>
        <v>5</v>
      </c>
      <c r="O80" s="37">
        <f>RnDData!Q105</f>
        <v>6</v>
      </c>
      <c r="P80" s="37">
        <f t="shared" si="30"/>
        <v>700</v>
      </c>
      <c r="Q80" s="39">
        <f t="shared" si="34"/>
        <v>900</v>
      </c>
      <c r="R80" s="39">
        <f>RnDData!R105</f>
        <v>1050</v>
      </c>
      <c r="S80" s="37">
        <f t="shared" si="31"/>
        <v>1500</v>
      </c>
      <c r="T80" s="37">
        <f t="shared" si="35"/>
        <v>163.416</v>
      </c>
    </row>
    <row r="81" spans="1:20">
      <c r="A81" s="37">
        <v>3</v>
      </c>
      <c r="B81" s="37" t="s">
        <v>53</v>
      </c>
      <c r="C81" s="37" t="s">
        <v>13</v>
      </c>
      <c r="D81" s="37">
        <v>79</v>
      </c>
      <c r="E81" s="37">
        <f t="shared" si="32"/>
        <v>89</v>
      </c>
      <c r="F81" s="39">
        <f>RnDData!D106</f>
        <v>974</v>
      </c>
      <c r="G81" s="37">
        <f>RnDData!E106</f>
        <v>155</v>
      </c>
      <c r="H81" s="39">
        <f t="shared" si="29"/>
        <v>1040</v>
      </c>
      <c r="I81" s="41">
        <f>RnDData!M106</f>
        <v>16.3</v>
      </c>
      <c r="N81" s="37">
        <f t="shared" si="33"/>
        <v>5</v>
      </c>
      <c r="O81" s="37">
        <f>RnDData!Q106</f>
        <v>5</v>
      </c>
      <c r="P81" s="37">
        <f t="shared" si="30"/>
        <v>0</v>
      </c>
      <c r="Q81" s="39">
        <f t="shared" si="34"/>
        <v>600</v>
      </c>
      <c r="R81" s="39">
        <f>RnDData!R106</f>
        <v>750</v>
      </c>
      <c r="S81" s="37">
        <f t="shared" si="31"/>
        <v>1500</v>
      </c>
      <c r="T81" s="37">
        <f t="shared" si="35"/>
        <v>137.28</v>
      </c>
    </row>
    <row r="82" spans="1:20">
      <c r="A82" s="37">
        <v>3</v>
      </c>
      <c r="B82" s="37" t="s">
        <v>54</v>
      </c>
      <c r="C82" s="37" t="s">
        <v>15</v>
      </c>
      <c r="D82" s="37">
        <v>80</v>
      </c>
      <c r="E82" s="37">
        <f t="shared" si="32"/>
        <v>47</v>
      </c>
      <c r="F82" s="39">
        <f>RnDData!D107</f>
        <v>843</v>
      </c>
      <c r="G82" s="37">
        <f>RnDData!E107</f>
        <v>46</v>
      </c>
      <c r="H82" s="39">
        <f t="shared" si="29"/>
        <v>842</v>
      </c>
      <c r="I82" s="41">
        <f>RnDData!M107</f>
        <v>16.25</v>
      </c>
      <c r="N82" s="37">
        <f t="shared" si="33"/>
        <v>6</v>
      </c>
      <c r="O82" s="37">
        <f>RnDData!Q107</f>
        <v>6.5</v>
      </c>
      <c r="P82" s="37">
        <f t="shared" si="30"/>
        <v>350</v>
      </c>
      <c r="Q82" s="39">
        <f t="shared" si="34"/>
        <v>650</v>
      </c>
      <c r="R82" s="39">
        <f>RnDData!R107</f>
        <v>750</v>
      </c>
      <c r="S82" s="37">
        <f t="shared" si="31"/>
        <v>1000</v>
      </c>
      <c r="T82" s="37">
        <f t="shared" si="35"/>
        <v>92.62</v>
      </c>
    </row>
    <row r="83" spans="1:20">
      <c r="A83" s="37">
        <v>3</v>
      </c>
      <c r="B83" s="37" t="s">
        <v>55</v>
      </c>
      <c r="C83" s="37" t="s">
        <v>17</v>
      </c>
      <c r="D83" s="37">
        <v>81</v>
      </c>
      <c r="E83" s="37">
        <f t="shared" si="32"/>
        <v>98</v>
      </c>
      <c r="F83" s="39">
        <f>RnDData!D108</f>
        <v>879</v>
      </c>
      <c r="G83" s="37">
        <f>RnDData!E108</f>
        <v>61</v>
      </c>
      <c r="H83" s="39">
        <f t="shared" si="29"/>
        <v>842</v>
      </c>
      <c r="I83" s="41">
        <f>RnDData!M108</f>
        <v>13.56</v>
      </c>
      <c r="N83" s="37">
        <f t="shared" si="33"/>
        <v>6</v>
      </c>
      <c r="O83" s="37">
        <f>RnDData!Q108</f>
        <v>6</v>
      </c>
      <c r="P83" s="37">
        <f t="shared" si="30"/>
        <v>0</v>
      </c>
      <c r="Q83" s="39">
        <f t="shared" si="34"/>
        <v>650</v>
      </c>
      <c r="R83" s="39">
        <f>RnDData!R108</f>
        <v>800</v>
      </c>
      <c r="S83" s="37">
        <f t="shared" si="31"/>
        <v>1500</v>
      </c>
      <c r="T83" s="37">
        <f t="shared" si="35"/>
        <v>92.62</v>
      </c>
    </row>
    <row r="84" spans="1:20">
      <c r="A84" s="37">
        <v>3</v>
      </c>
      <c r="B84" s="37" t="s">
        <v>155</v>
      </c>
      <c r="C84" s="37" t="s">
        <v>13</v>
      </c>
      <c r="D84" s="37">
        <v>82</v>
      </c>
      <c r="E84" s="37">
        <f t="shared" si="32"/>
        <v>0</v>
      </c>
      <c r="F84" s="39">
        <f>RnDData!D109</f>
        <v>333</v>
      </c>
      <c r="G84" s="37">
        <f>RnDData!E109</f>
        <v>0</v>
      </c>
      <c r="H84" s="39">
        <f t="shared" si="29"/>
        <v>333</v>
      </c>
      <c r="I84" s="41">
        <f>RnDData!M109</f>
        <v>16.170000000000002</v>
      </c>
      <c r="N84" s="37">
        <f t="shared" si="33"/>
        <v>6</v>
      </c>
      <c r="O84" s="37">
        <f>RnDData!Q109</f>
        <v>6</v>
      </c>
      <c r="P84" s="37">
        <f t="shared" si="30"/>
        <v>0</v>
      </c>
      <c r="Q84" s="39">
        <f t="shared" si="34"/>
        <v>400</v>
      </c>
      <c r="R84" s="39">
        <f>RnDData!R109</f>
        <v>400</v>
      </c>
      <c r="S84" s="37">
        <f t="shared" si="31"/>
        <v>0</v>
      </c>
      <c r="T84" s="37">
        <f t="shared" si="35"/>
        <v>36.630000000000003</v>
      </c>
    </row>
    <row r="85" spans="1:20">
      <c r="A85" s="37">
        <v>3</v>
      </c>
      <c r="B85" s="37" t="s">
        <v>201</v>
      </c>
      <c r="C85" s="37"/>
      <c r="D85" s="37">
        <v>83</v>
      </c>
      <c r="F85" s="39">
        <f>RnDData!D110</f>
        <v>0</v>
      </c>
      <c r="G85" s="37">
        <f>RnDData!E110</f>
        <v>0</v>
      </c>
      <c r="H85" s="39">
        <f t="shared" si="29"/>
        <v>0</v>
      </c>
      <c r="I85" s="41">
        <f>RnDData!M110</f>
        <v>0</v>
      </c>
      <c r="N85" s="37"/>
      <c r="O85" s="37">
        <f>RnDData!Q110</f>
        <v>6</v>
      </c>
      <c r="P85" s="37">
        <f t="shared" si="30"/>
        <v>4200</v>
      </c>
      <c r="Q85" s="39"/>
      <c r="R85" s="39">
        <f>RnDData!R110</f>
        <v>500</v>
      </c>
      <c r="S85" s="37">
        <f t="shared" si="31"/>
        <v>5000</v>
      </c>
      <c r="T85" s="37" t="e">
        <f t="shared" si="35"/>
        <v>#DIV/0!</v>
      </c>
    </row>
    <row r="86" spans="1:20">
      <c r="A86" s="37">
        <v>4</v>
      </c>
      <c r="B86" s="37" t="s">
        <v>31</v>
      </c>
      <c r="C86" s="37" t="s">
        <v>11</v>
      </c>
      <c r="D86" s="37">
        <v>84</v>
      </c>
      <c r="E86" s="37">
        <f>G56</f>
        <v>194</v>
      </c>
      <c r="F86" s="37">
        <f>RnDData!D111</f>
        <v>746</v>
      </c>
      <c r="G86">
        <f>RnDData!E111</f>
        <v>141</v>
      </c>
      <c r="H86" s="39">
        <f t="shared" si="29"/>
        <v>693</v>
      </c>
      <c r="I86" s="41">
        <f>RnDData!M111</f>
        <v>7.09</v>
      </c>
      <c r="N86">
        <f>O56</f>
        <v>5.8</v>
      </c>
      <c r="O86">
        <f>RnDData!Q111</f>
        <v>6.5</v>
      </c>
      <c r="P86" s="37">
        <f t="shared" si="30"/>
        <v>490.00000000000011</v>
      </c>
      <c r="Q86" s="39">
        <f>R56</f>
        <v>1400</v>
      </c>
      <c r="R86" s="39">
        <f>RnDData!R111</f>
        <v>1400</v>
      </c>
      <c r="S86" s="37">
        <f t="shared" si="31"/>
        <v>0</v>
      </c>
      <c r="T86" s="37">
        <f t="shared" si="35"/>
        <v>78.858620689655183</v>
      </c>
    </row>
    <row r="87" spans="1:20">
      <c r="A87" s="37">
        <v>4</v>
      </c>
      <c r="B87" s="37" t="s">
        <v>32</v>
      </c>
      <c r="C87" s="37" t="s">
        <v>11</v>
      </c>
      <c r="D87" s="37">
        <v>85</v>
      </c>
      <c r="E87" s="37">
        <f t="shared" ref="E87:E91" si="36">G57</f>
        <v>146</v>
      </c>
      <c r="F87" s="37">
        <f>RnDData!D112</f>
        <v>1525</v>
      </c>
      <c r="G87" s="37">
        <f>RnDData!E112</f>
        <v>205</v>
      </c>
      <c r="H87" s="39">
        <f t="shared" si="29"/>
        <v>1584</v>
      </c>
      <c r="I87" s="41">
        <f>RnDData!M112</f>
        <v>6.42</v>
      </c>
      <c r="N87" s="37">
        <f t="shared" ref="N87:N91" si="37">O57</f>
        <v>6.2</v>
      </c>
      <c r="O87" s="37">
        <f>RnDData!Q112</f>
        <v>7</v>
      </c>
      <c r="P87" s="37">
        <f t="shared" si="30"/>
        <v>559.99999999999989</v>
      </c>
      <c r="Q87" s="39">
        <f t="shared" ref="Q87:Q115" si="38">R57</f>
        <v>1400</v>
      </c>
      <c r="R87" s="39">
        <f>RnDData!R112</f>
        <v>1400</v>
      </c>
      <c r="S87" s="37">
        <f t="shared" si="31"/>
        <v>0</v>
      </c>
      <c r="T87" s="37">
        <f t="shared" si="35"/>
        <v>168.61935483870968</v>
      </c>
    </row>
    <row r="88" spans="1:20">
      <c r="A88" s="37">
        <v>4</v>
      </c>
      <c r="B88" s="37" t="s">
        <v>33</v>
      </c>
      <c r="C88" s="37" t="s">
        <v>9</v>
      </c>
      <c r="D88" s="37">
        <v>86</v>
      </c>
      <c r="E88" s="37">
        <f t="shared" si="36"/>
        <v>95</v>
      </c>
      <c r="F88" s="37">
        <f>RnDData!D113</f>
        <v>1138</v>
      </c>
      <c r="G88" s="37">
        <f>RnDData!E113</f>
        <v>145</v>
      </c>
      <c r="H88" s="39">
        <f t="shared" si="29"/>
        <v>1188</v>
      </c>
      <c r="I88" s="41">
        <f>RnDData!M113</f>
        <v>10.16</v>
      </c>
      <c r="N88" s="37">
        <f t="shared" si="37"/>
        <v>4.4000000000000004</v>
      </c>
      <c r="O88" s="37">
        <f>RnDData!Q113</f>
        <v>5</v>
      </c>
      <c r="P88" s="37">
        <f t="shared" si="30"/>
        <v>419.99999999999977</v>
      </c>
      <c r="Q88" s="39">
        <f t="shared" si="38"/>
        <v>800</v>
      </c>
      <c r="R88" s="39">
        <f>RnDData!R113</f>
        <v>800</v>
      </c>
      <c r="S88" s="37">
        <f t="shared" si="31"/>
        <v>0</v>
      </c>
      <c r="T88" s="37">
        <f t="shared" si="35"/>
        <v>178.20000000000002</v>
      </c>
    </row>
    <row r="89" spans="1:20">
      <c r="A89" s="37">
        <v>4</v>
      </c>
      <c r="B89" s="37" t="s">
        <v>34</v>
      </c>
      <c r="C89" s="37" t="s">
        <v>9</v>
      </c>
      <c r="D89" s="37">
        <v>87</v>
      </c>
      <c r="E89" s="37">
        <f t="shared" si="36"/>
        <v>60</v>
      </c>
      <c r="F89" s="37">
        <f>RnDData!D114</f>
        <v>949</v>
      </c>
      <c r="G89" s="37">
        <f>RnDData!E114</f>
        <v>101</v>
      </c>
      <c r="H89" s="39">
        <f t="shared" si="29"/>
        <v>990</v>
      </c>
      <c r="I89" s="41">
        <f>RnDData!M114</f>
        <v>10.31</v>
      </c>
      <c r="N89" s="37">
        <f t="shared" si="37"/>
        <v>4.4000000000000004</v>
      </c>
      <c r="O89" s="37">
        <f>RnDData!Q114</f>
        <v>5</v>
      </c>
      <c r="P89" s="37">
        <f t="shared" si="30"/>
        <v>419.99999999999977</v>
      </c>
      <c r="Q89" s="39">
        <f t="shared" si="38"/>
        <v>600</v>
      </c>
      <c r="R89" s="39">
        <f>RnDData!R114</f>
        <v>650</v>
      </c>
      <c r="S89" s="37">
        <f t="shared" si="31"/>
        <v>500</v>
      </c>
      <c r="T89" s="37">
        <f t="shared" si="35"/>
        <v>148.5</v>
      </c>
    </row>
    <row r="90" spans="1:20">
      <c r="A90" s="37">
        <v>4</v>
      </c>
      <c r="B90" s="37" t="s">
        <v>35</v>
      </c>
      <c r="C90" s="37" t="s">
        <v>9</v>
      </c>
      <c r="D90" s="37">
        <v>88</v>
      </c>
      <c r="E90" s="37">
        <f t="shared" si="36"/>
        <v>43</v>
      </c>
      <c r="F90" s="37">
        <f>RnDData!D115</f>
        <v>1014</v>
      </c>
      <c r="G90" s="37">
        <f>RnDData!E115</f>
        <v>119</v>
      </c>
      <c r="H90" s="39">
        <f t="shared" si="29"/>
        <v>1090</v>
      </c>
      <c r="I90" s="41">
        <f>RnDData!M115</f>
        <v>10.220000000000001</v>
      </c>
      <c r="N90" s="37">
        <f t="shared" si="37"/>
        <v>4.4000000000000004</v>
      </c>
      <c r="O90" s="37">
        <f>RnDData!Q115</f>
        <v>5</v>
      </c>
      <c r="P90" s="37">
        <f t="shared" si="30"/>
        <v>419.99999999999977</v>
      </c>
      <c r="Q90" s="39">
        <f t="shared" si="38"/>
        <v>600</v>
      </c>
      <c r="R90" s="39">
        <f>RnDData!R115</f>
        <v>800</v>
      </c>
      <c r="S90" s="37">
        <f t="shared" si="31"/>
        <v>2000</v>
      </c>
      <c r="T90" s="37">
        <f t="shared" si="35"/>
        <v>163.5</v>
      </c>
    </row>
    <row r="91" spans="1:20">
      <c r="A91" s="37">
        <v>4</v>
      </c>
      <c r="B91" s="37" t="s">
        <v>123</v>
      </c>
      <c r="C91" s="37" t="s">
        <v>13</v>
      </c>
      <c r="D91" s="37">
        <v>89</v>
      </c>
      <c r="E91" s="37">
        <f t="shared" si="36"/>
        <v>0</v>
      </c>
      <c r="F91" s="37">
        <f>RnDData!D116</f>
        <v>770</v>
      </c>
      <c r="G91" s="37">
        <f>RnDData!E116</f>
        <v>22</v>
      </c>
      <c r="H91" s="39">
        <f t="shared" si="29"/>
        <v>792</v>
      </c>
      <c r="I91" s="41">
        <f>RnDData!M116</f>
        <v>15.63</v>
      </c>
      <c r="N91" s="37">
        <f t="shared" si="37"/>
        <v>4.4000000000000004</v>
      </c>
      <c r="O91" s="37">
        <f>RnDData!Q116</f>
        <v>5</v>
      </c>
      <c r="P91" s="37">
        <f t="shared" si="30"/>
        <v>419.99999999999977</v>
      </c>
      <c r="Q91" s="39">
        <f t="shared" si="38"/>
        <v>400</v>
      </c>
      <c r="R91" s="39">
        <f>RnDData!R116</f>
        <v>400</v>
      </c>
      <c r="S91" s="37">
        <f t="shared" si="31"/>
        <v>0</v>
      </c>
      <c r="T91" s="37">
        <f t="shared" si="35"/>
        <v>118.79999999999998</v>
      </c>
    </row>
    <row r="92" spans="1:20">
      <c r="A92" s="37">
        <v>4</v>
      </c>
      <c r="B92" s="37" t="s">
        <v>210</v>
      </c>
      <c r="C92" s="37"/>
      <c r="D92" s="37">
        <v>90</v>
      </c>
      <c r="F92" s="37">
        <f>RnDData!D117</f>
        <v>0</v>
      </c>
      <c r="G92" s="37">
        <f>RnDData!E117</f>
        <v>0</v>
      </c>
      <c r="H92" s="39">
        <f t="shared" si="29"/>
        <v>0</v>
      </c>
      <c r="I92" s="41">
        <f>RnDData!M117</f>
        <v>0</v>
      </c>
      <c r="O92" s="37">
        <f>RnDData!Q117</f>
        <v>5</v>
      </c>
      <c r="P92" s="37">
        <f t="shared" si="30"/>
        <v>3500</v>
      </c>
      <c r="Q92" s="39">
        <f t="shared" si="38"/>
        <v>1000</v>
      </c>
      <c r="R92" s="39">
        <f>RnDData!R117</f>
        <v>500</v>
      </c>
      <c r="S92" s="37">
        <f t="shared" si="31"/>
        <v>-2500</v>
      </c>
      <c r="T92" s="37" t="e">
        <f t="shared" si="35"/>
        <v>#DIV/0!</v>
      </c>
    </row>
    <row r="93" spans="1:20">
      <c r="A93" s="37">
        <v>4</v>
      </c>
      <c r="B93" s="37" t="s">
        <v>36</v>
      </c>
      <c r="C93" s="37" t="s">
        <v>9</v>
      </c>
      <c r="D93" s="37">
        <v>91</v>
      </c>
      <c r="E93" s="37">
        <f t="shared" ref="E93:E115" si="39">G62</f>
        <v>216</v>
      </c>
      <c r="F93" s="37">
        <f>RnDData!D118</f>
        <v>972</v>
      </c>
      <c r="G93" s="37">
        <f>RnDData!E118</f>
        <v>185</v>
      </c>
      <c r="H93" s="39">
        <f t="shared" si="29"/>
        <v>941</v>
      </c>
      <c r="I93" s="41">
        <f>RnDData!M118</f>
        <v>9</v>
      </c>
      <c r="N93" s="37">
        <f t="shared" ref="N93:N117" si="40">O62</f>
        <v>6.8</v>
      </c>
      <c r="O93" s="37">
        <f>RnDData!Q118</f>
        <v>6.8</v>
      </c>
      <c r="P93" s="37">
        <f t="shared" si="30"/>
        <v>0</v>
      </c>
      <c r="Q93" s="39">
        <f t="shared" si="38"/>
        <v>1400</v>
      </c>
      <c r="R93" s="39">
        <f>RnDData!R118</f>
        <v>1000</v>
      </c>
      <c r="S93" s="37">
        <f t="shared" si="31"/>
        <v>-2000</v>
      </c>
      <c r="T93" s="37">
        <f t="shared" si="35"/>
        <v>91.332352941176467</v>
      </c>
    </row>
    <row r="94" spans="1:20">
      <c r="A94" s="37">
        <v>4</v>
      </c>
      <c r="B94" s="37" t="s">
        <v>37</v>
      </c>
      <c r="C94" s="37" t="s">
        <v>11</v>
      </c>
      <c r="D94" s="37">
        <v>92</v>
      </c>
      <c r="E94" s="37">
        <f t="shared" si="39"/>
        <v>152</v>
      </c>
      <c r="F94" s="37">
        <f>RnDData!D119</f>
        <v>2435</v>
      </c>
      <c r="G94" s="37">
        <f>RnDData!E119</f>
        <v>143</v>
      </c>
      <c r="H94" s="39">
        <f t="shared" si="29"/>
        <v>2426</v>
      </c>
      <c r="I94" s="41">
        <f>RnDData!M119</f>
        <v>4.6100000000000003</v>
      </c>
      <c r="N94" s="37">
        <f t="shared" si="40"/>
        <v>7.5</v>
      </c>
      <c r="O94" s="37">
        <f>RnDData!Q119</f>
        <v>8.5</v>
      </c>
      <c r="P94" s="37">
        <f t="shared" si="30"/>
        <v>700</v>
      </c>
      <c r="Q94" s="39">
        <f t="shared" si="38"/>
        <v>600</v>
      </c>
      <c r="R94" s="39">
        <f>RnDData!R119</f>
        <v>1550</v>
      </c>
      <c r="S94" s="37">
        <f t="shared" si="31"/>
        <v>9500</v>
      </c>
      <c r="T94" s="37">
        <f t="shared" si="35"/>
        <v>213.488</v>
      </c>
    </row>
    <row r="95" spans="1:20">
      <c r="A95" s="37">
        <v>4</v>
      </c>
      <c r="B95" s="37" t="s">
        <v>38</v>
      </c>
      <c r="C95" s="37" t="s">
        <v>13</v>
      </c>
      <c r="D95" s="37">
        <v>93</v>
      </c>
      <c r="E95" s="37">
        <f t="shared" si="39"/>
        <v>98</v>
      </c>
      <c r="F95" s="37">
        <f>RnDData!D120</f>
        <v>629</v>
      </c>
      <c r="G95" s="37">
        <f>RnDData!E120</f>
        <v>211</v>
      </c>
      <c r="H95" s="39">
        <f t="shared" si="29"/>
        <v>742</v>
      </c>
      <c r="I95" s="41">
        <f>RnDData!M120</f>
        <v>15.36</v>
      </c>
      <c r="N95" s="37">
        <f t="shared" si="40"/>
        <v>4.8</v>
      </c>
      <c r="O95" s="37">
        <f>RnDData!Q120</f>
        <v>4.8</v>
      </c>
      <c r="P95" s="37">
        <f t="shared" si="30"/>
        <v>0</v>
      </c>
      <c r="Q95" s="39">
        <f t="shared" si="38"/>
        <v>700</v>
      </c>
      <c r="R95" s="39">
        <f>RnDData!R120</f>
        <v>700</v>
      </c>
      <c r="S95" s="37">
        <f t="shared" si="31"/>
        <v>0</v>
      </c>
      <c r="T95" s="37">
        <f t="shared" si="35"/>
        <v>102.02500000000001</v>
      </c>
    </row>
    <row r="96" spans="1:20">
      <c r="A96" s="37">
        <v>4</v>
      </c>
      <c r="B96" s="37" t="s">
        <v>39</v>
      </c>
      <c r="C96" s="37" t="s">
        <v>15</v>
      </c>
      <c r="D96" s="37">
        <v>94</v>
      </c>
      <c r="E96" s="37">
        <f t="shared" si="39"/>
        <v>40</v>
      </c>
      <c r="F96" s="37">
        <f>RnDData!D121</f>
        <v>626</v>
      </c>
      <c r="G96" s="37">
        <f>RnDData!E121</f>
        <v>207</v>
      </c>
      <c r="H96" s="39">
        <f t="shared" si="29"/>
        <v>793</v>
      </c>
      <c r="I96" s="41">
        <f>RnDData!M121</f>
        <v>15.3</v>
      </c>
      <c r="N96" s="37">
        <f t="shared" si="40"/>
        <v>5.8</v>
      </c>
      <c r="O96" s="37">
        <f>RnDData!Q121</f>
        <v>5.8</v>
      </c>
      <c r="P96" s="37">
        <f t="shared" si="30"/>
        <v>0</v>
      </c>
      <c r="Q96" s="39">
        <f t="shared" si="38"/>
        <v>750</v>
      </c>
      <c r="R96" s="39">
        <f>RnDData!R121</f>
        <v>750</v>
      </c>
      <c r="S96" s="37">
        <f t="shared" si="31"/>
        <v>0</v>
      </c>
      <c r="T96" s="37">
        <f t="shared" si="35"/>
        <v>90.237931034482756</v>
      </c>
    </row>
    <row r="97" spans="1:20">
      <c r="A97" s="37">
        <v>4</v>
      </c>
      <c r="B97" s="37" t="s">
        <v>40</v>
      </c>
      <c r="C97" s="37" t="s">
        <v>17</v>
      </c>
      <c r="D97" s="37">
        <v>95</v>
      </c>
      <c r="E97" s="37">
        <f t="shared" si="39"/>
        <v>91</v>
      </c>
      <c r="F97" s="37">
        <f>RnDData!D122</f>
        <v>704</v>
      </c>
      <c r="G97" s="37">
        <f>RnDData!E122</f>
        <v>228</v>
      </c>
      <c r="H97" s="39">
        <f t="shared" si="29"/>
        <v>841</v>
      </c>
      <c r="I97" s="41">
        <f>RnDData!M122</f>
        <v>12.74</v>
      </c>
      <c r="N97" s="37">
        <f t="shared" si="40"/>
        <v>5.8</v>
      </c>
      <c r="O97" s="37">
        <f>RnDData!Q122</f>
        <v>5.8</v>
      </c>
      <c r="P97" s="37">
        <f t="shared" si="30"/>
        <v>0</v>
      </c>
      <c r="Q97" s="39">
        <f t="shared" si="38"/>
        <v>1000</v>
      </c>
      <c r="R97" s="39">
        <f>RnDData!R122</f>
        <v>800</v>
      </c>
      <c r="S97" s="37">
        <f t="shared" si="31"/>
        <v>-1000</v>
      </c>
      <c r="T97" s="37">
        <f t="shared" si="35"/>
        <v>95.7</v>
      </c>
    </row>
    <row r="98" spans="1:20">
      <c r="A98" s="37">
        <v>4</v>
      </c>
      <c r="B98" s="37" t="s">
        <v>41</v>
      </c>
      <c r="C98" s="37" t="s">
        <v>9</v>
      </c>
      <c r="D98" s="37">
        <v>96</v>
      </c>
      <c r="E98" s="37">
        <f t="shared" si="39"/>
        <v>217</v>
      </c>
      <c r="F98" s="37">
        <f>RnDData!D123</f>
        <v>1126</v>
      </c>
      <c r="G98" s="37">
        <f>RnDData!E123</f>
        <v>229</v>
      </c>
      <c r="H98" s="39">
        <f t="shared" si="29"/>
        <v>1138</v>
      </c>
      <c r="I98" s="41">
        <f>RnDData!M123</f>
        <v>11.11</v>
      </c>
      <c r="N98" s="37">
        <f t="shared" si="40"/>
        <v>5</v>
      </c>
      <c r="O98" s="37">
        <f>RnDData!Q123</f>
        <v>5.5</v>
      </c>
      <c r="P98" s="37">
        <f t="shared" si="30"/>
        <v>350</v>
      </c>
      <c r="Q98" s="39">
        <f t="shared" si="38"/>
        <v>1400</v>
      </c>
      <c r="R98" s="39">
        <f>RnDData!R123</f>
        <v>1000</v>
      </c>
      <c r="S98" s="37">
        <f t="shared" si="31"/>
        <v>-2000</v>
      </c>
      <c r="T98" s="37">
        <f t="shared" si="35"/>
        <v>150.21600000000001</v>
      </c>
    </row>
    <row r="99" spans="1:20">
      <c r="A99" s="37">
        <v>4</v>
      </c>
      <c r="B99" s="37" t="s">
        <v>42</v>
      </c>
      <c r="C99" s="37" t="s">
        <v>11</v>
      </c>
      <c r="D99" s="37">
        <v>97</v>
      </c>
      <c r="E99" s="37">
        <f t="shared" si="39"/>
        <v>167</v>
      </c>
      <c r="F99" s="37">
        <f>RnDData!D124</f>
        <v>1823</v>
      </c>
      <c r="G99" s="37">
        <f>RnDData!E124</f>
        <v>175</v>
      </c>
      <c r="H99" s="39">
        <f t="shared" si="29"/>
        <v>1831</v>
      </c>
      <c r="I99" s="41">
        <f>RnDData!M124</f>
        <v>5.7</v>
      </c>
      <c r="N99" s="37">
        <f t="shared" si="40"/>
        <v>6</v>
      </c>
      <c r="O99" s="37">
        <f>RnDData!Q124</f>
        <v>6.5</v>
      </c>
      <c r="P99" s="37">
        <f t="shared" si="30"/>
        <v>350</v>
      </c>
      <c r="Q99" s="39">
        <f t="shared" si="38"/>
        <v>750</v>
      </c>
      <c r="R99" s="39">
        <f>RnDData!R124</f>
        <v>1400</v>
      </c>
      <c r="S99" s="37">
        <f t="shared" si="31"/>
        <v>6500</v>
      </c>
      <c r="T99" s="37">
        <f t="shared" si="35"/>
        <v>201.41000000000003</v>
      </c>
    </row>
    <row r="100" spans="1:20">
      <c r="A100" s="37">
        <v>4</v>
      </c>
      <c r="B100" s="37" t="s">
        <v>43</v>
      </c>
      <c r="C100" s="37" t="s">
        <v>13</v>
      </c>
      <c r="D100" s="37">
        <v>98</v>
      </c>
      <c r="E100" s="37">
        <f t="shared" si="39"/>
        <v>156</v>
      </c>
      <c r="F100" s="37">
        <f>RnDData!D125</f>
        <v>731</v>
      </c>
      <c r="G100" s="37">
        <f>RnDData!E125</f>
        <v>266</v>
      </c>
      <c r="H100" s="39">
        <f t="shared" si="29"/>
        <v>841</v>
      </c>
      <c r="I100" s="41">
        <f>RnDData!M125</f>
        <v>15.77</v>
      </c>
      <c r="N100" s="37">
        <f t="shared" si="40"/>
        <v>4.5</v>
      </c>
      <c r="O100" s="37">
        <f>RnDData!Q125</f>
        <v>4.5</v>
      </c>
      <c r="P100" s="37">
        <f t="shared" si="30"/>
        <v>0</v>
      </c>
      <c r="Q100" s="39">
        <f t="shared" si="38"/>
        <v>750</v>
      </c>
      <c r="R100" s="39">
        <f>RnDData!R125</f>
        <v>800</v>
      </c>
      <c r="S100" s="37">
        <f t="shared" si="31"/>
        <v>500</v>
      </c>
      <c r="T100" s="37">
        <f t="shared" si="35"/>
        <v>123.34666666666666</v>
      </c>
    </row>
    <row r="101" spans="1:20">
      <c r="A101" s="37">
        <v>4</v>
      </c>
      <c r="B101" s="37" t="s">
        <v>44</v>
      </c>
      <c r="C101" s="37" t="s">
        <v>15</v>
      </c>
      <c r="D101" s="37">
        <v>99</v>
      </c>
      <c r="E101" s="37">
        <f t="shared" si="39"/>
        <v>65</v>
      </c>
      <c r="F101" s="37">
        <f>RnDData!D126</f>
        <v>718</v>
      </c>
      <c r="G101" s="37">
        <f>RnDData!E126</f>
        <v>239</v>
      </c>
      <c r="H101" s="39">
        <f t="shared" si="29"/>
        <v>892</v>
      </c>
      <c r="I101" s="41">
        <f>RnDData!M126</f>
        <v>15.46</v>
      </c>
      <c r="N101" s="37">
        <f t="shared" si="40"/>
        <v>4.5</v>
      </c>
      <c r="O101" s="37">
        <f>RnDData!Q126</f>
        <v>5</v>
      </c>
      <c r="P101" s="37">
        <f t="shared" si="30"/>
        <v>350</v>
      </c>
      <c r="Q101" s="39">
        <f t="shared" si="38"/>
        <v>800</v>
      </c>
      <c r="R101" s="39">
        <f>RnDData!R126</f>
        <v>850</v>
      </c>
      <c r="S101" s="37">
        <f t="shared" si="31"/>
        <v>500</v>
      </c>
      <c r="T101" s="37">
        <f t="shared" si="35"/>
        <v>130.82666666666668</v>
      </c>
    </row>
    <row r="102" spans="1:20">
      <c r="A102" s="37">
        <v>4</v>
      </c>
      <c r="B102" s="37" t="s">
        <v>45</v>
      </c>
      <c r="C102" s="37" t="s">
        <v>17</v>
      </c>
      <c r="D102" s="37">
        <v>100</v>
      </c>
      <c r="E102" s="37">
        <f t="shared" si="39"/>
        <v>84</v>
      </c>
      <c r="F102" s="37">
        <f>RnDData!D127</f>
        <v>821</v>
      </c>
      <c r="G102" s="37">
        <f>RnDData!E127</f>
        <v>253</v>
      </c>
      <c r="H102" s="39">
        <f t="shared" si="29"/>
        <v>990</v>
      </c>
      <c r="I102" s="41">
        <f>RnDData!M127</f>
        <v>13.4</v>
      </c>
      <c r="N102" s="37">
        <f t="shared" si="40"/>
        <v>4.5</v>
      </c>
      <c r="O102" s="37">
        <f>RnDData!Q127</f>
        <v>5</v>
      </c>
      <c r="P102" s="37">
        <f t="shared" si="30"/>
        <v>350</v>
      </c>
      <c r="Q102" s="39">
        <f t="shared" si="38"/>
        <v>500</v>
      </c>
      <c r="R102" s="39">
        <f>RnDData!R127</f>
        <v>900</v>
      </c>
      <c r="S102" s="37">
        <f t="shared" si="31"/>
        <v>4000</v>
      </c>
      <c r="T102" s="37">
        <f t="shared" si="35"/>
        <v>145.20000000000002</v>
      </c>
    </row>
    <row r="103" spans="1:20">
      <c r="A103" s="37">
        <v>4</v>
      </c>
      <c r="B103" s="37" t="s">
        <v>140</v>
      </c>
      <c r="C103" s="37" t="s">
        <v>15</v>
      </c>
      <c r="D103" s="37">
        <v>101</v>
      </c>
      <c r="E103" s="37">
        <f t="shared" si="39"/>
        <v>38</v>
      </c>
      <c r="F103" s="37">
        <f>RnDData!D128</f>
        <v>678</v>
      </c>
      <c r="G103" s="37">
        <f>RnDData!E128</f>
        <v>53</v>
      </c>
      <c r="H103" s="39">
        <f t="shared" si="29"/>
        <v>693</v>
      </c>
      <c r="I103" s="41">
        <f>RnDData!M128</f>
        <v>15.4</v>
      </c>
      <c r="N103" s="37">
        <f t="shared" si="40"/>
        <v>4.5</v>
      </c>
      <c r="O103" s="37">
        <f>RnDData!Q128</f>
        <v>5</v>
      </c>
      <c r="P103" s="37">
        <f t="shared" si="30"/>
        <v>350</v>
      </c>
      <c r="Q103" s="39">
        <f t="shared" si="38"/>
        <v>500</v>
      </c>
      <c r="R103" s="39">
        <f>RnDData!R128</f>
        <v>550</v>
      </c>
      <c r="S103" s="37">
        <f t="shared" si="31"/>
        <v>500</v>
      </c>
      <c r="T103" s="37">
        <f t="shared" si="35"/>
        <v>101.64</v>
      </c>
    </row>
    <row r="104" spans="1:20">
      <c r="A104" s="37">
        <v>4</v>
      </c>
      <c r="B104" s="37" t="s">
        <v>185</v>
      </c>
      <c r="C104" s="37" t="s">
        <v>17</v>
      </c>
      <c r="D104" s="37">
        <v>102</v>
      </c>
      <c r="E104" s="37">
        <f t="shared" si="39"/>
        <v>0</v>
      </c>
      <c r="F104" s="37">
        <f>RnDData!D129</f>
        <v>225</v>
      </c>
      <c r="G104" s="37">
        <f>RnDData!E129</f>
        <v>22</v>
      </c>
      <c r="H104" s="39">
        <f t="shared" si="29"/>
        <v>247</v>
      </c>
      <c r="I104" s="41">
        <f>RnDData!M129</f>
        <v>13.15</v>
      </c>
      <c r="N104" s="37">
        <f t="shared" si="40"/>
        <v>4.5</v>
      </c>
      <c r="O104" s="37">
        <f>RnDData!Q129</f>
        <v>5</v>
      </c>
      <c r="P104" s="37">
        <f t="shared" si="30"/>
        <v>350</v>
      </c>
      <c r="Q104" s="39">
        <f t="shared" si="38"/>
        <v>1400</v>
      </c>
      <c r="R104" s="39">
        <f>RnDData!R129</f>
        <v>550</v>
      </c>
      <c r="S104" s="37">
        <f t="shared" si="31"/>
        <v>-4250</v>
      </c>
      <c r="T104" s="37">
        <f t="shared" si="35"/>
        <v>36.226666666666667</v>
      </c>
    </row>
    <row r="105" spans="1:20">
      <c r="A105" s="37">
        <v>4</v>
      </c>
      <c r="B105" s="37" t="s">
        <v>46</v>
      </c>
      <c r="C105" s="37" t="s">
        <v>11</v>
      </c>
      <c r="D105" s="37">
        <v>103</v>
      </c>
      <c r="E105" s="37">
        <f t="shared" si="39"/>
        <v>136</v>
      </c>
      <c r="F105" s="37">
        <f>RnDData!D130</f>
        <v>1314</v>
      </c>
      <c r="G105" s="37">
        <f>RnDData!E130</f>
        <v>59</v>
      </c>
      <c r="H105" s="39">
        <f t="shared" si="29"/>
        <v>1237</v>
      </c>
      <c r="I105" s="41">
        <f>RnDData!M130</f>
        <v>6.54</v>
      </c>
      <c r="N105" s="37">
        <f t="shared" si="40"/>
        <v>7</v>
      </c>
      <c r="O105" s="37">
        <f>RnDData!Q130</f>
        <v>7.5</v>
      </c>
      <c r="P105" s="37">
        <f t="shared" si="30"/>
        <v>350</v>
      </c>
      <c r="Q105" s="39">
        <f t="shared" si="38"/>
        <v>1500</v>
      </c>
      <c r="R105" s="39">
        <f>RnDData!R130</f>
        <v>1400</v>
      </c>
      <c r="S105" s="37">
        <f t="shared" si="31"/>
        <v>-500</v>
      </c>
      <c r="T105" s="37">
        <f t="shared" si="35"/>
        <v>116.63142857142859</v>
      </c>
    </row>
    <row r="106" spans="1:20">
      <c r="A106" s="37">
        <v>4</v>
      </c>
      <c r="B106" s="37" t="s">
        <v>47</v>
      </c>
      <c r="C106" s="37" t="s">
        <v>11</v>
      </c>
      <c r="D106" s="37">
        <v>104</v>
      </c>
      <c r="E106" s="37">
        <f t="shared" si="39"/>
        <v>196</v>
      </c>
      <c r="F106" s="37">
        <f>RnDData!D131</f>
        <v>2448</v>
      </c>
      <c r="G106" s="37">
        <f>RnDData!E131</f>
        <v>174</v>
      </c>
      <c r="H106" s="39">
        <f t="shared" si="29"/>
        <v>2426</v>
      </c>
      <c r="I106" s="41">
        <f>RnDData!M131</f>
        <v>4.6100000000000003</v>
      </c>
      <c r="N106" s="37">
        <f t="shared" si="40"/>
        <v>7.5</v>
      </c>
      <c r="O106" s="37">
        <f>RnDData!Q131</f>
        <v>8</v>
      </c>
      <c r="P106" s="37">
        <f t="shared" si="30"/>
        <v>350</v>
      </c>
      <c r="Q106" s="39">
        <f t="shared" si="38"/>
        <v>950</v>
      </c>
      <c r="R106" s="39">
        <f>RnDData!R131</f>
        <v>1600</v>
      </c>
      <c r="S106" s="37">
        <f t="shared" si="31"/>
        <v>6500</v>
      </c>
      <c r="T106" s="37">
        <f t="shared" si="35"/>
        <v>213.488</v>
      </c>
    </row>
    <row r="107" spans="1:20">
      <c r="A107" s="37">
        <v>4</v>
      </c>
      <c r="B107" s="37" t="s">
        <v>48</v>
      </c>
      <c r="C107" s="37" t="s">
        <v>9</v>
      </c>
      <c r="D107" s="37">
        <v>105</v>
      </c>
      <c r="E107" s="37">
        <f t="shared" si="39"/>
        <v>141</v>
      </c>
      <c r="F107" s="37">
        <f>RnDData!D132</f>
        <v>1037</v>
      </c>
      <c r="G107" s="37">
        <f>RnDData!E132</f>
        <v>243</v>
      </c>
      <c r="H107" s="39">
        <f t="shared" si="29"/>
        <v>1139</v>
      </c>
      <c r="I107" s="41">
        <f>RnDData!M132</f>
        <v>9.6</v>
      </c>
      <c r="N107" s="37">
        <f t="shared" si="40"/>
        <v>6.5</v>
      </c>
      <c r="O107" s="37">
        <f>RnDData!Q132</f>
        <v>6.7</v>
      </c>
      <c r="P107" s="37">
        <f t="shared" si="30"/>
        <v>140.00000000000011</v>
      </c>
      <c r="Q107" s="39">
        <f t="shared" si="38"/>
        <v>850</v>
      </c>
      <c r="R107" s="39">
        <f>RnDData!R132</f>
        <v>950</v>
      </c>
      <c r="S107" s="37">
        <f t="shared" si="31"/>
        <v>1000</v>
      </c>
      <c r="T107" s="37">
        <f t="shared" si="35"/>
        <v>115.6523076923077</v>
      </c>
    </row>
    <row r="108" spans="1:20">
      <c r="A108" s="37">
        <v>4</v>
      </c>
      <c r="B108" s="37" t="s">
        <v>49</v>
      </c>
      <c r="C108" s="37" t="s">
        <v>9</v>
      </c>
      <c r="D108" s="37">
        <v>106</v>
      </c>
      <c r="E108" s="37">
        <f t="shared" si="39"/>
        <v>104</v>
      </c>
      <c r="F108" s="37">
        <f>RnDData!D133</f>
        <v>997</v>
      </c>
      <c r="G108" s="37">
        <f>RnDData!E133</f>
        <v>146</v>
      </c>
      <c r="H108" s="39">
        <f t="shared" si="29"/>
        <v>1039</v>
      </c>
      <c r="I108" s="41">
        <f>RnDData!M133</f>
        <v>9.25</v>
      </c>
      <c r="N108" s="37">
        <f t="shared" si="40"/>
        <v>6.5</v>
      </c>
      <c r="O108" s="37">
        <f>RnDData!Q133</f>
        <v>6.7</v>
      </c>
      <c r="P108" s="37">
        <f t="shared" si="30"/>
        <v>140.00000000000011</v>
      </c>
      <c r="Q108" s="39">
        <f t="shared" si="38"/>
        <v>850</v>
      </c>
      <c r="R108" s="39">
        <f>RnDData!R133</f>
        <v>850</v>
      </c>
      <c r="S108" s="37">
        <f t="shared" si="31"/>
        <v>0</v>
      </c>
      <c r="T108" s="37">
        <f t="shared" si="35"/>
        <v>105.49846153846154</v>
      </c>
    </row>
    <row r="109" spans="1:20">
      <c r="A109" s="37">
        <v>4</v>
      </c>
      <c r="B109" s="37" t="s">
        <v>50</v>
      </c>
      <c r="C109" s="37" t="s">
        <v>9</v>
      </c>
      <c r="D109" s="37">
        <v>107</v>
      </c>
      <c r="E109" s="37">
        <f t="shared" si="39"/>
        <v>116</v>
      </c>
      <c r="F109" s="37">
        <f>RnDData!D134</f>
        <v>1057</v>
      </c>
      <c r="G109" s="37">
        <f>RnDData!E134</f>
        <v>197</v>
      </c>
      <c r="H109" s="39">
        <f t="shared" si="29"/>
        <v>1138</v>
      </c>
      <c r="I109" s="41">
        <f>RnDData!M134</f>
        <v>9.4</v>
      </c>
      <c r="N109" s="37">
        <f t="shared" si="40"/>
        <v>6.5</v>
      </c>
      <c r="O109" s="37">
        <f>RnDData!Q134</f>
        <v>6.7</v>
      </c>
      <c r="P109" s="37">
        <f t="shared" si="30"/>
        <v>140.00000000000011</v>
      </c>
      <c r="Q109" s="39">
        <f t="shared" si="38"/>
        <v>750</v>
      </c>
      <c r="R109" s="39">
        <f>RnDData!R134</f>
        <v>1100</v>
      </c>
      <c r="S109" s="37">
        <f t="shared" si="31"/>
        <v>3500</v>
      </c>
      <c r="T109" s="37">
        <f t="shared" si="35"/>
        <v>115.55076923076923</v>
      </c>
    </row>
    <row r="110" spans="1:20">
      <c r="A110" s="37">
        <v>4</v>
      </c>
      <c r="B110" s="37" t="s">
        <v>51</v>
      </c>
      <c r="C110" s="37" t="s">
        <v>9</v>
      </c>
      <c r="D110" s="37">
        <v>108</v>
      </c>
      <c r="E110" s="37">
        <f t="shared" si="39"/>
        <v>149</v>
      </c>
      <c r="F110" s="37">
        <f>RnDData!D135</f>
        <v>929</v>
      </c>
      <c r="G110" s="37">
        <f>RnDData!E135</f>
        <v>161</v>
      </c>
      <c r="H110" s="39">
        <f t="shared" si="29"/>
        <v>941</v>
      </c>
      <c r="I110" s="41">
        <f>RnDData!M135</f>
        <v>9.35</v>
      </c>
      <c r="N110" s="37">
        <f t="shared" si="40"/>
        <v>4</v>
      </c>
      <c r="O110" s="37">
        <f>RnDData!Q135</f>
        <v>4</v>
      </c>
      <c r="P110" s="37">
        <f t="shared" si="30"/>
        <v>0</v>
      </c>
      <c r="Q110" s="39">
        <f t="shared" si="38"/>
        <v>1050</v>
      </c>
      <c r="R110" s="39">
        <f>RnDData!R135</f>
        <v>750</v>
      </c>
      <c r="S110" s="37">
        <f t="shared" si="31"/>
        <v>-1500</v>
      </c>
      <c r="T110" s="37">
        <f t="shared" si="35"/>
        <v>155.26500000000001</v>
      </c>
    </row>
    <row r="111" spans="1:20">
      <c r="A111" s="37">
        <v>4</v>
      </c>
      <c r="B111" s="37" t="s">
        <v>52</v>
      </c>
      <c r="C111" s="37" t="s">
        <v>11</v>
      </c>
      <c r="D111" s="37">
        <v>109</v>
      </c>
      <c r="E111" s="37">
        <f t="shared" si="39"/>
        <v>184</v>
      </c>
      <c r="F111" s="37">
        <f>RnDData!D136</f>
        <v>1408</v>
      </c>
      <c r="G111" s="37">
        <f>RnDData!E136</f>
        <v>113</v>
      </c>
      <c r="H111" s="39">
        <f t="shared" si="29"/>
        <v>1337</v>
      </c>
      <c r="I111" s="41">
        <f>RnDData!M136</f>
        <v>4.66</v>
      </c>
      <c r="N111" s="37">
        <f t="shared" si="40"/>
        <v>6</v>
      </c>
      <c r="O111" s="37">
        <f>RnDData!Q136</f>
        <v>6</v>
      </c>
      <c r="P111" s="37">
        <f t="shared" si="30"/>
        <v>0</v>
      </c>
      <c r="Q111" s="39">
        <f t="shared" si="38"/>
        <v>750</v>
      </c>
      <c r="R111" s="39">
        <f>RnDData!R136</f>
        <v>1050</v>
      </c>
      <c r="S111" s="37">
        <f t="shared" si="31"/>
        <v>3000</v>
      </c>
      <c r="T111" s="37">
        <f t="shared" si="35"/>
        <v>147.07000000000002</v>
      </c>
    </row>
    <row r="112" spans="1:20">
      <c r="A112" s="37">
        <v>4</v>
      </c>
      <c r="B112" s="37" t="s">
        <v>53</v>
      </c>
      <c r="C112" s="37" t="s">
        <v>13</v>
      </c>
      <c r="D112" s="37">
        <v>110</v>
      </c>
      <c r="E112" s="37">
        <f t="shared" si="39"/>
        <v>155</v>
      </c>
      <c r="F112" s="37">
        <f>RnDData!D137</f>
        <v>946</v>
      </c>
      <c r="G112" s="37">
        <f>RnDData!E137</f>
        <v>298</v>
      </c>
      <c r="H112" s="39">
        <f t="shared" si="29"/>
        <v>1089</v>
      </c>
      <c r="I112" s="41">
        <f>RnDData!M137</f>
        <v>16.03</v>
      </c>
      <c r="N112" s="37">
        <f t="shared" si="40"/>
        <v>5</v>
      </c>
      <c r="O112" s="37">
        <f>RnDData!Q137</f>
        <v>5</v>
      </c>
      <c r="P112" s="37">
        <f t="shared" si="30"/>
        <v>0</v>
      </c>
      <c r="Q112" s="39">
        <f t="shared" si="38"/>
        <v>750</v>
      </c>
      <c r="R112" s="39">
        <f>RnDData!R137</f>
        <v>900</v>
      </c>
      <c r="S112" s="37">
        <f t="shared" si="31"/>
        <v>1500</v>
      </c>
      <c r="T112" s="37">
        <f t="shared" si="35"/>
        <v>143.74800000000002</v>
      </c>
    </row>
    <row r="113" spans="1:20">
      <c r="A113" s="37">
        <v>4</v>
      </c>
      <c r="B113" s="37" t="s">
        <v>54</v>
      </c>
      <c r="C113" s="37" t="s">
        <v>15</v>
      </c>
      <c r="D113" s="37">
        <v>111</v>
      </c>
      <c r="E113" s="37">
        <f t="shared" si="39"/>
        <v>46</v>
      </c>
      <c r="F113" s="37">
        <f>RnDData!D138</f>
        <v>784</v>
      </c>
      <c r="G113" s="37">
        <f>RnDData!E138</f>
        <v>301</v>
      </c>
      <c r="H113" s="39">
        <f t="shared" si="29"/>
        <v>1039</v>
      </c>
      <c r="I113" s="41">
        <f>RnDData!M138</f>
        <v>15.94</v>
      </c>
      <c r="N113" s="37">
        <f t="shared" si="40"/>
        <v>6.5</v>
      </c>
      <c r="O113" s="37">
        <f>RnDData!Q138</f>
        <v>6.5</v>
      </c>
      <c r="P113" s="37">
        <f t="shared" si="30"/>
        <v>0</v>
      </c>
      <c r="Q113" s="39">
        <f t="shared" si="38"/>
        <v>800</v>
      </c>
      <c r="R113" s="39">
        <f>RnDData!R138</f>
        <v>950</v>
      </c>
      <c r="S113" s="37">
        <f t="shared" si="31"/>
        <v>1500</v>
      </c>
      <c r="T113" s="37">
        <f t="shared" si="35"/>
        <v>105.49846153846154</v>
      </c>
    </row>
    <row r="114" spans="1:20">
      <c r="A114" s="37">
        <v>4</v>
      </c>
      <c r="B114" s="37" t="s">
        <v>55</v>
      </c>
      <c r="C114" s="37" t="s">
        <v>17</v>
      </c>
      <c r="D114" s="37">
        <v>112</v>
      </c>
      <c r="E114" s="37">
        <f t="shared" si="39"/>
        <v>61</v>
      </c>
      <c r="F114" s="37">
        <f>RnDData!D139</f>
        <v>890</v>
      </c>
      <c r="G114" s="37">
        <f>RnDData!E139</f>
        <v>359</v>
      </c>
      <c r="H114" s="39">
        <f t="shared" si="29"/>
        <v>1188</v>
      </c>
      <c r="I114" s="41">
        <f>RnDData!M139</f>
        <v>13.33</v>
      </c>
      <c r="N114" s="37">
        <f t="shared" si="40"/>
        <v>6</v>
      </c>
      <c r="O114" s="37">
        <f>RnDData!Q139</f>
        <v>6</v>
      </c>
      <c r="P114" s="37">
        <f t="shared" si="30"/>
        <v>0</v>
      </c>
      <c r="Q114" s="39">
        <f t="shared" si="38"/>
        <v>400</v>
      </c>
      <c r="R114" s="39">
        <f>RnDData!R139</f>
        <v>1050</v>
      </c>
      <c r="S114" s="37">
        <f t="shared" si="31"/>
        <v>6500</v>
      </c>
      <c r="T114" s="37">
        <f t="shared" si="35"/>
        <v>130.68</v>
      </c>
    </row>
    <row r="115" spans="1:20">
      <c r="A115" s="37">
        <v>4</v>
      </c>
      <c r="B115" s="37" t="s">
        <v>155</v>
      </c>
      <c r="C115" s="37" t="s">
        <v>13</v>
      </c>
      <c r="D115" s="37">
        <v>113</v>
      </c>
      <c r="E115" s="37">
        <f t="shared" si="39"/>
        <v>0</v>
      </c>
      <c r="F115" s="37">
        <f>RnDData!D140</f>
        <v>792</v>
      </c>
      <c r="G115" s="37">
        <f>RnDData!E140</f>
        <v>0</v>
      </c>
      <c r="H115" s="39">
        <f t="shared" si="29"/>
        <v>792</v>
      </c>
      <c r="I115" s="41">
        <f>RnDData!M140</f>
        <v>15.86</v>
      </c>
      <c r="N115" s="37">
        <f t="shared" si="40"/>
        <v>6</v>
      </c>
      <c r="O115" s="37">
        <f>RnDData!Q140</f>
        <v>6</v>
      </c>
      <c r="P115" s="37">
        <f t="shared" si="30"/>
        <v>0</v>
      </c>
      <c r="Q115" s="39">
        <f t="shared" si="38"/>
        <v>500</v>
      </c>
      <c r="R115" s="39">
        <f>RnDData!R140</f>
        <v>850</v>
      </c>
      <c r="S115" s="37">
        <f t="shared" si="31"/>
        <v>3500</v>
      </c>
      <c r="T115" s="37">
        <f t="shared" si="35"/>
        <v>87.12</v>
      </c>
    </row>
    <row r="116" spans="1:20">
      <c r="A116" s="37">
        <v>4</v>
      </c>
      <c r="B116" s="37" t="s">
        <v>201</v>
      </c>
      <c r="C116" s="37" t="s">
        <v>17</v>
      </c>
      <c r="D116" s="37">
        <v>114</v>
      </c>
      <c r="F116" s="37">
        <f>RnDData!D141</f>
        <v>106</v>
      </c>
      <c r="G116" s="37">
        <f>RnDData!E141</f>
        <v>43</v>
      </c>
      <c r="H116" s="39">
        <f t="shared" si="29"/>
        <v>149</v>
      </c>
      <c r="I116" s="41">
        <f>RnDData!M141</f>
        <v>13.46</v>
      </c>
      <c r="N116" s="37">
        <f t="shared" si="40"/>
        <v>6</v>
      </c>
      <c r="O116" s="37">
        <f>RnDData!Q141</f>
        <v>6</v>
      </c>
      <c r="P116" s="37">
        <f t="shared" si="30"/>
        <v>0</v>
      </c>
      <c r="Q116" s="39"/>
      <c r="R116" s="39">
        <f>RnDData!R141</f>
        <v>550</v>
      </c>
      <c r="S116" s="37">
        <f t="shared" si="31"/>
        <v>5500</v>
      </c>
      <c r="T116" s="37">
        <f t="shared" si="35"/>
        <v>16.39</v>
      </c>
    </row>
    <row r="117" spans="1:20">
      <c r="A117" s="37">
        <v>5</v>
      </c>
      <c r="B117" s="37" t="s">
        <v>31</v>
      </c>
      <c r="C117" s="37" t="s">
        <v>11</v>
      </c>
      <c r="D117" s="37">
        <v>115</v>
      </c>
      <c r="E117" s="37">
        <f>G86</f>
        <v>141</v>
      </c>
      <c r="F117" s="39">
        <f>RnDData!D142</f>
        <v>1681</v>
      </c>
      <c r="G117">
        <f>RnDData!E142</f>
        <v>144</v>
      </c>
      <c r="H117" s="39">
        <f t="shared" si="29"/>
        <v>1684</v>
      </c>
      <c r="I117" s="41">
        <f>RnDData!M142</f>
        <v>6.48</v>
      </c>
      <c r="N117">
        <f t="shared" si="40"/>
        <v>6.5</v>
      </c>
      <c r="O117">
        <f>RnDData!Q142</f>
        <v>8</v>
      </c>
      <c r="P117" s="37">
        <f t="shared" si="30"/>
        <v>1050</v>
      </c>
      <c r="Q117" s="39">
        <f>R86</f>
        <v>1400</v>
      </c>
      <c r="R117" s="39">
        <f>RnDData!R142</f>
        <v>1200</v>
      </c>
      <c r="S117" s="37">
        <f t="shared" si="31"/>
        <v>-1000</v>
      </c>
      <c r="T117" s="37">
        <f t="shared" si="35"/>
        <v>170.99076923076925</v>
      </c>
    </row>
    <row r="118" spans="1:20">
      <c r="A118" s="37">
        <v>5</v>
      </c>
      <c r="B118" s="37" t="s">
        <v>32</v>
      </c>
      <c r="C118" s="37" t="s">
        <v>11</v>
      </c>
      <c r="D118" s="37">
        <v>116</v>
      </c>
      <c r="E118" s="37">
        <f t="shared" ref="E118:E135" si="41">G87</f>
        <v>205</v>
      </c>
      <c r="F118" s="39">
        <f>RnDData!D143</f>
        <v>2566</v>
      </c>
      <c r="G118" s="37">
        <f>RnDData!E143</f>
        <v>213</v>
      </c>
      <c r="H118" s="39">
        <f t="shared" si="29"/>
        <v>2574</v>
      </c>
      <c r="I118" s="41">
        <f>RnDData!M143</f>
        <v>5.86</v>
      </c>
      <c r="N118" s="37">
        <f t="shared" ref="N118:N135" si="42">O87</f>
        <v>7</v>
      </c>
      <c r="O118" s="37">
        <f>RnDData!Q143</f>
        <v>8</v>
      </c>
      <c r="P118" s="37">
        <f t="shared" si="30"/>
        <v>700</v>
      </c>
      <c r="Q118" s="39">
        <f t="shared" ref="Q118:Q135" si="43">R87</f>
        <v>1400</v>
      </c>
      <c r="R118" s="39">
        <f>RnDData!R143</f>
        <v>1400</v>
      </c>
      <c r="S118" s="37">
        <f t="shared" si="31"/>
        <v>0</v>
      </c>
      <c r="T118" s="37">
        <f t="shared" si="35"/>
        <v>242.69142857142859</v>
      </c>
    </row>
    <row r="119" spans="1:20">
      <c r="A119" s="37">
        <v>5</v>
      </c>
      <c r="B119" s="37" t="s">
        <v>33</v>
      </c>
      <c r="C119" s="37" t="s">
        <v>9</v>
      </c>
      <c r="D119" s="37">
        <v>117</v>
      </c>
      <c r="E119" s="37">
        <f t="shared" si="41"/>
        <v>145</v>
      </c>
      <c r="F119" s="39">
        <f>RnDData!D144</f>
        <v>1319</v>
      </c>
      <c r="G119" s="37">
        <f>RnDData!E144</f>
        <v>114</v>
      </c>
      <c r="H119" s="39">
        <f t="shared" si="29"/>
        <v>1288</v>
      </c>
      <c r="I119" s="41">
        <f>RnDData!M144</f>
        <v>10.15</v>
      </c>
      <c r="N119" s="37">
        <f t="shared" si="42"/>
        <v>5</v>
      </c>
      <c r="O119" s="37">
        <f>RnDData!Q144</f>
        <v>5.5</v>
      </c>
      <c r="P119" s="37">
        <f t="shared" si="30"/>
        <v>350</v>
      </c>
      <c r="Q119" s="39">
        <f t="shared" si="43"/>
        <v>800</v>
      </c>
      <c r="R119" s="39">
        <f>RnDData!R144</f>
        <v>900</v>
      </c>
      <c r="S119" s="37">
        <f t="shared" si="31"/>
        <v>1000</v>
      </c>
      <c r="T119" s="37">
        <f t="shared" si="35"/>
        <v>170.01600000000002</v>
      </c>
    </row>
    <row r="120" spans="1:20">
      <c r="A120" s="37">
        <v>5</v>
      </c>
      <c r="B120" s="37" t="s">
        <v>34</v>
      </c>
      <c r="C120" s="37" t="s">
        <v>9</v>
      </c>
      <c r="D120" s="37">
        <v>118</v>
      </c>
      <c r="E120" s="37">
        <f t="shared" si="41"/>
        <v>101</v>
      </c>
      <c r="F120" s="39">
        <f>RnDData!D145</f>
        <v>1177</v>
      </c>
      <c r="G120" s="37">
        <f>RnDData!E145</f>
        <v>63</v>
      </c>
      <c r="H120" s="39">
        <f t="shared" si="29"/>
        <v>1139</v>
      </c>
      <c r="I120" s="41">
        <f>RnDData!M145</f>
        <v>10.29</v>
      </c>
      <c r="N120" s="37">
        <f t="shared" si="42"/>
        <v>5</v>
      </c>
      <c r="O120" s="37">
        <f>RnDData!Q145</f>
        <v>5.5</v>
      </c>
      <c r="P120" s="37">
        <f t="shared" si="30"/>
        <v>350</v>
      </c>
      <c r="Q120" s="39">
        <f t="shared" si="43"/>
        <v>650</v>
      </c>
      <c r="R120" s="39">
        <f>RnDData!R145</f>
        <v>800</v>
      </c>
      <c r="S120" s="37">
        <f t="shared" si="31"/>
        <v>1500</v>
      </c>
      <c r="T120" s="37">
        <f t="shared" si="35"/>
        <v>150.34800000000001</v>
      </c>
    </row>
    <row r="121" spans="1:20">
      <c r="A121" s="37">
        <v>5</v>
      </c>
      <c r="B121" s="37" t="s">
        <v>35</v>
      </c>
      <c r="C121" s="37" t="s">
        <v>9</v>
      </c>
      <c r="D121" s="37">
        <v>119</v>
      </c>
      <c r="E121" s="37">
        <f t="shared" si="41"/>
        <v>119</v>
      </c>
      <c r="F121" s="39">
        <f>RnDData!D146</f>
        <v>1216</v>
      </c>
      <c r="G121" s="37">
        <f>RnDData!E146</f>
        <v>91</v>
      </c>
      <c r="H121" s="39">
        <f t="shared" si="29"/>
        <v>1188</v>
      </c>
      <c r="I121" s="41">
        <f>RnDData!M146</f>
        <v>10.199999999999999</v>
      </c>
      <c r="N121" s="37">
        <f t="shared" si="42"/>
        <v>5</v>
      </c>
      <c r="O121" s="37">
        <f>RnDData!Q146</f>
        <v>5.3</v>
      </c>
      <c r="P121" s="37">
        <f t="shared" si="30"/>
        <v>209.99999999999989</v>
      </c>
      <c r="Q121" s="39">
        <f t="shared" si="43"/>
        <v>800</v>
      </c>
      <c r="R121" s="39">
        <f>RnDData!R146</f>
        <v>900</v>
      </c>
      <c r="S121" s="37">
        <f t="shared" si="31"/>
        <v>1000</v>
      </c>
      <c r="T121" s="37">
        <f t="shared" si="35"/>
        <v>156.816</v>
      </c>
    </row>
    <row r="122" spans="1:20">
      <c r="A122" s="37">
        <v>5</v>
      </c>
      <c r="B122" s="37" t="s">
        <v>123</v>
      </c>
      <c r="C122" s="37" t="s">
        <v>13</v>
      </c>
      <c r="D122" s="37">
        <v>120</v>
      </c>
      <c r="E122" s="37">
        <f t="shared" si="41"/>
        <v>22</v>
      </c>
      <c r="F122" s="39">
        <f>RnDData!D147</f>
        <v>754</v>
      </c>
      <c r="G122" s="37">
        <f>RnDData!E147</f>
        <v>60</v>
      </c>
      <c r="H122" s="39">
        <f t="shared" si="29"/>
        <v>792</v>
      </c>
      <c r="I122" s="41">
        <f>RnDData!M147</f>
        <v>15.91</v>
      </c>
      <c r="N122" s="37">
        <f t="shared" si="42"/>
        <v>5</v>
      </c>
      <c r="O122" s="37">
        <f>RnDData!Q147</f>
        <v>5</v>
      </c>
      <c r="P122" s="37">
        <f t="shared" si="30"/>
        <v>0</v>
      </c>
      <c r="Q122" s="39">
        <f t="shared" si="43"/>
        <v>400</v>
      </c>
      <c r="R122" s="39">
        <f>RnDData!R147</f>
        <v>950</v>
      </c>
      <c r="S122" s="37">
        <f t="shared" si="31"/>
        <v>5500</v>
      </c>
      <c r="T122" s="37">
        <f t="shared" si="35"/>
        <v>104.54400000000001</v>
      </c>
    </row>
    <row r="123" spans="1:20">
      <c r="A123" s="37">
        <v>5</v>
      </c>
      <c r="B123" s="37" t="s">
        <v>210</v>
      </c>
      <c r="C123" s="37" t="s">
        <v>13</v>
      </c>
      <c r="D123" s="37">
        <v>121</v>
      </c>
      <c r="E123" s="37">
        <f t="shared" si="41"/>
        <v>0</v>
      </c>
      <c r="F123" s="39">
        <f>RnDData!D148</f>
        <v>149</v>
      </c>
      <c r="G123" s="37">
        <f>RnDData!E148</f>
        <v>0</v>
      </c>
      <c r="H123" s="39">
        <f t="shared" si="29"/>
        <v>149</v>
      </c>
      <c r="I123" s="41">
        <f>RnDData!M148</f>
        <v>16.47</v>
      </c>
      <c r="N123" s="37">
        <f t="shared" si="42"/>
        <v>5</v>
      </c>
      <c r="O123" s="37">
        <f>RnDData!Q148</f>
        <v>5</v>
      </c>
      <c r="P123" s="37">
        <f t="shared" si="30"/>
        <v>0</v>
      </c>
      <c r="Q123" s="39">
        <f t="shared" si="43"/>
        <v>500</v>
      </c>
      <c r="R123" s="39">
        <f>RnDData!R148</f>
        <v>500</v>
      </c>
      <c r="S123" s="37">
        <f t="shared" si="31"/>
        <v>0</v>
      </c>
      <c r="T123" s="37">
        <f t="shared" si="35"/>
        <v>19.668000000000003</v>
      </c>
    </row>
    <row r="124" spans="1:20">
      <c r="A124" s="37">
        <v>5</v>
      </c>
      <c r="B124" s="37" t="s">
        <v>36</v>
      </c>
      <c r="C124" s="37" t="s">
        <v>9</v>
      </c>
      <c r="D124" s="37">
        <v>122</v>
      </c>
      <c r="E124" s="37">
        <f t="shared" si="41"/>
        <v>185</v>
      </c>
      <c r="F124" s="39">
        <f>RnDData!D149</f>
        <v>1256</v>
      </c>
      <c r="G124" s="37">
        <f>RnDData!E149</f>
        <v>166</v>
      </c>
      <c r="H124" s="39">
        <f t="shared" si="29"/>
        <v>1237</v>
      </c>
      <c r="I124" s="41">
        <f>RnDData!M149</f>
        <v>7.94</v>
      </c>
      <c r="N124" s="37">
        <f t="shared" si="42"/>
        <v>6.8</v>
      </c>
      <c r="O124" s="37">
        <f>RnDData!Q149</f>
        <v>7</v>
      </c>
      <c r="P124" s="37">
        <f t="shared" si="30"/>
        <v>140.00000000000011</v>
      </c>
      <c r="Q124" s="39">
        <f t="shared" si="43"/>
        <v>1000</v>
      </c>
      <c r="R124" s="39">
        <f>RnDData!R149</f>
        <v>1000</v>
      </c>
      <c r="S124" s="37">
        <f t="shared" si="31"/>
        <v>0</v>
      </c>
      <c r="T124" s="37">
        <f t="shared" si="35"/>
        <v>120.06176470588235</v>
      </c>
    </row>
    <row r="125" spans="1:20">
      <c r="A125" s="37">
        <v>5</v>
      </c>
      <c r="B125" s="37" t="s">
        <v>37</v>
      </c>
      <c r="C125" s="37" t="s">
        <v>11</v>
      </c>
      <c r="D125" s="37">
        <v>123</v>
      </c>
      <c r="E125" s="37">
        <f t="shared" si="41"/>
        <v>143</v>
      </c>
      <c r="F125" s="39">
        <f>RnDData!D150</f>
        <v>2076</v>
      </c>
      <c r="G125" s="37">
        <f>RnDData!E150</f>
        <v>443</v>
      </c>
      <c r="H125" s="39">
        <f t="shared" si="29"/>
        <v>2376</v>
      </c>
      <c r="I125" s="41">
        <f>RnDData!M150</f>
        <v>5.28</v>
      </c>
      <c r="N125" s="37">
        <f t="shared" si="42"/>
        <v>8.5</v>
      </c>
      <c r="O125" s="37">
        <f>RnDData!Q150</f>
        <v>9</v>
      </c>
      <c r="P125" s="37">
        <f t="shared" si="30"/>
        <v>350</v>
      </c>
      <c r="Q125" s="39">
        <f t="shared" si="43"/>
        <v>1550</v>
      </c>
      <c r="R125" s="39">
        <f>RnDData!R150</f>
        <v>1800</v>
      </c>
      <c r="S125" s="37">
        <f t="shared" si="31"/>
        <v>2500</v>
      </c>
      <c r="T125" s="37">
        <f t="shared" si="35"/>
        <v>184.48941176470586</v>
      </c>
    </row>
    <row r="126" spans="1:20">
      <c r="A126" s="37">
        <v>5</v>
      </c>
      <c r="B126" s="37" t="s">
        <v>38</v>
      </c>
      <c r="C126" s="37" t="s">
        <v>13</v>
      </c>
      <c r="D126" s="37">
        <v>124</v>
      </c>
      <c r="E126" s="37">
        <f t="shared" si="41"/>
        <v>211</v>
      </c>
      <c r="F126" s="39">
        <f>RnDData!D151</f>
        <v>742</v>
      </c>
      <c r="G126" s="37">
        <f>RnDData!E151</f>
        <v>211</v>
      </c>
      <c r="H126" s="39">
        <f t="shared" si="29"/>
        <v>742</v>
      </c>
      <c r="I126" s="41">
        <f>RnDData!M151</f>
        <v>14.55</v>
      </c>
      <c r="N126" s="37">
        <f t="shared" si="42"/>
        <v>4.8</v>
      </c>
      <c r="O126" s="37">
        <f>RnDData!Q151</f>
        <v>4.8</v>
      </c>
      <c r="P126" s="37">
        <f t="shared" si="30"/>
        <v>0</v>
      </c>
      <c r="Q126" s="39">
        <f t="shared" si="43"/>
        <v>700</v>
      </c>
      <c r="R126" s="39">
        <f>RnDData!R151</f>
        <v>750</v>
      </c>
      <c r="S126" s="37">
        <f t="shared" si="31"/>
        <v>500</v>
      </c>
      <c r="T126" s="37">
        <f t="shared" si="35"/>
        <v>102.02500000000001</v>
      </c>
    </row>
    <row r="127" spans="1:20">
      <c r="A127" s="37">
        <v>5</v>
      </c>
      <c r="B127" s="37" t="s">
        <v>39</v>
      </c>
      <c r="C127" s="37" t="s">
        <v>15</v>
      </c>
      <c r="D127" s="37">
        <v>125</v>
      </c>
      <c r="E127" s="37">
        <f t="shared" si="41"/>
        <v>207</v>
      </c>
      <c r="F127" s="39">
        <f>RnDData!D152</f>
        <v>706</v>
      </c>
      <c r="G127" s="37">
        <f>RnDData!E152</f>
        <v>95</v>
      </c>
      <c r="H127" s="39">
        <f t="shared" si="29"/>
        <v>594</v>
      </c>
      <c r="I127" s="41">
        <f>RnDData!M152</f>
        <v>14.41</v>
      </c>
      <c r="N127" s="37">
        <f t="shared" si="42"/>
        <v>5.8</v>
      </c>
      <c r="O127" s="37">
        <f>RnDData!Q152</f>
        <v>5.8</v>
      </c>
      <c r="P127" s="37">
        <f t="shared" si="30"/>
        <v>0</v>
      </c>
      <c r="Q127" s="39">
        <f t="shared" si="43"/>
        <v>750</v>
      </c>
      <c r="R127" s="39">
        <f>RnDData!R152</f>
        <v>850</v>
      </c>
      <c r="S127" s="37">
        <f t="shared" si="31"/>
        <v>1000</v>
      </c>
      <c r="T127" s="37">
        <f t="shared" si="35"/>
        <v>67.593103448275869</v>
      </c>
    </row>
    <row r="128" spans="1:20">
      <c r="A128" s="37">
        <v>5</v>
      </c>
      <c r="B128" s="37" t="s">
        <v>40</v>
      </c>
      <c r="C128" s="37" t="s">
        <v>17</v>
      </c>
      <c r="D128" s="37">
        <v>126</v>
      </c>
      <c r="E128" s="37">
        <f t="shared" si="41"/>
        <v>228</v>
      </c>
      <c r="F128" s="39">
        <f>RnDData!D153</f>
        <v>672</v>
      </c>
      <c r="G128" s="37">
        <f>RnDData!E153</f>
        <v>199</v>
      </c>
      <c r="H128" s="39">
        <f t="shared" si="29"/>
        <v>643</v>
      </c>
      <c r="I128" s="41">
        <f>RnDData!M153</f>
        <v>12.03</v>
      </c>
      <c r="N128" s="37">
        <f t="shared" si="42"/>
        <v>5.8</v>
      </c>
      <c r="O128" s="37">
        <f>RnDData!Q153</f>
        <v>5.8</v>
      </c>
      <c r="P128" s="37">
        <f t="shared" si="30"/>
        <v>0</v>
      </c>
      <c r="Q128" s="39">
        <f t="shared" si="43"/>
        <v>800</v>
      </c>
      <c r="R128" s="39">
        <f>RnDData!R153</f>
        <v>950</v>
      </c>
      <c r="S128" s="37">
        <f t="shared" si="31"/>
        <v>1500</v>
      </c>
      <c r="T128" s="37">
        <f t="shared" si="35"/>
        <v>73.168965517241375</v>
      </c>
    </row>
    <row r="129" spans="1:20">
      <c r="A129" s="37">
        <v>5</v>
      </c>
      <c r="B129" s="37" t="s">
        <v>41</v>
      </c>
      <c r="C129" s="37" t="s">
        <v>9</v>
      </c>
      <c r="D129" s="37">
        <v>127</v>
      </c>
      <c r="E129" s="37">
        <f t="shared" si="41"/>
        <v>229</v>
      </c>
      <c r="F129" s="39">
        <f>RnDData!D154</f>
        <v>1301</v>
      </c>
      <c r="G129" s="37">
        <f>RnDData!E154</f>
        <v>116</v>
      </c>
      <c r="H129" s="39">
        <f t="shared" si="29"/>
        <v>1188</v>
      </c>
      <c r="I129" s="41">
        <f>RnDData!M154</f>
        <v>10.220000000000001</v>
      </c>
      <c r="N129" s="37">
        <f t="shared" si="42"/>
        <v>5.5</v>
      </c>
      <c r="O129" s="37">
        <f>RnDData!Q154</f>
        <v>6</v>
      </c>
      <c r="P129" s="37">
        <f t="shared" si="30"/>
        <v>350</v>
      </c>
      <c r="Q129" s="39">
        <f t="shared" si="43"/>
        <v>1000</v>
      </c>
      <c r="R129" s="39">
        <f>RnDData!R154</f>
        <v>1000</v>
      </c>
      <c r="S129" s="37">
        <f t="shared" si="31"/>
        <v>0</v>
      </c>
      <c r="T129" s="37">
        <f t="shared" si="35"/>
        <v>142.56</v>
      </c>
    </row>
    <row r="130" spans="1:20">
      <c r="A130" s="37">
        <v>5</v>
      </c>
      <c r="B130" s="37" t="s">
        <v>42</v>
      </c>
      <c r="C130" s="37" t="s">
        <v>11</v>
      </c>
      <c r="D130" s="37">
        <v>128</v>
      </c>
      <c r="E130" s="37">
        <f t="shared" si="41"/>
        <v>175</v>
      </c>
      <c r="F130" s="39">
        <f>RnDData!D155</f>
        <v>1680</v>
      </c>
      <c r="G130" s="37">
        <f>RnDData!E155</f>
        <v>277</v>
      </c>
      <c r="H130" s="39">
        <f t="shared" si="29"/>
        <v>1782</v>
      </c>
      <c r="I130" s="41">
        <f>RnDData!M155</f>
        <v>6.69</v>
      </c>
      <c r="N130" s="37">
        <f t="shared" si="42"/>
        <v>6.5</v>
      </c>
      <c r="O130" s="37">
        <f>RnDData!Q155</f>
        <v>7</v>
      </c>
      <c r="P130" s="37">
        <f t="shared" si="30"/>
        <v>350</v>
      </c>
      <c r="Q130" s="39">
        <f t="shared" si="43"/>
        <v>1400</v>
      </c>
      <c r="R130" s="39">
        <f>RnDData!R155</f>
        <v>1400</v>
      </c>
      <c r="S130" s="37">
        <f t="shared" si="31"/>
        <v>0</v>
      </c>
      <c r="T130" s="37">
        <f t="shared" si="35"/>
        <v>180.94153846153844</v>
      </c>
    </row>
    <row r="131" spans="1:20">
      <c r="A131" s="37">
        <v>5</v>
      </c>
      <c r="B131" s="37" t="s">
        <v>43</v>
      </c>
      <c r="C131" s="37" t="s">
        <v>13</v>
      </c>
      <c r="D131" s="37">
        <v>129</v>
      </c>
      <c r="E131" s="37">
        <f t="shared" si="41"/>
        <v>266</v>
      </c>
      <c r="F131" s="39">
        <f>RnDData!D156</f>
        <v>829</v>
      </c>
      <c r="G131" s="37">
        <f>RnDData!E156</f>
        <v>229</v>
      </c>
      <c r="H131" s="39">
        <f t="shared" si="29"/>
        <v>792</v>
      </c>
      <c r="I131" s="41">
        <f>RnDData!M156</f>
        <v>15.4</v>
      </c>
      <c r="N131" s="37">
        <f t="shared" si="42"/>
        <v>4.5</v>
      </c>
      <c r="O131" s="37">
        <f>RnDData!Q156</f>
        <v>4.5</v>
      </c>
      <c r="P131" s="37">
        <f t="shared" si="30"/>
        <v>0</v>
      </c>
      <c r="Q131" s="39">
        <f t="shared" si="43"/>
        <v>800</v>
      </c>
      <c r="R131" s="39">
        <f>RnDData!R156</f>
        <v>800</v>
      </c>
      <c r="S131" s="37">
        <f t="shared" si="31"/>
        <v>0</v>
      </c>
      <c r="T131" s="37">
        <f t="shared" si="35"/>
        <v>116.16000000000001</v>
      </c>
    </row>
    <row r="132" spans="1:20">
      <c r="A132" s="37">
        <v>5</v>
      </c>
      <c r="B132" s="37" t="s">
        <v>44</v>
      </c>
      <c r="C132" s="37" t="s">
        <v>15</v>
      </c>
      <c r="D132" s="37">
        <v>130</v>
      </c>
      <c r="E132" s="37">
        <f t="shared" si="41"/>
        <v>239</v>
      </c>
      <c r="F132" s="39">
        <f>RnDData!D157</f>
        <v>868</v>
      </c>
      <c r="G132" s="37">
        <f>RnDData!E157</f>
        <v>114</v>
      </c>
      <c r="H132" s="39">
        <f t="shared" ref="H132:H195" si="44">F132+G132-E132</f>
        <v>743</v>
      </c>
      <c r="I132" s="41">
        <f>RnDData!M157</f>
        <v>15.36</v>
      </c>
      <c r="N132" s="37">
        <f t="shared" si="42"/>
        <v>5</v>
      </c>
      <c r="O132" s="37">
        <f>RnDData!Q157</f>
        <v>5</v>
      </c>
      <c r="P132" s="37">
        <f t="shared" ref="P132:P195" si="45">(O132-N132)*$AA$2</f>
        <v>0</v>
      </c>
      <c r="Q132" s="39">
        <f t="shared" si="43"/>
        <v>850</v>
      </c>
      <c r="R132" s="39">
        <f>RnDData!R157</f>
        <v>850</v>
      </c>
      <c r="S132" s="37">
        <f t="shared" ref="S132:S195" si="46">IF(R132 &lt; Q132, (R132-Q132)*$AA$3/2, (R132-Q132)*$AA$3)</f>
        <v>0</v>
      </c>
      <c r="T132" s="37">
        <f t="shared" si="35"/>
        <v>98.076000000000008</v>
      </c>
    </row>
    <row r="133" spans="1:20">
      <c r="A133" s="37">
        <v>5</v>
      </c>
      <c r="B133" s="37" t="s">
        <v>45</v>
      </c>
      <c r="C133" s="37" t="s">
        <v>17</v>
      </c>
      <c r="D133" s="37">
        <v>131</v>
      </c>
      <c r="E133" s="37">
        <f t="shared" si="41"/>
        <v>253</v>
      </c>
      <c r="F133" s="39">
        <f>RnDData!D158</f>
        <v>659</v>
      </c>
      <c r="G133" s="37">
        <f>RnDData!E158</f>
        <v>189</v>
      </c>
      <c r="H133" s="39">
        <f t="shared" si="44"/>
        <v>595</v>
      </c>
      <c r="I133" s="41">
        <f>RnDData!M158</f>
        <v>13.12</v>
      </c>
      <c r="N133" s="37">
        <f t="shared" si="42"/>
        <v>5</v>
      </c>
      <c r="O133" s="37">
        <f>RnDData!Q158</f>
        <v>5</v>
      </c>
      <c r="P133" s="37">
        <f t="shared" si="45"/>
        <v>0</v>
      </c>
      <c r="Q133" s="39">
        <f t="shared" si="43"/>
        <v>900</v>
      </c>
      <c r="R133" s="39">
        <f>RnDData!R158</f>
        <v>1000</v>
      </c>
      <c r="S133" s="37">
        <f t="shared" si="46"/>
        <v>1000</v>
      </c>
      <c r="T133" s="37">
        <f t="shared" si="35"/>
        <v>78.540000000000006</v>
      </c>
    </row>
    <row r="134" spans="1:20">
      <c r="A134" s="37">
        <v>5</v>
      </c>
      <c r="B134" s="37" t="s">
        <v>140</v>
      </c>
      <c r="C134" s="37" t="s">
        <v>15</v>
      </c>
      <c r="D134" s="37">
        <v>132</v>
      </c>
      <c r="E134" s="37">
        <f t="shared" si="41"/>
        <v>53</v>
      </c>
      <c r="F134" s="39">
        <f>RnDData!D159</f>
        <v>890</v>
      </c>
      <c r="G134" s="37">
        <f>RnDData!E159</f>
        <v>103</v>
      </c>
      <c r="H134" s="39">
        <f t="shared" si="44"/>
        <v>940</v>
      </c>
      <c r="I134" s="41">
        <f>RnDData!M159</f>
        <v>15.28</v>
      </c>
      <c r="N134" s="37">
        <f t="shared" si="42"/>
        <v>5</v>
      </c>
      <c r="O134" s="37">
        <f>RnDData!Q159</f>
        <v>5</v>
      </c>
      <c r="P134" s="37">
        <f t="shared" si="45"/>
        <v>0</v>
      </c>
      <c r="Q134" s="39">
        <f t="shared" si="43"/>
        <v>550</v>
      </c>
      <c r="R134" s="39">
        <f>RnDData!R159</f>
        <v>950</v>
      </c>
      <c r="S134" s="37">
        <f t="shared" si="46"/>
        <v>4000</v>
      </c>
      <c r="T134" s="37">
        <f t="shared" si="35"/>
        <v>124.08000000000001</v>
      </c>
    </row>
    <row r="135" spans="1:20">
      <c r="A135" s="37">
        <v>5</v>
      </c>
      <c r="B135" s="37" t="s">
        <v>185</v>
      </c>
      <c r="C135" s="37" t="s">
        <v>17</v>
      </c>
      <c r="D135" s="37">
        <v>133</v>
      </c>
      <c r="E135" s="37">
        <f t="shared" si="41"/>
        <v>22</v>
      </c>
      <c r="F135" s="39">
        <f>RnDData!D160</f>
        <v>523</v>
      </c>
      <c r="G135" s="37">
        <f>RnDData!E160</f>
        <v>44</v>
      </c>
      <c r="H135" s="39">
        <f t="shared" si="44"/>
        <v>545</v>
      </c>
      <c r="I135" s="41">
        <f>RnDData!M160</f>
        <v>12.86</v>
      </c>
      <c r="N135" s="37">
        <f t="shared" si="42"/>
        <v>5</v>
      </c>
      <c r="O135" s="37">
        <f>RnDData!Q160</f>
        <v>5</v>
      </c>
      <c r="P135" s="37">
        <f t="shared" si="45"/>
        <v>0</v>
      </c>
      <c r="Q135" s="39">
        <f t="shared" si="43"/>
        <v>550</v>
      </c>
      <c r="R135" s="39">
        <f>RnDData!R160</f>
        <v>650</v>
      </c>
      <c r="S135" s="37">
        <f t="shared" si="46"/>
        <v>1000</v>
      </c>
      <c r="T135" s="37">
        <f t="shared" si="35"/>
        <v>71.94</v>
      </c>
    </row>
    <row r="136" spans="1:20">
      <c r="A136" s="37">
        <v>5</v>
      </c>
      <c r="B136" s="37" t="s">
        <v>271</v>
      </c>
      <c r="C136" s="37"/>
      <c r="D136" s="37">
        <v>134</v>
      </c>
      <c r="F136" s="39">
        <f>RnDData!D161</f>
        <v>0</v>
      </c>
      <c r="G136" s="37">
        <f>RnDData!E161</f>
        <v>0</v>
      </c>
      <c r="H136" s="39">
        <f t="shared" si="44"/>
        <v>0</v>
      </c>
      <c r="I136" s="41">
        <f>RnDData!M161</f>
        <v>0</v>
      </c>
      <c r="O136" s="37">
        <f>RnDData!Q161</f>
        <v>5</v>
      </c>
      <c r="P136" s="37">
        <f t="shared" si="45"/>
        <v>3500</v>
      </c>
      <c r="R136" s="39">
        <f>RnDData!R161</f>
        <v>550</v>
      </c>
      <c r="S136" s="37">
        <f t="shared" si="46"/>
        <v>5500</v>
      </c>
      <c r="T136" s="37" t="e">
        <f t="shared" si="35"/>
        <v>#DIV/0!</v>
      </c>
    </row>
    <row r="137" spans="1:20">
      <c r="A137" s="37">
        <v>5</v>
      </c>
      <c r="B137" s="37" t="s">
        <v>46</v>
      </c>
      <c r="C137" s="37" t="s">
        <v>11</v>
      </c>
      <c r="D137" s="37">
        <v>135</v>
      </c>
      <c r="E137" s="37">
        <f t="shared" ref="E137:E148" si="47">G105</f>
        <v>59</v>
      </c>
      <c r="F137" s="39">
        <f>RnDData!D162</f>
        <v>1851</v>
      </c>
      <c r="G137" s="37">
        <f>RnDData!E162</f>
        <v>189</v>
      </c>
      <c r="H137" s="39">
        <f t="shared" si="44"/>
        <v>1981</v>
      </c>
      <c r="I137" s="41">
        <f>RnDData!M162</f>
        <v>5.42</v>
      </c>
      <c r="N137" s="37">
        <f t="shared" ref="N137:N148" si="48">O105</f>
        <v>7.5</v>
      </c>
      <c r="O137" s="37">
        <f>RnDData!Q162</f>
        <v>8.5</v>
      </c>
      <c r="P137" s="37">
        <f t="shared" si="45"/>
        <v>700</v>
      </c>
      <c r="Q137" s="39">
        <f t="shared" ref="Q137:Q148" si="49">R105</f>
        <v>1400</v>
      </c>
      <c r="R137" s="39">
        <f>RnDData!R162</f>
        <v>1200</v>
      </c>
      <c r="S137" s="37">
        <f t="shared" si="46"/>
        <v>-1000</v>
      </c>
      <c r="T137" s="37">
        <f t="shared" si="35"/>
        <v>174.328</v>
      </c>
    </row>
    <row r="138" spans="1:20">
      <c r="A138" s="37">
        <v>5</v>
      </c>
      <c r="B138" s="37" t="s">
        <v>47</v>
      </c>
      <c r="C138" s="37" t="s">
        <v>11</v>
      </c>
      <c r="D138" s="37">
        <v>136</v>
      </c>
      <c r="E138" s="37">
        <f t="shared" si="47"/>
        <v>174</v>
      </c>
      <c r="F138" s="39">
        <f>RnDData!D163</f>
        <v>2170</v>
      </c>
      <c r="G138" s="37">
        <f>RnDData!E163</f>
        <v>431</v>
      </c>
      <c r="H138" s="39">
        <f t="shared" si="44"/>
        <v>2427</v>
      </c>
      <c r="I138" s="41">
        <f>RnDData!M163</f>
        <v>5.0599999999999996</v>
      </c>
      <c r="N138" s="37">
        <f t="shared" si="48"/>
        <v>8</v>
      </c>
      <c r="O138" s="37">
        <f>RnDData!Q163</f>
        <v>9</v>
      </c>
      <c r="P138" s="37">
        <f t="shared" si="45"/>
        <v>700</v>
      </c>
      <c r="Q138" s="39">
        <f t="shared" si="49"/>
        <v>1600</v>
      </c>
      <c r="R138" s="39">
        <f>RnDData!R163</f>
        <v>1800</v>
      </c>
      <c r="S138" s="37">
        <f t="shared" si="46"/>
        <v>2000</v>
      </c>
      <c r="T138" s="37">
        <f t="shared" si="35"/>
        <v>200.22750000000002</v>
      </c>
    </row>
    <row r="139" spans="1:20">
      <c r="A139" s="37">
        <v>5</v>
      </c>
      <c r="B139" s="37" t="s">
        <v>48</v>
      </c>
      <c r="C139" s="37" t="s">
        <v>9</v>
      </c>
      <c r="D139" s="37">
        <v>137</v>
      </c>
      <c r="E139" s="37">
        <f t="shared" si="47"/>
        <v>243</v>
      </c>
      <c r="F139" s="39">
        <f>RnDData!D164</f>
        <v>1181</v>
      </c>
      <c r="G139" s="37">
        <f>RnDData!E164</f>
        <v>200</v>
      </c>
      <c r="H139" s="39">
        <f t="shared" si="44"/>
        <v>1138</v>
      </c>
      <c r="I139" s="41">
        <f>RnDData!M164</f>
        <v>8.4499999999999993</v>
      </c>
      <c r="N139" s="37">
        <f t="shared" si="48"/>
        <v>6.7</v>
      </c>
      <c r="O139" s="37">
        <f>RnDData!Q164</f>
        <v>6.7</v>
      </c>
      <c r="P139" s="37">
        <f t="shared" si="45"/>
        <v>0</v>
      </c>
      <c r="Q139" s="39">
        <f t="shared" si="49"/>
        <v>950</v>
      </c>
      <c r="R139" s="39">
        <f>RnDData!R164</f>
        <v>1000</v>
      </c>
      <c r="S139" s="37">
        <f t="shared" si="46"/>
        <v>500</v>
      </c>
      <c r="T139" s="37">
        <f t="shared" si="35"/>
        <v>112.10149253731343</v>
      </c>
    </row>
    <row r="140" spans="1:20">
      <c r="A140" s="37">
        <v>5</v>
      </c>
      <c r="B140" s="37" t="s">
        <v>49</v>
      </c>
      <c r="C140" s="37" t="s">
        <v>9</v>
      </c>
      <c r="D140" s="37">
        <v>138</v>
      </c>
      <c r="E140" s="37">
        <f t="shared" si="47"/>
        <v>146</v>
      </c>
      <c r="F140" s="39">
        <f>RnDData!D165</f>
        <v>1175</v>
      </c>
      <c r="G140" s="37">
        <f>RnDData!E165</f>
        <v>160</v>
      </c>
      <c r="H140" s="39">
        <f t="shared" si="44"/>
        <v>1189</v>
      </c>
      <c r="I140" s="41">
        <f>RnDData!M165</f>
        <v>8.14</v>
      </c>
      <c r="N140" s="37">
        <f t="shared" si="48"/>
        <v>6.7</v>
      </c>
      <c r="O140" s="37">
        <f>RnDData!Q165</f>
        <v>6.7</v>
      </c>
      <c r="P140" s="37">
        <f t="shared" si="45"/>
        <v>0</v>
      </c>
      <c r="Q140" s="39">
        <f t="shared" si="49"/>
        <v>850</v>
      </c>
      <c r="R140" s="39">
        <f>RnDData!R165</f>
        <v>1050</v>
      </c>
      <c r="S140" s="37">
        <f t="shared" si="46"/>
        <v>2000</v>
      </c>
      <c r="T140" s="37">
        <f t="shared" si="35"/>
        <v>117.12537313432837</v>
      </c>
    </row>
    <row r="141" spans="1:20">
      <c r="A141" s="37">
        <v>5</v>
      </c>
      <c r="B141" s="37" t="s">
        <v>50</v>
      </c>
      <c r="C141" s="37" t="s">
        <v>9</v>
      </c>
      <c r="D141" s="37">
        <v>139</v>
      </c>
      <c r="E141" s="37">
        <f t="shared" si="47"/>
        <v>197</v>
      </c>
      <c r="F141" s="39">
        <f>RnDData!D166</f>
        <v>1215</v>
      </c>
      <c r="G141" s="37">
        <f>RnDData!E166</f>
        <v>170</v>
      </c>
      <c r="H141" s="39">
        <f t="shared" si="44"/>
        <v>1188</v>
      </c>
      <c r="I141" s="41">
        <f>RnDData!M166</f>
        <v>8.27</v>
      </c>
      <c r="N141" s="37">
        <f t="shared" si="48"/>
        <v>6.7</v>
      </c>
      <c r="O141" s="37">
        <f>RnDData!Q166</f>
        <v>6.7</v>
      </c>
      <c r="P141" s="37">
        <f t="shared" si="45"/>
        <v>0</v>
      </c>
      <c r="Q141" s="39">
        <f t="shared" si="49"/>
        <v>1100</v>
      </c>
      <c r="R141" s="39">
        <f>RnDData!R166</f>
        <v>1200</v>
      </c>
      <c r="S141" s="37">
        <f t="shared" si="46"/>
        <v>1000</v>
      </c>
      <c r="T141" s="37">
        <f t="shared" ref="T141:T204" si="50">H141/N141*$AA$4</f>
        <v>117.02686567164179</v>
      </c>
    </row>
    <row r="142" spans="1:20">
      <c r="A142" s="37">
        <v>5</v>
      </c>
      <c r="B142" s="37" t="s">
        <v>51</v>
      </c>
      <c r="C142" s="37" t="s">
        <v>9</v>
      </c>
      <c r="D142" s="37">
        <v>140</v>
      </c>
      <c r="E142" s="37">
        <f t="shared" si="47"/>
        <v>161</v>
      </c>
      <c r="F142" s="39">
        <f>RnDData!D167</f>
        <v>350</v>
      </c>
      <c r="G142" s="37">
        <f>RnDData!E167</f>
        <v>108</v>
      </c>
      <c r="H142" s="39">
        <f t="shared" si="44"/>
        <v>297</v>
      </c>
      <c r="I142" s="41">
        <f>RnDData!M167</f>
        <v>8.57</v>
      </c>
      <c r="N142" s="37">
        <f t="shared" si="48"/>
        <v>4</v>
      </c>
      <c r="O142" s="37">
        <f>RnDData!Q167</f>
        <v>7</v>
      </c>
      <c r="P142" s="37">
        <f t="shared" si="45"/>
        <v>2100</v>
      </c>
      <c r="Q142" s="39">
        <f t="shared" si="49"/>
        <v>750</v>
      </c>
      <c r="R142" s="39">
        <f>RnDData!R167</f>
        <v>600</v>
      </c>
      <c r="S142" s="37">
        <f t="shared" si="46"/>
        <v>-750</v>
      </c>
      <c r="T142" s="37">
        <f t="shared" si="50"/>
        <v>49.005000000000003</v>
      </c>
    </row>
    <row r="143" spans="1:20">
      <c r="A143" s="37">
        <v>5</v>
      </c>
      <c r="B143" s="37" t="s">
        <v>52</v>
      </c>
      <c r="C143" s="37" t="s">
        <v>11</v>
      </c>
      <c r="D143" s="37">
        <v>141</v>
      </c>
      <c r="E143" s="37">
        <f t="shared" si="47"/>
        <v>113</v>
      </c>
      <c r="F143" s="39">
        <f>RnDData!D168</f>
        <v>1146</v>
      </c>
      <c r="G143" s="37">
        <f>RnDData!E168</f>
        <v>304</v>
      </c>
      <c r="H143" s="39">
        <f t="shared" si="44"/>
        <v>1337</v>
      </c>
      <c r="I143" s="41">
        <f>RnDData!M168</f>
        <v>4.1399999999999997</v>
      </c>
      <c r="N143" s="37">
        <f t="shared" si="48"/>
        <v>6</v>
      </c>
      <c r="O143" s="37">
        <f>RnDData!Q168</f>
        <v>7</v>
      </c>
      <c r="P143" s="37">
        <f t="shared" si="45"/>
        <v>700</v>
      </c>
      <c r="Q143" s="39">
        <f t="shared" si="49"/>
        <v>1050</v>
      </c>
      <c r="R143" s="39">
        <f>RnDData!R168</f>
        <v>750</v>
      </c>
      <c r="S143" s="37">
        <f t="shared" si="46"/>
        <v>-1500</v>
      </c>
      <c r="T143" s="37">
        <f t="shared" si="50"/>
        <v>147.07000000000002</v>
      </c>
    </row>
    <row r="144" spans="1:20">
      <c r="A144" s="37">
        <v>5</v>
      </c>
      <c r="B144" s="37" t="s">
        <v>53</v>
      </c>
      <c r="C144" s="37" t="s">
        <v>13</v>
      </c>
      <c r="D144" s="37">
        <v>142</v>
      </c>
      <c r="E144" s="37">
        <f t="shared" si="47"/>
        <v>298</v>
      </c>
      <c r="F144" s="39">
        <f>RnDData!D169</f>
        <v>1055</v>
      </c>
      <c r="G144" s="37">
        <f>RnDData!E169</f>
        <v>282</v>
      </c>
      <c r="H144" s="39">
        <f t="shared" si="44"/>
        <v>1039</v>
      </c>
      <c r="I144" s="41">
        <f>RnDData!M169</f>
        <v>15.58</v>
      </c>
      <c r="N144" s="37">
        <f t="shared" si="48"/>
        <v>5</v>
      </c>
      <c r="O144" s="37">
        <f>RnDData!Q169</f>
        <v>5</v>
      </c>
      <c r="P144" s="37">
        <f t="shared" si="45"/>
        <v>0</v>
      </c>
      <c r="Q144" s="39">
        <f t="shared" si="49"/>
        <v>900</v>
      </c>
      <c r="R144" s="39">
        <f>RnDData!R169</f>
        <v>900</v>
      </c>
      <c r="S144" s="37">
        <f t="shared" si="46"/>
        <v>0</v>
      </c>
      <c r="T144" s="37">
        <f t="shared" si="50"/>
        <v>137.14800000000002</v>
      </c>
    </row>
    <row r="145" spans="1:20">
      <c r="A145" s="37">
        <v>5</v>
      </c>
      <c r="B145" s="37" t="s">
        <v>54</v>
      </c>
      <c r="C145" s="37" t="s">
        <v>15</v>
      </c>
      <c r="D145" s="37">
        <v>143</v>
      </c>
      <c r="E145" s="37">
        <f t="shared" si="47"/>
        <v>301</v>
      </c>
      <c r="F145" s="39">
        <f>RnDData!D170</f>
        <v>826</v>
      </c>
      <c r="G145" s="37">
        <f>RnDData!E170</f>
        <v>168</v>
      </c>
      <c r="H145" s="39">
        <f t="shared" si="44"/>
        <v>693</v>
      </c>
      <c r="I145" s="41">
        <f>RnDData!M170</f>
        <v>15.46</v>
      </c>
      <c r="N145" s="37">
        <f t="shared" si="48"/>
        <v>6.5</v>
      </c>
      <c r="O145" s="37">
        <f>RnDData!Q170</f>
        <v>6.5</v>
      </c>
      <c r="P145" s="37">
        <f t="shared" si="45"/>
        <v>0</v>
      </c>
      <c r="Q145" s="39">
        <f t="shared" si="49"/>
        <v>950</v>
      </c>
      <c r="R145" s="39">
        <f>RnDData!R170</f>
        <v>950</v>
      </c>
      <c r="S145" s="37">
        <f t="shared" si="46"/>
        <v>0</v>
      </c>
      <c r="T145" s="37">
        <f t="shared" si="50"/>
        <v>70.36615384615385</v>
      </c>
    </row>
    <row r="146" spans="1:20">
      <c r="A146" s="37">
        <v>5</v>
      </c>
      <c r="B146" s="37" t="s">
        <v>55</v>
      </c>
      <c r="C146" s="37" t="s">
        <v>17</v>
      </c>
      <c r="D146" s="37">
        <v>144</v>
      </c>
      <c r="E146" s="37">
        <f t="shared" si="47"/>
        <v>359</v>
      </c>
      <c r="F146" s="39">
        <f>RnDData!D171</f>
        <v>764</v>
      </c>
      <c r="G146" s="37">
        <f>RnDData!E171</f>
        <v>189</v>
      </c>
      <c r="H146" s="39">
        <f t="shared" si="44"/>
        <v>594</v>
      </c>
      <c r="I146" s="41">
        <f>RnDData!M171</f>
        <v>12.92</v>
      </c>
      <c r="N146" s="37">
        <f t="shared" si="48"/>
        <v>6</v>
      </c>
      <c r="O146" s="37">
        <f>RnDData!Q171</f>
        <v>6</v>
      </c>
      <c r="P146" s="37">
        <f t="shared" si="45"/>
        <v>0</v>
      </c>
      <c r="Q146" s="39">
        <f t="shared" si="49"/>
        <v>1050</v>
      </c>
      <c r="R146" s="39">
        <f>RnDData!R171</f>
        <v>1050</v>
      </c>
      <c r="S146" s="37">
        <f t="shared" si="46"/>
        <v>0</v>
      </c>
      <c r="T146" s="37">
        <f t="shared" si="50"/>
        <v>65.34</v>
      </c>
    </row>
    <row r="147" spans="1:20">
      <c r="A147" s="37">
        <v>5</v>
      </c>
      <c r="B147" s="37" t="s">
        <v>155</v>
      </c>
      <c r="C147" s="37" t="s">
        <v>13</v>
      </c>
      <c r="D147" s="37">
        <v>145</v>
      </c>
      <c r="E147" s="37">
        <f t="shared" si="47"/>
        <v>0</v>
      </c>
      <c r="F147" s="39">
        <f>RnDData!D172</f>
        <v>1078</v>
      </c>
      <c r="G147" s="37">
        <f>RnDData!E172</f>
        <v>160</v>
      </c>
      <c r="H147" s="39">
        <f t="shared" si="44"/>
        <v>1238</v>
      </c>
      <c r="I147" s="41">
        <f>RnDData!M172</f>
        <v>15.39</v>
      </c>
      <c r="N147" s="37">
        <f t="shared" si="48"/>
        <v>6</v>
      </c>
      <c r="O147" s="37">
        <f>RnDData!Q172</f>
        <v>6</v>
      </c>
      <c r="P147" s="37">
        <f t="shared" si="45"/>
        <v>0</v>
      </c>
      <c r="Q147" s="39">
        <f t="shared" si="49"/>
        <v>850</v>
      </c>
      <c r="R147" s="39">
        <f>RnDData!R172</f>
        <v>1200</v>
      </c>
      <c r="S147" s="37">
        <f t="shared" si="46"/>
        <v>3500</v>
      </c>
      <c r="T147" s="37">
        <f t="shared" si="50"/>
        <v>136.18</v>
      </c>
    </row>
    <row r="148" spans="1:20">
      <c r="A148" s="37">
        <v>5</v>
      </c>
      <c r="B148" s="37" t="s">
        <v>201</v>
      </c>
      <c r="C148" s="37" t="s">
        <v>17</v>
      </c>
      <c r="D148" s="37">
        <v>146</v>
      </c>
      <c r="E148" s="37">
        <f t="shared" si="47"/>
        <v>43</v>
      </c>
      <c r="F148" s="39">
        <f>RnDData!D173</f>
        <v>550</v>
      </c>
      <c r="G148" s="37">
        <f>RnDData!E173</f>
        <v>37</v>
      </c>
      <c r="H148" s="39">
        <f t="shared" si="44"/>
        <v>544</v>
      </c>
      <c r="I148" s="41">
        <f>RnDData!M173</f>
        <v>12.92</v>
      </c>
      <c r="N148" s="37">
        <f t="shared" si="48"/>
        <v>6</v>
      </c>
      <c r="O148" s="37">
        <f>RnDData!Q173</f>
        <v>6</v>
      </c>
      <c r="P148" s="37">
        <f t="shared" si="45"/>
        <v>0</v>
      </c>
      <c r="Q148" s="39">
        <f t="shared" si="49"/>
        <v>550</v>
      </c>
      <c r="R148" s="39">
        <f>RnDData!R173</f>
        <v>650</v>
      </c>
      <c r="S148" s="37">
        <f t="shared" si="46"/>
        <v>1000</v>
      </c>
      <c r="T148" s="37">
        <f t="shared" si="50"/>
        <v>59.84</v>
      </c>
    </row>
    <row r="149" spans="1:20">
      <c r="A149" s="37">
        <v>5</v>
      </c>
      <c r="B149" s="37" t="s">
        <v>284</v>
      </c>
      <c r="C149" s="37"/>
      <c r="D149" s="37">
        <v>147</v>
      </c>
      <c r="F149" s="39">
        <f>RnDData!D174</f>
        <v>0</v>
      </c>
      <c r="G149" s="37">
        <f>RnDData!E174</f>
        <v>0</v>
      </c>
      <c r="H149" s="39">
        <f t="shared" si="44"/>
        <v>0</v>
      </c>
      <c r="I149" s="41">
        <f>RnDData!M174</f>
        <v>0</v>
      </c>
      <c r="N149" s="37"/>
      <c r="O149" s="37">
        <f>RnDData!Q174</f>
        <v>6</v>
      </c>
      <c r="P149" s="37">
        <f t="shared" si="45"/>
        <v>4200</v>
      </c>
      <c r="Q149" s="39"/>
      <c r="R149" s="39">
        <f>RnDData!R174</f>
        <v>500</v>
      </c>
      <c r="S149" s="37">
        <f t="shared" si="46"/>
        <v>5000</v>
      </c>
      <c r="T149" s="37" t="e">
        <f t="shared" si="50"/>
        <v>#DIV/0!</v>
      </c>
    </row>
    <row r="150" spans="1:20">
      <c r="A150" s="37">
        <v>6</v>
      </c>
      <c r="B150" s="37" t="s">
        <v>31</v>
      </c>
      <c r="C150" s="37" t="s">
        <v>11</v>
      </c>
      <c r="D150" s="37">
        <v>148</v>
      </c>
      <c r="E150" s="37">
        <f>G117</f>
        <v>144</v>
      </c>
      <c r="F150" s="39">
        <f>RnDData!D175</f>
        <v>2225</v>
      </c>
      <c r="G150">
        <f>RnDData!E175</f>
        <v>196</v>
      </c>
      <c r="H150" s="39">
        <f t="shared" si="44"/>
        <v>2277</v>
      </c>
      <c r="I150" s="41">
        <f>RnDData!M175</f>
        <v>5.91</v>
      </c>
      <c r="N150">
        <f>O117</f>
        <v>8</v>
      </c>
      <c r="O150">
        <f>RnDData!Q175</f>
        <v>8</v>
      </c>
      <c r="P150" s="37">
        <f t="shared" si="45"/>
        <v>0</v>
      </c>
      <c r="Q150" s="39">
        <f>R117</f>
        <v>1200</v>
      </c>
      <c r="R150" s="39">
        <f>RnDData!R175</f>
        <v>1200</v>
      </c>
      <c r="S150" s="37">
        <f t="shared" si="46"/>
        <v>0</v>
      </c>
      <c r="T150" s="37">
        <f t="shared" si="50"/>
        <v>187.85250000000002</v>
      </c>
    </row>
    <row r="151" spans="1:20">
      <c r="A151" s="37">
        <v>6</v>
      </c>
      <c r="B151" s="37" t="s">
        <v>32</v>
      </c>
      <c r="C151" s="37" t="s">
        <v>11</v>
      </c>
      <c r="D151" s="37">
        <v>149</v>
      </c>
      <c r="E151" s="37">
        <f t="shared" ref="E151:E182" si="51">G118</f>
        <v>213</v>
      </c>
      <c r="F151" s="39">
        <f>RnDData!D176</f>
        <v>2904</v>
      </c>
      <c r="G151" s="37">
        <f>RnDData!E176</f>
        <v>82</v>
      </c>
      <c r="H151" s="39">
        <f t="shared" si="44"/>
        <v>2773</v>
      </c>
      <c r="I151" s="41">
        <f>RnDData!M176</f>
        <v>5.33</v>
      </c>
      <c r="N151" s="37">
        <f t="shared" ref="N151:N182" si="52">O118</f>
        <v>8</v>
      </c>
      <c r="O151" s="37">
        <f>RnDData!Q176</f>
        <v>8</v>
      </c>
      <c r="P151" s="37">
        <f t="shared" si="45"/>
        <v>0</v>
      </c>
      <c r="Q151" s="39">
        <f t="shared" ref="Q151:Q182" si="53">R118</f>
        <v>1400</v>
      </c>
      <c r="R151" s="39">
        <f>RnDData!R176</f>
        <v>1750</v>
      </c>
      <c r="S151" s="37">
        <f t="shared" si="46"/>
        <v>3500</v>
      </c>
      <c r="T151" s="37">
        <f t="shared" si="50"/>
        <v>228.77250000000001</v>
      </c>
    </row>
    <row r="152" spans="1:20">
      <c r="A152" s="37">
        <v>6</v>
      </c>
      <c r="B152" s="37" t="s">
        <v>33</v>
      </c>
      <c r="C152" s="37" t="s">
        <v>9</v>
      </c>
      <c r="D152" s="37">
        <v>150</v>
      </c>
      <c r="E152" s="37">
        <f t="shared" si="51"/>
        <v>114</v>
      </c>
      <c r="F152" s="39">
        <f>RnDData!D177</f>
        <v>1756</v>
      </c>
      <c r="G152" s="37">
        <f>RnDData!E177</f>
        <v>140</v>
      </c>
      <c r="H152" s="39">
        <f t="shared" si="44"/>
        <v>1782</v>
      </c>
      <c r="I152" s="41">
        <f>RnDData!M177</f>
        <v>9.35</v>
      </c>
      <c r="N152" s="37">
        <f t="shared" si="52"/>
        <v>5.5</v>
      </c>
      <c r="O152" s="37">
        <f>RnDData!Q177</f>
        <v>6</v>
      </c>
      <c r="P152" s="37">
        <f t="shared" si="45"/>
        <v>350</v>
      </c>
      <c r="Q152" s="39">
        <f t="shared" si="53"/>
        <v>900</v>
      </c>
      <c r="R152" s="39">
        <f>RnDData!R177</f>
        <v>1050</v>
      </c>
      <c r="S152" s="37">
        <f t="shared" si="46"/>
        <v>1500</v>
      </c>
      <c r="T152" s="37">
        <f t="shared" si="50"/>
        <v>213.84</v>
      </c>
    </row>
    <row r="153" spans="1:20">
      <c r="A153" s="37">
        <v>6</v>
      </c>
      <c r="B153" s="37" t="s">
        <v>34</v>
      </c>
      <c r="C153" s="37" t="s">
        <v>9</v>
      </c>
      <c r="D153" s="37">
        <v>151</v>
      </c>
      <c r="E153" s="37">
        <f t="shared" si="51"/>
        <v>63</v>
      </c>
      <c r="F153" s="39">
        <f>RnDData!D178</f>
        <v>1579</v>
      </c>
      <c r="G153" s="37">
        <f>RnDData!E178</f>
        <v>68</v>
      </c>
      <c r="H153" s="39">
        <f t="shared" si="44"/>
        <v>1584</v>
      </c>
      <c r="I153" s="41">
        <f>RnDData!M178</f>
        <v>9.48</v>
      </c>
      <c r="N153" s="37">
        <f t="shared" si="52"/>
        <v>5.5</v>
      </c>
      <c r="O153" s="37">
        <f>RnDData!Q178</f>
        <v>6</v>
      </c>
      <c r="P153" s="37">
        <f t="shared" si="45"/>
        <v>350</v>
      </c>
      <c r="Q153" s="39">
        <f t="shared" si="53"/>
        <v>800</v>
      </c>
      <c r="R153" s="39">
        <f>RnDData!R178</f>
        <v>1050</v>
      </c>
      <c r="S153" s="37">
        <f t="shared" si="46"/>
        <v>2500</v>
      </c>
      <c r="T153" s="37">
        <f t="shared" si="50"/>
        <v>190.08</v>
      </c>
    </row>
    <row r="154" spans="1:20">
      <c r="A154" s="37">
        <v>6</v>
      </c>
      <c r="B154" s="37" t="s">
        <v>35</v>
      </c>
      <c r="C154" s="37" t="s">
        <v>9</v>
      </c>
      <c r="D154" s="37">
        <v>152</v>
      </c>
      <c r="E154" s="37">
        <f t="shared" si="51"/>
        <v>91</v>
      </c>
      <c r="F154" s="39">
        <f>RnDData!D179</f>
        <v>1626</v>
      </c>
      <c r="G154" s="37">
        <f>RnDData!E179</f>
        <v>99</v>
      </c>
      <c r="H154" s="39">
        <f t="shared" si="44"/>
        <v>1634</v>
      </c>
      <c r="I154" s="41">
        <f>RnDData!M179</f>
        <v>9.4</v>
      </c>
      <c r="N154" s="37">
        <f t="shared" si="52"/>
        <v>5.3</v>
      </c>
      <c r="O154" s="37">
        <f>RnDData!Q179</f>
        <v>6</v>
      </c>
      <c r="P154" s="37">
        <f t="shared" si="45"/>
        <v>490.00000000000011</v>
      </c>
      <c r="Q154" s="39">
        <f t="shared" si="53"/>
        <v>900</v>
      </c>
      <c r="R154" s="39">
        <f>RnDData!R179</f>
        <v>1100</v>
      </c>
      <c r="S154" s="37">
        <f t="shared" si="46"/>
        <v>2000</v>
      </c>
      <c r="T154" s="37">
        <f t="shared" si="50"/>
        <v>203.47924528301888</v>
      </c>
    </row>
    <row r="155" spans="1:20">
      <c r="A155" s="37">
        <v>6</v>
      </c>
      <c r="B155" s="37" t="s">
        <v>123</v>
      </c>
      <c r="C155" s="37" t="s">
        <v>13</v>
      </c>
      <c r="D155" s="37">
        <v>153</v>
      </c>
      <c r="E155" s="37">
        <f t="shared" si="51"/>
        <v>60</v>
      </c>
      <c r="F155" s="39">
        <f>RnDData!D180</f>
        <v>612</v>
      </c>
      <c r="G155" s="37">
        <f>RnDData!E180</f>
        <v>191</v>
      </c>
      <c r="H155" s="39">
        <f t="shared" si="44"/>
        <v>743</v>
      </c>
      <c r="I155" s="41">
        <f>RnDData!M180</f>
        <v>15.63</v>
      </c>
      <c r="N155" s="37">
        <f t="shared" si="52"/>
        <v>5</v>
      </c>
      <c r="O155" s="37">
        <f>RnDData!Q180</f>
        <v>5.5</v>
      </c>
      <c r="P155" s="37">
        <f t="shared" si="45"/>
        <v>350</v>
      </c>
      <c r="Q155" s="39">
        <f t="shared" si="53"/>
        <v>950</v>
      </c>
      <c r="R155" s="39">
        <f>RnDData!R180</f>
        <v>1000</v>
      </c>
      <c r="S155" s="37">
        <f t="shared" si="46"/>
        <v>500</v>
      </c>
      <c r="T155" s="37">
        <f t="shared" si="50"/>
        <v>98.076000000000008</v>
      </c>
    </row>
    <row r="156" spans="1:20">
      <c r="A156" s="37">
        <v>6</v>
      </c>
      <c r="B156" s="37" t="s">
        <v>210</v>
      </c>
      <c r="C156" s="37" t="s">
        <v>13</v>
      </c>
      <c r="D156" s="37">
        <v>154</v>
      </c>
      <c r="E156" s="37">
        <f t="shared" si="51"/>
        <v>0</v>
      </c>
      <c r="F156" s="39">
        <f>RnDData!D181</f>
        <v>513</v>
      </c>
      <c r="G156" s="37">
        <f>RnDData!E181</f>
        <v>81</v>
      </c>
      <c r="H156" s="39">
        <f t="shared" si="44"/>
        <v>594</v>
      </c>
      <c r="I156" s="41">
        <f>RnDData!M181</f>
        <v>15.84</v>
      </c>
      <c r="N156" s="37">
        <f t="shared" si="52"/>
        <v>5</v>
      </c>
      <c r="O156" s="37">
        <f>RnDData!Q181</f>
        <v>5.5</v>
      </c>
      <c r="P156" s="37">
        <f t="shared" si="45"/>
        <v>350</v>
      </c>
      <c r="Q156" s="39">
        <f t="shared" si="53"/>
        <v>500</v>
      </c>
      <c r="R156" s="39">
        <f>RnDData!R181</f>
        <v>600</v>
      </c>
      <c r="S156" s="37">
        <f t="shared" si="46"/>
        <v>1000</v>
      </c>
      <c r="T156" s="37">
        <f t="shared" si="50"/>
        <v>78.408000000000001</v>
      </c>
    </row>
    <row r="157" spans="1:20">
      <c r="A157" s="37">
        <v>6</v>
      </c>
      <c r="B157" s="37" t="s">
        <v>36</v>
      </c>
      <c r="C157" s="37" t="s">
        <v>9</v>
      </c>
      <c r="D157" s="37">
        <v>155</v>
      </c>
      <c r="E157" s="37">
        <f t="shared" si="51"/>
        <v>166</v>
      </c>
      <c r="F157" s="39">
        <f>RnDData!D182</f>
        <v>1412</v>
      </c>
      <c r="G157" s="37">
        <f>RnDData!E182</f>
        <v>240</v>
      </c>
      <c r="H157" s="39">
        <f t="shared" si="44"/>
        <v>1486</v>
      </c>
      <c r="I157" s="41">
        <f>RnDData!M182</f>
        <v>7.99</v>
      </c>
      <c r="N157" s="37">
        <f t="shared" si="52"/>
        <v>7</v>
      </c>
      <c r="O157" s="37">
        <f>RnDData!Q182</f>
        <v>7.5</v>
      </c>
      <c r="P157" s="37">
        <f t="shared" si="45"/>
        <v>350</v>
      </c>
      <c r="Q157" s="39">
        <f t="shared" si="53"/>
        <v>1000</v>
      </c>
      <c r="R157" s="39">
        <f>RnDData!R182</f>
        <v>1000</v>
      </c>
      <c r="S157" s="37">
        <f t="shared" si="46"/>
        <v>0</v>
      </c>
      <c r="T157" s="37">
        <f t="shared" si="50"/>
        <v>140.10857142857142</v>
      </c>
    </row>
    <row r="158" spans="1:20">
      <c r="A158" s="37">
        <v>6</v>
      </c>
      <c r="B158" s="37" t="s">
        <v>37</v>
      </c>
      <c r="C158" s="37" t="s">
        <v>11</v>
      </c>
      <c r="D158" s="37">
        <v>156</v>
      </c>
      <c r="E158" s="37">
        <f t="shared" si="51"/>
        <v>443</v>
      </c>
      <c r="F158" s="39">
        <f>RnDData!D183</f>
        <v>2690</v>
      </c>
      <c r="G158" s="37">
        <f>RnDData!E183</f>
        <v>327</v>
      </c>
      <c r="H158" s="39">
        <f t="shared" si="44"/>
        <v>2574</v>
      </c>
      <c r="I158" s="41">
        <f>RnDData!M183</f>
        <v>4.5999999999999996</v>
      </c>
      <c r="N158" s="37">
        <f t="shared" si="52"/>
        <v>9</v>
      </c>
      <c r="O158" s="37">
        <f>RnDData!Q183</f>
        <v>9.5</v>
      </c>
      <c r="P158" s="37">
        <f t="shared" si="45"/>
        <v>350</v>
      </c>
      <c r="Q158" s="39">
        <f t="shared" si="53"/>
        <v>1800</v>
      </c>
      <c r="R158" s="39">
        <f>RnDData!R183</f>
        <v>1800</v>
      </c>
      <c r="S158" s="37">
        <f t="shared" si="46"/>
        <v>0</v>
      </c>
      <c r="T158" s="37">
        <f t="shared" si="50"/>
        <v>188.76000000000002</v>
      </c>
    </row>
    <row r="159" spans="1:20">
      <c r="A159" s="37">
        <v>6</v>
      </c>
      <c r="B159" s="37" t="s">
        <v>38</v>
      </c>
      <c r="C159" s="37" t="s">
        <v>13</v>
      </c>
      <c r="D159" s="37">
        <v>157</v>
      </c>
      <c r="E159" s="37">
        <f t="shared" si="51"/>
        <v>211</v>
      </c>
      <c r="F159" s="39">
        <f>RnDData!D184</f>
        <v>566</v>
      </c>
      <c r="G159" s="37">
        <f>RnDData!E184</f>
        <v>190</v>
      </c>
      <c r="H159" s="39">
        <f t="shared" si="44"/>
        <v>545</v>
      </c>
      <c r="I159" s="41">
        <f>RnDData!M184</f>
        <v>13.77</v>
      </c>
      <c r="N159" s="37">
        <f t="shared" si="52"/>
        <v>4.8</v>
      </c>
      <c r="O159" s="37">
        <f>RnDData!Q184</f>
        <v>4.8</v>
      </c>
      <c r="P159" s="37">
        <f t="shared" si="45"/>
        <v>0</v>
      </c>
      <c r="Q159" s="39">
        <f t="shared" si="53"/>
        <v>750</v>
      </c>
      <c r="R159" s="39">
        <f>RnDData!R184</f>
        <v>900</v>
      </c>
      <c r="S159" s="37">
        <f t="shared" si="46"/>
        <v>1500</v>
      </c>
      <c r="T159" s="37">
        <f t="shared" si="50"/>
        <v>74.9375</v>
      </c>
    </row>
    <row r="160" spans="1:20">
      <c r="A160" s="37">
        <v>6</v>
      </c>
      <c r="B160" s="37" t="s">
        <v>39</v>
      </c>
      <c r="C160" s="37" t="s">
        <v>15</v>
      </c>
      <c r="D160" s="37">
        <v>158</v>
      </c>
      <c r="E160" s="37">
        <f t="shared" si="51"/>
        <v>95</v>
      </c>
      <c r="F160" s="39">
        <f>RnDData!D185</f>
        <v>761</v>
      </c>
      <c r="G160" s="37">
        <f>RnDData!E185</f>
        <v>225</v>
      </c>
      <c r="H160" s="39">
        <f t="shared" si="44"/>
        <v>891</v>
      </c>
      <c r="I160" s="41">
        <f>RnDData!M185</f>
        <v>13.56</v>
      </c>
      <c r="N160" s="37">
        <f t="shared" si="52"/>
        <v>5.8</v>
      </c>
      <c r="O160" s="37">
        <f>RnDData!Q185</f>
        <v>6</v>
      </c>
      <c r="P160" s="37">
        <f t="shared" si="45"/>
        <v>140.00000000000011</v>
      </c>
      <c r="Q160" s="39">
        <f t="shared" si="53"/>
        <v>850</v>
      </c>
      <c r="R160" s="39">
        <f>RnDData!R185</f>
        <v>1000</v>
      </c>
      <c r="S160" s="37">
        <f t="shared" si="46"/>
        <v>1500</v>
      </c>
      <c r="T160" s="37">
        <f t="shared" si="50"/>
        <v>101.3896551724138</v>
      </c>
    </row>
    <row r="161" spans="1:20">
      <c r="A161" s="37">
        <v>6</v>
      </c>
      <c r="B161" s="37" t="s">
        <v>40</v>
      </c>
      <c r="C161" s="37" t="s">
        <v>17</v>
      </c>
      <c r="D161" s="37">
        <v>159</v>
      </c>
      <c r="E161" s="37">
        <f t="shared" si="51"/>
        <v>199</v>
      </c>
      <c r="F161" s="39">
        <f>RnDData!D186</f>
        <v>683</v>
      </c>
      <c r="G161" s="37">
        <f>RnDData!E186</f>
        <v>159</v>
      </c>
      <c r="H161" s="39">
        <f t="shared" si="44"/>
        <v>643</v>
      </c>
      <c r="I161" s="41">
        <f>RnDData!M186</f>
        <v>11.33</v>
      </c>
      <c r="N161" s="37">
        <f t="shared" si="52"/>
        <v>5.8</v>
      </c>
      <c r="O161" s="37">
        <f>RnDData!Q186</f>
        <v>6</v>
      </c>
      <c r="P161" s="37">
        <f t="shared" si="45"/>
        <v>140.00000000000011</v>
      </c>
      <c r="Q161" s="39">
        <f t="shared" si="53"/>
        <v>950</v>
      </c>
      <c r="R161" s="39">
        <f>RnDData!R186</f>
        <v>1050</v>
      </c>
      <c r="S161" s="37">
        <f t="shared" si="46"/>
        <v>1000</v>
      </c>
      <c r="T161" s="37">
        <f t="shared" si="50"/>
        <v>73.168965517241375</v>
      </c>
    </row>
    <row r="162" spans="1:20">
      <c r="A162" s="37">
        <v>6</v>
      </c>
      <c r="B162" s="37" t="s">
        <v>41</v>
      </c>
      <c r="C162" s="37" t="s">
        <v>9</v>
      </c>
      <c r="D162" s="37">
        <v>160</v>
      </c>
      <c r="E162" s="37">
        <f t="shared" si="51"/>
        <v>116</v>
      </c>
      <c r="F162" s="39">
        <f>RnDData!D187</f>
        <v>1434</v>
      </c>
      <c r="G162" s="37">
        <f>RnDData!E187</f>
        <v>217</v>
      </c>
      <c r="H162" s="39">
        <f t="shared" si="44"/>
        <v>1535</v>
      </c>
      <c r="I162" s="41">
        <f>RnDData!M187</f>
        <v>9.8000000000000007</v>
      </c>
      <c r="N162" s="37">
        <f t="shared" si="52"/>
        <v>6</v>
      </c>
      <c r="O162" s="37">
        <f>RnDData!Q187</f>
        <v>6</v>
      </c>
      <c r="P162" s="37">
        <f t="shared" si="45"/>
        <v>0</v>
      </c>
      <c r="Q162" s="39">
        <f t="shared" si="53"/>
        <v>1000</v>
      </c>
      <c r="R162" s="39">
        <f>RnDData!R187</f>
        <v>1000</v>
      </c>
      <c r="S162" s="37">
        <f t="shared" si="46"/>
        <v>0</v>
      </c>
      <c r="T162" s="37">
        <f t="shared" si="50"/>
        <v>168.85000000000002</v>
      </c>
    </row>
    <row r="163" spans="1:20">
      <c r="A163" s="37">
        <v>6</v>
      </c>
      <c r="B163" s="37" t="s">
        <v>42</v>
      </c>
      <c r="C163" s="37" t="s">
        <v>11</v>
      </c>
      <c r="D163" s="37">
        <v>161</v>
      </c>
      <c r="E163" s="37">
        <f t="shared" si="51"/>
        <v>277</v>
      </c>
      <c r="F163" s="39">
        <f>RnDData!D188</f>
        <v>2041</v>
      </c>
      <c r="G163" s="37">
        <f>RnDData!E188</f>
        <v>167</v>
      </c>
      <c r="H163" s="39">
        <f t="shared" si="44"/>
        <v>1931</v>
      </c>
      <c r="I163" s="41">
        <f>RnDData!M188</f>
        <v>6.04</v>
      </c>
      <c r="N163" s="37">
        <f t="shared" si="52"/>
        <v>7</v>
      </c>
      <c r="O163" s="37">
        <f>RnDData!Q188</f>
        <v>8</v>
      </c>
      <c r="P163" s="37">
        <f t="shared" si="45"/>
        <v>700</v>
      </c>
      <c r="Q163" s="39">
        <f t="shared" si="53"/>
        <v>1400</v>
      </c>
      <c r="R163" s="39">
        <f>RnDData!R188</f>
        <v>1400</v>
      </c>
      <c r="S163" s="37">
        <f t="shared" si="46"/>
        <v>0</v>
      </c>
      <c r="T163" s="37">
        <f t="shared" si="50"/>
        <v>182.06571428571428</v>
      </c>
    </row>
    <row r="164" spans="1:20">
      <c r="A164" s="37">
        <v>6</v>
      </c>
      <c r="B164" s="37" t="s">
        <v>43</v>
      </c>
      <c r="C164" s="37" t="s">
        <v>13</v>
      </c>
      <c r="D164" s="37">
        <v>162</v>
      </c>
      <c r="E164" s="37">
        <f t="shared" si="51"/>
        <v>229</v>
      </c>
      <c r="F164" s="39">
        <f>RnDData!D189</f>
        <v>628</v>
      </c>
      <c r="G164" s="37">
        <f>RnDData!E189</f>
        <v>195</v>
      </c>
      <c r="H164" s="39">
        <f t="shared" si="44"/>
        <v>594</v>
      </c>
      <c r="I164" s="41">
        <f>RnDData!M189</f>
        <v>14.85</v>
      </c>
      <c r="N164" s="37">
        <f t="shared" si="52"/>
        <v>4.5</v>
      </c>
      <c r="O164" s="37">
        <f>RnDData!Q189</f>
        <v>4.5</v>
      </c>
      <c r="P164" s="37">
        <f t="shared" si="45"/>
        <v>0</v>
      </c>
      <c r="Q164" s="39">
        <f t="shared" si="53"/>
        <v>800</v>
      </c>
      <c r="R164" s="39">
        <f>RnDData!R189</f>
        <v>850</v>
      </c>
      <c r="S164" s="37">
        <f t="shared" si="46"/>
        <v>500</v>
      </c>
      <c r="T164" s="37">
        <f t="shared" si="50"/>
        <v>87.12</v>
      </c>
    </row>
    <row r="165" spans="1:20">
      <c r="A165" s="37">
        <v>6</v>
      </c>
      <c r="B165" s="37" t="s">
        <v>44</v>
      </c>
      <c r="C165" s="37" t="s">
        <v>15</v>
      </c>
      <c r="D165" s="37">
        <v>163</v>
      </c>
      <c r="E165" s="37">
        <f t="shared" si="51"/>
        <v>114</v>
      </c>
      <c r="F165" s="39">
        <f>RnDData!D190</f>
        <v>1017</v>
      </c>
      <c r="G165" s="37">
        <f>RnDData!E190</f>
        <v>186</v>
      </c>
      <c r="H165" s="39">
        <f t="shared" si="44"/>
        <v>1089</v>
      </c>
      <c r="I165" s="41">
        <f>RnDData!M190</f>
        <v>14.8</v>
      </c>
      <c r="N165" s="37">
        <f t="shared" si="52"/>
        <v>5</v>
      </c>
      <c r="O165" s="37">
        <f>RnDData!Q190</f>
        <v>5</v>
      </c>
      <c r="P165" s="37">
        <f t="shared" si="45"/>
        <v>0</v>
      </c>
      <c r="Q165" s="39">
        <f t="shared" si="53"/>
        <v>850</v>
      </c>
      <c r="R165" s="39">
        <f>RnDData!R190</f>
        <v>1000</v>
      </c>
      <c r="S165" s="37">
        <f t="shared" si="46"/>
        <v>1500</v>
      </c>
      <c r="T165" s="37">
        <f t="shared" si="50"/>
        <v>143.74800000000002</v>
      </c>
    </row>
    <row r="166" spans="1:20">
      <c r="A166" s="37">
        <v>6</v>
      </c>
      <c r="B166" s="37" t="s">
        <v>45</v>
      </c>
      <c r="C166" s="37" t="s">
        <v>17</v>
      </c>
      <c r="D166" s="37">
        <v>164</v>
      </c>
      <c r="E166" s="37">
        <f t="shared" si="51"/>
        <v>189</v>
      </c>
      <c r="F166" s="39">
        <f>RnDData!D191</f>
        <v>670</v>
      </c>
      <c r="G166" s="37">
        <f>RnDData!E191</f>
        <v>163</v>
      </c>
      <c r="H166" s="39">
        <f t="shared" si="44"/>
        <v>644</v>
      </c>
      <c r="I166" s="41">
        <f>RnDData!M191</f>
        <v>12.62</v>
      </c>
      <c r="N166" s="37">
        <f t="shared" si="52"/>
        <v>5</v>
      </c>
      <c r="O166" s="37">
        <f>RnDData!Q191</f>
        <v>5</v>
      </c>
      <c r="P166" s="37">
        <f t="shared" si="45"/>
        <v>0</v>
      </c>
      <c r="Q166" s="39">
        <f t="shared" si="53"/>
        <v>1000</v>
      </c>
      <c r="R166" s="39">
        <f>RnDData!R191</f>
        <v>1000</v>
      </c>
      <c r="S166" s="37">
        <f t="shared" si="46"/>
        <v>0</v>
      </c>
      <c r="T166" s="37">
        <f t="shared" si="50"/>
        <v>85.00800000000001</v>
      </c>
    </row>
    <row r="167" spans="1:20">
      <c r="A167" s="37">
        <v>6</v>
      </c>
      <c r="B167" s="37" t="s">
        <v>140</v>
      </c>
      <c r="C167" s="37" t="s">
        <v>15</v>
      </c>
      <c r="D167" s="37">
        <v>165</v>
      </c>
      <c r="E167" s="37">
        <f t="shared" si="51"/>
        <v>103</v>
      </c>
      <c r="F167" s="39">
        <f>RnDData!D192</f>
        <v>1034</v>
      </c>
      <c r="G167" s="37">
        <f>RnDData!E192</f>
        <v>158</v>
      </c>
      <c r="H167" s="39">
        <f t="shared" si="44"/>
        <v>1089</v>
      </c>
      <c r="I167" s="41">
        <f>RnDData!M192</f>
        <v>14.75</v>
      </c>
      <c r="N167" s="37">
        <f t="shared" si="52"/>
        <v>5</v>
      </c>
      <c r="O167" s="37">
        <f>RnDData!Q192</f>
        <v>5</v>
      </c>
      <c r="P167" s="37">
        <f t="shared" si="45"/>
        <v>0</v>
      </c>
      <c r="Q167" s="39">
        <f t="shared" si="53"/>
        <v>950</v>
      </c>
      <c r="R167" s="39">
        <f>RnDData!R192</f>
        <v>1150</v>
      </c>
      <c r="S167" s="37">
        <f t="shared" si="46"/>
        <v>2000</v>
      </c>
      <c r="T167" s="37">
        <f t="shared" si="50"/>
        <v>143.74800000000002</v>
      </c>
    </row>
    <row r="168" spans="1:20">
      <c r="A168" s="37">
        <v>6</v>
      </c>
      <c r="B168" s="37" t="s">
        <v>185</v>
      </c>
      <c r="C168" s="37" t="s">
        <v>17</v>
      </c>
      <c r="D168" s="37">
        <v>166</v>
      </c>
      <c r="E168" s="37">
        <f t="shared" si="51"/>
        <v>44</v>
      </c>
      <c r="F168" s="39">
        <f>RnDData!D193</f>
        <v>581</v>
      </c>
      <c r="G168" s="37">
        <f>RnDData!E193</f>
        <v>107</v>
      </c>
      <c r="H168" s="39">
        <f t="shared" si="44"/>
        <v>644</v>
      </c>
      <c r="I168" s="41">
        <f>RnDData!M193</f>
        <v>12.37</v>
      </c>
      <c r="N168" s="37">
        <f t="shared" si="52"/>
        <v>5</v>
      </c>
      <c r="O168" s="37">
        <f>RnDData!Q193</f>
        <v>5</v>
      </c>
      <c r="P168" s="37">
        <f t="shared" si="45"/>
        <v>0</v>
      </c>
      <c r="Q168" s="39">
        <f t="shared" si="53"/>
        <v>650</v>
      </c>
      <c r="R168" s="39">
        <f>RnDData!R193</f>
        <v>950</v>
      </c>
      <c r="S168" s="37">
        <f t="shared" si="46"/>
        <v>3000</v>
      </c>
      <c r="T168" s="37">
        <f t="shared" si="50"/>
        <v>85.00800000000001</v>
      </c>
    </row>
    <row r="169" spans="1:20">
      <c r="A169" s="37">
        <v>6</v>
      </c>
      <c r="B169" s="37" t="s">
        <v>271</v>
      </c>
      <c r="C169" s="37" t="s">
        <v>13</v>
      </c>
      <c r="D169" s="37">
        <v>167</v>
      </c>
      <c r="E169" s="37">
        <f t="shared" si="51"/>
        <v>0</v>
      </c>
      <c r="F169" s="39">
        <f>RnDData!D194</f>
        <v>310</v>
      </c>
      <c r="G169" s="37">
        <f>RnDData!E194</f>
        <v>36</v>
      </c>
      <c r="H169" s="39">
        <f t="shared" si="44"/>
        <v>346</v>
      </c>
      <c r="I169" s="41">
        <f>RnDData!M194</f>
        <v>15.31</v>
      </c>
      <c r="N169" s="37">
        <f t="shared" si="52"/>
        <v>5</v>
      </c>
      <c r="O169" s="37">
        <f>RnDData!Q194</f>
        <v>5</v>
      </c>
      <c r="P169" s="37">
        <f t="shared" si="45"/>
        <v>0</v>
      </c>
      <c r="Q169" s="39">
        <f t="shared" si="53"/>
        <v>550</v>
      </c>
      <c r="R169" s="39">
        <f>RnDData!R194</f>
        <v>550</v>
      </c>
      <c r="S169" s="37">
        <f t="shared" si="46"/>
        <v>0</v>
      </c>
      <c r="T169" s="37">
        <f t="shared" si="50"/>
        <v>45.672000000000004</v>
      </c>
    </row>
    <row r="170" spans="1:20">
      <c r="A170" s="37">
        <v>6</v>
      </c>
      <c r="B170" s="37" t="s">
        <v>46</v>
      </c>
      <c r="C170" s="37" t="s">
        <v>11</v>
      </c>
      <c r="D170" s="37">
        <v>168</v>
      </c>
      <c r="E170" s="37">
        <f t="shared" si="51"/>
        <v>189</v>
      </c>
      <c r="F170" s="39">
        <f>RnDData!D195</f>
        <v>2408</v>
      </c>
      <c r="G170" s="37">
        <f>RnDData!E195</f>
        <v>157</v>
      </c>
      <c r="H170" s="39">
        <f t="shared" si="44"/>
        <v>2376</v>
      </c>
      <c r="I170" s="41">
        <f>RnDData!M195</f>
        <v>4.7300000000000004</v>
      </c>
      <c r="N170" s="37">
        <f t="shared" si="52"/>
        <v>8.5</v>
      </c>
      <c r="O170" s="37">
        <f>RnDData!Q195</f>
        <v>9</v>
      </c>
      <c r="P170" s="37">
        <f t="shared" si="45"/>
        <v>350</v>
      </c>
      <c r="Q170" s="39">
        <f t="shared" si="53"/>
        <v>1200</v>
      </c>
      <c r="R170" s="39">
        <f>RnDData!R195</f>
        <v>1300</v>
      </c>
      <c r="S170" s="37">
        <f t="shared" si="46"/>
        <v>1000</v>
      </c>
      <c r="T170" s="37">
        <f t="shared" si="50"/>
        <v>184.48941176470586</v>
      </c>
    </row>
    <row r="171" spans="1:20">
      <c r="A171" s="37">
        <v>6</v>
      </c>
      <c r="B171" s="37" t="s">
        <v>47</v>
      </c>
      <c r="C171" s="37" t="s">
        <v>11</v>
      </c>
      <c r="D171" s="37">
        <v>169</v>
      </c>
      <c r="E171" s="37">
        <f t="shared" si="51"/>
        <v>431</v>
      </c>
      <c r="F171" s="39">
        <f>RnDData!D196</f>
        <v>2408</v>
      </c>
      <c r="G171" s="37">
        <f>RnDData!E196</f>
        <v>350</v>
      </c>
      <c r="H171" s="39">
        <f t="shared" si="44"/>
        <v>2327</v>
      </c>
      <c r="I171" s="41">
        <f>RnDData!M196</f>
        <v>4.4000000000000004</v>
      </c>
      <c r="N171" s="37">
        <f t="shared" si="52"/>
        <v>9</v>
      </c>
      <c r="O171" s="37">
        <f>RnDData!Q196</f>
        <v>9.5</v>
      </c>
      <c r="P171" s="37">
        <f t="shared" si="45"/>
        <v>350</v>
      </c>
      <c r="Q171" s="39">
        <f t="shared" si="53"/>
        <v>1800</v>
      </c>
      <c r="R171" s="39">
        <f>RnDData!R196</f>
        <v>1800</v>
      </c>
      <c r="S171" s="37">
        <f t="shared" si="46"/>
        <v>0</v>
      </c>
      <c r="T171" s="37">
        <f t="shared" si="50"/>
        <v>170.64666666666668</v>
      </c>
    </row>
    <row r="172" spans="1:20">
      <c r="A172" s="37">
        <v>6</v>
      </c>
      <c r="B172" s="37" t="s">
        <v>48</v>
      </c>
      <c r="C172" s="37" t="s">
        <v>9</v>
      </c>
      <c r="D172" s="37">
        <v>170</v>
      </c>
      <c r="E172" s="37">
        <f t="shared" si="51"/>
        <v>200</v>
      </c>
      <c r="F172" s="39">
        <f>RnDData!D197</f>
        <v>1148</v>
      </c>
      <c r="G172" s="37">
        <f>RnDData!E197</f>
        <v>290</v>
      </c>
      <c r="H172" s="39">
        <f t="shared" si="44"/>
        <v>1238</v>
      </c>
      <c r="I172" s="41">
        <f>RnDData!M197</f>
        <v>8.08</v>
      </c>
      <c r="N172" s="37">
        <f t="shared" si="52"/>
        <v>6.7</v>
      </c>
      <c r="O172" s="37">
        <f>RnDData!Q197</f>
        <v>6.9</v>
      </c>
      <c r="P172" s="37">
        <f t="shared" si="45"/>
        <v>140.00000000000011</v>
      </c>
      <c r="Q172" s="39">
        <f t="shared" si="53"/>
        <v>1000</v>
      </c>
      <c r="R172" s="39">
        <f>RnDData!R197</f>
        <v>1150</v>
      </c>
      <c r="S172" s="37">
        <f t="shared" si="46"/>
        <v>1500</v>
      </c>
      <c r="T172" s="37">
        <f t="shared" si="50"/>
        <v>121.95223880597015</v>
      </c>
    </row>
    <row r="173" spans="1:20">
      <c r="A173" s="37">
        <v>6</v>
      </c>
      <c r="B173" s="37" t="s">
        <v>49</v>
      </c>
      <c r="C173" s="37" t="s">
        <v>9</v>
      </c>
      <c r="D173" s="37">
        <v>171</v>
      </c>
      <c r="E173" s="37">
        <f t="shared" si="51"/>
        <v>160</v>
      </c>
      <c r="F173" s="39">
        <f>RnDData!D198</f>
        <v>856</v>
      </c>
      <c r="G173" s="37">
        <f>RnDData!E198</f>
        <v>244</v>
      </c>
      <c r="H173" s="39">
        <f t="shared" si="44"/>
        <v>940</v>
      </c>
      <c r="I173" s="41">
        <f>RnDData!M198</f>
        <v>7.79</v>
      </c>
      <c r="N173" s="37">
        <f t="shared" si="52"/>
        <v>6.7</v>
      </c>
      <c r="O173" s="37">
        <f>RnDData!Q198</f>
        <v>6.9</v>
      </c>
      <c r="P173" s="37">
        <f t="shared" si="45"/>
        <v>140.00000000000011</v>
      </c>
      <c r="Q173" s="39">
        <f t="shared" si="53"/>
        <v>1050</v>
      </c>
      <c r="R173" s="39">
        <f>RnDData!R198</f>
        <v>1250</v>
      </c>
      <c r="S173" s="37">
        <f t="shared" si="46"/>
        <v>2000</v>
      </c>
      <c r="T173" s="37">
        <f t="shared" si="50"/>
        <v>92.597014925373131</v>
      </c>
    </row>
    <row r="174" spans="1:20">
      <c r="A174" s="37">
        <v>6</v>
      </c>
      <c r="B174" s="37" t="s">
        <v>50</v>
      </c>
      <c r="C174" s="37" t="s">
        <v>9</v>
      </c>
      <c r="D174" s="37">
        <v>172</v>
      </c>
      <c r="E174" s="37">
        <f t="shared" si="51"/>
        <v>170</v>
      </c>
      <c r="F174" s="39">
        <f>RnDData!D199</f>
        <v>1036</v>
      </c>
      <c r="G174" s="37">
        <f>RnDData!E199</f>
        <v>273</v>
      </c>
      <c r="H174" s="39">
        <f t="shared" si="44"/>
        <v>1139</v>
      </c>
      <c r="I174" s="41">
        <f>RnDData!M199</f>
        <v>7.91</v>
      </c>
      <c r="N174" s="37">
        <f t="shared" si="52"/>
        <v>6.7</v>
      </c>
      <c r="O174" s="37">
        <f>RnDData!Q199</f>
        <v>6.9</v>
      </c>
      <c r="P174" s="37">
        <f t="shared" si="45"/>
        <v>140.00000000000011</v>
      </c>
      <c r="Q174" s="39">
        <f t="shared" si="53"/>
        <v>1200</v>
      </c>
      <c r="R174" s="39">
        <f>RnDData!R199</f>
        <v>1400</v>
      </c>
      <c r="S174" s="37">
        <f t="shared" si="46"/>
        <v>2000</v>
      </c>
      <c r="T174" s="37">
        <f t="shared" si="50"/>
        <v>112.2</v>
      </c>
    </row>
    <row r="175" spans="1:20">
      <c r="A175" s="37">
        <v>6</v>
      </c>
      <c r="B175" s="37" t="s">
        <v>51</v>
      </c>
      <c r="C175" s="37" t="s">
        <v>11</v>
      </c>
      <c r="D175" s="37">
        <v>173</v>
      </c>
      <c r="E175" s="37">
        <f t="shared" si="51"/>
        <v>108</v>
      </c>
      <c r="F175" s="39">
        <f>RnDData!D200</f>
        <v>681</v>
      </c>
      <c r="G175" s="37">
        <f>RnDData!E200</f>
        <v>71</v>
      </c>
      <c r="H175" s="39">
        <f t="shared" si="44"/>
        <v>644</v>
      </c>
      <c r="I175" s="41">
        <f>RnDData!M200</f>
        <v>7.79</v>
      </c>
      <c r="N175" s="37">
        <f t="shared" si="52"/>
        <v>7</v>
      </c>
      <c r="O175" s="37">
        <f>RnDData!Q200</f>
        <v>7</v>
      </c>
      <c r="P175" s="37">
        <f t="shared" si="45"/>
        <v>0</v>
      </c>
      <c r="Q175" s="39">
        <f t="shared" si="53"/>
        <v>600</v>
      </c>
      <c r="R175" s="39">
        <f>RnDData!R200</f>
        <v>600</v>
      </c>
      <c r="S175" s="37">
        <f t="shared" si="46"/>
        <v>0</v>
      </c>
      <c r="T175" s="37">
        <f t="shared" si="50"/>
        <v>60.720000000000006</v>
      </c>
    </row>
    <row r="176" spans="1:20">
      <c r="A176" s="37">
        <v>6</v>
      </c>
      <c r="B176" s="37" t="s">
        <v>52</v>
      </c>
      <c r="C176" s="37" t="s">
        <v>15</v>
      </c>
      <c r="D176" s="37">
        <v>174</v>
      </c>
      <c r="E176" s="37">
        <f t="shared" si="51"/>
        <v>304</v>
      </c>
      <c r="F176" s="39">
        <f>RnDData!D201</f>
        <v>439</v>
      </c>
      <c r="G176" s="37">
        <f>RnDData!E201</f>
        <v>162</v>
      </c>
      <c r="H176" s="39">
        <f t="shared" si="44"/>
        <v>297</v>
      </c>
      <c r="I176" s="41">
        <f>RnDData!M201</f>
        <v>13.91</v>
      </c>
      <c r="N176" s="37">
        <f t="shared" si="52"/>
        <v>7</v>
      </c>
      <c r="O176" s="37">
        <f>RnDData!Q201</f>
        <v>7</v>
      </c>
      <c r="P176" s="37">
        <f t="shared" si="45"/>
        <v>0</v>
      </c>
      <c r="Q176" s="39">
        <f t="shared" si="53"/>
        <v>750</v>
      </c>
      <c r="R176" s="39">
        <f>RnDData!R201</f>
        <v>850</v>
      </c>
      <c r="S176" s="37">
        <f t="shared" si="46"/>
        <v>1000</v>
      </c>
      <c r="T176" s="37">
        <f t="shared" si="50"/>
        <v>28.002857142857145</v>
      </c>
    </row>
    <row r="177" spans="1:20">
      <c r="A177" s="37">
        <v>6</v>
      </c>
      <c r="B177" s="37" t="s">
        <v>53</v>
      </c>
      <c r="C177" s="37" t="s">
        <v>13</v>
      </c>
      <c r="D177" s="37">
        <v>175</v>
      </c>
      <c r="E177" s="37">
        <f t="shared" si="51"/>
        <v>282</v>
      </c>
      <c r="F177" s="39">
        <f>RnDData!D202</f>
        <v>851</v>
      </c>
      <c r="G177" s="37">
        <f>RnDData!E202</f>
        <v>273</v>
      </c>
      <c r="H177" s="39">
        <f t="shared" si="44"/>
        <v>842</v>
      </c>
      <c r="I177" s="41">
        <f>RnDData!M202</f>
        <v>14.97</v>
      </c>
      <c r="N177" s="37">
        <f t="shared" si="52"/>
        <v>5</v>
      </c>
      <c r="O177" s="37">
        <f>RnDData!Q202</f>
        <v>5</v>
      </c>
      <c r="P177" s="37">
        <f t="shared" si="45"/>
        <v>0</v>
      </c>
      <c r="Q177" s="39">
        <f t="shared" si="53"/>
        <v>900</v>
      </c>
      <c r="R177" s="39">
        <f>RnDData!R202</f>
        <v>950</v>
      </c>
      <c r="S177" s="37">
        <f t="shared" si="46"/>
        <v>500</v>
      </c>
      <c r="T177" s="37">
        <f t="shared" si="50"/>
        <v>111.14400000000001</v>
      </c>
    </row>
    <row r="178" spans="1:20">
      <c r="A178" s="37">
        <v>6</v>
      </c>
      <c r="B178" s="37" t="s">
        <v>54</v>
      </c>
      <c r="C178" s="37" t="s">
        <v>15</v>
      </c>
      <c r="D178" s="37">
        <v>176</v>
      </c>
      <c r="E178" s="37">
        <f t="shared" si="51"/>
        <v>168</v>
      </c>
      <c r="F178" s="39">
        <f>RnDData!D203</f>
        <v>832</v>
      </c>
      <c r="G178" s="37">
        <f>RnDData!E203</f>
        <v>227</v>
      </c>
      <c r="H178" s="39">
        <f t="shared" si="44"/>
        <v>891</v>
      </c>
      <c r="I178" s="41">
        <f>RnDData!M203</f>
        <v>14.83</v>
      </c>
      <c r="N178" s="37">
        <f t="shared" si="52"/>
        <v>6.5</v>
      </c>
      <c r="O178" s="37">
        <f>RnDData!Q203</f>
        <v>6.5</v>
      </c>
      <c r="P178" s="37">
        <f t="shared" si="45"/>
        <v>0</v>
      </c>
      <c r="Q178" s="39">
        <f t="shared" si="53"/>
        <v>950</v>
      </c>
      <c r="R178" s="39">
        <f>RnDData!R203</f>
        <v>950</v>
      </c>
      <c r="S178" s="37">
        <f t="shared" si="46"/>
        <v>0</v>
      </c>
      <c r="T178" s="37">
        <f t="shared" si="50"/>
        <v>90.470769230769221</v>
      </c>
    </row>
    <row r="179" spans="1:20">
      <c r="A179" s="37">
        <v>6</v>
      </c>
      <c r="B179" s="37" t="s">
        <v>55</v>
      </c>
      <c r="C179" s="37" t="s">
        <v>17</v>
      </c>
      <c r="D179" s="37">
        <v>177</v>
      </c>
      <c r="E179" s="37">
        <f t="shared" si="51"/>
        <v>189</v>
      </c>
      <c r="F179" s="39">
        <f>RnDData!D204</f>
        <v>844</v>
      </c>
      <c r="G179" s="37">
        <f>RnDData!E204</f>
        <v>186</v>
      </c>
      <c r="H179" s="39">
        <f t="shared" si="44"/>
        <v>841</v>
      </c>
      <c r="I179" s="41">
        <f>RnDData!M204</f>
        <v>12.39</v>
      </c>
      <c r="N179" s="37">
        <f t="shared" si="52"/>
        <v>6</v>
      </c>
      <c r="O179" s="37">
        <f>RnDData!Q204</f>
        <v>6</v>
      </c>
      <c r="P179" s="37">
        <f t="shared" si="45"/>
        <v>0</v>
      </c>
      <c r="Q179" s="39">
        <f t="shared" si="53"/>
        <v>1050</v>
      </c>
      <c r="R179" s="39">
        <f>RnDData!R204</f>
        <v>1050</v>
      </c>
      <c r="S179" s="37">
        <f t="shared" si="46"/>
        <v>0</v>
      </c>
      <c r="T179" s="37">
        <f t="shared" si="50"/>
        <v>92.51</v>
      </c>
    </row>
    <row r="180" spans="1:20">
      <c r="A180" s="37">
        <v>6</v>
      </c>
      <c r="B180" s="37" t="s">
        <v>155</v>
      </c>
      <c r="C180" s="37" t="s">
        <v>13</v>
      </c>
      <c r="D180" s="37">
        <v>178</v>
      </c>
      <c r="E180" s="37">
        <f t="shared" si="51"/>
        <v>160</v>
      </c>
      <c r="F180" s="39">
        <f>RnDData!D205</f>
        <v>787</v>
      </c>
      <c r="G180" s="37">
        <f>RnDData!E205</f>
        <v>264</v>
      </c>
      <c r="H180" s="39">
        <f t="shared" si="44"/>
        <v>891</v>
      </c>
      <c r="I180" s="41">
        <f>RnDData!M205</f>
        <v>14.76</v>
      </c>
      <c r="N180" s="37">
        <f t="shared" si="52"/>
        <v>6</v>
      </c>
      <c r="O180" s="37">
        <f>RnDData!Q205</f>
        <v>6</v>
      </c>
      <c r="P180" s="37">
        <f t="shared" si="45"/>
        <v>0</v>
      </c>
      <c r="Q180" s="39">
        <f t="shared" si="53"/>
        <v>1200</v>
      </c>
      <c r="R180" s="39">
        <f>RnDData!R205</f>
        <v>1250</v>
      </c>
      <c r="S180" s="37">
        <f t="shared" si="46"/>
        <v>500</v>
      </c>
      <c r="T180" s="37">
        <f t="shared" si="50"/>
        <v>98.01</v>
      </c>
    </row>
    <row r="181" spans="1:20">
      <c r="A181" s="37">
        <v>6</v>
      </c>
      <c r="B181" s="37" t="s">
        <v>201</v>
      </c>
      <c r="C181" s="37" t="s">
        <v>17</v>
      </c>
      <c r="D181" s="37">
        <v>179</v>
      </c>
      <c r="E181" s="37">
        <f t="shared" si="51"/>
        <v>37</v>
      </c>
      <c r="F181" s="39">
        <f>RnDData!D206</f>
        <v>828</v>
      </c>
      <c r="G181" s="37">
        <f>RnDData!E206</f>
        <v>101</v>
      </c>
      <c r="H181" s="39">
        <f t="shared" si="44"/>
        <v>892</v>
      </c>
      <c r="I181" s="41">
        <f>RnDData!M206</f>
        <v>12.39</v>
      </c>
      <c r="N181" s="37">
        <f t="shared" si="52"/>
        <v>6</v>
      </c>
      <c r="O181" s="37">
        <f>RnDData!Q206</f>
        <v>6</v>
      </c>
      <c r="P181" s="37">
        <f t="shared" si="45"/>
        <v>0</v>
      </c>
      <c r="Q181" s="39">
        <f t="shared" si="53"/>
        <v>650</v>
      </c>
      <c r="R181" s="39">
        <f>RnDData!R206</f>
        <v>950</v>
      </c>
      <c r="S181" s="37">
        <f t="shared" si="46"/>
        <v>3000</v>
      </c>
      <c r="T181" s="37">
        <f t="shared" si="50"/>
        <v>98.12</v>
      </c>
    </row>
    <row r="182" spans="1:20">
      <c r="A182" s="37">
        <v>6</v>
      </c>
      <c r="B182" s="37" t="s">
        <v>284</v>
      </c>
      <c r="C182" s="37" t="s">
        <v>13</v>
      </c>
      <c r="D182" s="37">
        <v>180</v>
      </c>
      <c r="E182" s="37">
        <f t="shared" si="51"/>
        <v>0</v>
      </c>
      <c r="F182" s="39">
        <f>RnDData!D207</f>
        <v>869</v>
      </c>
      <c r="G182" s="37">
        <f>RnDData!E207</f>
        <v>72</v>
      </c>
      <c r="H182" s="39">
        <f t="shared" si="44"/>
        <v>941</v>
      </c>
      <c r="I182" s="41">
        <f>RnDData!M207</f>
        <v>15.24</v>
      </c>
      <c r="N182" s="37">
        <f t="shared" si="52"/>
        <v>6</v>
      </c>
      <c r="O182" s="37">
        <f>RnDData!Q207</f>
        <v>6</v>
      </c>
      <c r="P182" s="37">
        <f t="shared" si="45"/>
        <v>0</v>
      </c>
      <c r="Q182" s="39">
        <f t="shared" si="53"/>
        <v>500</v>
      </c>
      <c r="R182" s="39">
        <f>RnDData!R207</f>
        <v>600</v>
      </c>
      <c r="S182" s="37">
        <f t="shared" si="46"/>
        <v>1000</v>
      </c>
      <c r="T182" s="37">
        <f t="shared" si="50"/>
        <v>103.51</v>
      </c>
    </row>
    <row r="183" spans="1:20">
      <c r="A183" s="37">
        <v>7</v>
      </c>
      <c r="B183" s="37" t="s">
        <v>31</v>
      </c>
      <c r="C183" s="37" t="s">
        <v>11</v>
      </c>
      <c r="D183" s="37">
        <v>181</v>
      </c>
      <c r="E183" s="37">
        <f>Production!G150</f>
        <v>196</v>
      </c>
      <c r="F183" s="39">
        <f>RnDData!D208</f>
        <v>2217</v>
      </c>
      <c r="G183">
        <f>RnDData!E208</f>
        <v>257</v>
      </c>
      <c r="H183" s="39">
        <f t="shared" si="44"/>
        <v>2278</v>
      </c>
      <c r="I183" s="41">
        <f>RnDData!M208</f>
        <v>5.88</v>
      </c>
      <c r="N183">
        <f>O150</f>
        <v>8</v>
      </c>
      <c r="O183">
        <f>RnDData!Q208</f>
        <v>8</v>
      </c>
      <c r="P183" s="37">
        <f t="shared" si="45"/>
        <v>0</v>
      </c>
      <c r="Q183" s="39">
        <f>R150</f>
        <v>1200</v>
      </c>
      <c r="R183" s="39">
        <f>RnDData!R208</f>
        <v>1500</v>
      </c>
      <c r="S183" s="37">
        <f t="shared" si="46"/>
        <v>3000</v>
      </c>
      <c r="T183" s="37">
        <f t="shared" si="50"/>
        <v>187.935</v>
      </c>
    </row>
    <row r="184" spans="1:20">
      <c r="A184" s="37">
        <v>7</v>
      </c>
      <c r="B184" s="37" t="s">
        <v>32</v>
      </c>
      <c r="C184" s="37" t="s">
        <v>11</v>
      </c>
      <c r="D184" s="37">
        <v>182</v>
      </c>
      <c r="E184" s="37">
        <f>Production!G151</f>
        <v>82</v>
      </c>
      <c r="F184" s="39">
        <f>RnDData!D209</f>
        <v>2564</v>
      </c>
      <c r="G184" s="37">
        <f>RnDData!E209</f>
        <v>340</v>
      </c>
      <c r="H184" s="39">
        <f t="shared" si="44"/>
        <v>2822</v>
      </c>
      <c r="I184" s="41">
        <f>RnDData!M209</f>
        <v>5.55</v>
      </c>
      <c r="N184" s="37">
        <f t="shared" ref="N184:N215" si="54">O151</f>
        <v>8</v>
      </c>
      <c r="O184" s="37">
        <f>RnDData!Q209</f>
        <v>8</v>
      </c>
      <c r="P184" s="37">
        <f t="shared" si="45"/>
        <v>0</v>
      </c>
      <c r="Q184" s="39">
        <f t="shared" ref="Q184:Q215" si="55">R151</f>
        <v>1750</v>
      </c>
      <c r="R184" s="39">
        <f>RnDData!R209</f>
        <v>2100</v>
      </c>
      <c r="S184" s="37">
        <f t="shared" si="46"/>
        <v>3500</v>
      </c>
      <c r="T184" s="37">
        <f t="shared" si="50"/>
        <v>232.815</v>
      </c>
    </row>
    <row r="185" spans="1:20">
      <c r="A185" s="37">
        <v>7</v>
      </c>
      <c r="B185" s="37" t="s">
        <v>33</v>
      </c>
      <c r="C185" s="37" t="s">
        <v>9</v>
      </c>
      <c r="D185" s="37">
        <v>183</v>
      </c>
      <c r="E185" s="37">
        <f>Production!G152</f>
        <v>140</v>
      </c>
      <c r="F185" s="39">
        <f>RnDData!D210</f>
        <v>1641</v>
      </c>
      <c r="G185" s="37">
        <f>RnDData!E210</f>
        <v>281</v>
      </c>
      <c r="H185" s="39">
        <f t="shared" si="44"/>
        <v>1782</v>
      </c>
      <c r="I185" s="41">
        <f>RnDData!M210</f>
        <v>8.9499999999999993</v>
      </c>
      <c r="N185" s="37">
        <f t="shared" si="54"/>
        <v>6</v>
      </c>
      <c r="O185" s="37">
        <f>RnDData!Q210</f>
        <v>6</v>
      </c>
      <c r="P185" s="37">
        <f t="shared" si="45"/>
        <v>0</v>
      </c>
      <c r="Q185" s="39">
        <f t="shared" si="55"/>
        <v>1050</v>
      </c>
      <c r="R185" s="39">
        <f>RnDData!R210</f>
        <v>1450</v>
      </c>
      <c r="S185" s="37">
        <f t="shared" si="46"/>
        <v>4000</v>
      </c>
      <c r="T185" s="37">
        <f t="shared" si="50"/>
        <v>196.02</v>
      </c>
    </row>
    <row r="186" spans="1:20">
      <c r="A186" s="37">
        <v>7</v>
      </c>
      <c r="B186" s="37" t="s">
        <v>34</v>
      </c>
      <c r="C186" s="37" t="s">
        <v>9</v>
      </c>
      <c r="D186" s="37">
        <v>184</v>
      </c>
      <c r="E186" s="37">
        <f>Production!G153</f>
        <v>68</v>
      </c>
      <c r="F186" s="39">
        <f>RnDData!D211</f>
        <v>1514</v>
      </c>
      <c r="G186" s="37">
        <f>RnDData!E211</f>
        <v>237</v>
      </c>
      <c r="H186" s="39">
        <f t="shared" si="44"/>
        <v>1683</v>
      </c>
      <c r="I186" s="41">
        <f>RnDData!M211</f>
        <v>9.0299999999999994</v>
      </c>
      <c r="N186" s="37">
        <f t="shared" si="54"/>
        <v>6</v>
      </c>
      <c r="O186" s="37">
        <f>RnDData!Q211</f>
        <v>6</v>
      </c>
      <c r="P186" s="37">
        <f t="shared" si="45"/>
        <v>0</v>
      </c>
      <c r="Q186" s="39">
        <f t="shared" si="55"/>
        <v>1050</v>
      </c>
      <c r="R186" s="39">
        <f>RnDData!R211</f>
        <v>1450</v>
      </c>
      <c r="S186" s="37">
        <f t="shared" si="46"/>
        <v>4000</v>
      </c>
      <c r="T186" s="37">
        <f t="shared" si="50"/>
        <v>185.13</v>
      </c>
    </row>
    <row r="187" spans="1:20">
      <c r="A187" s="37">
        <v>7</v>
      </c>
      <c r="B187" s="37" t="s">
        <v>35</v>
      </c>
      <c r="C187" s="37" t="s">
        <v>9</v>
      </c>
      <c r="D187" s="37">
        <v>185</v>
      </c>
      <c r="E187" s="37">
        <f>Production!G154</f>
        <v>99</v>
      </c>
      <c r="F187" s="39">
        <f>RnDData!D212</f>
        <v>1533</v>
      </c>
      <c r="G187" s="37">
        <f>RnDData!E212</f>
        <v>248</v>
      </c>
      <c r="H187" s="39">
        <f t="shared" si="44"/>
        <v>1682</v>
      </c>
      <c r="I187" s="41">
        <f>RnDData!M212</f>
        <v>8.9600000000000009</v>
      </c>
      <c r="N187" s="37">
        <f t="shared" si="54"/>
        <v>6</v>
      </c>
      <c r="O187" s="37">
        <f>RnDData!Q212</f>
        <v>6</v>
      </c>
      <c r="P187" s="37">
        <f t="shared" si="45"/>
        <v>0</v>
      </c>
      <c r="Q187" s="39">
        <f t="shared" si="55"/>
        <v>1100</v>
      </c>
      <c r="R187" s="39">
        <f>RnDData!R212</f>
        <v>371</v>
      </c>
      <c r="S187" s="37">
        <f t="shared" si="46"/>
        <v>-3645</v>
      </c>
      <c r="T187" s="37">
        <f t="shared" si="50"/>
        <v>185.02</v>
      </c>
    </row>
    <row r="188" spans="1:20">
      <c r="A188" s="37">
        <v>7</v>
      </c>
      <c r="B188" s="37" t="s">
        <v>123</v>
      </c>
      <c r="C188" s="37" t="s">
        <v>13</v>
      </c>
      <c r="D188" s="37">
        <v>186</v>
      </c>
      <c r="E188" s="37">
        <f>Production!G155</f>
        <v>191</v>
      </c>
      <c r="F188" s="39">
        <f>RnDData!D213</f>
        <v>565</v>
      </c>
      <c r="G188" s="37">
        <f>RnDData!E213</f>
        <v>170</v>
      </c>
      <c r="H188" s="39">
        <f t="shared" si="44"/>
        <v>544</v>
      </c>
      <c r="I188" s="41">
        <f>RnDData!M213</f>
        <v>15.13</v>
      </c>
      <c r="N188" s="37">
        <f t="shared" si="54"/>
        <v>5.5</v>
      </c>
      <c r="O188" s="37">
        <f>RnDData!Q213</f>
        <v>5.5</v>
      </c>
      <c r="P188" s="37">
        <f t="shared" si="45"/>
        <v>0</v>
      </c>
      <c r="Q188" s="39">
        <f t="shared" si="55"/>
        <v>1000</v>
      </c>
      <c r="R188" s="39">
        <f>RnDData!R213</f>
        <v>0</v>
      </c>
      <c r="S188" s="37">
        <f t="shared" si="46"/>
        <v>-5000</v>
      </c>
      <c r="T188" s="37">
        <f t="shared" si="50"/>
        <v>65.28</v>
      </c>
    </row>
    <row r="189" spans="1:20">
      <c r="A189" s="37">
        <v>7</v>
      </c>
      <c r="B189" s="37" t="s">
        <v>210</v>
      </c>
      <c r="C189" s="37" t="s">
        <v>13</v>
      </c>
      <c r="D189" s="37">
        <v>187</v>
      </c>
      <c r="E189" s="37">
        <f>Production!G156</f>
        <v>81</v>
      </c>
      <c r="F189" s="39">
        <f>RnDData!D214</f>
        <v>534</v>
      </c>
      <c r="G189" s="37">
        <f>RnDData!E214</f>
        <v>141</v>
      </c>
      <c r="H189" s="39">
        <f t="shared" si="44"/>
        <v>594</v>
      </c>
      <c r="I189" s="41">
        <f>RnDData!M214</f>
        <v>15.32</v>
      </c>
      <c r="N189" s="37">
        <f t="shared" si="54"/>
        <v>5.5</v>
      </c>
      <c r="O189" s="37">
        <f>RnDData!Q214</f>
        <v>5.5</v>
      </c>
      <c r="P189" s="37">
        <f t="shared" si="45"/>
        <v>0</v>
      </c>
      <c r="Q189" s="39">
        <f t="shared" si="55"/>
        <v>600</v>
      </c>
      <c r="R189" s="39">
        <f>RnDData!R214</f>
        <v>0</v>
      </c>
      <c r="S189" s="37">
        <f t="shared" si="46"/>
        <v>-3000</v>
      </c>
      <c r="T189" s="37">
        <f t="shared" si="50"/>
        <v>71.28</v>
      </c>
    </row>
    <row r="190" spans="1:20">
      <c r="A190" s="37">
        <v>7</v>
      </c>
      <c r="B190" s="37" t="s">
        <v>36</v>
      </c>
      <c r="C190" s="37" t="s">
        <v>9</v>
      </c>
      <c r="D190" s="37">
        <v>188</v>
      </c>
      <c r="E190" s="37">
        <f>Production!G157</f>
        <v>240</v>
      </c>
      <c r="F190" s="39">
        <f>RnDData!D215</f>
        <v>1527</v>
      </c>
      <c r="G190" s="37">
        <f>RnDData!E215</f>
        <v>347</v>
      </c>
      <c r="H190" s="39">
        <f t="shared" si="44"/>
        <v>1634</v>
      </c>
      <c r="I190" s="41">
        <f>RnDData!M215</f>
        <v>7.73</v>
      </c>
      <c r="N190" s="37">
        <f t="shared" si="54"/>
        <v>7.5</v>
      </c>
      <c r="O190" s="37">
        <f>RnDData!Q215</f>
        <v>7.5</v>
      </c>
      <c r="P190" s="37">
        <f t="shared" si="45"/>
        <v>0</v>
      </c>
      <c r="Q190" s="39">
        <f t="shared" si="55"/>
        <v>1000</v>
      </c>
      <c r="R190" s="39">
        <f>RnDData!R215</f>
        <v>1000</v>
      </c>
      <c r="S190" s="37">
        <f t="shared" si="46"/>
        <v>0</v>
      </c>
      <c r="T190" s="37">
        <f t="shared" si="50"/>
        <v>143.792</v>
      </c>
    </row>
    <row r="191" spans="1:20">
      <c r="A191" s="37">
        <v>7</v>
      </c>
      <c r="B191" s="37" t="s">
        <v>37</v>
      </c>
      <c r="C191" s="37" t="s">
        <v>11</v>
      </c>
      <c r="D191" s="37">
        <v>189</v>
      </c>
      <c r="E191" s="37">
        <f>Production!G158</f>
        <v>327</v>
      </c>
      <c r="F191" s="39">
        <f>RnDData!D216</f>
        <v>3261</v>
      </c>
      <c r="G191" s="37">
        <f>RnDData!E216</f>
        <v>383</v>
      </c>
      <c r="H191" s="39">
        <f t="shared" si="44"/>
        <v>3317</v>
      </c>
      <c r="I191" s="41">
        <f>RnDData!M216</f>
        <v>4.13</v>
      </c>
      <c r="N191" s="37">
        <f t="shared" si="54"/>
        <v>9.5</v>
      </c>
      <c r="O191" s="37">
        <f>RnDData!Q216</f>
        <v>10</v>
      </c>
      <c r="P191" s="37">
        <f t="shared" si="45"/>
        <v>350</v>
      </c>
      <c r="Q191" s="39">
        <f t="shared" si="55"/>
        <v>1800</v>
      </c>
      <c r="R191" s="39">
        <f>RnDData!R216</f>
        <v>2050</v>
      </c>
      <c r="S191" s="37">
        <f t="shared" si="46"/>
        <v>2500</v>
      </c>
      <c r="T191" s="37">
        <f t="shared" si="50"/>
        <v>230.44421052631577</v>
      </c>
    </row>
    <row r="192" spans="1:20">
      <c r="A192" s="37">
        <v>7</v>
      </c>
      <c r="B192" s="37" t="s">
        <v>38</v>
      </c>
      <c r="C192" s="37" t="s">
        <v>13</v>
      </c>
      <c r="D192" s="37">
        <v>190</v>
      </c>
      <c r="E192" s="37">
        <f>Production!G159</f>
        <v>190</v>
      </c>
      <c r="F192" s="39">
        <f>RnDData!D217</f>
        <v>644</v>
      </c>
      <c r="G192" s="37">
        <f>RnDData!E217</f>
        <v>189</v>
      </c>
      <c r="H192" s="39">
        <f t="shared" si="44"/>
        <v>643</v>
      </c>
      <c r="I192" s="41">
        <f>RnDData!M217</f>
        <v>13.31</v>
      </c>
      <c r="N192" s="37">
        <f t="shared" si="54"/>
        <v>4.8</v>
      </c>
      <c r="O192" s="37">
        <f>RnDData!Q217</f>
        <v>4.8</v>
      </c>
      <c r="P192" s="37">
        <f t="shared" si="45"/>
        <v>0</v>
      </c>
      <c r="Q192" s="39">
        <f t="shared" si="55"/>
        <v>900</v>
      </c>
      <c r="R192" s="39">
        <f>RnDData!R217</f>
        <v>900</v>
      </c>
      <c r="S192" s="37">
        <f t="shared" si="46"/>
        <v>0</v>
      </c>
      <c r="T192" s="37">
        <f t="shared" si="50"/>
        <v>88.412500000000009</v>
      </c>
    </row>
    <row r="193" spans="1:20">
      <c r="A193" s="37">
        <v>7</v>
      </c>
      <c r="B193" s="37" t="s">
        <v>39</v>
      </c>
      <c r="C193" s="37" t="s">
        <v>15</v>
      </c>
      <c r="D193" s="37">
        <v>191</v>
      </c>
      <c r="E193" s="37">
        <f>Production!G160</f>
        <v>225</v>
      </c>
      <c r="F193" s="39">
        <f>RnDData!D218</f>
        <v>673</v>
      </c>
      <c r="G193" s="37">
        <f>RnDData!E218</f>
        <v>196</v>
      </c>
      <c r="H193" s="39">
        <f t="shared" si="44"/>
        <v>644</v>
      </c>
      <c r="I193" s="41">
        <f>RnDData!M218</f>
        <v>13.18</v>
      </c>
      <c r="N193" s="37">
        <f t="shared" si="54"/>
        <v>6</v>
      </c>
      <c r="O193" s="37">
        <f>RnDData!Q218</f>
        <v>6.2</v>
      </c>
      <c r="P193" s="37">
        <f t="shared" si="45"/>
        <v>140.00000000000011</v>
      </c>
      <c r="Q193" s="39">
        <f t="shared" si="55"/>
        <v>1000</v>
      </c>
      <c r="R193" s="39">
        <f>RnDData!R218</f>
        <v>1050</v>
      </c>
      <c r="S193" s="37">
        <f t="shared" si="46"/>
        <v>500</v>
      </c>
      <c r="T193" s="37">
        <f t="shared" si="50"/>
        <v>70.84</v>
      </c>
    </row>
    <row r="194" spans="1:20">
      <c r="A194" s="37">
        <v>7</v>
      </c>
      <c r="B194" s="37" t="s">
        <v>40</v>
      </c>
      <c r="C194" s="37" t="s">
        <v>17</v>
      </c>
      <c r="D194" s="37">
        <v>192</v>
      </c>
      <c r="E194" s="37">
        <f>Production!G161</f>
        <v>159</v>
      </c>
      <c r="F194" s="39">
        <f>RnDData!D219</f>
        <v>744</v>
      </c>
      <c r="G194" s="37">
        <f>RnDData!E219</f>
        <v>257</v>
      </c>
      <c r="H194" s="39">
        <f t="shared" si="44"/>
        <v>842</v>
      </c>
      <c r="I194" s="41">
        <f>RnDData!M219</f>
        <v>10.96</v>
      </c>
      <c r="N194" s="37">
        <f t="shared" si="54"/>
        <v>6</v>
      </c>
      <c r="O194" s="37">
        <f>RnDData!Q219</f>
        <v>6.2</v>
      </c>
      <c r="P194" s="37">
        <f t="shared" si="45"/>
        <v>140.00000000000011</v>
      </c>
      <c r="Q194" s="39">
        <f t="shared" si="55"/>
        <v>1050</v>
      </c>
      <c r="R194" s="39">
        <f>RnDData!R219</f>
        <v>1100</v>
      </c>
      <c r="S194" s="37">
        <f t="shared" si="46"/>
        <v>500</v>
      </c>
      <c r="T194" s="37">
        <f t="shared" si="50"/>
        <v>92.62</v>
      </c>
    </row>
    <row r="195" spans="1:20">
      <c r="A195" s="37">
        <v>7</v>
      </c>
      <c r="B195" s="37" t="s">
        <v>41</v>
      </c>
      <c r="C195" s="37" t="s">
        <v>9</v>
      </c>
      <c r="D195" s="37">
        <v>193</v>
      </c>
      <c r="E195" s="37">
        <f>Production!G162</f>
        <v>217</v>
      </c>
      <c r="F195" s="39">
        <f>RnDData!D220</f>
        <v>1635</v>
      </c>
      <c r="G195" s="37">
        <f>RnDData!E220</f>
        <v>315</v>
      </c>
      <c r="H195" s="39">
        <f t="shared" si="44"/>
        <v>1733</v>
      </c>
      <c r="I195" s="41">
        <f>RnDData!M220</f>
        <v>9.48</v>
      </c>
      <c r="N195" s="37">
        <f t="shared" si="54"/>
        <v>6</v>
      </c>
      <c r="O195" s="37">
        <f>RnDData!Q220</f>
        <v>6</v>
      </c>
      <c r="P195" s="37">
        <f t="shared" si="45"/>
        <v>0</v>
      </c>
      <c r="Q195" s="39">
        <f t="shared" si="55"/>
        <v>1000</v>
      </c>
      <c r="R195" s="39">
        <f>RnDData!R220</f>
        <v>1000</v>
      </c>
      <c r="S195" s="37">
        <f t="shared" si="46"/>
        <v>0</v>
      </c>
      <c r="T195" s="37">
        <f t="shared" si="50"/>
        <v>190.63</v>
      </c>
    </row>
    <row r="196" spans="1:20">
      <c r="A196" s="37">
        <v>7</v>
      </c>
      <c r="B196" s="37" t="s">
        <v>42</v>
      </c>
      <c r="C196" s="37" t="s">
        <v>11</v>
      </c>
      <c r="D196" s="37">
        <v>194</v>
      </c>
      <c r="E196" s="37">
        <f>Production!G163</f>
        <v>167</v>
      </c>
      <c r="F196" s="39">
        <f>RnDData!D221</f>
        <v>2630</v>
      </c>
      <c r="G196" s="37">
        <f>RnDData!E221</f>
        <v>211</v>
      </c>
      <c r="H196" s="39">
        <f t="shared" ref="H196:H248" si="56">F196+G196-E196</f>
        <v>2674</v>
      </c>
      <c r="I196" s="41">
        <f>RnDData!M221</f>
        <v>5.45</v>
      </c>
      <c r="N196" s="37">
        <f t="shared" si="54"/>
        <v>8</v>
      </c>
      <c r="O196" s="37">
        <f>RnDData!Q221</f>
        <v>8</v>
      </c>
      <c r="P196" s="37">
        <f t="shared" ref="P196:P248" si="57">(O196-N196)*$AA$2</f>
        <v>0</v>
      </c>
      <c r="Q196" s="39">
        <f t="shared" si="55"/>
        <v>1400</v>
      </c>
      <c r="R196" s="39">
        <f>RnDData!R221</f>
        <v>1500</v>
      </c>
      <c r="S196" s="37">
        <f t="shared" ref="S196:S248" si="58">IF(R196 &lt; Q196, (R196-Q196)*$AA$3/2, (R196-Q196)*$AA$3)</f>
        <v>1000</v>
      </c>
      <c r="T196" s="37">
        <f t="shared" si="50"/>
        <v>220.60500000000002</v>
      </c>
    </row>
    <row r="197" spans="1:20">
      <c r="A197" s="37">
        <v>7</v>
      </c>
      <c r="B197" s="37" t="s">
        <v>43</v>
      </c>
      <c r="C197" s="37" t="s">
        <v>13</v>
      </c>
      <c r="D197" s="37">
        <v>195</v>
      </c>
      <c r="E197" s="37">
        <f>Production!G164</f>
        <v>195</v>
      </c>
      <c r="F197" s="39">
        <f>RnDData!D222</f>
        <v>688</v>
      </c>
      <c r="G197" s="37">
        <f>RnDData!E222</f>
        <v>200</v>
      </c>
      <c r="H197" s="39">
        <f t="shared" si="56"/>
        <v>693</v>
      </c>
      <c r="I197" s="41">
        <f>RnDData!M222</f>
        <v>14.24</v>
      </c>
      <c r="N197" s="37">
        <f t="shared" si="54"/>
        <v>4.5</v>
      </c>
      <c r="O197" s="37">
        <f>RnDData!Q222</f>
        <v>4.5</v>
      </c>
      <c r="P197" s="37">
        <f t="shared" si="57"/>
        <v>0</v>
      </c>
      <c r="Q197" s="39">
        <f t="shared" si="55"/>
        <v>850</v>
      </c>
      <c r="R197" s="39">
        <f>RnDData!R222</f>
        <v>850</v>
      </c>
      <c r="S197" s="37">
        <f t="shared" si="58"/>
        <v>0</v>
      </c>
      <c r="T197" s="37">
        <f t="shared" si="50"/>
        <v>101.64</v>
      </c>
    </row>
    <row r="198" spans="1:20">
      <c r="A198" s="37">
        <v>7</v>
      </c>
      <c r="B198" s="37" t="s">
        <v>44</v>
      </c>
      <c r="C198" s="37" t="s">
        <v>15</v>
      </c>
      <c r="D198" s="37">
        <v>196</v>
      </c>
      <c r="E198" s="37">
        <f>Production!G165</f>
        <v>186</v>
      </c>
      <c r="F198" s="39">
        <f>RnDData!D223</f>
        <v>880</v>
      </c>
      <c r="G198" s="37">
        <f>RnDData!E223</f>
        <v>196</v>
      </c>
      <c r="H198" s="39">
        <f t="shared" si="56"/>
        <v>890</v>
      </c>
      <c r="I198" s="41">
        <f>RnDData!M223</f>
        <v>14.14</v>
      </c>
      <c r="N198" s="37">
        <f t="shared" si="54"/>
        <v>5</v>
      </c>
      <c r="O198" s="37">
        <f>RnDData!Q223</f>
        <v>5.5</v>
      </c>
      <c r="P198" s="37">
        <f t="shared" si="57"/>
        <v>350</v>
      </c>
      <c r="Q198" s="39">
        <f t="shared" si="55"/>
        <v>1000</v>
      </c>
      <c r="R198" s="39">
        <f>RnDData!R223</f>
        <v>1100</v>
      </c>
      <c r="S198" s="37">
        <f t="shared" si="58"/>
        <v>1000</v>
      </c>
      <c r="T198" s="37">
        <f t="shared" si="50"/>
        <v>117.48</v>
      </c>
    </row>
    <row r="199" spans="1:20">
      <c r="A199" s="37">
        <v>7</v>
      </c>
      <c r="B199" s="37" t="s">
        <v>45</v>
      </c>
      <c r="C199" s="37" t="s">
        <v>17</v>
      </c>
      <c r="D199" s="37">
        <v>197</v>
      </c>
      <c r="E199" s="37">
        <f>Production!G166</f>
        <v>163</v>
      </c>
      <c r="F199" s="39">
        <f>RnDData!D224</f>
        <v>736</v>
      </c>
      <c r="G199" s="37">
        <f>RnDData!E224</f>
        <v>219</v>
      </c>
      <c r="H199" s="39">
        <f t="shared" si="56"/>
        <v>792</v>
      </c>
      <c r="I199" s="41">
        <f>RnDData!M224</f>
        <v>12.03</v>
      </c>
      <c r="N199" s="37">
        <f t="shared" si="54"/>
        <v>5</v>
      </c>
      <c r="O199" s="37">
        <f>RnDData!Q224</f>
        <v>5.5</v>
      </c>
      <c r="P199" s="37">
        <f t="shared" si="57"/>
        <v>350</v>
      </c>
      <c r="Q199" s="39">
        <f t="shared" si="55"/>
        <v>1000</v>
      </c>
      <c r="R199" s="39">
        <f>RnDData!R224</f>
        <v>1000</v>
      </c>
      <c r="S199" s="37">
        <f t="shared" si="58"/>
        <v>0</v>
      </c>
      <c r="T199" s="37">
        <f t="shared" si="50"/>
        <v>104.54400000000001</v>
      </c>
    </row>
    <row r="200" spans="1:20">
      <c r="A200" s="37">
        <v>7</v>
      </c>
      <c r="B200" s="37" t="s">
        <v>140</v>
      </c>
      <c r="C200" s="37" t="s">
        <v>15</v>
      </c>
      <c r="D200" s="37">
        <v>198</v>
      </c>
      <c r="E200" s="37">
        <f>Production!G167</f>
        <v>158</v>
      </c>
      <c r="F200" s="39">
        <f>RnDData!D225</f>
        <v>955</v>
      </c>
      <c r="G200" s="37">
        <f>RnDData!E225</f>
        <v>194</v>
      </c>
      <c r="H200" s="39">
        <f t="shared" si="56"/>
        <v>991</v>
      </c>
      <c r="I200" s="41">
        <f>RnDData!M225</f>
        <v>14.1</v>
      </c>
      <c r="N200" s="37">
        <f t="shared" si="54"/>
        <v>5</v>
      </c>
      <c r="O200" s="37">
        <f>RnDData!Q225</f>
        <v>5.5</v>
      </c>
      <c r="P200" s="37">
        <f t="shared" si="57"/>
        <v>350</v>
      </c>
      <c r="Q200" s="39">
        <f t="shared" si="55"/>
        <v>1150</v>
      </c>
      <c r="R200" s="39">
        <f>RnDData!R225</f>
        <v>1250</v>
      </c>
      <c r="S200" s="37">
        <f t="shared" si="58"/>
        <v>1000</v>
      </c>
      <c r="T200" s="37">
        <f t="shared" si="50"/>
        <v>130.81200000000001</v>
      </c>
    </row>
    <row r="201" spans="1:20">
      <c r="A201" s="37">
        <v>7</v>
      </c>
      <c r="B201" s="37" t="s">
        <v>185</v>
      </c>
      <c r="C201" s="37" t="s">
        <v>17</v>
      </c>
      <c r="D201" s="37">
        <v>199</v>
      </c>
      <c r="E201" s="37">
        <f>Production!G168</f>
        <v>107</v>
      </c>
      <c r="F201" s="39">
        <f>RnDData!D226</f>
        <v>654</v>
      </c>
      <c r="G201" s="37">
        <f>RnDData!E226</f>
        <v>195</v>
      </c>
      <c r="H201" s="39">
        <f t="shared" si="56"/>
        <v>742</v>
      </c>
      <c r="I201" s="41">
        <f>RnDData!M226</f>
        <v>11.79</v>
      </c>
      <c r="N201" s="37">
        <f t="shared" si="54"/>
        <v>5</v>
      </c>
      <c r="O201" s="37">
        <f>RnDData!Q226</f>
        <v>5.5</v>
      </c>
      <c r="P201" s="37">
        <f t="shared" si="57"/>
        <v>350</v>
      </c>
      <c r="Q201" s="39">
        <f t="shared" si="55"/>
        <v>950</v>
      </c>
      <c r="R201" s="39">
        <f>RnDData!R226</f>
        <v>1000</v>
      </c>
      <c r="S201" s="37">
        <f t="shared" si="58"/>
        <v>500</v>
      </c>
      <c r="T201" s="37">
        <f t="shared" si="50"/>
        <v>97.944000000000003</v>
      </c>
    </row>
    <row r="202" spans="1:20">
      <c r="A202" s="37">
        <v>7</v>
      </c>
      <c r="B202" s="37" t="s">
        <v>271</v>
      </c>
      <c r="C202" s="37" t="s">
        <v>13</v>
      </c>
      <c r="D202" s="37">
        <v>200</v>
      </c>
      <c r="E202" s="37">
        <f>Production!G169</f>
        <v>36</v>
      </c>
      <c r="F202" s="39">
        <f>RnDData!D227</f>
        <v>860</v>
      </c>
      <c r="G202" s="37">
        <f>RnDData!E227</f>
        <v>67</v>
      </c>
      <c r="H202" s="39">
        <f t="shared" si="56"/>
        <v>891</v>
      </c>
      <c r="I202" s="41">
        <f>RnDData!M227</f>
        <v>14.64</v>
      </c>
      <c r="N202" s="37">
        <f t="shared" si="54"/>
        <v>5</v>
      </c>
      <c r="O202" s="37">
        <f>RnDData!Q227</f>
        <v>5</v>
      </c>
      <c r="P202" s="37">
        <f t="shared" si="57"/>
        <v>0</v>
      </c>
      <c r="Q202" s="39">
        <f t="shared" si="55"/>
        <v>550</v>
      </c>
      <c r="R202" s="39">
        <f>RnDData!R227</f>
        <v>850</v>
      </c>
      <c r="S202" s="37">
        <f t="shared" si="58"/>
        <v>3000</v>
      </c>
      <c r="T202" s="37">
        <f t="shared" si="50"/>
        <v>117.61199999999999</v>
      </c>
    </row>
    <row r="203" spans="1:20">
      <c r="A203" s="37">
        <v>7</v>
      </c>
      <c r="B203" s="37" t="s">
        <v>46</v>
      </c>
      <c r="C203" s="37" t="s">
        <v>11</v>
      </c>
      <c r="D203" s="37">
        <v>201</v>
      </c>
      <c r="E203" s="37">
        <f>Production!G170</f>
        <v>157</v>
      </c>
      <c r="F203" s="39">
        <f>RnDData!D228</f>
        <v>2732</v>
      </c>
      <c r="G203" s="37">
        <f>RnDData!E228</f>
        <v>0</v>
      </c>
      <c r="H203" s="39">
        <f t="shared" si="56"/>
        <v>2575</v>
      </c>
      <c r="I203" s="41">
        <f>RnDData!M228</f>
        <v>4.25</v>
      </c>
      <c r="N203" s="37">
        <f t="shared" si="54"/>
        <v>9</v>
      </c>
      <c r="O203" s="37">
        <f>RnDData!Q228</f>
        <v>10</v>
      </c>
      <c r="P203" s="37">
        <f t="shared" si="57"/>
        <v>700</v>
      </c>
      <c r="Q203" s="39">
        <f t="shared" si="55"/>
        <v>1300</v>
      </c>
      <c r="R203" s="39">
        <f>RnDData!R228</f>
        <v>1700</v>
      </c>
      <c r="S203" s="37">
        <f t="shared" si="58"/>
        <v>4000</v>
      </c>
      <c r="T203" s="37">
        <f t="shared" si="50"/>
        <v>188.83333333333331</v>
      </c>
    </row>
    <row r="204" spans="1:20">
      <c r="A204" s="37">
        <v>7</v>
      </c>
      <c r="B204" s="37" t="s">
        <v>47</v>
      </c>
      <c r="C204" s="37" t="s">
        <v>11</v>
      </c>
      <c r="D204" s="37">
        <v>202</v>
      </c>
      <c r="E204" s="37">
        <f>Production!G171</f>
        <v>350</v>
      </c>
      <c r="F204" s="39">
        <f>RnDData!D229</f>
        <v>2611</v>
      </c>
      <c r="G204" s="37">
        <f>RnDData!E229</f>
        <v>412</v>
      </c>
      <c r="H204" s="39">
        <f t="shared" si="56"/>
        <v>2673</v>
      </c>
      <c r="I204" s="41">
        <f>RnDData!M229</f>
        <v>3.95</v>
      </c>
      <c r="N204" s="37">
        <f t="shared" si="54"/>
        <v>9.5</v>
      </c>
      <c r="O204" s="37">
        <f>RnDData!Q229</f>
        <v>10</v>
      </c>
      <c r="P204" s="37">
        <f t="shared" si="57"/>
        <v>350</v>
      </c>
      <c r="Q204" s="39">
        <f t="shared" si="55"/>
        <v>1800</v>
      </c>
      <c r="R204" s="39">
        <f>RnDData!R229</f>
        <v>1950</v>
      </c>
      <c r="S204" s="37">
        <f t="shared" si="58"/>
        <v>1500</v>
      </c>
      <c r="T204" s="37">
        <f t="shared" si="50"/>
        <v>185.70315789473685</v>
      </c>
    </row>
    <row r="205" spans="1:20">
      <c r="A205" s="37">
        <v>7</v>
      </c>
      <c r="B205" s="37" t="s">
        <v>48</v>
      </c>
      <c r="C205" s="37" t="s">
        <v>9</v>
      </c>
      <c r="D205" s="37">
        <v>203</v>
      </c>
      <c r="E205" s="37">
        <f>Production!G172</f>
        <v>290</v>
      </c>
      <c r="F205" s="39">
        <f>RnDData!D230</f>
        <v>1467</v>
      </c>
      <c r="G205" s="37">
        <f>RnDData!E230</f>
        <v>259</v>
      </c>
      <c r="H205" s="39">
        <f t="shared" si="56"/>
        <v>1436</v>
      </c>
      <c r="I205" s="41">
        <f>RnDData!M230</f>
        <v>7.88</v>
      </c>
      <c r="N205" s="37">
        <f t="shared" si="54"/>
        <v>6.9</v>
      </c>
      <c r="O205" s="37">
        <f>RnDData!Q230</f>
        <v>6.9</v>
      </c>
      <c r="P205" s="37">
        <f t="shared" si="57"/>
        <v>0</v>
      </c>
      <c r="Q205" s="39">
        <f t="shared" si="55"/>
        <v>1150</v>
      </c>
      <c r="R205" s="39">
        <f>RnDData!R230</f>
        <v>1250</v>
      </c>
      <c r="S205" s="37">
        <f t="shared" si="58"/>
        <v>1000</v>
      </c>
      <c r="T205" s="37">
        <f t="shared" ref="T205:T248" si="59">H205/N205*$AA$4</f>
        <v>137.35652173913044</v>
      </c>
    </row>
    <row r="206" spans="1:20">
      <c r="A206" s="37">
        <v>7</v>
      </c>
      <c r="B206" s="37" t="s">
        <v>49</v>
      </c>
      <c r="C206" s="37" t="s">
        <v>9</v>
      </c>
      <c r="D206" s="37">
        <v>204</v>
      </c>
      <c r="E206" s="37">
        <f>Production!G173</f>
        <v>244</v>
      </c>
      <c r="F206" s="39">
        <f>RnDData!D231</f>
        <v>1289</v>
      </c>
      <c r="G206" s="37">
        <f>RnDData!E231</f>
        <v>193</v>
      </c>
      <c r="H206" s="39">
        <f t="shared" si="56"/>
        <v>1238</v>
      </c>
      <c r="I206" s="41">
        <f>RnDData!M231</f>
        <v>7.62</v>
      </c>
      <c r="N206" s="37">
        <f t="shared" si="54"/>
        <v>6.9</v>
      </c>
      <c r="O206" s="37">
        <f>RnDData!Q231</f>
        <v>6.9</v>
      </c>
      <c r="P206" s="37">
        <f t="shared" si="57"/>
        <v>0</v>
      </c>
      <c r="Q206" s="39">
        <f t="shared" si="55"/>
        <v>1250</v>
      </c>
      <c r="R206" s="39">
        <f>RnDData!R231</f>
        <v>1250</v>
      </c>
      <c r="S206" s="37">
        <f t="shared" si="58"/>
        <v>0</v>
      </c>
      <c r="T206" s="37">
        <f t="shared" si="59"/>
        <v>118.41739130434783</v>
      </c>
    </row>
    <row r="207" spans="1:20">
      <c r="A207" s="37">
        <v>7</v>
      </c>
      <c r="B207" s="37" t="s">
        <v>50</v>
      </c>
      <c r="C207" s="37" t="s">
        <v>9</v>
      </c>
      <c r="D207" s="37">
        <v>205</v>
      </c>
      <c r="E207" s="37">
        <f>Production!G174</f>
        <v>273</v>
      </c>
      <c r="F207" s="39">
        <f>RnDData!D232</f>
        <v>1417</v>
      </c>
      <c r="G207" s="37">
        <f>RnDData!E232</f>
        <v>243</v>
      </c>
      <c r="H207" s="39">
        <f t="shared" si="56"/>
        <v>1387</v>
      </c>
      <c r="I207" s="41">
        <f>RnDData!M232</f>
        <v>7.73</v>
      </c>
      <c r="N207" s="37">
        <f t="shared" si="54"/>
        <v>6.9</v>
      </c>
      <c r="O207" s="37">
        <f>RnDData!Q232</f>
        <v>6.9</v>
      </c>
      <c r="P207" s="37">
        <f t="shared" si="57"/>
        <v>0</v>
      </c>
      <c r="Q207" s="39">
        <f t="shared" si="55"/>
        <v>1400</v>
      </c>
      <c r="R207" s="39">
        <f>RnDData!R232</f>
        <v>1400</v>
      </c>
      <c r="S207" s="37">
        <f t="shared" si="58"/>
        <v>0</v>
      </c>
      <c r="T207" s="37">
        <f t="shared" si="59"/>
        <v>132.66956521739132</v>
      </c>
    </row>
    <row r="208" spans="1:20">
      <c r="A208" s="37">
        <v>7</v>
      </c>
      <c r="B208" s="37" t="s">
        <v>51</v>
      </c>
      <c r="C208" s="37" t="s">
        <v>15</v>
      </c>
      <c r="D208" s="37">
        <v>206</v>
      </c>
      <c r="E208" s="37">
        <f>Production!G175</f>
        <v>71</v>
      </c>
      <c r="F208" s="39">
        <f>RnDData!D233</f>
        <v>1035</v>
      </c>
      <c r="G208" s="37">
        <f>RnDData!E233</f>
        <v>76</v>
      </c>
      <c r="H208" s="39">
        <f t="shared" si="56"/>
        <v>1040</v>
      </c>
      <c r="I208" s="41">
        <f>RnDData!M233</f>
        <v>13.56</v>
      </c>
      <c r="N208" s="37">
        <f t="shared" si="54"/>
        <v>7</v>
      </c>
      <c r="O208" s="37">
        <f>RnDData!Q233</f>
        <v>7</v>
      </c>
      <c r="P208" s="37">
        <f t="shared" si="57"/>
        <v>0</v>
      </c>
      <c r="Q208" s="39">
        <f t="shared" si="55"/>
        <v>600</v>
      </c>
      <c r="R208" s="39">
        <f>RnDData!R233</f>
        <v>600</v>
      </c>
      <c r="S208" s="37">
        <f t="shared" si="58"/>
        <v>0</v>
      </c>
      <c r="T208" s="37">
        <f t="shared" si="59"/>
        <v>98.057142857142864</v>
      </c>
    </row>
    <row r="209" spans="1:20">
      <c r="A209" s="37">
        <v>7</v>
      </c>
      <c r="B209" s="37" t="s">
        <v>52</v>
      </c>
      <c r="C209" s="37" t="s">
        <v>15</v>
      </c>
      <c r="D209" s="37">
        <v>207</v>
      </c>
      <c r="E209" s="37">
        <f>Production!G176</f>
        <v>162</v>
      </c>
      <c r="F209" s="39">
        <f>RnDData!D234</f>
        <v>585</v>
      </c>
      <c r="G209" s="37">
        <f>RnDData!E234</f>
        <v>72</v>
      </c>
      <c r="H209" s="39">
        <f t="shared" si="56"/>
        <v>495</v>
      </c>
      <c r="I209" s="41">
        <f>RnDData!M234</f>
        <v>13.19</v>
      </c>
      <c r="N209" s="37">
        <f t="shared" si="54"/>
        <v>7</v>
      </c>
      <c r="O209" s="37">
        <f>RnDData!Q234</f>
        <v>7</v>
      </c>
      <c r="P209" s="37">
        <f t="shared" si="57"/>
        <v>0</v>
      </c>
      <c r="Q209" s="39">
        <f t="shared" si="55"/>
        <v>850</v>
      </c>
      <c r="R209" s="39">
        <f>RnDData!R234</f>
        <v>850</v>
      </c>
      <c r="S209" s="37">
        <f t="shared" si="58"/>
        <v>0</v>
      </c>
      <c r="T209" s="37">
        <f t="shared" si="59"/>
        <v>46.671428571428571</v>
      </c>
    </row>
    <row r="210" spans="1:20">
      <c r="A210" s="37">
        <v>7</v>
      </c>
      <c r="B210" s="37" t="s">
        <v>53</v>
      </c>
      <c r="C210" s="37" t="s">
        <v>13</v>
      </c>
      <c r="D210" s="37">
        <v>208</v>
      </c>
      <c r="E210" s="37">
        <f>Production!G177</f>
        <v>273</v>
      </c>
      <c r="F210" s="39">
        <f>RnDData!D235</f>
        <v>890</v>
      </c>
      <c r="G210" s="37">
        <f>RnDData!E235</f>
        <v>224</v>
      </c>
      <c r="H210" s="39">
        <f t="shared" si="56"/>
        <v>841</v>
      </c>
      <c r="I210" s="41">
        <f>RnDData!M235</f>
        <v>14.3</v>
      </c>
      <c r="N210" s="37">
        <f t="shared" si="54"/>
        <v>5</v>
      </c>
      <c r="O210" s="37">
        <f>RnDData!Q235</f>
        <v>5</v>
      </c>
      <c r="P210" s="37">
        <f t="shared" si="57"/>
        <v>0</v>
      </c>
      <c r="Q210" s="39">
        <f t="shared" si="55"/>
        <v>950</v>
      </c>
      <c r="R210" s="39">
        <f>RnDData!R235</f>
        <v>950</v>
      </c>
      <c r="S210" s="37">
        <f t="shared" si="58"/>
        <v>0</v>
      </c>
      <c r="T210" s="37">
        <f t="shared" si="59"/>
        <v>111.012</v>
      </c>
    </row>
    <row r="211" spans="1:20">
      <c r="A211" s="37">
        <v>7</v>
      </c>
      <c r="B211" s="37" t="s">
        <v>54</v>
      </c>
      <c r="C211" s="37" t="s">
        <v>15</v>
      </c>
      <c r="D211" s="37">
        <v>209</v>
      </c>
      <c r="E211" s="37">
        <f>Production!G178</f>
        <v>227</v>
      </c>
      <c r="F211" s="39">
        <f>RnDData!D236</f>
        <v>823</v>
      </c>
      <c r="G211" s="37">
        <f>RnDData!E236</f>
        <v>197</v>
      </c>
      <c r="H211" s="39">
        <f t="shared" si="56"/>
        <v>793</v>
      </c>
      <c r="I211" s="41">
        <f>RnDData!M236</f>
        <v>14.16</v>
      </c>
      <c r="N211" s="37">
        <f t="shared" si="54"/>
        <v>6.5</v>
      </c>
      <c r="O211" s="37">
        <f>RnDData!Q236</f>
        <v>6.5</v>
      </c>
      <c r="P211" s="37">
        <f t="shared" si="57"/>
        <v>0</v>
      </c>
      <c r="Q211" s="39">
        <f t="shared" si="55"/>
        <v>950</v>
      </c>
      <c r="R211" s="39">
        <f>RnDData!R236</f>
        <v>950</v>
      </c>
      <c r="S211" s="37">
        <f t="shared" si="58"/>
        <v>0</v>
      </c>
      <c r="T211" s="37">
        <f t="shared" si="59"/>
        <v>80.52000000000001</v>
      </c>
    </row>
    <row r="212" spans="1:20">
      <c r="A212" s="37">
        <v>7</v>
      </c>
      <c r="B212" s="37" t="s">
        <v>55</v>
      </c>
      <c r="C212" s="37" t="s">
        <v>17</v>
      </c>
      <c r="D212" s="37">
        <v>210</v>
      </c>
      <c r="E212" s="37">
        <f>Production!G179</f>
        <v>186</v>
      </c>
      <c r="F212" s="39">
        <f>RnDData!D237</f>
        <v>931</v>
      </c>
      <c r="G212" s="37">
        <f>RnDData!E237</f>
        <v>295</v>
      </c>
      <c r="H212" s="39">
        <f t="shared" si="56"/>
        <v>1040</v>
      </c>
      <c r="I212" s="41">
        <f>RnDData!M237</f>
        <v>11.81</v>
      </c>
      <c r="N212" s="37">
        <f t="shared" si="54"/>
        <v>6</v>
      </c>
      <c r="O212" s="37">
        <f>RnDData!Q237</f>
        <v>6</v>
      </c>
      <c r="P212" s="37">
        <f t="shared" si="57"/>
        <v>0</v>
      </c>
      <c r="Q212" s="39">
        <f t="shared" si="55"/>
        <v>1050</v>
      </c>
      <c r="R212" s="39">
        <f>RnDData!R237</f>
        <v>1050</v>
      </c>
      <c r="S212" s="37">
        <f t="shared" si="58"/>
        <v>0</v>
      </c>
      <c r="T212" s="37">
        <f t="shared" si="59"/>
        <v>114.4</v>
      </c>
    </row>
    <row r="213" spans="1:20">
      <c r="A213" s="37">
        <v>7</v>
      </c>
      <c r="B213" s="37" t="s">
        <v>155</v>
      </c>
      <c r="C213" s="37" t="s">
        <v>13</v>
      </c>
      <c r="D213" s="37">
        <v>211</v>
      </c>
      <c r="E213" s="37">
        <f>Production!G180</f>
        <v>264</v>
      </c>
      <c r="F213" s="39">
        <f>RnDData!D238</f>
        <v>797</v>
      </c>
      <c r="G213" s="37">
        <f>RnDData!E238</f>
        <v>210</v>
      </c>
      <c r="H213" s="39">
        <f t="shared" si="56"/>
        <v>743</v>
      </c>
      <c r="I213" s="41">
        <f>RnDData!M238</f>
        <v>14.08</v>
      </c>
      <c r="N213" s="37">
        <f t="shared" si="54"/>
        <v>6</v>
      </c>
      <c r="O213" s="37">
        <f>RnDData!Q238</f>
        <v>6</v>
      </c>
      <c r="P213" s="37">
        <f t="shared" si="57"/>
        <v>0</v>
      </c>
      <c r="Q213" s="39">
        <f t="shared" si="55"/>
        <v>1250</v>
      </c>
      <c r="R213" s="39">
        <f>RnDData!R238</f>
        <v>1250</v>
      </c>
      <c r="S213" s="37">
        <f t="shared" si="58"/>
        <v>0</v>
      </c>
      <c r="T213" s="37">
        <f t="shared" si="59"/>
        <v>81.73</v>
      </c>
    </row>
    <row r="214" spans="1:20">
      <c r="A214" s="37">
        <v>7</v>
      </c>
      <c r="B214" s="37" t="s">
        <v>201</v>
      </c>
      <c r="C214" s="37" t="s">
        <v>17</v>
      </c>
      <c r="D214" s="37">
        <v>212</v>
      </c>
      <c r="E214" s="37">
        <f>Production!G181</f>
        <v>101</v>
      </c>
      <c r="F214" s="39">
        <f>RnDData!D239</f>
        <v>971</v>
      </c>
      <c r="G214" s="37">
        <f>RnDData!E239</f>
        <v>268</v>
      </c>
      <c r="H214" s="39">
        <f t="shared" si="56"/>
        <v>1138</v>
      </c>
      <c r="I214" s="41">
        <f>RnDData!M239</f>
        <v>11.79</v>
      </c>
      <c r="N214" s="37">
        <f t="shared" si="54"/>
        <v>6</v>
      </c>
      <c r="O214" s="37">
        <f>RnDData!Q239</f>
        <v>6</v>
      </c>
      <c r="P214" s="37">
        <f t="shared" si="57"/>
        <v>0</v>
      </c>
      <c r="Q214" s="39">
        <f t="shared" si="55"/>
        <v>950</v>
      </c>
      <c r="R214" s="39">
        <f>RnDData!R239</f>
        <v>1100</v>
      </c>
      <c r="S214" s="37">
        <f t="shared" si="58"/>
        <v>1500</v>
      </c>
      <c r="T214" s="37">
        <f t="shared" si="59"/>
        <v>125.17999999999999</v>
      </c>
    </row>
    <row r="215" spans="1:20">
      <c r="A215" s="37">
        <v>7</v>
      </c>
      <c r="B215" s="37" t="s">
        <v>284</v>
      </c>
      <c r="C215" s="37" t="s">
        <v>13</v>
      </c>
      <c r="D215" s="37">
        <v>213</v>
      </c>
      <c r="E215" s="37">
        <f>Production!G182</f>
        <v>72</v>
      </c>
      <c r="F215" s="39">
        <f>RnDData!D240</f>
        <v>949</v>
      </c>
      <c r="G215" s="37">
        <f>RnDData!E240</f>
        <v>262</v>
      </c>
      <c r="H215" s="39">
        <f t="shared" si="56"/>
        <v>1139</v>
      </c>
      <c r="I215" s="41">
        <f>RnDData!M240</f>
        <v>14.52</v>
      </c>
      <c r="N215" s="37">
        <f t="shared" si="54"/>
        <v>6</v>
      </c>
      <c r="O215" s="37">
        <f>RnDData!Q240</f>
        <v>6</v>
      </c>
      <c r="P215" s="37">
        <f t="shared" si="57"/>
        <v>0</v>
      </c>
      <c r="Q215" s="39">
        <f t="shared" si="55"/>
        <v>600</v>
      </c>
      <c r="R215" s="39">
        <f>RnDData!R240</f>
        <v>1200</v>
      </c>
      <c r="S215" s="37">
        <f t="shared" si="58"/>
        <v>6000</v>
      </c>
      <c r="T215" s="37">
        <f t="shared" si="59"/>
        <v>125.29</v>
      </c>
    </row>
    <row r="216" spans="1:20">
      <c r="A216" s="37">
        <v>8</v>
      </c>
      <c r="B216" s="37" t="s">
        <v>31</v>
      </c>
      <c r="C216" s="37" t="s">
        <v>11</v>
      </c>
      <c r="D216" s="37">
        <v>214</v>
      </c>
      <c r="E216" s="37">
        <f>G183</f>
        <v>257</v>
      </c>
      <c r="F216" s="39">
        <f>RnDData!D241</f>
        <v>1980</v>
      </c>
      <c r="G216">
        <f>RnDData!E241</f>
        <v>122</v>
      </c>
      <c r="H216" s="39">
        <f t="shared" si="56"/>
        <v>1845</v>
      </c>
      <c r="I216" s="41">
        <f>RnDData!M241</f>
        <v>5.35</v>
      </c>
      <c r="N216">
        <f>O183</f>
        <v>8</v>
      </c>
      <c r="O216">
        <f>RnDData!Q241</f>
        <v>8</v>
      </c>
      <c r="P216" s="37">
        <f t="shared" si="57"/>
        <v>0</v>
      </c>
      <c r="Q216" s="39">
        <f>R183</f>
        <v>1500</v>
      </c>
      <c r="R216" s="39">
        <f>RnDData!R241</f>
        <v>1250</v>
      </c>
      <c r="S216" s="37">
        <f t="shared" si="58"/>
        <v>-1250</v>
      </c>
      <c r="T216" s="37">
        <f t="shared" si="59"/>
        <v>152.21250000000001</v>
      </c>
    </row>
    <row r="217" spans="1:20">
      <c r="A217" s="37">
        <v>8</v>
      </c>
      <c r="B217" s="37" t="s">
        <v>32</v>
      </c>
      <c r="C217" s="37" t="s">
        <v>11</v>
      </c>
      <c r="D217" s="37">
        <v>215</v>
      </c>
      <c r="E217" s="37">
        <f t="shared" ref="E217:E247" si="60">G184</f>
        <v>340</v>
      </c>
      <c r="F217" s="39">
        <f>RnDData!D242</f>
        <v>2345</v>
      </c>
      <c r="G217" s="37">
        <f>RnDData!E242</f>
        <v>255</v>
      </c>
      <c r="H217" s="39">
        <f t="shared" si="56"/>
        <v>2260</v>
      </c>
      <c r="I217" s="41">
        <f>RnDData!M242</f>
        <v>5.05</v>
      </c>
      <c r="N217" s="37">
        <f t="shared" ref="N217:N248" si="61">O184</f>
        <v>8</v>
      </c>
      <c r="O217" s="37">
        <f>RnDData!Q242</f>
        <v>8</v>
      </c>
      <c r="P217" s="37">
        <f t="shared" si="57"/>
        <v>0</v>
      </c>
      <c r="Q217" s="39">
        <f t="shared" ref="Q217:Q248" si="62">R184</f>
        <v>2100</v>
      </c>
      <c r="R217" s="39">
        <f>RnDData!R242</f>
        <v>1750</v>
      </c>
      <c r="S217" s="37">
        <f t="shared" si="58"/>
        <v>-1750</v>
      </c>
      <c r="T217" s="37">
        <f t="shared" si="59"/>
        <v>186.45000000000002</v>
      </c>
    </row>
    <row r="218" spans="1:20">
      <c r="A218" s="37">
        <v>8</v>
      </c>
      <c r="B218" s="37" t="s">
        <v>33</v>
      </c>
      <c r="C218" s="37" t="s">
        <v>9</v>
      </c>
      <c r="D218" s="37">
        <v>216</v>
      </c>
      <c r="E218" s="37">
        <f t="shared" si="60"/>
        <v>281</v>
      </c>
      <c r="F218" s="39">
        <f>RnDData!D243</f>
        <v>1546</v>
      </c>
      <c r="G218" s="37">
        <f>RnDData!E243</f>
        <v>201</v>
      </c>
      <c r="H218" s="39">
        <f t="shared" si="56"/>
        <v>1466</v>
      </c>
      <c r="I218" s="41">
        <f>RnDData!M243</f>
        <v>8.75</v>
      </c>
      <c r="N218" s="37">
        <f t="shared" si="61"/>
        <v>6</v>
      </c>
      <c r="O218" s="37">
        <f>RnDData!Q243</f>
        <v>6</v>
      </c>
      <c r="P218" s="37">
        <f t="shared" si="57"/>
        <v>0</v>
      </c>
      <c r="Q218" s="39">
        <f t="shared" si="62"/>
        <v>1450</v>
      </c>
      <c r="R218" s="39">
        <f>RnDData!R243</f>
        <v>1200</v>
      </c>
      <c r="S218" s="37">
        <f t="shared" si="58"/>
        <v>-1250</v>
      </c>
      <c r="T218" s="37">
        <f t="shared" si="59"/>
        <v>161.26000000000002</v>
      </c>
    </row>
    <row r="219" spans="1:20">
      <c r="A219" s="37">
        <v>8</v>
      </c>
      <c r="B219" s="37" t="s">
        <v>34</v>
      </c>
      <c r="C219" s="37" t="s">
        <v>9</v>
      </c>
      <c r="D219" s="37">
        <v>217</v>
      </c>
      <c r="E219" s="37">
        <f t="shared" si="60"/>
        <v>237</v>
      </c>
      <c r="F219" s="39">
        <f>RnDData!D244</f>
        <v>1430</v>
      </c>
      <c r="G219" s="37">
        <f>RnDData!E244</f>
        <v>174</v>
      </c>
      <c r="H219" s="39">
        <f t="shared" si="56"/>
        <v>1367</v>
      </c>
      <c r="I219" s="41">
        <f>RnDData!M244</f>
        <v>8.83</v>
      </c>
      <c r="N219" s="37">
        <f t="shared" si="61"/>
        <v>6</v>
      </c>
      <c r="O219" s="37">
        <f>RnDData!Q244</f>
        <v>6</v>
      </c>
      <c r="P219" s="37">
        <f t="shared" si="57"/>
        <v>0</v>
      </c>
      <c r="Q219" s="39">
        <f t="shared" si="62"/>
        <v>1450</v>
      </c>
      <c r="R219" s="39">
        <f>RnDData!R244</f>
        <v>1200</v>
      </c>
      <c r="S219" s="37">
        <f t="shared" si="58"/>
        <v>-1250</v>
      </c>
      <c r="T219" s="37">
        <f t="shared" si="59"/>
        <v>150.37</v>
      </c>
    </row>
    <row r="220" spans="1:20">
      <c r="A220" s="37">
        <v>8</v>
      </c>
      <c r="B220" s="37" t="s">
        <v>35</v>
      </c>
      <c r="C220" s="37" t="s">
        <v>9</v>
      </c>
      <c r="D220" s="37">
        <v>218</v>
      </c>
      <c r="E220" s="37">
        <f t="shared" si="60"/>
        <v>248</v>
      </c>
      <c r="F220" s="39">
        <f>RnDData!D245</f>
        <v>1445</v>
      </c>
      <c r="G220" s="37">
        <f>RnDData!E245</f>
        <v>198</v>
      </c>
      <c r="H220" s="39">
        <f t="shared" si="56"/>
        <v>1395</v>
      </c>
      <c r="I220" s="41">
        <f>RnDData!M245</f>
        <v>8.76</v>
      </c>
      <c r="N220" s="37">
        <f t="shared" si="61"/>
        <v>6</v>
      </c>
      <c r="O220" s="37">
        <f>RnDData!Q245</f>
        <v>6</v>
      </c>
      <c r="P220" s="37">
        <f t="shared" si="57"/>
        <v>0</v>
      </c>
      <c r="Q220" s="39">
        <f t="shared" si="62"/>
        <v>371</v>
      </c>
      <c r="R220" s="39">
        <f>RnDData!R245</f>
        <v>1300</v>
      </c>
      <c r="S220" s="37">
        <f t="shared" si="58"/>
        <v>9290</v>
      </c>
      <c r="T220" s="37">
        <f t="shared" si="59"/>
        <v>153.45000000000002</v>
      </c>
    </row>
    <row r="221" spans="1:20">
      <c r="A221" s="37">
        <v>8</v>
      </c>
      <c r="B221" s="37" t="s">
        <v>123</v>
      </c>
      <c r="C221" s="37" t="s">
        <v>13</v>
      </c>
      <c r="D221" s="37">
        <v>219</v>
      </c>
      <c r="E221" s="37">
        <f t="shared" si="60"/>
        <v>170</v>
      </c>
      <c r="F221" s="39">
        <f>RnDData!D246</f>
        <v>697</v>
      </c>
      <c r="G221" s="37">
        <f>RnDData!E246</f>
        <v>172</v>
      </c>
      <c r="H221" s="39">
        <f t="shared" si="56"/>
        <v>699</v>
      </c>
      <c r="I221" s="41">
        <f>RnDData!M246</f>
        <v>14.58</v>
      </c>
      <c r="N221" s="37">
        <f t="shared" si="61"/>
        <v>5.5</v>
      </c>
      <c r="O221" s="37">
        <f>RnDData!Q246</f>
        <v>5.5</v>
      </c>
      <c r="P221" s="37">
        <f t="shared" si="57"/>
        <v>0</v>
      </c>
      <c r="Q221" s="39">
        <f t="shared" si="62"/>
        <v>0</v>
      </c>
      <c r="R221" s="39">
        <f>RnDData!R246</f>
        <v>950</v>
      </c>
      <c r="S221" s="37">
        <f t="shared" si="58"/>
        <v>9500</v>
      </c>
      <c r="T221" s="37">
        <f t="shared" si="59"/>
        <v>83.88000000000001</v>
      </c>
    </row>
    <row r="222" spans="1:20">
      <c r="A222" s="37">
        <v>8</v>
      </c>
      <c r="B222" s="37" t="s">
        <v>210</v>
      </c>
      <c r="C222" s="37" t="s">
        <v>13</v>
      </c>
      <c r="D222" s="37">
        <v>220</v>
      </c>
      <c r="E222" s="37">
        <f t="shared" si="60"/>
        <v>141</v>
      </c>
      <c r="F222" s="39">
        <f>RnDData!D247</f>
        <v>577</v>
      </c>
      <c r="G222" s="37">
        <f>RnDData!E247</f>
        <v>0</v>
      </c>
      <c r="H222" s="39">
        <f t="shared" si="56"/>
        <v>436</v>
      </c>
      <c r="I222" s="41">
        <f>RnDData!M247</f>
        <v>14.7</v>
      </c>
      <c r="N222" s="37">
        <f t="shared" si="61"/>
        <v>5.5</v>
      </c>
      <c r="O222" s="37">
        <f>RnDData!Q247</f>
        <v>5.5</v>
      </c>
      <c r="P222" s="37">
        <f t="shared" si="57"/>
        <v>0</v>
      </c>
      <c r="Q222" s="39">
        <f t="shared" si="62"/>
        <v>0</v>
      </c>
      <c r="R222" s="39">
        <f>RnDData!R247</f>
        <v>223</v>
      </c>
      <c r="S222" s="37">
        <f t="shared" si="58"/>
        <v>2230</v>
      </c>
      <c r="T222" s="37">
        <f t="shared" si="59"/>
        <v>52.32</v>
      </c>
    </row>
    <row r="223" spans="1:20">
      <c r="A223" s="37">
        <v>8</v>
      </c>
      <c r="B223" s="37" t="s">
        <v>36</v>
      </c>
      <c r="C223" s="37" t="s">
        <v>9</v>
      </c>
      <c r="D223" s="37">
        <v>221</v>
      </c>
      <c r="E223" s="37">
        <f t="shared" si="60"/>
        <v>347</v>
      </c>
      <c r="F223" s="39">
        <f>RnDData!D248</f>
        <v>1501</v>
      </c>
      <c r="G223" s="37">
        <f>RnDData!E248</f>
        <v>252</v>
      </c>
      <c r="H223" s="39">
        <f t="shared" si="56"/>
        <v>1406</v>
      </c>
      <c r="I223" s="41">
        <f>RnDData!M248</f>
        <v>7.19</v>
      </c>
      <c r="N223" s="37">
        <f t="shared" si="61"/>
        <v>7.5</v>
      </c>
      <c r="O223" s="37">
        <f>RnDData!Q248</f>
        <v>7.5</v>
      </c>
      <c r="P223" s="37">
        <f t="shared" si="57"/>
        <v>0</v>
      </c>
      <c r="Q223" s="39">
        <f t="shared" si="62"/>
        <v>1000</v>
      </c>
      <c r="R223" s="39">
        <f>RnDData!R248</f>
        <v>1000</v>
      </c>
      <c r="S223" s="37">
        <f t="shared" si="58"/>
        <v>0</v>
      </c>
      <c r="T223" s="37">
        <f t="shared" si="59"/>
        <v>123.72800000000001</v>
      </c>
    </row>
    <row r="224" spans="1:20">
      <c r="A224" s="37">
        <v>8</v>
      </c>
      <c r="B224" s="37" t="s">
        <v>37</v>
      </c>
      <c r="C224" s="37" t="s">
        <v>11</v>
      </c>
      <c r="D224" s="37">
        <v>222</v>
      </c>
      <c r="E224" s="37">
        <f t="shared" si="60"/>
        <v>383</v>
      </c>
      <c r="F224" s="39">
        <f>RnDData!D249</f>
        <v>2560</v>
      </c>
      <c r="G224" s="37">
        <f>RnDData!E249</f>
        <v>545</v>
      </c>
      <c r="H224" s="39">
        <f t="shared" si="56"/>
        <v>2722</v>
      </c>
      <c r="I224" s="41">
        <f>RnDData!M249</f>
        <v>3.78</v>
      </c>
      <c r="N224" s="37">
        <f t="shared" si="61"/>
        <v>10</v>
      </c>
      <c r="O224" s="37">
        <f>RnDData!Q249</f>
        <v>10</v>
      </c>
      <c r="P224" s="37">
        <f t="shared" si="57"/>
        <v>0</v>
      </c>
      <c r="Q224" s="39">
        <f t="shared" si="62"/>
        <v>2050</v>
      </c>
      <c r="R224" s="39">
        <f>RnDData!R249</f>
        <v>1700</v>
      </c>
      <c r="S224" s="37">
        <f t="shared" si="58"/>
        <v>-1750</v>
      </c>
      <c r="T224" s="37">
        <f t="shared" si="59"/>
        <v>179.65199999999999</v>
      </c>
    </row>
    <row r="225" spans="1:20">
      <c r="A225" s="37">
        <v>8</v>
      </c>
      <c r="B225" s="37" t="s">
        <v>38</v>
      </c>
      <c r="C225" s="37" t="s">
        <v>13</v>
      </c>
      <c r="D225" s="37">
        <v>223</v>
      </c>
      <c r="E225" s="37">
        <f t="shared" si="60"/>
        <v>189</v>
      </c>
      <c r="F225" s="39">
        <f>RnDData!D250</f>
        <v>734</v>
      </c>
      <c r="G225" s="37">
        <f>RnDData!E250</f>
        <v>166</v>
      </c>
      <c r="H225" s="39">
        <f t="shared" si="56"/>
        <v>711</v>
      </c>
      <c r="I225" s="41">
        <f>RnDData!M250</f>
        <v>13.07</v>
      </c>
      <c r="N225" s="37">
        <f t="shared" si="61"/>
        <v>4.8</v>
      </c>
      <c r="O225" s="37">
        <f>RnDData!Q250</f>
        <v>4.8</v>
      </c>
      <c r="P225" s="37">
        <f t="shared" si="57"/>
        <v>0</v>
      </c>
      <c r="Q225" s="39">
        <f t="shared" si="62"/>
        <v>900</v>
      </c>
      <c r="R225" s="39">
        <f>RnDData!R250</f>
        <v>800</v>
      </c>
      <c r="S225" s="37">
        <f t="shared" si="58"/>
        <v>-500</v>
      </c>
      <c r="T225" s="37">
        <f t="shared" si="59"/>
        <v>97.762500000000003</v>
      </c>
    </row>
    <row r="226" spans="1:20">
      <c r="A226" s="37">
        <v>8</v>
      </c>
      <c r="B226" s="37" t="s">
        <v>39</v>
      </c>
      <c r="C226" s="37" t="s">
        <v>15</v>
      </c>
      <c r="D226" s="37">
        <v>224</v>
      </c>
      <c r="E226" s="37">
        <f t="shared" si="60"/>
        <v>196</v>
      </c>
      <c r="F226" s="39">
        <f>RnDData!D251</f>
        <v>911</v>
      </c>
      <c r="G226" s="37">
        <f>RnDData!E251</f>
        <v>152</v>
      </c>
      <c r="H226" s="39">
        <f t="shared" si="56"/>
        <v>867</v>
      </c>
      <c r="I226" s="41">
        <f>RnDData!M251</f>
        <v>12.92</v>
      </c>
      <c r="N226" s="37">
        <f t="shared" si="61"/>
        <v>6.2</v>
      </c>
      <c r="O226" s="37">
        <f>RnDData!Q251</f>
        <v>6.2</v>
      </c>
      <c r="P226" s="37">
        <f t="shared" si="57"/>
        <v>0</v>
      </c>
      <c r="Q226" s="39">
        <f t="shared" si="62"/>
        <v>1050</v>
      </c>
      <c r="R226" s="39">
        <f>RnDData!R251</f>
        <v>1100</v>
      </c>
      <c r="S226" s="37">
        <f t="shared" si="58"/>
        <v>500</v>
      </c>
      <c r="T226" s="37">
        <f t="shared" si="59"/>
        <v>92.293548387096777</v>
      </c>
    </row>
    <row r="227" spans="1:20">
      <c r="A227" s="37">
        <v>8</v>
      </c>
      <c r="B227" s="37" t="s">
        <v>40</v>
      </c>
      <c r="C227" s="37" t="s">
        <v>17</v>
      </c>
      <c r="D227" s="37">
        <v>225</v>
      </c>
      <c r="E227" s="37">
        <f t="shared" si="60"/>
        <v>257</v>
      </c>
      <c r="F227" s="39">
        <f>RnDData!D252</f>
        <v>1105</v>
      </c>
      <c r="G227" s="37">
        <f>RnDData!E252</f>
        <v>264</v>
      </c>
      <c r="H227" s="39">
        <f t="shared" si="56"/>
        <v>1112</v>
      </c>
      <c r="I227" s="41">
        <f>RnDData!M252</f>
        <v>10.76</v>
      </c>
      <c r="N227" s="37">
        <f t="shared" si="61"/>
        <v>6.2</v>
      </c>
      <c r="O227" s="37">
        <f>RnDData!Q252</f>
        <v>6.2</v>
      </c>
      <c r="P227" s="37">
        <f t="shared" si="57"/>
        <v>0</v>
      </c>
      <c r="Q227" s="39">
        <f t="shared" si="62"/>
        <v>1100</v>
      </c>
      <c r="R227" s="39">
        <f>RnDData!R252</f>
        <v>1150</v>
      </c>
      <c r="S227" s="37">
        <f t="shared" si="58"/>
        <v>500</v>
      </c>
      <c r="T227" s="37">
        <f t="shared" si="59"/>
        <v>118.3741935483871</v>
      </c>
    </row>
    <row r="228" spans="1:20">
      <c r="A228" s="37">
        <v>8</v>
      </c>
      <c r="B228" s="37" t="s">
        <v>41</v>
      </c>
      <c r="C228" s="37" t="s">
        <v>9</v>
      </c>
      <c r="D228" s="37">
        <v>226</v>
      </c>
      <c r="E228" s="37">
        <f t="shared" si="60"/>
        <v>315</v>
      </c>
      <c r="F228" s="39">
        <f>RnDData!D253</f>
        <v>1467</v>
      </c>
      <c r="G228" s="37">
        <f>RnDData!E253</f>
        <v>210</v>
      </c>
      <c r="H228" s="39">
        <f t="shared" si="56"/>
        <v>1362</v>
      </c>
      <c r="I228" s="41">
        <f>RnDData!M253</f>
        <v>8.68</v>
      </c>
      <c r="N228" s="37">
        <f t="shared" si="61"/>
        <v>6</v>
      </c>
      <c r="O228" s="37">
        <f>RnDData!Q253</f>
        <v>6</v>
      </c>
      <c r="P228" s="37">
        <f t="shared" si="57"/>
        <v>0</v>
      </c>
      <c r="Q228" s="39">
        <f t="shared" si="62"/>
        <v>1000</v>
      </c>
      <c r="R228" s="39">
        <f>RnDData!R253</f>
        <v>1000</v>
      </c>
      <c r="S228" s="37">
        <f t="shared" si="58"/>
        <v>0</v>
      </c>
      <c r="T228" s="37">
        <f t="shared" si="59"/>
        <v>149.82</v>
      </c>
    </row>
    <row r="229" spans="1:20">
      <c r="A229" s="37">
        <v>8</v>
      </c>
      <c r="B229" s="37" t="s">
        <v>42</v>
      </c>
      <c r="C229" s="37" t="s">
        <v>11</v>
      </c>
      <c r="D229" s="37">
        <v>227</v>
      </c>
      <c r="E229" s="37">
        <f t="shared" si="60"/>
        <v>211</v>
      </c>
      <c r="F229" s="39">
        <f>RnDData!D254</f>
        <v>2930</v>
      </c>
      <c r="G229" s="37">
        <f>RnDData!E254</f>
        <v>0</v>
      </c>
      <c r="H229" s="39">
        <f t="shared" si="56"/>
        <v>2719</v>
      </c>
      <c r="I229" s="41">
        <f>RnDData!M254</f>
        <v>4.95</v>
      </c>
      <c r="N229" s="37">
        <f t="shared" si="61"/>
        <v>8</v>
      </c>
      <c r="O229" s="37">
        <f>RnDData!Q254</f>
        <v>8</v>
      </c>
      <c r="P229" s="37">
        <f t="shared" si="57"/>
        <v>0</v>
      </c>
      <c r="Q229" s="39">
        <f t="shared" si="62"/>
        <v>1500</v>
      </c>
      <c r="R229" s="39">
        <f>RnDData!R254</f>
        <v>1400</v>
      </c>
      <c r="S229" s="37">
        <f t="shared" si="58"/>
        <v>-500</v>
      </c>
      <c r="T229" s="37">
        <f t="shared" si="59"/>
        <v>224.31750000000002</v>
      </c>
    </row>
    <row r="230" spans="1:20">
      <c r="A230" s="37">
        <v>8</v>
      </c>
      <c r="B230" s="37" t="s">
        <v>43</v>
      </c>
      <c r="C230" s="37" t="s">
        <v>13</v>
      </c>
      <c r="D230" s="37">
        <v>228</v>
      </c>
      <c r="E230" s="37">
        <f t="shared" si="60"/>
        <v>200</v>
      </c>
      <c r="F230" s="39">
        <f>RnDData!D255</f>
        <v>803</v>
      </c>
      <c r="G230" s="37">
        <f>RnDData!E255</f>
        <v>203</v>
      </c>
      <c r="H230" s="39">
        <f t="shared" si="56"/>
        <v>806</v>
      </c>
      <c r="I230" s="41">
        <f>RnDData!M255</f>
        <v>13.66</v>
      </c>
      <c r="N230" s="37">
        <f t="shared" si="61"/>
        <v>4.5</v>
      </c>
      <c r="O230" s="37">
        <f>RnDData!Q255</f>
        <v>4.5</v>
      </c>
      <c r="P230" s="37">
        <f t="shared" si="57"/>
        <v>0</v>
      </c>
      <c r="Q230" s="39">
        <f t="shared" si="62"/>
        <v>850</v>
      </c>
      <c r="R230" s="39">
        <f>RnDData!R255</f>
        <v>750</v>
      </c>
      <c r="S230" s="37">
        <f t="shared" si="58"/>
        <v>-500</v>
      </c>
      <c r="T230" s="37">
        <f t="shared" si="59"/>
        <v>118.21333333333334</v>
      </c>
    </row>
    <row r="231" spans="1:20">
      <c r="A231" s="37">
        <v>8</v>
      </c>
      <c r="B231" s="37" t="s">
        <v>44</v>
      </c>
      <c r="C231" s="37" t="s">
        <v>15</v>
      </c>
      <c r="D231" s="37">
        <v>229</v>
      </c>
      <c r="E231" s="37">
        <f t="shared" si="60"/>
        <v>196</v>
      </c>
      <c r="F231" s="39">
        <f>RnDData!D256</f>
        <v>1206</v>
      </c>
      <c r="G231" s="37">
        <f>RnDData!E256</f>
        <v>113</v>
      </c>
      <c r="H231" s="39">
        <f t="shared" si="56"/>
        <v>1123</v>
      </c>
      <c r="I231" s="41">
        <f>RnDData!M256</f>
        <v>13.56</v>
      </c>
      <c r="N231" s="37">
        <f t="shared" si="61"/>
        <v>5.5</v>
      </c>
      <c r="O231" s="37">
        <f>RnDData!Q256</f>
        <v>5.5</v>
      </c>
      <c r="P231" s="37">
        <f t="shared" si="57"/>
        <v>0</v>
      </c>
      <c r="Q231" s="39">
        <f t="shared" si="62"/>
        <v>1100</v>
      </c>
      <c r="R231" s="39">
        <f>RnDData!R256</f>
        <v>1200</v>
      </c>
      <c r="S231" s="37">
        <f t="shared" si="58"/>
        <v>1000</v>
      </c>
      <c r="T231" s="37">
        <f t="shared" si="59"/>
        <v>134.76000000000002</v>
      </c>
    </row>
    <row r="232" spans="1:20">
      <c r="A232" s="37">
        <v>8</v>
      </c>
      <c r="B232" s="37" t="s">
        <v>45</v>
      </c>
      <c r="C232" s="37" t="s">
        <v>17</v>
      </c>
      <c r="D232" s="37">
        <v>230</v>
      </c>
      <c r="E232" s="37">
        <f t="shared" si="60"/>
        <v>219</v>
      </c>
      <c r="F232" s="39">
        <f>RnDData!D257</f>
        <v>992</v>
      </c>
      <c r="G232" s="37">
        <f>RnDData!E257</f>
        <v>183</v>
      </c>
      <c r="H232" s="39">
        <f t="shared" si="56"/>
        <v>956</v>
      </c>
      <c r="I232" s="41">
        <f>RnDData!M257</f>
        <v>11.51</v>
      </c>
      <c r="N232" s="37">
        <f t="shared" si="61"/>
        <v>5.5</v>
      </c>
      <c r="O232" s="37">
        <f>RnDData!Q257</f>
        <v>5.5</v>
      </c>
      <c r="P232" s="37">
        <f t="shared" si="57"/>
        <v>0</v>
      </c>
      <c r="Q232" s="39">
        <f t="shared" si="62"/>
        <v>1000</v>
      </c>
      <c r="R232" s="39">
        <f>RnDData!R257</f>
        <v>1050</v>
      </c>
      <c r="S232" s="37">
        <f t="shared" si="58"/>
        <v>500</v>
      </c>
      <c r="T232" s="37">
        <f t="shared" si="59"/>
        <v>114.72</v>
      </c>
    </row>
    <row r="233" spans="1:20">
      <c r="A233" s="37">
        <v>8</v>
      </c>
      <c r="B233" s="37" t="s">
        <v>140</v>
      </c>
      <c r="C233" s="37" t="s">
        <v>15</v>
      </c>
      <c r="D233" s="37">
        <v>231</v>
      </c>
      <c r="E233" s="37">
        <f t="shared" si="60"/>
        <v>194</v>
      </c>
      <c r="F233" s="39">
        <f>RnDData!D258</f>
        <v>1235</v>
      </c>
      <c r="G233" s="37">
        <f>RnDData!E258</f>
        <v>168</v>
      </c>
      <c r="H233" s="39">
        <f t="shared" si="56"/>
        <v>1209</v>
      </c>
      <c r="I233" s="41">
        <f>RnDData!M258</f>
        <v>13.49</v>
      </c>
      <c r="N233" s="37">
        <f t="shared" si="61"/>
        <v>5.5</v>
      </c>
      <c r="O233" s="37">
        <f>RnDData!Q258</f>
        <v>5.5</v>
      </c>
      <c r="P233" s="37">
        <f t="shared" si="57"/>
        <v>0</v>
      </c>
      <c r="Q233" s="39">
        <f t="shared" si="62"/>
        <v>1250</v>
      </c>
      <c r="R233" s="39">
        <f>RnDData!R258</f>
        <v>1350</v>
      </c>
      <c r="S233" s="37">
        <f t="shared" si="58"/>
        <v>1000</v>
      </c>
      <c r="T233" s="37">
        <f t="shared" si="59"/>
        <v>145.08000000000001</v>
      </c>
    </row>
    <row r="234" spans="1:20">
      <c r="A234" s="37">
        <v>8</v>
      </c>
      <c r="B234" s="37" t="s">
        <v>185</v>
      </c>
      <c r="C234" s="37" t="s">
        <v>17</v>
      </c>
      <c r="D234" s="37">
        <v>232</v>
      </c>
      <c r="E234" s="37">
        <f t="shared" si="60"/>
        <v>195</v>
      </c>
      <c r="F234" s="39">
        <f>RnDData!D259</f>
        <v>941</v>
      </c>
      <c r="G234" s="37">
        <f>RnDData!E259</f>
        <v>205</v>
      </c>
      <c r="H234" s="39">
        <f t="shared" si="56"/>
        <v>951</v>
      </c>
      <c r="I234" s="41">
        <f>RnDData!M259</f>
        <v>11.27</v>
      </c>
      <c r="N234" s="37">
        <f t="shared" si="61"/>
        <v>5.5</v>
      </c>
      <c r="O234" s="37">
        <f>RnDData!Q259</f>
        <v>5.5</v>
      </c>
      <c r="P234" s="37">
        <f t="shared" si="57"/>
        <v>0</v>
      </c>
      <c r="Q234" s="39">
        <f t="shared" si="62"/>
        <v>1000</v>
      </c>
      <c r="R234" s="39">
        <f>RnDData!R259</f>
        <v>1100</v>
      </c>
      <c r="S234" s="37">
        <f t="shared" si="58"/>
        <v>1000</v>
      </c>
      <c r="T234" s="37">
        <f t="shared" si="59"/>
        <v>114.12</v>
      </c>
    </row>
    <row r="235" spans="1:20">
      <c r="A235" s="37">
        <v>8</v>
      </c>
      <c r="B235" s="37" t="s">
        <v>271</v>
      </c>
      <c r="C235" s="37" t="s">
        <v>13</v>
      </c>
      <c r="D235" s="37">
        <v>233</v>
      </c>
      <c r="E235" s="37">
        <f t="shared" si="60"/>
        <v>67</v>
      </c>
      <c r="F235" s="39">
        <f>RnDData!D260</f>
        <v>880</v>
      </c>
      <c r="G235" s="37">
        <f>RnDData!E260</f>
        <v>213</v>
      </c>
      <c r="H235" s="39">
        <f t="shared" si="56"/>
        <v>1026</v>
      </c>
      <c r="I235" s="41">
        <f>RnDData!M260</f>
        <v>14.04</v>
      </c>
      <c r="N235" s="37">
        <f t="shared" si="61"/>
        <v>5</v>
      </c>
      <c r="O235" s="37">
        <f>RnDData!Q260</f>
        <v>5</v>
      </c>
      <c r="P235" s="37">
        <f t="shared" si="57"/>
        <v>0</v>
      </c>
      <c r="Q235" s="39">
        <f t="shared" si="62"/>
        <v>850</v>
      </c>
      <c r="R235" s="39">
        <f>RnDData!R260</f>
        <v>850</v>
      </c>
      <c r="S235" s="37">
        <f t="shared" si="58"/>
        <v>0</v>
      </c>
      <c r="T235" s="37">
        <f t="shared" si="59"/>
        <v>135.43199999999999</v>
      </c>
    </row>
    <row r="236" spans="1:20">
      <c r="A236" s="37">
        <v>8</v>
      </c>
      <c r="B236" s="37" t="s">
        <v>46</v>
      </c>
      <c r="C236" s="37" t="s">
        <v>11</v>
      </c>
      <c r="D236" s="37">
        <v>234</v>
      </c>
      <c r="E236" s="37">
        <f t="shared" si="60"/>
        <v>0</v>
      </c>
      <c r="F236" s="39">
        <f>RnDData!D261</f>
        <v>2807</v>
      </c>
      <c r="G236" s="37">
        <f>RnDData!E261</f>
        <v>219</v>
      </c>
      <c r="H236" s="39">
        <f t="shared" si="56"/>
        <v>3026</v>
      </c>
      <c r="I236" s="41">
        <f>RnDData!M261</f>
        <v>3.89</v>
      </c>
      <c r="N236" s="37">
        <f t="shared" si="61"/>
        <v>10</v>
      </c>
      <c r="O236" s="37">
        <f>RnDData!Q261</f>
        <v>10</v>
      </c>
      <c r="P236" s="37">
        <f t="shared" si="57"/>
        <v>0</v>
      </c>
      <c r="Q236" s="39">
        <f t="shared" si="62"/>
        <v>1700</v>
      </c>
      <c r="R236" s="39">
        <f>RnDData!R261</f>
        <v>1400</v>
      </c>
      <c r="S236" s="37">
        <f t="shared" si="58"/>
        <v>-1500</v>
      </c>
      <c r="T236" s="37">
        <f t="shared" si="59"/>
        <v>199.71600000000004</v>
      </c>
    </row>
    <row r="237" spans="1:20">
      <c r="A237" s="37">
        <v>8</v>
      </c>
      <c r="B237" s="37" t="s">
        <v>47</v>
      </c>
      <c r="C237" s="37" t="s">
        <v>11</v>
      </c>
      <c r="D237" s="37">
        <v>235</v>
      </c>
      <c r="E237" s="37">
        <f t="shared" si="60"/>
        <v>412</v>
      </c>
      <c r="F237" s="39">
        <f>RnDData!D262</f>
        <v>2556</v>
      </c>
      <c r="G237" s="37">
        <f>RnDData!E262</f>
        <v>408</v>
      </c>
      <c r="H237" s="39">
        <f t="shared" si="56"/>
        <v>2552</v>
      </c>
      <c r="I237" s="41">
        <f>RnDData!M262</f>
        <v>3.61</v>
      </c>
      <c r="N237" s="37">
        <f t="shared" si="61"/>
        <v>10</v>
      </c>
      <c r="O237" s="37">
        <f>RnDData!Q262</f>
        <v>10</v>
      </c>
      <c r="P237" s="37">
        <f t="shared" si="57"/>
        <v>0</v>
      </c>
      <c r="Q237" s="39">
        <f t="shared" si="62"/>
        <v>1950</v>
      </c>
      <c r="R237" s="39">
        <f>RnDData!R262</f>
        <v>1700</v>
      </c>
      <c r="S237" s="37">
        <f t="shared" si="58"/>
        <v>-1250</v>
      </c>
      <c r="T237" s="37">
        <f t="shared" si="59"/>
        <v>168.43199999999999</v>
      </c>
    </row>
    <row r="238" spans="1:20">
      <c r="A238" s="37">
        <v>8</v>
      </c>
      <c r="B238" s="37" t="s">
        <v>48</v>
      </c>
      <c r="C238" s="37" t="s">
        <v>9</v>
      </c>
      <c r="D238" s="37">
        <v>236</v>
      </c>
      <c r="E238" s="37">
        <f t="shared" si="60"/>
        <v>259</v>
      </c>
      <c r="F238" s="39">
        <f>RnDData!D263</f>
        <v>1297</v>
      </c>
      <c r="G238" s="37">
        <f>RnDData!E263</f>
        <v>294</v>
      </c>
      <c r="H238" s="39">
        <f t="shared" si="56"/>
        <v>1332</v>
      </c>
      <c r="I238" s="41">
        <f>RnDData!M263</f>
        <v>7.8</v>
      </c>
      <c r="N238" s="37">
        <f t="shared" si="61"/>
        <v>6.9</v>
      </c>
      <c r="O238" s="37">
        <f>RnDData!Q263</f>
        <v>6.9</v>
      </c>
      <c r="P238" s="37">
        <f t="shared" si="57"/>
        <v>0</v>
      </c>
      <c r="Q238" s="39">
        <f t="shared" si="62"/>
        <v>1250</v>
      </c>
      <c r="R238" s="39">
        <f>RnDData!R263</f>
        <v>1050</v>
      </c>
      <c r="S238" s="37">
        <f t="shared" si="58"/>
        <v>-1000</v>
      </c>
      <c r="T238" s="37">
        <f t="shared" si="59"/>
        <v>127.40869565217392</v>
      </c>
    </row>
    <row r="239" spans="1:20">
      <c r="A239" s="37">
        <v>8</v>
      </c>
      <c r="B239" s="37" t="s">
        <v>49</v>
      </c>
      <c r="C239" s="37" t="s">
        <v>9</v>
      </c>
      <c r="D239" s="37">
        <v>237</v>
      </c>
      <c r="E239" s="37">
        <f t="shared" si="60"/>
        <v>193</v>
      </c>
      <c r="F239" s="39">
        <f>RnDData!D264</f>
        <v>1200</v>
      </c>
      <c r="G239" s="37">
        <f>RnDData!E264</f>
        <v>245</v>
      </c>
      <c r="H239" s="39">
        <f t="shared" si="56"/>
        <v>1252</v>
      </c>
      <c r="I239" s="41">
        <f>RnDData!M264</f>
        <v>7.56</v>
      </c>
      <c r="N239" s="37">
        <f t="shared" si="61"/>
        <v>6.9</v>
      </c>
      <c r="O239" s="37">
        <f>RnDData!Q264</f>
        <v>6.9</v>
      </c>
      <c r="P239" s="37">
        <f t="shared" si="57"/>
        <v>0</v>
      </c>
      <c r="Q239" s="39">
        <f t="shared" si="62"/>
        <v>1250</v>
      </c>
      <c r="R239" s="39">
        <f>RnDData!R264</f>
        <v>1100</v>
      </c>
      <c r="S239" s="37">
        <f t="shared" si="58"/>
        <v>-750</v>
      </c>
      <c r="T239" s="37">
        <f t="shared" si="59"/>
        <v>119.75652173913045</v>
      </c>
    </row>
    <row r="240" spans="1:20">
      <c r="A240" s="37">
        <v>8</v>
      </c>
      <c r="B240" s="37" t="s">
        <v>50</v>
      </c>
      <c r="C240" s="37" t="s">
        <v>9</v>
      </c>
      <c r="D240" s="37">
        <v>238</v>
      </c>
      <c r="E240" s="37">
        <f t="shared" si="60"/>
        <v>243</v>
      </c>
      <c r="F240" s="39">
        <f>RnDData!D265</f>
        <v>1289</v>
      </c>
      <c r="G240" s="37">
        <f>RnDData!E265</f>
        <v>285</v>
      </c>
      <c r="H240" s="39">
        <f t="shared" si="56"/>
        <v>1331</v>
      </c>
      <c r="I240" s="41">
        <f>RnDData!M265</f>
        <v>7.66</v>
      </c>
      <c r="N240" s="37">
        <f t="shared" si="61"/>
        <v>6.9</v>
      </c>
      <c r="O240" s="37">
        <f>RnDData!Q265</f>
        <v>6.9</v>
      </c>
      <c r="P240" s="37">
        <f t="shared" si="57"/>
        <v>0</v>
      </c>
      <c r="Q240" s="39">
        <f t="shared" si="62"/>
        <v>1400</v>
      </c>
      <c r="R240" s="39">
        <f>RnDData!R265</f>
        <v>1250</v>
      </c>
      <c r="S240" s="37">
        <f t="shared" si="58"/>
        <v>-750</v>
      </c>
      <c r="T240" s="37">
        <f t="shared" si="59"/>
        <v>127.31304347826087</v>
      </c>
    </row>
    <row r="241" spans="1:20">
      <c r="A241" s="37">
        <v>8</v>
      </c>
      <c r="B241" s="37" t="s">
        <v>51</v>
      </c>
      <c r="C241" s="37" t="s">
        <v>15</v>
      </c>
      <c r="D241" s="37">
        <v>239</v>
      </c>
      <c r="E241" s="37">
        <f t="shared" si="60"/>
        <v>76</v>
      </c>
      <c r="F241" s="39">
        <f>RnDData!D266</f>
        <v>1278</v>
      </c>
      <c r="G241" s="37">
        <f>RnDData!E266</f>
        <v>0</v>
      </c>
      <c r="H241" s="39">
        <f t="shared" si="56"/>
        <v>1202</v>
      </c>
      <c r="I241" s="41">
        <f>RnDData!M266</f>
        <v>12.96</v>
      </c>
      <c r="N241" s="37">
        <f t="shared" si="61"/>
        <v>7</v>
      </c>
      <c r="O241" s="37">
        <f>RnDData!Q266</f>
        <v>7</v>
      </c>
      <c r="P241" s="37">
        <f t="shared" si="57"/>
        <v>0</v>
      </c>
      <c r="Q241" s="39">
        <f t="shared" si="62"/>
        <v>600</v>
      </c>
      <c r="R241" s="39">
        <f>RnDData!R266</f>
        <v>600</v>
      </c>
      <c r="S241" s="37">
        <f t="shared" si="58"/>
        <v>0</v>
      </c>
      <c r="T241" s="37">
        <f t="shared" si="59"/>
        <v>113.33142857142859</v>
      </c>
    </row>
    <row r="242" spans="1:20">
      <c r="A242" s="37">
        <v>8</v>
      </c>
      <c r="B242" s="37" t="s">
        <v>52</v>
      </c>
      <c r="C242" s="37" t="s">
        <v>15</v>
      </c>
      <c r="D242" s="37">
        <v>240</v>
      </c>
      <c r="E242" s="37">
        <f t="shared" si="60"/>
        <v>72</v>
      </c>
      <c r="F242" s="39">
        <f>RnDData!D267</f>
        <v>853</v>
      </c>
      <c r="G242" s="37">
        <f>RnDData!E267</f>
        <v>194</v>
      </c>
      <c r="H242" s="39">
        <f t="shared" si="56"/>
        <v>975</v>
      </c>
      <c r="I242" s="41">
        <f>RnDData!M267</f>
        <v>12.62</v>
      </c>
      <c r="N242" s="37">
        <f t="shared" si="61"/>
        <v>7</v>
      </c>
      <c r="O242" s="37">
        <f>RnDData!Q267</f>
        <v>7</v>
      </c>
      <c r="P242" s="37">
        <f t="shared" si="57"/>
        <v>0</v>
      </c>
      <c r="Q242" s="39">
        <f t="shared" si="62"/>
        <v>850</v>
      </c>
      <c r="R242" s="39">
        <f>RnDData!R267</f>
        <v>750</v>
      </c>
      <c r="S242" s="37">
        <f t="shared" si="58"/>
        <v>-500</v>
      </c>
      <c r="T242" s="37">
        <f t="shared" si="59"/>
        <v>91.928571428571431</v>
      </c>
    </row>
    <row r="243" spans="1:20">
      <c r="A243" s="37">
        <v>8</v>
      </c>
      <c r="B243" s="37" t="s">
        <v>53</v>
      </c>
      <c r="C243" s="37" t="s">
        <v>13</v>
      </c>
      <c r="D243" s="37">
        <v>241</v>
      </c>
      <c r="E243" s="37">
        <f t="shared" si="60"/>
        <v>224</v>
      </c>
      <c r="F243" s="39">
        <f>RnDData!D268</f>
        <v>1011</v>
      </c>
      <c r="G243" s="37">
        <f>RnDData!E268</f>
        <v>240</v>
      </c>
      <c r="H243" s="39">
        <f t="shared" si="56"/>
        <v>1027</v>
      </c>
      <c r="I243" s="41">
        <f>RnDData!M268</f>
        <v>13.7</v>
      </c>
      <c r="N243" s="37">
        <f t="shared" si="61"/>
        <v>5</v>
      </c>
      <c r="O243" s="37">
        <f>RnDData!Q268</f>
        <v>5</v>
      </c>
      <c r="P243" s="37">
        <f t="shared" si="57"/>
        <v>0</v>
      </c>
      <c r="Q243" s="39">
        <f t="shared" si="62"/>
        <v>950</v>
      </c>
      <c r="R243" s="39">
        <f>RnDData!R268</f>
        <v>800</v>
      </c>
      <c r="S243" s="37">
        <f t="shared" si="58"/>
        <v>-750</v>
      </c>
      <c r="T243" s="37">
        <f t="shared" si="59"/>
        <v>135.56400000000002</v>
      </c>
    </row>
    <row r="244" spans="1:20">
      <c r="A244" s="37">
        <v>8</v>
      </c>
      <c r="B244" s="37" t="s">
        <v>54</v>
      </c>
      <c r="C244" s="37" t="s">
        <v>15</v>
      </c>
      <c r="D244" s="37">
        <v>242</v>
      </c>
      <c r="E244" s="37">
        <f t="shared" si="60"/>
        <v>197</v>
      </c>
      <c r="F244" s="39">
        <f>RnDData!D269</f>
        <v>1165</v>
      </c>
      <c r="G244" s="37">
        <f>RnDData!E269</f>
        <v>177</v>
      </c>
      <c r="H244" s="39">
        <f t="shared" si="56"/>
        <v>1145</v>
      </c>
      <c r="I244" s="41">
        <f>RnDData!M269</f>
        <v>13.56</v>
      </c>
      <c r="N244" s="37">
        <f t="shared" si="61"/>
        <v>6.5</v>
      </c>
      <c r="O244" s="37">
        <f>RnDData!Q269</f>
        <v>6.5</v>
      </c>
      <c r="P244" s="37">
        <f t="shared" si="57"/>
        <v>0</v>
      </c>
      <c r="Q244" s="39">
        <f t="shared" si="62"/>
        <v>950</v>
      </c>
      <c r="R244" s="39">
        <f>RnDData!R269</f>
        <v>950</v>
      </c>
      <c r="S244" s="37">
        <f t="shared" si="58"/>
        <v>0</v>
      </c>
      <c r="T244" s="37">
        <f t="shared" si="59"/>
        <v>116.26153846153848</v>
      </c>
    </row>
    <row r="245" spans="1:20">
      <c r="A245" s="37">
        <v>8</v>
      </c>
      <c r="B245" s="37" t="s">
        <v>55</v>
      </c>
      <c r="C245" s="37" t="s">
        <v>17</v>
      </c>
      <c r="D245" s="37">
        <v>243</v>
      </c>
      <c r="E245" s="37">
        <f t="shared" si="60"/>
        <v>295</v>
      </c>
      <c r="F245" s="39">
        <f>RnDData!D270</f>
        <v>1344</v>
      </c>
      <c r="G245" s="37">
        <f>RnDData!E270</f>
        <v>281</v>
      </c>
      <c r="H245" s="39">
        <f t="shared" si="56"/>
        <v>1330</v>
      </c>
      <c r="I245" s="41">
        <f>RnDData!M270</f>
        <v>11.29</v>
      </c>
      <c r="N245" s="37">
        <f t="shared" si="61"/>
        <v>6</v>
      </c>
      <c r="O245" s="37">
        <f>RnDData!Q270</f>
        <v>6</v>
      </c>
      <c r="P245" s="37">
        <f t="shared" si="57"/>
        <v>0</v>
      </c>
      <c r="Q245" s="39">
        <f t="shared" si="62"/>
        <v>1050</v>
      </c>
      <c r="R245" s="39">
        <f>RnDData!R270</f>
        <v>1150</v>
      </c>
      <c r="S245" s="37">
        <f t="shared" si="58"/>
        <v>1000</v>
      </c>
      <c r="T245" s="37">
        <f t="shared" si="59"/>
        <v>146.30000000000001</v>
      </c>
    </row>
    <row r="246" spans="1:20">
      <c r="A246" s="37">
        <v>8</v>
      </c>
      <c r="B246" s="37" t="s">
        <v>155</v>
      </c>
      <c r="C246" s="37" t="s">
        <v>13</v>
      </c>
      <c r="D246" s="37">
        <v>244</v>
      </c>
      <c r="E246" s="37">
        <f t="shared" si="60"/>
        <v>210</v>
      </c>
      <c r="F246" s="39">
        <f>RnDData!D271</f>
        <v>884</v>
      </c>
      <c r="G246" s="37">
        <f>RnDData!E271</f>
        <v>232</v>
      </c>
      <c r="H246" s="39">
        <f t="shared" si="56"/>
        <v>906</v>
      </c>
      <c r="I246" s="41">
        <f>RnDData!M271</f>
        <v>13.48</v>
      </c>
      <c r="N246" s="37">
        <f t="shared" si="61"/>
        <v>6</v>
      </c>
      <c r="O246" s="37">
        <f>RnDData!Q271</f>
        <v>6</v>
      </c>
      <c r="P246" s="37">
        <f t="shared" si="57"/>
        <v>0</v>
      </c>
      <c r="Q246" s="39">
        <f t="shared" si="62"/>
        <v>1250</v>
      </c>
      <c r="R246" s="39">
        <f>RnDData!R271</f>
        <v>1100</v>
      </c>
      <c r="S246" s="37">
        <f t="shared" si="58"/>
        <v>-750</v>
      </c>
      <c r="T246" s="37">
        <f t="shared" si="59"/>
        <v>99.660000000000011</v>
      </c>
    </row>
    <row r="247" spans="1:20">
      <c r="A247" s="37">
        <v>8</v>
      </c>
      <c r="B247" s="37" t="s">
        <v>201</v>
      </c>
      <c r="C247" s="37" t="s">
        <v>17</v>
      </c>
      <c r="D247" s="37">
        <v>245</v>
      </c>
      <c r="E247" s="37">
        <f t="shared" si="60"/>
        <v>268</v>
      </c>
      <c r="F247" s="39">
        <f>RnDData!D272</f>
        <v>1434</v>
      </c>
      <c r="G247" s="37">
        <f>RnDData!E272</f>
        <v>264</v>
      </c>
      <c r="H247" s="39">
        <f t="shared" si="56"/>
        <v>1430</v>
      </c>
      <c r="I247" s="41">
        <f>RnDData!M272</f>
        <v>11.27</v>
      </c>
      <c r="N247" s="37">
        <f t="shared" si="61"/>
        <v>6</v>
      </c>
      <c r="O247" s="37">
        <f>RnDData!Q272</f>
        <v>6</v>
      </c>
      <c r="P247" s="37">
        <f t="shared" si="57"/>
        <v>0</v>
      </c>
      <c r="Q247" s="39">
        <f t="shared" si="62"/>
        <v>1100</v>
      </c>
      <c r="R247" s="39">
        <f>RnDData!R272</f>
        <v>1250</v>
      </c>
      <c r="S247" s="37">
        <f t="shared" si="58"/>
        <v>1500</v>
      </c>
      <c r="T247" s="37">
        <f t="shared" si="59"/>
        <v>157.30000000000001</v>
      </c>
    </row>
    <row r="248" spans="1:20">
      <c r="A248" s="37">
        <v>8</v>
      </c>
      <c r="B248" s="37" t="s">
        <v>284</v>
      </c>
      <c r="C248" s="37" t="s">
        <v>13</v>
      </c>
      <c r="D248" s="37">
        <v>246</v>
      </c>
      <c r="E248" s="37">
        <f>G215</f>
        <v>262</v>
      </c>
      <c r="F248" s="39">
        <f>RnDData!D273</f>
        <v>1075</v>
      </c>
      <c r="G248" s="37">
        <f>RnDData!E273</f>
        <v>241</v>
      </c>
      <c r="H248" s="39">
        <f t="shared" si="56"/>
        <v>1054</v>
      </c>
      <c r="I248" s="41">
        <f>RnDData!M273</f>
        <v>13.87</v>
      </c>
      <c r="N248" s="37">
        <f t="shared" si="61"/>
        <v>6</v>
      </c>
      <c r="O248" s="37">
        <f>RnDData!Q273</f>
        <v>6</v>
      </c>
      <c r="P248" s="37">
        <f t="shared" si="57"/>
        <v>0</v>
      </c>
      <c r="Q248" s="39">
        <f t="shared" si="62"/>
        <v>1200</v>
      </c>
      <c r="R248" s="39">
        <f>RnDData!R273</f>
        <v>1250</v>
      </c>
      <c r="S248" s="37">
        <f t="shared" si="58"/>
        <v>500</v>
      </c>
      <c r="T248" s="37">
        <f t="shared" si="59"/>
        <v>115.94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2.75"/>
  <cols>
    <col min="1" max="1" width="9.140625" style="37"/>
    <col min="4" max="4" width="9.140625" style="37"/>
  </cols>
  <sheetData>
    <row r="1" spans="1:5">
      <c r="A1" s="37">
        <v>1</v>
      </c>
      <c r="B1" s="37">
        <v>1</v>
      </c>
      <c r="C1" s="37" t="s">
        <v>31</v>
      </c>
      <c r="D1" s="37">
        <v>1</v>
      </c>
      <c r="E1" s="37" t="s">
        <v>9</v>
      </c>
    </row>
    <row r="2" spans="1:5">
      <c r="A2" s="37">
        <v>2</v>
      </c>
      <c r="B2" s="37">
        <v>1</v>
      </c>
      <c r="C2" s="37" t="s">
        <v>32</v>
      </c>
      <c r="D2" s="37">
        <v>2</v>
      </c>
      <c r="E2" s="37" t="s">
        <v>11</v>
      </c>
    </row>
    <row r="3" spans="1:5">
      <c r="A3" s="37">
        <v>3</v>
      </c>
      <c r="B3" s="37">
        <v>1</v>
      </c>
      <c r="C3" s="37" t="s">
        <v>33</v>
      </c>
      <c r="D3" s="37">
        <v>3</v>
      </c>
      <c r="E3" s="37" t="s">
        <v>13</v>
      </c>
    </row>
    <row r="4" spans="1:5">
      <c r="A4" s="37">
        <v>4</v>
      </c>
      <c r="B4" s="37">
        <v>1</v>
      </c>
      <c r="C4" s="37" t="s">
        <v>34</v>
      </c>
      <c r="D4" s="37">
        <v>4</v>
      </c>
      <c r="E4" s="37" t="s">
        <v>15</v>
      </c>
    </row>
    <row r="5" spans="1:5">
      <c r="A5" s="37">
        <v>5</v>
      </c>
      <c r="B5" s="37">
        <v>1</v>
      </c>
      <c r="C5" s="37" t="s">
        <v>35</v>
      </c>
      <c r="D5" s="37">
        <v>5</v>
      </c>
      <c r="E5" s="37" t="s">
        <v>17</v>
      </c>
    </row>
    <row r="6" spans="1:5">
      <c r="A6" s="37">
        <v>6</v>
      </c>
      <c r="B6" s="37">
        <v>1</v>
      </c>
      <c r="C6" s="37" t="s">
        <v>36</v>
      </c>
      <c r="D6" s="37">
        <v>1</v>
      </c>
      <c r="E6" s="37" t="s">
        <v>9</v>
      </c>
    </row>
    <row r="7" spans="1:5">
      <c r="A7" s="37">
        <v>7</v>
      </c>
      <c r="B7" s="37">
        <v>1</v>
      </c>
      <c r="C7" s="37" t="s">
        <v>37</v>
      </c>
      <c r="D7" s="37">
        <v>2</v>
      </c>
      <c r="E7" s="37" t="s">
        <v>11</v>
      </c>
    </row>
    <row r="8" spans="1:5">
      <c r="A8" s="37">
        <v>8</v>
      </c>
      <c r="B8" s="37">
        <v>1</v>
      </c>
      <c r="C8" s="37" t="s">
        <v>38</v>
      </c>
      <c r="D8" s="37">
        <v>3</v>
      </c>
      <c r="E8" s="37" t="s">
        <v>13</v>
      </c>
    </row>
    <row r="9" spans="1:5">
      <c r="A9" s="37">
        <v>9</v>
      </c>
      <c r="B9" s="37">
        <v>1</v>
      </c>
      <c r="C9" s="37" t="s">
        <v>39</v>
      </c>
      <c r="D9" s="37">
        <v>4</v>
      </c>
      <c r="E9" s="37" t="s">
        <v>15</v>
      </c>
    </row>
    <row r="10" spans="1:5">
      <c r="A10" s="37">
        <v>10</v>
      </c>
      <c r="B10" s="37">
        <v>1</v>
      </c>
      <c r="C10" s="37" t="s">
        <v>40</v>
      </c>
      <c r="D10" s="37">
        <v>5</v>
      </c>
      <c r="E10" s="37" t="s">
        <v>17</v>
      </c>
    </row>
    <row r="11" spans="1:5">
      <c r="A11" s="37">
        <v>11</v>
      </c>
      <c r="B11" s="37">
        <v>1</v>
      </c>
      <c r="C11" s="37" t="s">
        <v>41</v>
      </c>
      <c r="D11" s="37">
        <v>1</v>
      </c>
      <c r="E11" s="37" t="s">
        <v>9</v>
      </c>
    </row>
    <row r="12" spans="1:5">
      <c r="A12" s="37">
        <v>12</v>
      </c>
      <c r="B12" s="37">
        <v>1</v>
      </c>
      <c r="C12" s="37" t="s">
        <v>42</v>
      </c>
      <c r="D12" s="37">
        <v>2</v>
      </c>
      <c r="E12" s="37" t="s">
        <v>11</v>
      </c>
    </row>
    <row r="13" spans="1:5">
      <c r="A13" s="37">
        <v>13</v>
      </c>
      <c r="B13" s="37">
        <v>1</v>
      </c>
      <c r="C13" s="37" t="s">
        <v>43</v>
      </c>
      <c r="D13" s="37">
        <v>3</v>
      </c>
      <c r="E13" s="37" t="s">
        <v>13</v>
      </c>
    </row>
    <row r="14" spans="1:5">
      <c r="A14" s="37">
        <v>14</v>
      </c>
      <c r="B14" s="37">
        <v>1</v>
      </c>
      <c r="C14" s="37" t="s">
        <v>44</v>
      </c>
      <c r="D14" s="37">
        <v>4</v>
      </c>
      <c r="E14" s="37" t="s">
        <v>15</v>
      </c>
    </row>
    <row r="15" spans="1:5">
      <c r="A15" s="37">
        <v>15</v>
      </c>
      <c r="B15" s="37">
        <v>1</v>
      </c>
      <c r="C15" s="37" t="s">
        <v>45</v>
      </c>
      <c r="D15" s="37">
        <v>5</v>
      </c>
      <c r="E15" s="37" t="s">
        <v>17</v>
      </c>
    </row>
    <row r="16" spans="1:5">
      <c r="A16" s="37">
        <v>16</v>
      </c>
      <c r="B16" s="37">
        <v>1</v>
      </c>
      <c r="C16" s="37" t="s">
        <v>46</v>
      </c>
      <c r="D16" s="37">
        <v>1</v>
      </c>
      <c r="E16" s="37" t="s">
        <v>9</v>
      </c>
    </row>
    <row r="17" spans="1:5">
      <c r="A17" s="37">
        <v>17</v>
      </c>
      <c r="B17" s="37">
        <v>1</v>
      </c>
      <c r="C17" s="37" t="s">
        <v>47</v>
      </c>
      <c r="D17" s="37">
        <v>2</v>
      </c>
      <c r="E17" s="37" t="s">
        <v>11</v>
      </c>
    </row>
    <row r="18" spans="1:5">
      <c r="A18" s="37">
        <v>18</v>
      </c>
      <c r="B18" s="37">
        <v>1</v>
      </c>
      <c r="C18" s="37" t="s">
        <v>48</v>
      </c>
      <c r="D18" s="37">
        <v>3</v>
      </c>
      <c r="E18" s="37" t="s">
        <v>13</v>
      </c>
    </row>
    <row r="19" spans="1:5">
      <c r="A19" s="37">
        <v>19</v>
      </c>
      <c r="B19" s="37">
        <v>1</v>
      </c>
      <c r="C19" s="37" t="s">
        <v>49</v>
      </c>
      <c r="D19" s="37">
        <v>4</v>
      </c>
      <c r="E19" s="37" t="s">
        <v>15</v>
      </c>
    </row>
    <row r="20" spans="1:5">
      <c r="A20" s="37">
        <v>20</v>
      </c>
      <c r="B20" s="37">
        <v>1</v>
      </c>
      <c r="C20" s="37" t="s">
        <v>50</v>
      </c>
      <c r="D20" s="37">
        <v>5</v>
      </c>
      <c r="E20" s="37" t="s">
        <v>17</v>
      </c>
    </row>
    <row r="21" spans="1:5">
      <c r="A21" s="37">
        <v>21</v>
      </c>
      <c r="B21" s="37">
        <v>1</v>
      </c>
      <c r="C21" s="37" t="s">
        <v>51</v>
      </c>
      <c r="D21" s="37">
        <v>1</v>
      </c>
      <c r="E21" s="37" t="s">
        <v>9</v>
      </c>
    </row>
    <row r="22" spans="1:5">
      <c r="A22" s="37">
        <v>22</v>
      </c>
      <c r="B22" s="37">
        <v>1</v>
      </c>
      <c r="C22" s="37" t="s">
        <v>52</v>
      </c>
      <c r="D22" s="37">
        <v>2</v>
      </c>
      <c r="E22" s="37" t="s">
        <v>11</v>
      </c>
    </row>
    <row r="23" spans="1:5">
      <c r="A23" s="37">
        <v>23</v>
      </c>
      <c r="B23" s="37">
        <v>1</v>
      </c>
      <c r="C23" s="37" t="s">
        <v>53</v>
      </c>
      <c r="D23" s="37">
        <v>3</v>
      </c>
      <c r="E23" s="37" t="s">
        <v>13</v>
      </c>
    </row>
    <row r="24" spans="1:5">
      <c r="A24" s="37">
        <v>24</v>
      </c>
      <c r="B24" s="37">
        <v>1</v>
      </c>
      <c r="C24" s="37" t="s">
        <v>54</v>
      </c>
      <c r="D24" s="37">
        <v>4</v>
      </c>
      <c r="E24" s="37" t="s">
        <v>15</v>
      </c>
    </row>
    <row r="25" spans="1:5">
      <c r="A25" s="37">
        <v>25</v>
      </c>
      <c r="B25" s="37">
        <v>1</v>
      </c>
      <c r="C25" s="37" t="s">
        <v>55</v>
      </c>
      <c r="D25" s="37">
        <v>5</v>
      </c>
      <c r="E25" s="37" t="s">
        <v>17</v>
      </c>
    </row>
    <row r="26" spans="1:5">
      <c r="A26" s="37">
        <v>26</v>
      </c>
      <c r="B26" s="37">
        <v>2</v>
      </c>
      <c r="C26" s="37" t="s">
        <v>31</v>
      </c>
      <c r="D26" s="37">
        <v>1</v>
      </c>
      <c r="E26" s="37" t="s">
        <v>9</v>
      </c>
    </row>
    <row r="27" spans="1:5">
      <c r="A27" s="37">
        <v>27</v>
      </c>
      <c r="B27" s="37">
        <v>2</v>
      </c>
      <c r="C27" s="37" t="s">
        <v>32</v>
      </c>
      <c r="D27" s="37">
        <v>2</v>
      </c>
      <c r="E27" s="37" t="s">
        <v>11</v>
      </c>
    </row>
    <row r="28" spans="1:5">
      <c r="A28" s="37">
        <v>28</v>
      </c>
      <c r="B28" s="37">
        <v>2</v>
      </c>
      <c r="C28" s="37" t="s">
        <v>33</v>
      </c>
      <c r="D28" s="37">
        <v>3</v>
      </c>
      <c r="E28" s="37" t="s">
        <v>13</v>
      </c>
    </row>
    <row r="29" spans="1:5">
      <c r="A29" s="37">
        <v>29</v>
      </c>
      <c r="B29" s="37">
        <v>2</v>
      </c>
      <c r="C29" s="37" t="s">
        <v>34</v>
      </c>
      <c r="D29" s="37">
        <v>4</v>
      </c>
      <c r="E29" s="37" t="s">
        <v>15</v>
      </c>
    </row>
    <row r="30" spans="1:5">
      <c r="A30" s="37">
        <v>30</v>
      </c>
      <c r="B30" s="37">
        <v>2</v>
      </c>
      <c r="C30" s="37" t="s">
        <v>35</v>
      </c>
      <c r="D30" s="37">
        <v>5</v>
      </c>
      <c r="E30" s="37" t="s">
        <v>9</v>
      </c>
    </row>
    <row r="31" spans="1:5">
      <c r="A31" s="37">
        <v>31</v>
      </c>
      <c r="B31" s="37">
        <v>2</v>
      </c>
      <c r="C31" s="37" t="s">
        <v>123</v>
      </c>
      <c r="D31" s="37">
        <v>3</v>
      </c>
      <c r="E31" s="37"/>
    </row>
    <row r="32" spans="1:5">
      <c r="A32" s="37">
        <v>32</v>
      </c>
      <c r="B32" s="37">
        <v>2</v>
      </c>
      <c r="C32" s="37" t="s">
        <v>36</v>
      </c>
      <c r="D32" s="37">
        <v>1</v>
      </c>
      <c r="E32" s="37" t="s">
        <v>9</v>
      </c>
    </row>
    <row r="33" spans="1:5">
      <c r="A33" s="37">
        <v>33</v>
      </c>
      <c r="B33" s="37">
        <v>2</v>
      </c>
      <c r="C33" s="37" t="s">
        <v>37</v>
      </c>
      <c r="D33" s="37">
        <v>2</v>
      </c>
      <c r="E33" s="37" t="s">
        <v>11</v>
      </c>
    </row>
    <row r="34" spans="1:5">
      <c r="A34" s="37">
        <v>34</v>
      </c>
      <c r="B34" s="37">
        <v>2</v>
      </c>
      <c r="C34" s="37" t="s">
        <v>38</v>
      </c>
      <c r="D34" s="37">
        <v>3</v>
      </c>
      <c r="E34" s="37" t="s">
        <v>13</v>
      </c>
    </row>
    <row r="35" spans="1:5">
      <c r="A35" s="37">
        <v>35</v>
      </c>
      <c r="B35" s="37">
        <v>2</v>
      </c>
      <c r="C35" s="37" t="s">
        <v>39</v>
      </c>
      <c r="D35" s="37">
        <v>4</v>
      </c>
      <c r="E35" s="37" t="s">
        <v>15</v>
      </c>
    </row>
    <row r="36" spans="1:5">
      <c r="A36" s="37">
        <v>36</v>
      </c>
      <c r="B36" s="37">
        <v>2</v>
      </c>
      <c r="C36" s="37" t="s">
        <v>40</v>
      </c>
      <c r="D36" s="37">
        <v>5</v>
      </c>
      <c r="E36" s="37" t="s">
        <v>17</v>
      </c>
    </row>
    <row r="37" spans="1:5">
      <c r="A37" s="37">
        <v>37</v>
      </c>
      <c r="B37" s="37">
        <v>2</v>
      </c>
      <c r="C37" s="37" t="s">
        <v>41</v>
      </c>
      <c r="D37" s="37">
        <v>1</v>
      </c>
      <c r="E37" s="37" t="s">
        <v>9</v>
      </c>
    </row>
    <row r="38" spans="1:5">
      <c r="A38" s="37">
        <v>38</v>
      </c>
      <c r="B38" s="37">
        <v>2</v>
      </c>
      <c r="C38" s="37" t="s">
        <v>42</v>
      </c>
      <c r="D38" s="37">
        <v>2</v>
      </c>
      <c r="E38" s="37" t="s">
        <v>11</v>
      </c>
    </row>
    <row r="39" spans="1:5">
      <c r="A39" s="37">
        <v>39</v>
      </c>
      <c r="B39" s="37">
        <v>2</v>
      </c>
      <c r="C39" s="37" t="s">
        <v>43</v>
      </c>
      <c r="D39" s="37">
        <v>3</v>
      </c>
      <c r="E39" s="37" t="s">
        <v>13</v>
      </c>
    </row>
    <row r="40" spans="1:5">
      <c r="A40" s="37">
        <v>40</v>
      </c>
      <c r="B40" s="37">
        <v>2</v>
      </c>
      <c r="C40" s="37" t="s">
        <v>44</v>
      </c>
      <c r="D40" s="37">
        <v>4</v>
      </c>
      <c r="E40" s="37" t="s">
        <v>15</v>
      </c>
    </row>
    <row r="41" spans="1:5">
      <c r="A41" s="37">
        <v>41</v>
      </c>
      <c r="B41" s="37">
        <v>2</v>
      </c>
      <c r="C41" s="37" t="s">
        <v>45</v>
      </c>
      <c r="D41" s="37">
        <v>5</v>
      </c>
      <c r="E41" s="37" t="s">
        <v>17</v>
      </c>
    </row>
    <row r="42" spans="1:5">
      <c r="A42" s="37">
        <v>42</v>
      </c>
      <c r="B42" s="37">
        <v>2</v>
      </c>
      <c r="C42" s="37" t="s">
        <v>140</v>
      </c>
      <c r="D42" s="37">
        <v>4</v>
      </c>
      <c r="E42" s="37"/>
    </row>
    <row r="43" spans="1:5">
      <c r="A43" s="37">
        <v>43</v>
      </c>
      <c r="B43" s="37">
        <v>2</v>
      </c>
      <c r="C43" s="37" t="s">
        <v>46</v>
      </c>
      <c r="D43" s="37">
        <v>1</v>
      </c>
      <c r="E43" s="37" t="s">
        <v>9</v>
      </c>
    </row>
    <row r="44" spans="1:5">
      <c r="A44" s="37">
        <v>44</v>
      </c>
      <c r="B44" s="37">
        <v>2</v>
      </c>
      <c r="C44" s="37" t="s">
        <v>47</v>
      </c>
      <c r="D44" s="37">
        <v>2</v>
      </c>
      <c r="E44" s="37" t="s">
        <v>11</v>
      </c>
    </row>
    <row r="45" spans="1:5">
      <c r="A45" s="37">
        <v>45</v>
      </c>
      <c r="B45" s="37">
        <v>2</v>
      </c>
      <c r="C45" s="37" t="s">
        <v>48</v>
      </c>
      <c r="D45" s="37">
        <v>1</v>
      </c>
      <c r="E45" s="37" t="s">
        <v>9</v>
      </c>
    </row>
    <row r="46" spans="1:5">
      <c r="A46" s="37">
        <v>46</v>
      </c>
      <c r="B46" s="37">
        <v>2</v>
      </c>
      <c r="C46" s="37" t="s">
        <v>49</v>
      </c>
      <c r="D46" s="37">
        <v>1</v>
      </c>
      <c r="E46" s="37" t="s">
        <v>9</v>
      </c>
    </row>
    <row r="47" spans="1:5">
      <c r="A47" s="37">
        <v>47</v>
      </c>
      <c r="B47" s="37">
        <v>2</v>
      </c>
      <c r="C47" s="37" t="s">
        <v>50</v>
      </c>
      <c r="D47" s="37">
        <v>1</v>
      </c>
      <c r="E47" s="37" t="s">
        <v>9</v>
      </c>
    </row>
    <row r="48" spans="1:5">
      <c r="A48" s="37">
        <v>48</v>
      </c>
      <c r="B48" s="37">
        <v>2</v>
      </c>
      <c r="C48" s="37" t="s">
        <v>51</v>
      </c>
      <c r="D48" s="37">
        <v>1</v>
      </c>
      <c r="E48" s="37" t="s">
        <v>9</v>
      </c>
    </row>
    <row r="49" spans="1:5">
      <c r="A49" s="37">
        <v>49</v>
      </c>
      <c r="B49" s="37">
        <v>2</v>
      </c>
      <c r="C49" s="37" t="s">
        <v>52</v>
      </c>
      <c r="D49" s="37">
        <v>2</v>
      </c>
      <c r="E49" s="37" t="s">
        <v>11</v>
      </c>
    </row>
    <row r="50" spans="1:5">
      <c r="A50" s="37">
        <v>50</v>
      </c>
      <c r="B50" s="37">
        <v>2</v>
      </c>
      <c r="C50" s="37" t="s">
        <v>53</v>
      </c>
      <c r="D50" s="37">
        <v>3</v>
      </c>
      <c r="E50" s="37" t="s">
        <v>13</v>
      </c>
    </row>
    <row r="51" spans="1:5">
      <c r="A51" s="37">
        <v>51</v>
      </c>
      <c r="B51" s="37">
        <v>2</v>
      </c>
      <c r="C51" s="37" t="s">
        <v>54</v>
      </c>
      <c r="D51" s="37">
        <v>4</v>
      </c>
      <c r="E51" s="37" t="s">
        <v>15</v>
      </c>
    </row>
    <row r="52" spans="1:5">
      <c r="A52" s="37">
        <v>52</v>
      </c>
      <c r="B52" s="37">
        <v>2</v>
      </c>
      <c r="C52" s="37" t="s">
        <v>55</v>
      </c>
      <c r="D52" s="37">
        <v>5</v>
      </c>
      <c r="E52" s="37" t="s">
        <v>17</v>
      </c>
    </row>
    <row r="53" spans="1:5">
      <c r="A53" s="37">
        <v>53</v>
      </c>
      <c r="B53" s="37">
        <v>2</v>
      </c>
      <c r="C53" s="37" t="s">
        <v>155</v>
      </c>
      <c r="D53" s="37">
        <v>3</v>
      </c>
      <c r="E53" s="37"/>
    </row>
    <row r="54" spans="1:5">
      <c r="A54" s="37">
        <v>54</v>
      </c>
      <c r="B54" s="37">
        <v>3</v>
      </c>
      <c r="C54" s="37" t="s">
        <v>31</v>
      </c>
      <c r="D54" s="37">
        <v>1</v>
      </c>
      <c r="E54" s="37" t="s">
        <v>9</v>
      </c>
    </row>
    <row r="55" spans="1:5">
      <c r="A55" s="37">
        <v>55</v>
      </c>
      <c r="B55" s="37">
        <v>3</v>
      </c>
      <c r="C55" s="37" t="s">
        <v>32</v>
      </c>
      <c r="D55" s="37">
        <v>2</v>
      </c>
      <c r="E55" s="37" t="s">
        <v>11</v>
      </c>
    </row>
    <row r="56" spans="1:5">
      <c r="A56" s="37">
        <v>56</v>
      </c>
      <c r="B56" s="37">
        <v>3</v>
      </c>
      <c r="C56" s="37" t="s">
        <v>33</v>
      </c>
      <c r="D56" s="37">
        <v>3</v>
      </c>
      <c r="E56" s="37" t="s">
        <v>13</v>
      </c>
    </row>
    <row r="57" spans="1:5">
      <c r="A57" s="37">
        <v>57</v>
      </c>
      <c r="B57" s="37">
        <v>3</v>
      </c>
      <c r="C57" s="37" t="s">
        <v>34</v>
      </c>
      <c r="D57" s="37">
        <v>1</v>
      </c>
      <c r="E57" s="37" t="s">
        <v>9</v>
      </c>
    </row>
    <row r="58" spans="1:5">
      <c r="A58" s="37">
        <v>58</v>
      </c>
      <c r="B58" s="37">
        <v>3</v>
      </c>
      <c r="C58" s="37" t="s">
        <v>35</v>
      </c>
      <c r="D58" s="37">
        <v>1</v>
      </c>
      <c r="E58" s="37" t="s">
        <v>9</v>
      </c>
    </row>
    <row r="59" spans="1:5">
      <c r="A59" s="37">
        <v>59</v>
      </c>
      <c r="B59" s="37">
        <v>3</v>
      </c>
      <c r="C59" s="37" t="s">
        <v>123</v>
      </c>
      <c r="D59" s="37">
        <v>3</v>
      </c>
      <c r="E59" s="37" t="s">
        <v>13</v>
      </c>
    </row>
    <row r="60" spans="1:5">
      <c r="A60" s="37">
        <v>60</v>
      </c>
      <c r="B60" s="37">
        <v>3</v>
      </c>
      <c r="C60" s="37" t="s">
        <v>36</v>
      </c>
      <c r="D60" s="37">
        <v>1</v>
      </c>
      <c r="E60" s="37" t="s">
        <v>9</v>
      </c>
    </row>
    <row r="61" spans="1:5">
      <c r="A61" s="37">
        <v>61</v>
      </c>
      <c r="B61" s="37">
        <v>3</v>
      </c>
      <c r="C61" s="37" t="s">
        <v>37</v>
      </c>
      <c r="D61" s="37">
        <v>2</v>
      </c>
      <c r="E61" s="37" t="s">
        <v>11</v>
      </c>
    </row>
    <row r="62" spans="1:5">
      <c r="A62" s="37">
        <v>62</v>
      </c>
      <c r="B62" s="37">
        <v>3</v>
      </c>
      <c r="C62" s="37" t="s">
        <v>38</v>
      </c>
      <c r="D62" s="37">
        <v>3</v>
      </c>
      <c r="E62" s="37" t="s">
        <v>13</v>
      </c>
    </row>
    <row r="63" spans="1:5">
      <c r="A63" s="37">
        <v>63</v>
      </c>
      <c r="B63" s="37">
        <v>3</v>
      </c>
      <c r="C63" s="37" t="s">
        <v>39</v>
      </c>
      <c r="D63" s="37">
        <v>4</v>
      </c>
      <c r="E63" s="37" t="s">
        <v>15</v>
      </c>
    </row>
    <row r="64" spans="1:5">
      <c r="A64" s="37">
        <v>64</v>
      </c>
      <c r="B64" s="37">
        <v>3</v>
      </c>
      <c r="C64" s="37" t="s">
        <v>40</v>
      </c>
      <c r="D64" s="37">
        <v>5</v>
      </c>
      <c r="E64" s="37" t="s">
        <v>17</v>
      </c>
    </row>
    <row r="65" spans="1:5">
      <c r="A65" s="37">
        <v>65</v>
      </c>
      <c r="B65" s="37">
        <v>3</v>
      </c>
      <c r="C65" s="37" t="s">
        <v>41</v>
      </c>
      <c r="D65" s="37">
        <v>1</v>
      </c>
      <c r="E65" s="37" t="s">
        <v>9</v>
      </c>
    </row>
    <row r="66" spans="1:5">
      <c r="A66" s="37">
        <v>66</v>
      </c>
      <c r="B66" s="37">
        <v>3</v>
      </c>
      <c r="C66" s="37" t="s">
        <v>42</v>
      </c>
      <c r="D66" s="37">
        <v>2</v>
      </c>
      <c r="E66" s="37" t="s">
        <v>11</v>
      </c>
    </row>
    <row r="67" spans="1:5">
      <c r="A67" s="37">
        <v>67</v>
      </c>
      <c r="B67" s="37">
        <v>3</v>
      </c>
      <c r="C67" s="37" t="s">
        <v>43</v>
      </c>
      <c r="D67" s="37">
        <v>3</v>
      </c>
      <c r="E67" s="37" t="s">
        <v>13</v>
      </c>
    </row>
    <row r="68" spans="1:5">
      <c r="A68" s="37">
        <v>68</v>
      </c>
      <c r="B68" s="37">
        <v>3</v>
      </c>
      <c r="C68" s="37" t="s">
        <v>44</v>
      </c>
      <c r="D68" s="37">
        <v>4</v>
      </c>
      <c r="E68" s="37" t="s">
        <v>15</v>
      </c>
    </row>
    <row r="69" spans="1:5">
      <c r="A69" s="37">
        <v>69</v>
      </c>
      <c r="B69" s="37">
        <v>3</v>
      </c>
      <c r="C69" s="37" t="s">
        <v>45</v>
      </c>
      <c r="D69" s="37">
        <v>5</v>
      </c>
      <c r="E69" s="37" t="s">
        <v>17</v>
      </c>
    </row>
    <row r="70" spans="1:5">
      <c r="A70" s="37">
        <v>70</v>
      </c>
      <c r="B70" s="37">
        <v>3</v>
      </c>
      <c r="C70" s="37" t="s">
        <v>140</v>
      </c>
      <c r="D70" s="37">
        <v>4</v>
      </c>
      <c r="E70" s="37" t="s">
        <v>15</v>
      </c>
    </row>
    <row r="71" spans="1:5">
      <c r="A71" s="37">
        <v>71</v>
      </c>
      <c r="B71" s="37">
        <v>3</v>
      </c>
      <c r="C71" s="37" t="s">
        <v>185</v>
      </c>
      <c r="D71" s="37">
        <v>5</v>
      </c>
      <c r="E71" s="37"/>
    </row>
    <row r="72" spans="1:5">
      <c r="A72" s="37">
        <v>72</v>
      </c>
      <c r="B72" s="37">
        <v>3</v>
      </c>
      <c r="C72" s="37" t="s">
        <v>46</v>
      </c>
      <c r="D72" s="37">
        <v>2</v>
      </c>
      <c r="E72" s="37" t="s">
        <v>11</v>
      </c>
    </row>
    <row r="73" spans="1:5">
      <c r="A73" s="37">
        <v>73</v>
      </c>
      <c r="B73" s="37">
        <v>3</v>
      </c>
      <c r="C73" s="37" t="s">
        <v>47</v>
      </c>
      <c r="D73" s="37">
        <v>2</v>
      </c>
      <c r="E73" s="37" t="s">
        <v>11</v>
      </c>
    </row>
    <row r="74" spans="1:5">
      <c r="A74" s="37">
        <v>74</v>
      </c>
      <c r="B74" s="37">
        <v>3</v>
      </c>
      <c r="C74" s="37" t="s">
        <v>48</v>
      </c>
      <c r="D74" s="37">
        <v>1</v>
      </c>
      <c r="E74" s="37" t="s">
        <v>9</v>
      </c>
    </row>
    <row r="75" spans="1:5">
      <c r="A75" s="37">
        <v>75</v>
      </c>
      <c r="B75" s="37">
        <v>3</v>
      </c>
      <c r="C75" s="37" t="s">
        <v>49</v>
      </c>
      <c r="D75" s="37">
        <v>1</v>
      </c>
      <c r="E75" s="37" t="s">
        <v>9</v>
      </c>
    </row>
    <row r="76" spans="1:5">
      <c r="A76" s="37">
        <v>76</v>
      </c>
      <c r="B76" s="37">
        <v>3</v>
      </c>
      <c r="C76" s="37" t="s">
        <v>50</v>
      </c>
      <c r="D76" s="37">
        <v>1</v>
      </c>
      <c r="E76" s="37" t="s">
        <v>9</v>
      </c>
    </row>
    <row r="77" spans="1:5">
      <c r="A77" s="37">
        <v>77</v>
      </c>
      <c r="B77" s="37">
        <v>3</v>
      </c>
      <c r="C77" s="37" t="s">
        <v>51</v>
      </c>
      <c r="D77" s="37">
        <v>1</v>
      </c>
      <c r="E77" s="37" t="s">
        <v>9</v>
      </c>
    </row>
    <row r="78" spans="1:5">
      <c r="A78" s="37">
        <v>78</v>
      </c>
      <c r="B78" s="37">
        <v>3</v>
      </c>
      <c r="C78" s="37" t="s">
        <v>52</v>
      </c>
      <c r="D78" s="37">
        <v>2</v>
      </c>
      <c r="E78" s="37" t="s">
        <v>11</v>
      </c>
    </row>
    <row r="79" spans="1:5">
      <c r="A79" s="37">
        <v>79</v>
      </c>
      <c r="B79" s="37">
        <v>3</v>
      </c>
      <c r="C79" s="37" t="s">
        <v>53</v>
      </c>
      <c r="D79" s="37">
        <v>3</v>
      </c>
      <c r="E79" s="37" t="s">
        <v>13</v>
      </c>
    </row>
    <row r="80" spans="1:5">
      <c r="A80" s="37">
        <v>80</v>
      </c>
      <c r="B80" s="37">
        <v>3</v>
      </c>
      <c r="C80" s="37" t="s">
        <v>54</v>
      </c>
      <c r="D80" s="37">
        <v>4</v>
      </c>
      <c r="E80" s="37" t="s">
        <v>15</v>
      </c>
    </row>
    <row r="81" spans="1:5">
      <c r="A81" s="37">
        <v>81</v>
      </c>
      <c r="B81" s="37">
        <v>3</v>
      </c>
      <c r="C81" s="37" t="s">
        <v>55</v>
      </c>
      <c r="D81" s="37">
        <v>5</v>
      </c>
      <c r="E81" s="37" t="s">
        <v>17</v>
      </c>
    </row>
    <row r="82" spans="1:5">
      <c r="A82" s="37">
        <v>82</v>
      </c>
      <c r="B82" s="37">
        <v>3</v>
      </c>
      <c r="C82" s="37" t="s">
        <v>155</v>
      </c>
      <c r="D82" s="37">
        <v>3</v>
      </c>
      <c r="E82" s="37" t="s">
        <v>13</v>
      </c>
    </row>
    <row r="83" spans="1:5">
      <c r="A83" s="37">
        <v>83</v>
      </c>
      <c r="B83" s="37">
        <v>3</v>
      </c>
      <c r="C83" s="37" t="s">
        <v>201</v>
      </c>
      <c r="D83" s="37">
        <v>5</v>
      </c>
      <c r="E83" s="37"/>
    </row>
    <row r="84" spans="1:5">
      <c r="A84" s="37">
        <v>84</v>
      </c>
      <c r="B84" s="37">
        <v>4</v>
      </c>
      <c r="C84" s="37" t="s">
        <v>31</v>
      </c>
      <c r="D84" s="37">
        <v>2</v>
      </c>
      <c r="E84" s="37" t="s">
        <v>11</v>
      </c>
    </row>
    <row r="85" spans="1:5">
      <c r="A85" s="37">
        <v>85</v>
      </c>
      <c r="B85" s="37">
        <v>4</v>
      </c>
      <c r="C85" s="37" t="s">
        <v>32</v>
      </c>
      <c r="D85" s="37">
        <v>2</v>
      </c>
      <c r="E85" s="37" t="s">
        <v>11</v>
      </c>
    </row>
    <row r="86" spans="1:5">
      <c r="A86" s="37">
        <v>86</v>
      </c>
      <c r="B86" s="37">
        <v>4</v>
      </c>
      <c r="C86" s="37" t="s">
        <v>33</v>
      </c>
      <c r="D86" s="37">
        <v>1</v>
      </c>
      <c r="E86" s="37" t="s">
        <v>9</v>
      </c>
    </row>
    <row r="87" spans="1:5">
      <c r="A87" s="37">
        <v>87</v>
      </c>
      <c r="B87" s="37">
        <v>4</v>
      </c>
      <c r="C87" s="37" t="s">
        <v>34</v>
      </c>
      <c r="D87" s="37">
        <v>1</v>
      </c>
      <c r="E87" s="37" t="s">
        <v>9</v>
      </c>
    </row>
    <row r="88" spans="1:5">
      <c r="A88" s="37">
        <v>88</v>
      </c>
      <c r="B88" s="37">
        <v>4</v>
      </c>
      <c r="C88" s="37" t="s">
        <v>35</v>
      </c>
      <c r="D88" s="37">
        <v>1</v>
      </c>
      <c r="E88" s="37" t="s">
        <v>9</v>
      </c>
    </row>
    <row r="89" spans="1:5">
      <c r="A89" s="37">
        <v>89</v>
      </c>
      <c r="B89" s="37">
        <v>4</v>
      </c>
      <c r="C89" s="37" t="s">
        <v>123</v>
      </c>
      <c r="D89" s="37">
        <v>3</v>
      </c>
      <c r="E89" s="37" t="s">
        <v>13</v>
      </c>
    </row>
    <row r="90" spans="1:5">
      <c r="A90" s="37">
        <v>90</v>
      </c>
      <c r="B90" s="37">
        <v>4</v>
      </c>
      <c r="C90" s="37" t="s">
        <v>210</v>
      </c>
      <c r="D90" s="37">
        <v>3</v>
      </c>
      <c r="E90" s="37"/>
    </row>
    <row r="91" spans="1:5">
      <c r="A91" s="37">
        <v>91</v>
      </c>
      <c r="B91" s="37">
        <v>4</v>
      </c>
      <c r="C91" s="37" t="s">
        <v>36</v>
      </c>
      <c r="D91" s="37">
        <v>1</v>
      </c>
      <c r="E91" s="37" t="s">
        <v>9</v>
      </c>
    </row>
    <row r="92" spans="1:5">
      <c r="A92" s="37">
        <v>92</v>
      </c>
      <c r="B92" s="37">
        <v>4</v>
      </c>
      <c r="C92" s="37" t="s">
        <v>37</v>
      </c>
      <c r="D92" s="37">
        <v>2</v>
      </c>
      <c r="E92" s="37" t="s">
        <v>11</v>
      </c>
    </row>
    <row r="93" spans="1:5">
      <c r="A93" s="37">
        <v>93</v>
      </c>
      <c r="B93" s="37">
        <v>4</v>
      </c>
      <c r="C93" s="37" t="s">
        <v>38</v>
      </c>
      <c r="D93" s="37">
        <v>3</v>
      </c>
      <c r="E93" s="37" t="s">
        <v>13</v>
      </c>
    </row>
    <row r="94" spans="1:5">
      <c r="A94" s="37">
        <v>94</v>
      </c>
      <c r="B94" s="37">
        <v>4</v>
      </c>
      <c r="C94" s="37" t="s">
        <v>39</v>
      </c>
      <c r="D94" s="37">
        <v>4</v>
      </c>
      <c r="E94" s="37" t="s">
        <v>15</v>
      </c>
    </row>
    <row r="95" spans="1:5">
      <c r="A95" s="37">
        <v>95</v>
      </c>
      <c r="B95" s="37">
        <v>4</v>
      </c>
      <c r="C95" s="37" t="s">
        <v>40</v>
      </c>
      <c r="D95" s="37">
        <v>5</v>
      </c>
      <c r="E95" s="37" t="s">
        <v>17</v>
      </c>
    </row>
    <row r="96" spans="1:5">
      <c r="A96" s="37">
        <v>96</v>
      </c>
      <c r="B96" s="37">
        <v>4</v>
      </c>
      <c r="C96" s="37" t="s">
        <v>41</v>
      </c>
      <c r="D96" s="37">
        <v>1</v>
      </c>
      <c r="E96" s="37" t="s">
        <v>9</v>
      </c>
    </row>
    <row r="97" spans="1:5">
      <c r="A97" s="37">
        <v>97</v>
      </c>
      <c r="B97" s="37">
        <v>4</v>
      </c>
      <c r="C97" s="37" t="s">
        <v>42</v>
      </c>
      <c r="D97" s="37">
        <v>2</v>
      </c>
      <c r="E97" s="37" t="s">
        <v>11</v>
      </c>
    </row>
    <row r="98" spans="1:5">
      <c r="A98" s="37">
        <v>98</v>
      </c>
      <c r="B98" s="37">
        <v>4</v>
      </c>
      <c r="C98" s="37" t="s">
        <v>43</v>
      </c>
      <c r="D98" s="37">
        <v>3</v>
      </c>
      <c r="E98" s="37" t="s">
        <v>13</v>
      </c>
    </row>
    <row r="99" spans="1:5">
      <c r="A99" s="37">
        <v>99</v>
      </c>
      <c r="B99" s="37">
        <v>4</v>
      </c>
      <c r="C99" s="37" t="s">
        <v>44</v>
      </c>
      <c r="D99" s="37">
        <v>4</v>
      </c>
      <c r="E99" s="37" t="s">
        <v>15</v>
      </c>
    </row>
    <row r="100" spans="1:5">
      <c r="A100" s="37">
        <v>100</v>
      </c>
      <c r="B100" s="37">
        <v>4</v>
      </c>
      <c r="C100" s="37" t="s">
        <v>45</v>
      </c>
      <c r="D100" s="37">
        <v>5</v>
      </c>
      <c r="E100" s="37" t="s">
        <v>17</v>
      </c>
    </row>
    <row r="101" spans="1:5">
      <c r="A101" s="37">
        <v>101</v>
      </c>
      <c r="B101" s="37">
        <v>4</v>
      </c>
      <c r="C101" s="37" t="s">
        <v>140</v>
      </c>
      <c r="D101" s="37">
        <v>4</v>
      </c>
      <c r="E101" s="37" t="s">
        <v>15</v>
      </c>
    </row>
    <row r="102" spans="1:5">
      <c r="A102" s="37">
        <v>102</v>
      </c>
      <c r="B102" s="37">
        <v>4</v>
      </c>
      <c r="C102" s="37" t="s">
        <v>185</v>
      </c>
      <c r="D102" s="37">
        <v>5</v>
      </c>
      <c r="E102" s="37" t="s">
        <v>17</v>
      </c>
    </row>
    <row r="103" spans="1:5">
      <c r="A103" s="37">
        <v>103</v>
      </c>
      <c r="B103" s="37">
        <v>4</v>
      </c>
      <c r="C103" s="37" t="s">
        <v>46</v>
      </c>
      <c r="D103" s="37">
        <v>2</v>
      </c>
      <c r="E103" s="37" t="s">
        <v>11</v>
      </c>
    </row>
    <row r="104" spans="1:5">
      <c r="A104" s="37">
        <v>104</v>
      </c>
      <c r="B104" s="37">
        <v>4</v>
      </c>
      <c r="C104" s="37" t="s">
        <v>47</v>
      </c>
      <c r="D104" s="37">
        <v>2</v>
      </c>
      <c r="E104" s="37" t="s">
        <v>11</v>
      </c>
    </row>
    <row r="105" spans="1:5">
      <c r="A105" s="37">
        <v>105</v>
      </c>
      <c r="B105" s="37">
        <v>4</v>
      </c>
      <c r="C105" s="37" t="s">
        <v>48</v>
      </c>
      <c r="D105" s="37">
        <v>1</v>
      </c>
      <c r="E105" s="37" t="s">
        <v>9</v>
      </c>
    </row>
    <row r="106" spans="1:5">
      <c r="A106" s="37">
        <v>106</v>
      </c>
      <c r="B106" s="37">
        <v>4</v>
      </c>
      <c r="C106" s="37" t="s">
        <v>49</v>
      </c>
      <c r="D106" s="37">
        <v>1</v>
      </c>
      <c r="E106" s="37" t="s">
        <v>9</v>
      </c>
    </row>
    <row r="107" spans="1:5">
      <c r="A107" s="37">
        <v>107</v>
      </c>
      <c r="B107" s="37">
        <v>4</v>
      </c>
      <c r="C107" s="37" t="s">
        <v>50</v>
      </c>
      <c r="D107" s="37">
        <v>1</v>
      </c>
      <c r="E107" s="37" t="s">
        <v>9</v>
      </c>
    </row>
    <row r="108" spans="1:5">
      <c r="A108" s="37">
        <v>108</v>
      </c>
      <c r="B108" s="37">
        <v>4</v>
      </c>
      <c r="C108" s="37" t="s">
        <v>51</v>
      </c>
      <c r="D108" s="37">
        <v>1</v>
      </c>
      <c r="E108" s="37" t="s">
        <v>9</v>
      </c>
    </row>
    <row r="109" spans="1:5">
      <c r="A109" s="37">
        <v>109</v>
      </c>
      <c r="B109" s="37">
        <v>4</v>
      </c>
      <c r="C109" s="37" t="s">
        <v>52</v>
      </c>
      <c r="D109" s="37">
        <v>2</v>
      </c>
      <c r="E109" s="37" t="s">
        <v>11</v>
      </c>
    </row>
    <row r="110" spans="1:5">
      <c r="A110" s="37">
        <v>110</v>
      </c>
      <c r="B110" s="37">
        <v>4</v>
      </c>
      <c r="C110" s="37" t="s">
        <v>53</v>
      </c>
      <c r="D110" s="37">
        <v>3</v>
      </c>
      <c r="E110" s="37" t="s">
        <v>13</v>
      </c>
    </row>
    <row r="111" spans="1:5">
      <c r="A111" s="37">
        <v>111</v>
      </c>
      <c r="B111" s="37">
        <v>4</v>
      </c>
      <c r="C111" s="37" t="s">
        <v>54</v>
      </c>
      <c r="D111" s="37">
        <v>4</v>
      </c>
      <c r="E111" s="37" t="s">
        <v>15</v>
      </c>
    </row>
    <row r="112" spans="1:5">
      <c r="A112" s="37">
        <v>112</v>
      </c>
      <c r="B112" s="37">
        <v>4</v>
      </c>
      <c r="C112" s="37" t="s">
        <v>55</v>
      </c>
      <c r="D112" s="37">
        <v>5</v>
      </c>
      <c r="E112" s="37" t="s">
        <v>17</v>
      </c>
    </row>
    <row r="113" spans="1:5">
      <c r="A113" s="37">
        <v>113</v>
      </c>
      <c r="B113" s="37">
        <v>4</v>
      </c>
      <c r="C113" s="37" t="s">
        <v>155</v>
      </c>
      <c r="D113" s="37">
        <v>3</v>
      </c>
      <c r="E113" s="37" t="s">
        <v>13</v>
      </c>
    </row>
    <row r="114" spans="1:5">
      <c r="A114" s="37">
        <v>114</v>
      </c>
      <c r="B114" s="37">
        <v>4</v>
      </c>
      <c r="C114" s="37" t="s">
        <v>201</v>
      </c>
      <c r="D114" s="37">
        <v>5</v>
      </c>
      <c r="E114" s="37" t="s">
        <v>17</v>
      </c>
    </row>
    <row r="115" spans="1:5">
      <c r="A115" s="37">
        <v>115</v>
      </c>
      <c r="B115" s="37">
        <v>5</v>
      </c>
      <c r="C115" s="37" t="s">
        <v>31</v>
      </c>
      <c r="D115" s="37">
        <v>2</v>
      </c>
      <c r="E115" s="37" t="s">
        <v>11</v>
      </c>
    </row>
    <row r="116" spans="1:5">
      <c r="A116" s="37">
        <v>116</v>
      </c>
      <c r="B116" s="37">
        <v>5</v>
      </c>
      <c r="C116" s="37" t="s">
        <v>32</v>
      </c>
      <c r="D116" s="37">
        <v>2</v>
      </c>
      <c r="E116" s="37" t="s">
        <v>11</v>
      </c>
    </row>
    <row r="117" spans="1:5">
      <c r="A117" s="37">
        <v>117</v>
      </c>
      <c r="B117" s="37">
        <v>5</v>
      </c>
      <c r="C117" s="37" t="s">
        <v>33</v>
      </c>
      <c r="D117" s="37">
        <v>1</v>
      </c>
      <c r="E117" s="37" t="s">
        <v>9</v>
      </c>
    </row>
    <row r="118" spans="1:5">
      <c r="A118" s="37">
        <v>118</v>
      </c>
      <c r="B118" s="37">
        <v>5</v>
      </c>
      <c r="C118" s="37" t="s">
        <v>34</v>
      </c>
      <c r="D118" s="37">
        <v>1</v>
      </c>
      <c r="E118" s="37" t="s">
        <v>9</v>
      </c>
    </row>
    <row r="119" spans="1:5">
      <c r="A119" s="37">
        <v>119</v>
      </c>
      <c r="B119" s="37">
        <v>5</v>
      </c>
      <c r="C119" s="37" t="s">
        <v>35</v>
      </c>
      <c r="D119" s="37">
        <v>1</v>
      </c>
      <c r="E119" s="37" t="s">
        <v>9</v>
      </c>
    </row>
    <row r="120" spans="1:5">
      <c r="A120" s="37">
        <v>120</v>
      </c>
      <c r="B120" s="37">
        <v>5</v>
      </c>
      <c r="C120" s="37" t="s">
        <v>123</v>
      </c>
      <c r="D120" s="37">
        <v>3</v>
      </c>
      <c r="E120" s="37" t="s">
        <v>13</v>
      </c>
    </row>
    <row r="121" spans="1:5">
      <c r="A121" s="37">
        <v>121</v>
      </c>
      <c r="B121" s="37">
        <v>5</v>
      </c>
      <c r="C121" s="37" t="s">
        <v>210</v>
      </c>
      <c r="D121" s="37">
        <v>3</v>
      </c>
      <c r="E121" s="37" t="s">
        <v>13</v>
      </c>
    </row>
    <row r="122" spans="1:5">
      <c r="A122" s="37">
        <v>122</v>
      </c>
      <c r="B122" s="37">
        <v>5</v>
      </c>
      <c r="C122" s="37" t="s">
        <v>36</v>
      </c>
      <c r="D122" s="37">
        <v>1</v>
      </c>
      <c r="E122" s="37" t="s">
        <v>9</v>
      </c>
    </row>
    <row r="123" spans="1:5">
      <c r="A123" s="37">
        <v>123</v>
      </c>
      <c r="B123" s="37">
        <v>5</v>
      </c>
      <c r="C123" s="37" t="s">
        <v>37</v>
      </c>
      <c r="D123" s="37">
        <v>2</v>
      </c>
      <c r="E123" s="37" t="s">
        <v>11</v>
      </c>
    </row>
    <row r="124" spans="1:5">
      <c r="A124" s="37">
        <v>124</v>
      </c>
      <c r="B124" s="37">
        <v>5</v>
      </c>
      <c r="C124" s="37" t="s">
        <v>38</v>
      </c>
      <c r="D124" s="37">
        <v>3</v>
      </c>
      <c r="E124" s="37" t="s">
        <v>13</v>
      </c>
    </row>
    <row r="125" spans="1:5">
      <c r="A125" s="37">
        <v>125</v>
      </c>
      <c r="B125" s="37">
        <v>5</v>
      </c>
      <c r="C125" s="37" t="s">
        <v>39</v>
      </c>
      <c r="D125" s="37">
        <v>4</v>
      </c>
      <c r="E125" s="37" t="s">
        <v>15</v>
      </c>
    </row>
    <row r="126" spans="1:5">
      <c r="A126" s="37">
        <v>126</v>
      </c>
      <c r="B126" s="37">
        <v>5</v>
      </c>
      <c r="C126" s="37" t="s">
        <v>40</v>
      </c>
      <c r="D126" s="37">
        <v>5</v>
      </c>
      <c r="E126" s="37" t="s">
        <v>17</v>
      </c>
    </row>
    <row r="127" spans="1:5">
      <c r="A127" s="37">
        <v>127</v>
      </c>
      <c r="B127" s="37">
        <v>5</v>
      </c>
      <c r="C127" s="37" t="s">
        <v>41</v>
      </c>
      <c r="D127" s="37">
        <v>1</v>
      </c>
      <c r="E127" s="37" t="s">
        <v>9</v>
      </c>
    </row>
    <row r="128" spans="1:5">
      <c r="A128" s="37">
        <v>128</v>
      </c>
      <c r="B128" s="37">
        <v>5</v>
      </c>
      <c r="C128" s="37" t="s">
        <v>42</v>
      </c>
      <c r="D128" s="37">
        <v>2</v>
      </c>
      <c r="E128" s="37" t="s">
        <v>11</v>
      </c>
    </row>
    <row r="129" spans="1:5">
      <c r="A129" s="37">
        <v>129</v>
      </c>
      <c r="B129" s="37">
        <v>5</v>
      </c>
      <c r="C129" s="37" t="s">
        <v>43</v>
      </c>
      <c r="D129" s="37">
        <v>3</v>
      </c>
      <c r="E129" s="37" t="s">
        <v>13</v>
      </c>
    </row>
    <row r="130" spans="1:5">
      <c r="A130" s="37">
        <v>130</v>
      </c>
      <c r="B130" s="37">
        <v>5</v>
      </c>
      <c r="C130" s="37" t="s">
        <v>44</v>
      </c>
      <c r="D130" s="37">
        <v>4</v>
      </c>
      <c r="E130" s="37" t="s">
        <v>15</v>
      </c>
    </row>
    <row r="131" spans="1:5">
      <c r="A131" s="37">
        <v>131</v>
      </c>
      <c r="B131" s="37">
        <v>5</v>
      </c>
      <c r="C131" s="37" t="s">
        <v>45</v>
      </c>
      <c r="D131" s="37">
        <v>5</v>
      </c>
      <c r="E131" s="37" t="s">
        <v>17</v>
      </c>
    </row>
    <row r="132" spans="1:5">
      <c r="A132" s="37">
        <v>132</v>
      </c>
      <c r="B132" s="37">
        <v>5</v>
      </c>
      <c r="C132" s="37" t="s">
        <v>140</v>
      </c>
      <c r="D132" s="37">
        <v>4</v>
      </c>
      <c r="E132" s="37" t="s">
        <v>15</v>
      </c>
    </row>
    <row r="133" spans="1:5">
      <c r="A133" s="37">
        <v>133</v>
      </c>
      <c r="B133" s="37">
        <v>5</v>
      </c>
      <c r="C133" s="37" t="s">
        <v>185</v>
      </c>
      <c r="D133" s="37">
        <v>5</v>
      </c>
      <c r="E133" s="37" t="s">
        <v>17</v>
      </c>
    </row>
    <row r="134" spans="1:5">
      <c r="A134" s="37">
        <v>134</v>
      </c>
      <c r="B134" s="37">
        <v>5</v>
      </c>
      <c r="C134" s="37" t="s">
        <v>271</v>
      </c>
      <c r="D134" s="37">
        <v>3</v>
      </c>
      <c r="E134" s="37"/>
    </row>
    <row r="135" spans="1:5">
      <c r="A135" s="37">
        <v>135</v>
      </c>
      <c r="B135" s="37">
        <v>5</v>
      </c>
      <c r="C135" s="37" t="s">
        <v>46</v>
      </c>
      <c r="D135" s="37">
        <v>2</v>
      </c>
      <c r="E135" s="37" t="s">
        <v>11</v>
      </c>
    </row>
    <row r="136" spans="1:5">
      <c r="A136" s="37">
        <v>136</v>
      </c>
      <c r="B136" s="37">
        <v>5</v>
      </c>
      <c r="C136" s="37" t="s">
        <v>47</v>
      </c>
      <c r="D136" s="37">
        <v>2</v>
      </c>
      <c r="E136" s="37" t="s">
        <v>11</v>
      </c>
    </row>
    <row r="137" spans="1:5">
      <c r="A137" s="37">
        <v>137</v>
      </c>
      <c r="B137" s="37">
        <v>5</v>
      </c>
      <c r="C137" s="37" t="s">
        <v>48</v>
      </c>
      <c r="D137" s="37">
        <v>1</v>
      </c>
      <c r="E137" s="37" t="s">
        <v>9</v>
      </c>
    </row>
    <row r="138" spans="1:5">
      <c r="A138" s="37">
        <v>138</v>
      </c>
      <c r="B138" s="37">
        <v>5</v>
      </c>
      <c r="C138" s="37" t="s">
        <v>49</v>
      </c>
      <c r="D138" s="37">
        <v>1</v>
      </c>
      <c r="E138" s="37" t="s">
        <v>9</v>
      </c>
    </row>
    <row r="139" spans="1:5">
      <c r="A139" s="37">
        <v>139</v>
      </c>
      <c r="B139" s="37">
        <v>5</v>
      </c>
      <c r="C139" s="37" t="s">
        <v>50</v>
      </c>
      <c r="D139" s="37">
        <v>1</v>
      </c>
      <c r="E139" s="37" t="s">
        <v>9</v>
      </c>
    </row>
    <row r="140" spans="1:5">
      <c r="A140" s="37">
        <v>140</v>
      </c>
      <c r="B140" s="37">
        <v>5</v>
      </c>
      <c r="C140" s="37" t="s">
        <v>51</v>
      </c>
      <c r="D140" s="37">
        <v>1</v>
      </c>
      <c r="E140" s="37" t="s">
        <v>9</v>
      </c>
    </row>
    <row r="141" spans="1:5">
      <c r="A141" s="37">
        <v>141</v>
      </c>
      <c r="B141" s="37">
        <v>5</v>
      </c>
      <c r="C141" s="37" t="s">
        <v>52</v>
      </c>
      <c r="D141" s="37">
        <v>2</v>
      </c>
      <c r="E141" s="37" t="s">
        <v>11</v>
      </c>
    </row>
    <row r="142" spans="1:5">
      <c r="A142" s="37">
        <v>142</v>
      </c>
      <c r="B142" s="37">
        <v>5</v>
      </c>
      <c r="C142" s="37" t="s">
        <v>53</v>
      </c>
      <c r="D142" s="37">
        <v>3</v>
      </c>
      <c r="E142" s="37" t="s">
        <v>13</v>
      </c>
    </row>
    <row r="143" spans="1:5">
      <c r="A143" s="37">
        <v>143</v>
      </c>
      <c r="B143" s="37">
        <v>5</v>
      </c>
      <c r="C143" s="37" t="s">
        <v>54</v>
      </c>
      <c r="D143" s="37">
        <v>4</v>
      </c>
      <c r="E143" s="37" t="s">
        <v>15</v>
      </c>
    </row>
    <row r="144" spans="1:5">
      <c r="A144" s="37">
        <v>144</v>
      </c>
      <c r="B144" s="37">
        <v>5</v>
      </c>
      <c r="C144" s="37" t="s">
        <v>55</v>
      </c>
      <c r="D144" s="37">
        <v>5</v>
      </c>
      <c r="E144" s="37" t="s">
        <v>17</v>
      </c>
    </row>
    <row r="145" spans="1:5">
      <c r="A145" s="37">
        <v>145</v>
      </c>
      <c r="B145" s="37">
        <v>5</v>
      </c>
      <c r="C145" s="37" t="s">
        <v>155</v>
      </c>
      <c r="D145" s="37">
        <v>3</v>
      </c>
      <c r="E145" s="37" t="s">
        <v>13</v>
      </c>
    </row>
    <row r="146" spans="1:5">
      <c r="A146" s="37">
        <v>146</v>
      </c>
      <c r="B146" s="37">
        <v>5</v>
      </c>
      <c r="C146" s="37" t="s">
        <v>201</v>
      </c>
      <c r="D146" s="37">
        <v>5</v>
      </c>
      <c r="E146" s="37" t="s">
        <v>17</v>
      </c>
    </row>
    <row r="147" spans="1:5">
      <c r="A147" s="37">
        <v>147</v>
      </c>
      <c r="B147" s="37">
        <v>5</v>
      </c>
      <c r="C147" s="37" t="s">
        <v>284</v>
      </c>
      <c r="D147" s="37">
        <v>3</v>
      </c>
      <c r="E147" s="37"/>
    </row>
    <row r="148" spans="1:5">
      <c r="A148" s="37">
        <v>148</v>
      </c>
      <c r="B148" s="37">
        <v>6</v>
      </c>
      <c r="C148" s="37" t="s">
        <v>31</v>
      </c>
      <c r="D148" s="37">
        <v>2</v>
      </c>
      <c r="E148" s="37" t="s">
        <v>11</v>
      </c>
    </row>
    <row r="149" spans="1:5">
      <c r="A149" s="37">
        <v>149</v>
      </c>
      <c r="B149" s="37">
        <v>6</v>
      </c>
      <c r="C149" s="37" t="s">
        <v>32</v>
      </c>
      <c r="D149" s="37">
        <v>2</v>
      </c>
      <c r="E149" s="37" t="s">
        <v>11</v>
      </c>
    </row>
    <row r="150" spans="1:5">
      <c r="A150" s="37">
        <v>150</v>
      </c>
      <c r="B150" s="37">
        <v>6</v>
      </c>
      <c r="C150" s="37" t="s">
        <v>33</v>
      </c>
      <c r="D150" s="37">
        <v>1</v>
      </c>
      <c r="E150" s="37" t="s">
        <v>9</v>
      </c>
    </row>
    <row r="151" spans="1:5">
      <c r="A151" s="37">
        <v>151</v>
      </c>
      <c r="B151" s="37">
        <v>6</v>
      </c>
      <c r="C151" s="37" t="s">
        <v>34</v>
      </c>
      <c r="D151" s="37">
        <v>1</v>
      </c>
      <c r="E151" s="37" t="s">
        <v>9</v>
      </c>
    </row>
    <row r="152" spans="1:5">
      <c r="A152" s="37">
        <v>152</v>
      </c>
      <c r="B152" s="37">
        <v>6</v>
      </c>
      <c r="C152" s="37" t="s">
        <v>35</v>
      </c>
      <c r="D152" s="37">
        <v>1</v>
      </c>
      <c r="E152" s="37" t="s">
        <v>9</v>
      </c>
    </row>
    <row r="153" spans="1:5">
      <c r="A153" s="37">
        <v>153</v>
      </c>
      <c r="B153" s="37">
        <v>6</v>
      </c>
      <c r="C153" s="37" t="s">
        <v>123</v>
      </c>
      <c r="D153" s="37">
        <v>3</v>
      </c>
      <c r="E153" s="37" t="s">
        <v>13</v>
      </c>
    </row>
    <row r="154" spans="1:5">
      <c r="A154" s="37">
        <v>154</v>
      </c>
      <c r="B154" s="37">
        <v>6</v>
      </c>
      <c r="C154" s="37" t="s">
        <v>210</v>
      </c>
      <c r="D154" s="37">
        <v>3</v>
      </c>
      <c r="E154" s="37" t="s">
        <v>13</v>
      </c>
    </row>
    <row r="155" spans="1:5">
      <c r="A155" s="37">
        <v>155</v>
      </c>
      <c r="B155" s="37">
        <v>6</v>
      </c>
      <c r="C155" s="37" t="s">
        <v>36</v>
      </c>
      <c r="D155" s="37">
        <v>1</v>
      </c>
      <c r="E155" s="37" t="s">
        <v>9</v>
      </c>
    </row>
    <row r="156" spans="1:5">
      <c r="A156" s="37">
        <v>156</v>
      </c>
      <c r="B156" s="37">
        <v>6</v>
      </c>
      <c r="C156" s="37" t="s">
        <v>37</v>
      </c>
      <c r="D156" s="37">
        <v>2</v>
      </c>
      <c r="E156" s="37" t="s">
        <v>11</v>
      </c>
    </row>
    <row r="157" spans="1:5">
      <c r="A157" s="37">
        <v>157</v>
      </c>
      <c r="B157" s="37">
        <v>6</v>
      </c>
      <c r="C157" s="37" t="s">
        <v>38</v>
      </c>
      <c r="D157" s="37">
        <v>3</v>
      </c>
      <c r="E157" s="37" t="s">
        <v>13</v>
      </c>
    </row>
    <row r="158" spans="1:5">
      <c r="A158" s="37">
        <v>158</v>
      </c>
      <c r="B158" s="37">
        <v>6</v>
      </c>
      <c r="C158" s="37" t="s">
        <v>39</v>
      </c>
      <c r="D158" s="37">
        <v>4</v>
      </c>
      <c r="E158" s="37" t="s">
        <v>15</v>
      </c>
    </row>
    <row r="159" spans="1:5">
      <c r="A159" s="37">
        <v>159</v>
      </c>
      <c r="B159" s="37">
        <v>6</v>
      </c>
      <c r="C159" s="37" t="s">
        <v>40</v>
      </c>
      <c r="D159" s="37">
        <v>5</v>
      </c>
      <c r="E159" s="37" t="s">
        <v>17</v>
      </c>
    </row>
    <row r="160" spans="1:5">
      <c r="A160" s="37">
        <v>160</v>
      </c>
      <c r="B160" s="37">
        <v>6</v>
      </c>
      <c r="C160" s="37" t="s">
        <v>41</v>
      </c>
      <c r="D160" s="37">
        <v>1</v>
      </c>
      <c r="E160" s="37" t="s">
        <v>9</v>
      </c>
    </row>
    <row r="161" spans="1:5">
      <c r="A161" s="37">
        <v>161</v>
      </c>
      <c r="B161" s="37">
        <v>6</v>
      </c>
      <c r="C161" s="37" t="s">
        <v>42</v>
      </c>
      <c r="D161" s="37">
        <v>2</v>
      </c>
      <c r="E161" s="37" t="s">
        <v>11</v>
      </c>
    </row>
    <row r="162" spans="1:5">
      <c r="A162" s="37">
        <v>162</v>
      </c>
      <c r="B162" s="37">
        <v>6</v>
      </c>
      <c r="C162" s="37" t="s">
        <v>43</v>
      </c>
      <c r="D162" s="37">
        <v>3</v>
      </c>
      <c r="E162" s="37" t="s">
        <v>13</v>
      </c>
    </row>
    <row r="163" spans="1:5">
      <c r="A163" s="37">
        <v>163</v>
      </c>
      <c r="B163" s="37">
        <v>6</v>
      </c>
      <c r="C163" s="37" t="s">
        <v>44</v>
      </c>
      <c r="D163" s="37">
        <v>4</v>
      </c>
      <c r="E163" s="37" t="s">
        <v>15</v>
      </c>
    </row>
    <row r="164" spans="1:5">
      <c r="A164" s="37">
        <v>164</v>
      </c>
      <c r="B164" s="37">
        <v>6</v>
      </c>
      <c r="C164" s="37" t="s">
        <v>45</v>
      </c>
      <c r="D164" s="37">
        <v>5</v>
      </c>
      <c r="E164" s="37" t="s">
        <v>17</v>
      </c>
    </row>
    <row r="165" spans="1:5">
      <c r="A165" s="37">
        <v>165</v>
      </c>
      <c r="B165" s="37">
        <v>6</v>
      </c>
      <c r="C165" s="37" t="s">
        <v>140</v>
      </c>
      <c r="D165" s="37">
        <v>4</v>
      </c>
      <c r="E165" s="37" t="s">
        <v>15</v>
      </c>
    </row>
    <row r="166" spans="1:5">
      <c r="A166" s="37">
        <v>166</v>
      </c>
      <c r="B166" s="37">
        <v>6</v>
      </c>
      <c r="C166" s="37" t="s">
        <v>185</v>
      </c>
      <c r="D166" s="37">
        <v>5</v>
      </c>
      <c r="E166" s="37" t="s">
        <v>17</v>
      </c>
    </row>
    <row r="167" spans="1:5">
      <c r="A167" s="37">
        <v>167</v>
      </c>
      <c r="B167" s="37">
        <v>6</v>
      </c>
      <c r="C167" s="37" t="s">
        <v>271</v>
      </c>
      <c r="D167" s="37">
        <v>3</v>
      </c>
      <c r="E167" s="37" t="s">
        <v>13</v>
      </c>
    </row>
    <row r="168" spans="1:5">
      <c r="A168" s="37">
        <v>168</v>
      </c>
      <c r="B168" s="37">
        <v>6</v>
      </c>
      <c r="C168" s="37" t="s">
        <v>46</v>
      </c>
      <c r="D168" s="37">
        <v>2</v>
      </c>
      <c r="E168" s="37" t="s">
        <v>11</v>
      </c>
    </row>
    <row r="169" spans="1:5">
      <c r="A169" s="37">
        <v>169</v>
      </c>
      <c r="B169" s="37">
        <v>6</v>
      </c>
      <c r="C169" s="37" t="s">
        <v>47</v>
      </c>
      <c r="D169" s="37">
        <v>2</v>
      </c>
      <c r="E169" s="37" t="s">
        <v>11</v>
      </c>
    </row>
    <row r="170" spans="1:5">
      <c r="A170" s="37">
        <v>170</v>
      </c>
      <c r="B170" s="37">
        <v>6</v>
      </c>
      <c r="C170" s="37" t="s">
        <v>48</v>
      </c>
      <c r="D170" s="37">
        <v>1</v>
      </c>
      <c r="E170" s="37" t="s">
        <v>9</v>
      </c>
    </row>
    <row r="171" spans="1:5">
      <c r="A171" s="37">
        <v>171</v>
      </c>
      <c r="B171" s="37">
        <v>6</v>
      </c>
      <c r="C171" s="37" t="s">
        <v>49</v>
      </c>
      <c r="D171" s="37">
        <v>1</v>
      </c>
      <c r="E171" s="37" t="s">
        <v>9</v>
      </c>
    </row>
    <row r="172" spans="1:5">
      <c r="A172" s="37">
        <v>172</v>
      </c>
      <c r="B172" s="37">
        <v>6</v>
      </c>
      <c r="C172" s="37" t="s">
        <v>50</v>
      </c>
      <c r="D172" s="37">
        <v>1</v>
      </c>
      <c r="E172" s="37" t="s">
        <v>9</v>
      </c>
    </row>
    <row r="173" spans="1:5">
      <c r="A173" s="37">
        <v>173</v>
      </c>
      <c r="B173" s="37">
        <v>6</v>
      </c>
      <c r="C173" s="37" t="s">
        <v>51</v>
      </c>
      <c r="D173" s="37">
        <v>2</v>
      </c>
      <c r="E173" s="37" t="s">
        <v>11</v>
      </c>
    </row>
    <row r="174" spans="1:5">
      <c r="A174" s="37">
        <v>174</v>
      </c>
      <c r="B174" s="37">
        <v>6</v>
      </c>
      <c r="C174" s="37" t="s">
        <v>52</v>
      </c>
      <c r="D174" s="37">
        <v>4</v>
      </c>
      <c r="E174" s="37" t="s">
        <v>15</v>
      </c>
    </row>
    <row r="175" spans="1:5">
      <c r="A175" s="37">
        <v>175</v>
      </c>
      <c r="B175" s="37">
        <v>6</v>
      </c>
      <c r="C175" s="37" t="s">
        <v>53</v>
      </c>
      <c r="D175" s="37">
        <v>3</v>
      </c>
      <c r="E175" s="37" t="s">
        <v>13</v>
      </c>
    </row>
    <row r="176" spans="1:5">
      <c r="A176" s="37">
        <v>176</v>
      </c>
      <c r="B176" s="37">
        <v>6</v>
      </c>
      <c r="C176" s="37" t="s">
        <v>54</v>
      </c>
      <c r="D176" s="37">
        <v>4</v>
      </c>
      <c r="E176" s="37" t="s">
        <v>15</v>
      </c>
    </row>
    <row r="177" spans="1:5">
      <c r="A177" s="37">
        <v>177</v>
      </c>
      <c r="B177" s="37">
        <v>6</v>
      </c>
      <c r="C177" s="37" t="s">
        <v>55</v>
      </c>
      <c r="D177" s="37">
        <v>5</v>
      </c>
      <c r="E177" s="37" t="s">
        <v>17</v>
      </c>
    </row>
    <row r="178" spans="1:5">
      <c r="A178" s="37">
        <v>178</v>
      </c>
      <c r="B178" s="37">
        <v>6</v>
      </c>
      <c r="C178" s="37" t="s">
        <v>155</v>
      </c>
      <c r="D178" s="37">
        <v>3</v>
      </c>
      <c r="E178" s="37" t="s">
        <v>13</v>
      </c>
    </row>
    <row r="179" spans="1:5">
      <c r="A179" s="37">
        <v>179</v>
      </c>
      <c r="B179" s="37">
        <v>6</v>
      </c>
      <c r="C179" s="37" t="s">
        <v>201</v>
      </c>
      <c r="D179" s="37">
        <v>5</v>
      </c>
      <c r="E179" s="37" t="s">
        <v>17</v>
      </c>
    </row>
    <row r="180" spans="1:5">
      <c r="A180" s="37">
        <v>180</v>
      </c>
      <c r="B180" s="37">
        <v>6</v>
      </c>
      <c r="C180" s="37" t="s">
        <v>284</v>
      </c>
      <c r="D180" s="37">
        <v>3</v>
      </c>
      <c r="E180" s="37" t="s">
        <v>13</v>
      </c>
    </row>
    <row r="181" spans="1:5">
      <c r="A181" s="37">
        <v>181</v>
      </c>
      <c r="B181" s="37">
        <v>7</v>
      </c>
      <c r="C181" s="37" t="s">
        <v>31</v>
      </c>
      <c r="D181" s="37">
        <v>2</v>
      </c>
      <c r="E181" s="37" t="s">
        <v>11</v>
      </c>
    </row>
    <row r="182" spans="1:5">
      <c r="A182" s="37">
        <v>182</v>
      </c>
      <c r="B182" s="37">
        <v>7</v>
      </c>
      <c r="C182" s="37" t="s">
        <v>32</v>
      </c>
      <c r="D182" s="37">
        <v>2</v>
      </c>
      <c r="E182" s="37" t="s">
        <v>11</v>
      </c>
    </row>
    <row r="183" spans="1:5">
      <c r="A183" s="37">
        <v>183</v>
      </c>
      <c r="B183" s="37">
        <v>7</v>
      </c>
      <c r="C183" s="37" t="s">
        <v>33</v>
      </c>
      <c r="D183" s="37">
        <v>1</v>
      </c>
      <c r="E183" s="37" t="s">
        <v>9</v>
      </c>
    </row>
    <row r="184" spans="1:5">
      <c r="A184" s="37">
        <v>184</v>
      </c>
      <c r="B184" s="37">
        <v>7</v>
      </c>
      <c r="C184" s="37" t="s">
        <v>34</v>
      </c>
      <c r="D184" s="37">
        <v>1</v>
      </c>
      <c r="E184" s="37" t="s">
        <v>9</v>
      </c>
    </row>
    <row r="185" spans="1:5">
      <c r="A185" s="37">
        <v>185</v>
      </c>
      <c r="B185" s="37">
        <v>7</v>
      </c>
      <c r="C185" s="37" t="s">
        <v>35</v>
      </c>
      <c r="D185" s="37">
        <v>1</v>
      </c>
      <c r="E185" s="37" t="s">
        <v>9</v>
      </c>
    </row>
    <row r="186" spans="1:5">
      <c r="A186" s="37">
        <v>186</v>
      </c>
      <c r="B186" s="37">
        <v>7</v>
      </c>
      <c r="C186" s="37" t="s">
        <v>123</v>
      </c>
      <c r="D186" s="37">
        <v>3</v>
      </c>
      <c r="E186" s="37" t="s">
        <v>13</v>
      </c>
    </row>
    <row r="187" spans="1:5">
      <c r="A187" s="37">
        <v>187</v>
      </c>
      <c r="B187" s="37">
        <v>7</v>
      </c>
      <c r="C187" s="37" t="s">
        <v>210</v>
      </c>
      <c r="D187" s="37">
        <v>3</v>
      </c>
      <c r="E187" s="37" t="s">
        <v>13</v>
      </c>
    </row>
    <row r="188" spans="1:5">
      <c r="A188" s="37">
        <v>188</v>
      </c>
      <c r="B188" s="37">
        <v>7</v>
      </c>
      <c r="C188" s="37" t="s">
        <v>36</v>
      </c>
      <c r="D188" s="37">
        <v>1</v>
      </c>
      <c r="E188" s="37" t="s">
        <v>9</v>
      </c>
    </row>
    <row r="189" spans="1:5">
      <c r="A189" s="37">
        <v>189</v>
      </c>
      <c r="B189" s="37">
        <v>7</v>
      </c>
      <c r="C189" s="37" t="s">
        <v>37</v>
      </c>
      <c r="D189" s="37">
        <v>2</v>
      </c>
      <c r="E189" s="37" t="s">
        <v>11</v>
      </c>
    </row>
    <row r="190" spans="1:5">
      <c r="A190" s="37">
        <v>190</v>
      </c>
      <c r="B190" s="37">
        <v>7</v>
      </c>
      <c r="C190" s="37" t="s">
        <v>38</v>
      </c>
      <c r="D190" s="37">
        <v>3</v>
      </c>
      <c r="E190" s="37" t="s">
        <v>13</v>
      </c>
    </row>
    <row r="191" spans="1:5">
      <c r="A191" s="37">
        <v>191</v>
      </c>
      <c r="B191" s="37">
        <v>7</v>
      </c>
      <c r="C191" s="37" t="s">
        <v>39</v>
      </c>
      <c r="D191" s="37">
        <v>4</v>
      </c>
      <c r="E191" s="37" t="s">
        <v>15</v>
      </c>
    </row>
    <row r="192" spans="1:5">
      <c r="A192" s="37">
        <v>192</v>
      </c>
      <c r="B192" s="37">
        <v>7</v>
      </c>
      <c r="C192" s="37" t="s">
        <v>40</v>
      </c>
      <c r="D192" s="37">
        <v>5</v>
      </c>
      <c r="E192" s="37" t="s">
        <v>17</v>
      </c>
    </row>
    <row r="193" spans="1:5">
      <c r="A193" s="37">
        <v>193</v>
      </c>
      <c r="B193" s="37">
        <v>7</v>
      </c>
      <c r="C193" s="37" t="s">
        <v>41</v>
      </c>
      <c r="D193" s="37">
        <v>1</v>
      </c>
      <c r="E193" s="37" t="s">
        <v>9</v>
      </c>
    </row>
    <row r="194" spans="1:5">
      <c r="A194" s="37">
        <v>194</v>
      </c>
      <c r="B194" s="37">
        <v>7</v>
      </c>
      <c r="C194" s="37" t="s">
        <v>42</v>
      </c>
      <c r="D194" s="37">
        <v>2</v>
      </c>
      <c r="E194" s="37" t="s">
        <v>11</v>
      </c>
    </row>
    <row r="195" spans="1:5">
      <c r="A195" s="37">
        <v>195</v>
      </c>
      <c r="B195" s="37">
        <v>7</v>
      </c>
      <c r="C195" s="37" t="s">
        <v>43</v>
      </c>
      <c r="D195" s="37">
        <v>3</v>
      </c>
      <c r="E195" s="37" t="s">
        <v>13</v>
      </c>
    </row>
    <row r="196" spans="1:5">
      <c r="A196" s="37">
        <v>196</v>
      </c>
      <c r="B196" s="37">
        <v>7</v>
      </c>
      <c r="C196" s="37" t="s">
        <v>44</v>
      </c>
      <c r="D196" s="37">
        <v>4</v>
      </c>
      <c r="E196" s="37" t="s">
        <v>15</v>
      </c>
    </row>
    <row r="197" spans="1:5">
      <c r="A197" s="37">
        <v>197</v>
      </c>
      <c r="B197" s="37">
        <v>7</v>
      </c>
      <c r="C197" s="37" t="s">
        <v>45</v>
      </c>
      <c r="D197" s="37">
        <v>5</v>
      </c>
      <c r="E197" s="37" t="s">
        <v>17</v>
      </c>
    </row>
    <row r="198" spans="1:5">
      <c r="A198" s="37">
        <v>198</v>
      </c>
      <c r="B198" s="37">
        <v>7</v>
      </c>
      <c r="C198" s="37" t="s">
        <v>140</v>
      </c>
      <c r="D198" s="37">
        <v>4</v>
      </c>
      <c r="E198" s="37" t="s">
        <v>15</v>
      </c>
    </row>
    <row r="199" spans="1:5">
      <c r="A199" s="37">
        <v>199</v>
      </c>
      <c r="B199" s="37">
        <v>7</v>
      </c>
      <c r="C199" s="37" t="s">
        <v>185</v>
      </c>
      <c r="D199" s="37">
        <v>5</v>
      </c>
      <c r="E199" s="37" t="s">
        <v>17</v>
      </c>
    </row>
    <row r="200" spans="1:5">
      <c r="A200" s="37">
        <v>200</v>
      </c>
      <c r="B200" s="37">
        <v>7</v>
      </c>
      <c r="C200" s="37" t="s">
        <v>271</v>
      </c>
      <c r="D200" s="37">
        <v>3</v>
      </c>
      <c r="E200" s="37" t="s">
        <v>13</v>
      </c>
    </row>
    <row r="201" spans="1:5">
      <c r="A201" s="37">
        <v>201</v>
      </c>
      <c r="B201" s="37">
        <v>7</v>
      </c>
      <c r="C201" s="37" t="s">
        <v>46</v>
      </c>
      <c r="D201" s="37">
        <v>2</v>
      </c>
      <c r="E201" s="37" t="s">
        <v>11</v>
      </c>
    </row>
    <row r="202" spans="1:5">
      <c r="A202" s="37">
        <v>202</v>
      </c>
      <c r="B202" s="37">
        <v>7</v>
      </c>
      <c r="C202" s="37" t="s">
        <v>47</v>
      </c>
      <c r="D202" s="37">
        <v>2</v>
      </c>
      <c r="E202" s="37" t="s">
        <v>11</v>
      </c>
    </row>
    <row r="203" spans="1:5">
      <c r="A203" s="37">
        <v>203</v>
      </c>
      <c r="B203" s="37">
        <v>7</v>
      </c>
      <c r="C203" s="37" t="s">
        <v>48</v>
      </c>
      <c r="D203" s="37">
        <v>1</v>
      </c>
      <c r="E203" s="37" t="s">
        <v>9</v>
      </c>
    </row>
    <row r="204" spans="1:5">
      <c r="A204" s="37">
        <v>204</v>
      </c>
      <c r="B204" s="37">
        <v>7</v>
      </c>
      <c r="C204" s="37" t="s">
        <v>49</v>
      </c>
      <c r="D204" s="37">
        <v>1</v>
      </c>
      <c r="E204" s="37" t="s">
        <v>9</v>
      </c>
    </row>
    <row r="205" spans="1:5">
      <c r="A205" s="37">
        <v>205</v>
      </c>
      <c r="B205" s="37">
        <v>7</v>
      </c>
      <c r="C205" s="37" t="s">
        <v>50</v>
      </c>
      <c r="D205" s="37">
        <v>1</v>
      </c>
      <c r="E205" s="37" t="s">
        <v>9</v>
      </c>
    </row>
    <row r="206" spans="1:5">
      <c r="A206" s="37">
        <v>206</v>
      </c>
      <c r="B206" s="37">
        <v>7</v>
      </c>
      <c r="C206" s="37" t="s">
        <v>51</v>
      </c>
      <c r="D206" s="37">
        <v>4</v>
      </c>
      <c r="E206" s="37" t="s">
        <v>15</v>
      </c>
    </row>
    <row r="207" spans="1:5">
      <c r="A207" s="37">
        <v>207</v>
      </c>
      <c r="B207" s="37">
        <v>7</v>
      </c>
      <c r="C207" s="37" t="s">
        <v>52</v>
      </c>
      <c r="D207" s="37">
        <v>4</v>
      </c>
      <c r="E207" s="37" t="s">
        <v>15</v>
      </c>
    </row>
    <row r="208" spans="1:5">
      <c r="A208" s="37">
        <v>208</v>
      </c>
      <c r="B208" s="37">
        <v>7</v>
      </c>
      <c r="C208" s="37" t="s">
        <v>53</v>
      </c>
      <c r="D208" s="37">
        <v>3</v>
      </c>
      <c r="E208" s="37" t="s">
        <v>13</v>
      </c>
    </row>
    <row r="209" spans="1:5">
      <c r="A209" s="37">
        <v>209</v>
      </c>
      <c r="B209" s="37">
        <v>7</v>
      </c>
      <c r="C209" s="37" t="s">
        <v>54</v>
      </c>
      <c r="D209" s="37">
        <v>4</v>
      </c>
      <c r="E209" s="37" t="s">
        <v>15</v>
      </c>
    </row>
    <row r="210" spans="1:5">
      <c r="A210" s="37">
        <v>210</v>
      </c>
      <c r="B210" s="37">
        <v>7</v>
      </c>
      <c r="C210" s="37" t="s">
        <v>55</v>
      </c>
      <c r="D210" s="37">
        <v>5</v>
      </c>
      <c r="E210" s="37" t="s">
        <v>17</v>
      </c>
    </row>
    <row r="211" spans="1:5">
      <c r="A211" s="37">
        <v>211</v>
      </c>
      <c r="B211" s="37">
        <v>7</v>
      </c>
      <c r="C211" s="37" t="s">
        <v>155</v>
      </c>
      <c r="D211" s="37">
        <v>3</v>
      </c>
      <c r="E211" s="37" t="s">
        <v>13</v>
      </c>
    </row>
    <row r="212" spans="1:5">
      <c r="A212" s="37">
        <v>212</v>
      </c>
      <c r="B212" s="37">
        <v>7</v>
      </c>
      <c r="C212" s="37" t="s">
        <v>201</v>
      </c>
      <c r="D212" s="37">
        <v>5</v>
      </c>
      <c r="E212" s="37" t="s">
        <v>17</v>
      </c>
    </row>
    <row r="213" spans="1:5">
      <c r="A213" s="37">
        <v>213</v>
      </c>
      <c r="B213" s="37">
        <v>7</v>
      </c>
      <c r="C213" s="37" t="s">
        <v>284</v>
      </c>
      <c r="D213" s="37">
        <v>3</v>
      </c>
      <c r="E213" s="37" t="s">
        <v>13</v>
      </c>
    </row>
    <row r="214" spans="1:5">
      <c r="A214" s="37">
        <v>214</v>
      </c>
      <c r="B214" s="37">
        <v>8</v>
      </c>
      <c r="C214" s="37" t="s">
        <v>31</v>
      </c>
      <c r="D214" s="37">
        <v>2</v>
      </c>
      <c r="E214" s="37" t="s">
        <v>11</v>
      </c>
    </row>
    <row r="215" spans="1:5">
      <c r="A215" s="37">
        <v>215</v>
      </c>
      <c r="B215" s="37">
        <v>8</v>
      </c>
      <c r="C215" s="37" t="s">
        <v>32</v>
      </c>
      <c r="D215" s="37">
        <v>2</v>
      </c>
      <c r="E215" s="37" t="s">
        <v>11</v>
      </c>
    </row>
    <row r="216" spans="1:5">
      <c r="A216" s="37">
        <v>216</v>
      </c>
      <c r="B216" s="37">
        <v>8</v>
      </c>
      <c r="C216" s="37" t="s">
        <v>33</v>
      </c>
      <c r="D216" s="37">
        <v>1</v>
      </c>
      <c r="E216" s="37" t="s">
        <v>9</v>
      </c>
    </row>
    <row r="217" spans="1:5">
      <c r="A217" s="37">
        <v>217</v>
      </c>
      <c r="B217" s="37">
        <v>8</v>
      </c>
      <c r="C217" s="37" t="s">
        <v>34</v>
      </c>
      <c r="D217" s="37">
        <v>1</v>
      </c>
      <c r="E217" s="37" t="s">
        <v>9</v>
      </c>
    </row>
    <row r="218" spans="1:5">
      <c r="A218" s="37">
        <v>218</v>
      </c>
      <c r="B218" s="37">
        <v>8</v>
      </c>
      <c r="C218" s="37" t="s">
        <v>35</v>
      </c>
      <c r="D218" s="37">
        <v>1</v>
      </c>
      <c r="E218" s="37" t="s">
        <v>9</v>
      </c>
    </row>
    <row r="219" spans="1:5">
      <c r="A219" s="37">
        <v>219</v>
      </c>
      <c r="B219" s="37">
        <v>8</v>
      </c>
      <c r="C219" s="37" t="s">
        <v>123</v>
      </c>
      <c r="D219" s="37">
        <v>3</v>
      </c>
      <c r="E219" s="37" t="s">
        <v>13</v>
      </c>
    </row>
    <row r="220" spans="1:5">
      <c r="A220" s="37">
        <v>220</v>
      </c>
      <c r="B220" s="37">
        <v>8</v>
      </c>
      <c r="C220" s="37" t="s">
        <v>210</v>
      </c>
      <c r="D220" s="37">
        <v>3</v>
      </c>
      <c r="E220" s="37" t="s">
        <v>13</v>
      </c>
    </row>
    <row r="221" spans="1:5">
      <c r="A221" s="37">
        <v>221</v>
      </c>
      <c r="B221" s="37">
        <v>8</v>
      </c>
      <c r="C221" s="37" t="s">
        <v>36</v>
      </c>
      <c r="D221" s="37">
        <v>1</v>
      </c>
      <c r="E221" s="37" t="s">
        <v>9</v>
      </c>
    </row>
    <row r="222" spans="1:5">
      <c r="A222" s="37">
        <v>222</v>
      </c>
      <c r="B222" s="37">
        <v>8</v>
      </c>
      <c r="C222" s="37" t="s">
        <v>37</v>
      </c>
      <c r="D222" s="37">
        <v>2</v>
      </c>
      <c r="E222" s="37" t="s">
        <v>11</v>
      </c>
    </row>
    <row r="223" spans="1:5">
      <c r="A223" s="37">
        <v>223</v>
      </c>
      <c r="B223" s="37">
        <v>8</v>
      </c>
      <c r="C223" s="37" t="s">
        <v>38</v>
      </c>
      <c r="D223" s="37">
        <v>3</v>
      </c>
      <c r="E223" s="37" t="s">
        <v>13</v>
      </c>
    </row>
    <row r="224" spans="1:5">
      <c r="A224" s="37">
        <v>224</v>
      </c>
      <c r="B224" s="37">
        <v>8</v>
      </c>
      <c r="C224" s="37" t="s">
        <v>39</v>
      </c>
      <c r="D224" s="37">
        <v>4</v>
      </c>
      <c r="E224" s="37" t="s">
        <v>15</v>
      </c>
    </row>
    <row r="225" spans="1:5">
      <c r="A225" s="37">
        <v>225</v>
      </c>
      <c r="B225" s="37">
        <v>8</v>
      </c>
      <c r="C225" s="37" t="s">
        <v>40</v>
      </c>
      <c r="D225" s="37">
        <v>5</v>
      </c>
      <c r="E225" s="37" t="s">
        <v>17</v>
      </c>
    </row>
    <row r="226" spans="1:5">
      <c r="A226" s="37">
        <v>226</v>
      </c>
      <c r="B226" s="37">
        <v>8</v>
      </c>
      <c r="C226" s="37" t="s">
        <v>41</v>
      </c>
      <c r="D226" s="37">
        <v>1</v>
      </c>
      <c r="E226" s="37" t="s">
        <v>9</v>
      </c>
    </row>
    <row r="227" spans="1:5">
      <c r="A227" s="37">
        <v>227</v>
      </c>
      <c r="B227" s="37">
        <v>8</v>
      </c>
      <c r="C227" s="37" t="s">
        <v>42</v>
      </c>
      <c r="D227" s="37">
        <v>2</v>
      </c>
      <c r="E227" s="37" t="s">
        <v>11</v>
      </c>
    </row>
    <row r="228" spans="1:5">
      <c r="A228" s="37">
        <v>228</v>
      </c>
      <c r="B228" s="37">
        <v>8</v>
      </c>
      <c r="C228" s="37" t="s">
        <v>43</v>
      </c>
      <c r="D228" s="37">
        <v>3</v>
      </c>
      <c r="E228" s="37" t="s">
        <v>13</v>
      </c>
    </row>
    <row r="229" spans="1:5">
      <c r="A229" s="37">
        <v>229</v>
      </c>
      <c r="B229" s="37">
        <v>8</v>
      </c>
      <c r="C229" s="37" t="s">
        <v>44</v>
      </c>
      <c r="D229" s="37">
        <v>4</v>
      </c>
      <c r="E229" s="37" t="s">
        <v>15</v>
      </c>
    </row>
    <row r="230" spans="1:5">
      <c r="A230" s="37">
        <v>230</v>
      </c>
      <c r="B230" s="37">
        <v>8</v>
      </c>
      <c r="C230" s="37" t="s">
        <v>45</v>
      </c>
      <c r="D230" s="37">
        <v>5</v>
      </c>
      <c r="E230" s="37" t="s">
        <v>17</v>
      </c>
    </row>
    <row r="231" spans="1:5">
      <c r="A231" s="37">
        <v>231</v>
      </c>
      <c r="B231" s="37">
        <v>8</v>
      </c>
      <c r="C231" s="37" t="s">
        <v>140</v>
      </c>
      <c r="D231" s="37">
        <v>4</v>
      </c>
      <c r="E231" s="37" t="s">
        <v>15</v>
      </c>
    </row>
    <row r="232" spans="1:5">
      <c r="A232" s="37">
        <v>232</v>
      </c>
      <c r="B232" s="37">
        <v>8</v>
      </c>
      <c r="C232" s="37" t="s">
        <v>185</v>
      </c>
      <c r="D232" s="37">
        <v>5</v>
      </c>
      <c r="E232" s="37" t="s">
        <v>17</v>
      </c>
    </row>
    <row r="233" spans="1:5">
      <c r="A233" s="37">
        <v>233</v>
      </c>
      <c r="B233" s="37">
        <v>8</v>
      </c>
      <c r="C233" s="37" t="s">
        <v>271</v>
      </c>
      <c r="D233" s="37">
        <v>3</v>
      </c>
      <c r="E233" s="37" t="s">
        <v>13</v>
      </c>
    </row>
    <row r="234" spans="1:5">
      <c r="A234" s="37">
        <v>234</v>
      </c>
      <c r="B234" s="37">
        <v>8</v>
      </c>
      <c r="C234" s="37" t="s">
        <v>46</v>
      </c>
      <c r="D234" s="37">
        <v>2</v>
      </c>
      <c r="E234" s="37" t="s">
        <v>11</v>
      </c>
    </row>
    <row r="235" spans="1:5">
      <c r="A235" s="37">
        <v>235</v>
      </c>
      <c r="B235" s="37">
        <v>8</v>
      </c>
      <c r="C235" s="37" t="s">
        <v>47</v>
      </c>
      <c r="D235" s="37">
        <v>2</v>
      </c>
      <c r="E235" s="37" t="s">
        <v>11</v>
      </c>
    </row>
    <row r="236" spans="1:5">
      <c r="A236" s="37">
        <v>236</v>
      </c>
      <c r="B236" s="37">
        <v>8</v>
      </c>
      <c r="C236" s="37" t="s">
        <v>48</v>
      </c>
      <c r="D236" s="37">
        <v>1</v>
      </c>
      <c r="E236" s="37" t="s">
        <v>9</v>
      </c>
    </row>
    <row r="237" spans="1:5">
      <c r="A237" s="37">
        <v>237</v>
      </c>
      <c r="B237" s="37">
        <v>8</v>
      </c>
      <c r="C237" s="37" t="s">
        <v>49</v>
      </c>
      <c r="D237" s="37">
        <v>1</v>
      </c>
      <c r="E237" s="37" t="s">
        <v>9</v>
      </c>
    </row>
    <row r="238" spans="1:5">
      <c r="A238" s="37">
        <v>238</v>
      </c>
      <c r="B238" s="37">
        <v>8</v>
      </c>
      <c r="C238" s="37" t="s">
        <v>50</v>
      </c>
      <c r="D238" s="37">
        <v>1</v>
      </c>
      <c r="E238" s="37" t="s">
        <v>9</v>
      </c>
    </row>
    <row r="239" spans="1:5">
      <c r="A239" s="37">
        <v>239</v>
      </c>
      <c r="B239" s="37">
        <v>8</v>
      </c>
      <c r="C239" s="37" t="s">
        <v>51</v>
      </c>
      <c r="D239" s="37">
        <v>4</v>
      </c>
      <c r="E239" s="37" t="s">
        <v>15</v>
      </c>
    </row>
    <row r="240" spans="1:5">
      <c r="A240" s="37">
        <v>240</v>
      </c>
      <c r="B240" s="37">
        <v>8</v>
      </c>
      <c r="C240" s="37" t="s">
        <v>52</v>
      </c>
      <c r="D240" s="37">
        <v>4</v>
      </c>
      <c r="E240" s="37" t="s">
        <v>15</v>
      </c>
    </row>
    <row r="241" spans="1:5">
      <c r="A241" s="37">
        <v>241</v>
      </c>
      <c r="B241" s="37">
        <v>8</v>
      </c>
      <c r="C241" s="37" t="s">
        <v>53</v>
      </c>
      <c r="D241" s="37">
        <v>3</v>
      </c>
      <c r="E241" s="37" t="s">
        <v>13</v>
      </c>
    </row>
    <row r="242" spans="1:5">
      <c r="A242" s="37">
        <v>242</v>
      </c>
      <c r="B242" s="37">
        <v>8</v>
      </c>
      <c r="C242" s="37" t="s">
        <v>54</v>
      </c>
      <c r="D242" s="37">
        <v>4</v>
      </c>
      <c r="E242" s="37" t="s">
        <v>15</v>
      </c>
    </row>
    <row r="243" spans="1:5">
      <c r="A243" s="37">
        <v>243</v>
      </c>
      <c r="B243" s="37">
        <v>8</v>
      </c>
      <c r="C243" s="37" t="s">
        <v>55</v>
      </c>
      <c r="D243" s="37">
        <v>5</v>
      </c>
      <c r="E243" s="37" t="s">
        <v>17</v>
      </c>
    </row>
    <row r="244" spans="1:5">
      <c r="A244" s="37">
        <v>244</v>
      </c>
      <c r="B244" s="37">
        <v>8</v>
      </c>
      <c r="C244" s="37" t="s">
        <v>155</v>
      </c>
      <c r="D244" s="37">
        <v>3</v>
      </c>
      <c r="E244" s="37" t="s">
        <v>13</v>
      </c>
    </row>
    <row r="245" spans="1:5">
      <c r="A245" s="37">
        <v>245</v>
      </c>
      <c r="B245" s="37">
        <v>8</v>
      </c>
      <c r="C245" s="37" t="s">
        <v>201</v>
      </c>
      <c r="D245" s="37">
        <v>5</v>
      </c>
      <c r="E245" s="37" t="s">
        <v>17</v>
      </c>
    </row>
    <row r="246" spans="1:5">
      <c r="A246" s="37">
        <v>246</v>
      </c>
      <c r="B246" s="37">
        <v>8</v>
      </c>
      <c r="C246" s="37" t="s">
        <v>284</v>
      </c>
      <c r="D246" s="37">
        <v>3</v>
      </c>
      <c r="E246" s="37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7"/>
  <sheetViews>
    <sheetView topLeftCell="B1" workbookViewId="0">
      <selection activeCell="P9" sqref="P9"/>
    </sheetView>
  </sheetViews>
  <sheetFormatPr defaultRowHeight="12.75"/>
  <cols>
    <col min="1" max="1" width="19.140625" style="42" customWidth="1"/>
    <col min="4" max="4" width="9.140625" style="50"/>
  </cols>
  <sheetData>
    <row r="1" spans="1:16">
      <c r="A1" s="42" t="s">
        <v>423</v>
      </c>
      <c r="B1" t="s">
        <v>409</v>
      </c>
      <c r="C1" t="s">
        <v>411</v>
      </c>
      <c r="D1" s="50" t="s">
        <v>63</v>
      </c>
      <c r="E1" t="s">
        <v>412</v>
      </c>
      <c r="F1" t="s">
        <v>413</v>
      </c>
      <c r="G1" t="s">
        <v>414</v>
      </c>
      <c r="H1" t="s">
        <v>66</v>
      </c>
      <c r="I1" t="s">
        <v>415</v>
      </c>
      <c r="J1" t="s">
        <v>67</v>
      </c>
      <c r="K1" t="s">
        <v>416</v>
      </c>
      <c r="L1" t="s">
        <v>434</v>
      </c>
      <c r="M1" t="s">
        <v>417</v>
      </c>
      <c r="N1" t="s">
        <v>418</v>
      </c>
      <c r="O1" t="s">
        <v>419</v>
      </c>
      <c r="P1" t="s">
        <v>420</v>
      </c>
    </row>
    <row r="3" spans="1:16">
      <c r="A3" s="42">
        <v>1</v>
      </c>
      <c r="B3">
        <v>138</v>
      </c>
      <c r="C3" s="39">
        <v>1139</v>
      </c>
      <c r="D3" s="50">
        <v>10.17</v>
      </c>
      <c r="E3">
        <v>6.18</v>
      </c>
      <c r="F3">
        <v>7034.0385100000003</v>
      </c>
      <c r="G3">
        <v>26.7</v>
      </c>
      <c r="H3" s="50">
        <v>8.0199999999999994E-2</v>
      </c>
      <c r="I3">
        <v>4</v>
      </c>
      <c r="J3">
        <v>4.5999999999999996</v>
      </c>
      <c r="K3">
        <v>420</v>
      </c>
      <c r="L3" s="39">
        <v>1800</v>
      </c>
      <c r="M3" s="39">
        <v>1400</v>
      </c>
      <c r="N3">
        <v>-2000</v>
      </c>
      <c r="O3">
        <v>187.935</v>
      </c>
      <c r="P3" s="50">
        <v>1.0802</v>
      </c>
    </row>
    <row r="4" spans="1:16">
      <c r="A4" s="42">
        <v>2</v>
      </c>
      <c r="B4">
        <v>120</v>
      </c>
      <c r="C4" s="39">
        <v>1633</v>
      </c>
      <c r="D4" s="50">
        <v>7.05</v>
      </c>
      <c r="E4">
        <v>4.9400000000000004</v>
      </c>
      <c r="F4">
        <v>8067.8383759999997</v>
      </c>
      <c r="G4">
        <v>20.94</v>
      </c>
      <c r="H4" s="50">
        <v>8.0199999999999994E-2</v>
      </c>
      <c r="I4">
        <v>5</v>
      </c>
      <c r="J4">
        <v>5.4</v>
      </c>
      <c r="K4">
        <v>280</v>
      </c>
      <c r="L4" s="39">
        <v>1400</v>
      </c>
      <c r="M4" s="39">
        <v>1400</v>
      </c>
      <c r="N4">
        <v>0</v>
      </c>
      <c r="O4">
        <v>215.55600000000001</v>
      </c>
      <c r="P4" s="50">
        <v>1.0802</v>
      </c>
    </row>
    <row r="5" spans="1:16">
      <c r="A5" s="42">
        <v>3</v>
      </c>
      <c r="B5">
        <v>107</v>
      </c>
      <c r="C5">
        <v>594</v>
      </c>
      <c r="D5" s="50">
        <v>15.91</v>
      </c>
      <c r="E5">
        <v>8.23</v>
      </c>
      <c r="F5">
        <v>4891.0961370000005</v>
      </c>
      <c r="G5">
        <v>36.96</v>
      </c>
      <c r="H5" s="50">
        <v>8.0199999999999994E-2</v>
      </c>
      <c r="I5">
        <v>3</v>
      </c>
      <c r="J5">
        <v>3.4</v>
      </c>
      <c r="K5">
        <v>280</v>
      </c>
      <c r="L5">
        <v>900</v>
      </c>
      <c r="M5">
        <v>900</v>
      </c>
      <c r="N5">
        <v>0</v>
      </c>
      <c r="O5">
        <v>130.68</v>
      </c>
      <c r="P5" s="50">
        <v>1.0802</v>
      </c>
    </row>
    <row r="6" spans="1:16">
      <c r="A6" s="42">
        <v>4</v>
      </c>
      <c r="B6">
        <v>59</v>
      </c>
      <c r="C6">
        <v>396</v>
      </c>
      <c r="D6" s="50">
        <v>14.85</v>
      </c>
      <c r="E6">
        <v>8.23</v>
      </c>
      <c r="F6">
        <v>3260.7307580000002</v>
      </c>
      <c r="G6">
        <v>32.299999999999997</v>
      </c>
      <c r="H6" s="50">
        <v>8.0199999999999994E-2</v>
      </c>
      <c r="I6">
        <v>3</v>
      </c>
      <c r="J6">
        <v>3.4</v>
      </c>
      <c r="K6">
        <v>280</v>
      </c>
      <c r="L6">
        <v>600</v>
      </c>
      <c r="M6">
        <v>600</v>
      </c>
      <c r="N6">
        <v>0</v>
      </c>
      <c r="O6">
        <v>87.12</v>
      </c>
      <c r="P6" s="50">
        <v>1.0802</v>
      </c>
    </row>
    <row r="7" spans="1:16">
      <c r="A7" s="42">
        <v>5</v>
      </c>
      <c r="B7">
        <v>55</v>
      </c>
      <c r="C7">
        <v>446</v>
      </c>
      <c r="D7" s="50">
        <v>12.64</v>
      </c>
      <c r="E7">
        <v>8.23</v>
      </c>
      <c r="F7">
        <v>3672.4391869999999</v>
      </c>
      <c r="G7">
        <v>31.5</v>
      </c>
      <c r="H7" s="50">
        <v>8.0199999999999994E-2</v>
      </c>
      <c r="I7">
        <v>3</v>
      </c>
      <c r="J7">
        <v>3.4</v>
      </c>
      <c r="K7">
        <v>280</v>
      </c>
      <c r="L7">
        <v>600</v>
      </c>
      <c r="M7">
        <v>600</v>
      </c>
      <c r="N7">
        <v>0</v>
      </c>
      <c r="O7">
        <v>98.12</v>
      </c>
      <c r="P7" s="50">
        <v>1.0802</v>
      </c>
    </row>
    <row r="8" spans="1:16">
      <c r="A8" s="42">
        <v>6</v>
      </c>
      <c r="B8">
        <v>103</v>
      </c>
      <c r="C8" s="39">
        <v>1139</v>
      </c>
      <c r="D8" s="50">
        <v>9.84</v>
      </c>
      <c r="E8">
        <v>6.18</v>
      </c>
      <c r="F8">
        <v>7038.5929649999998</v>
      </c>
      <c r="G8">
        <v>26.41</v>
      </c>
      <c r="H8" s="50">
        <v>8.0699999999999994E-2</v>
      </c>
      <c r="I8">
        <v>4</v>
      </c>
      <c r="J8">
        <v>5</v>
      </c>
      <c r="K8">
        <v>700</v>
      </c>
      <c r="L8" s="39">
        <v>1800</v>
      </c>
      <c r="M8" s="39">
        <v>1500</v>
      </c>
      <c r="N8">
        <v>-1500</v>
      </c>
      <c r="O8">
        <v>187.935</v>
      </c>
      <c r="P8" s="50">
        <v>1.0807</v>
      </c>
    </row>
    <row r="9" spans="1:16">
      <c r="A9" s="42">
        <v>7</v>
      </c>
      <c r="B9">
        <v>156</v>
      </c>
      <c r="C9" s="39">
        <v>2079</v>
      </c>
      <c r="D9" s="50">
        <v>6.75</v>
      </c>
      <c r="E9">
        <v>4.9400000000000004</v>
      </c>
      <c r="F9">
        <v>10277.952429999999</v>
      </c>
      <c r="G9">
        <v>19.420000000000002</v>
      </c>
      <c r="H9" s="50">
        <v>8.0699999999999994E-2</v>
      </c>
      <c r="I9">
        <v>5</v>
      </c>
      <c r="J9">
        <v>6</v>
      </c>
      <c r="K9">
        <v>700</v>
      </c>
      <c r="L9" s="39">
        <v>1400</v>
      </c>
      <c r="M9" s="39">
        <v>1400</v>
      </c>
      <c r="N9">
        <v>0</v>
      </c>
      <c r="O9">
        <v>274.428</v>
      </c>
      <c r="P9" s="50">
        <v>1.0807</v>
      </c>
    </row>
    <row r="10" spans="1:16">
      <c r="A10" s="42">
        <v>8</v>
      </c>
      <c r="B10">
        <v>102</v>
      </c>
      <c r="C10">
        <v>545</v>
      </c>
      <c r="D10" s="50">
        <v>15.86</v>
      </c>
      <c r="E10">
        <v>8.24</v>
      </c>
      <c r="F10">
        <v>4490.5275579999998</v>
      </c>
      <c r="G10">
        <v>37.369999999999997</v>
      </c>
      <c r="H10" s="50">
        <v>8.0699999999999994E-2</v>
      </c>
      <c r="I10">
        <v>3</v>
      </c>
      <c r="J10">
        <v>4</v>
      </c>
      <c r="K10">
        <v>700</v>
      </c>
      <c r="L10">
        <v>900</v>
      </c>
      <c r="M10">
        <v>600</v>
      </c>
      <c r="N10">
        <v>-1500</v>
      </c>
      <c r="O10">
        <v>119.9</v>
      </c>
      <c r="P10" s="50">
        <v>1.0807</v>
      </c>
    </row>
    <row r="11" spans="1:16">
      <c r="A11" s="42">
        <v>9</v>
      </c>
      <c r="B11">
        <v>31</v>
      </c>
      <c r="C11">
        <v>445</v>
      </c>
      <c r="D11" s="50">
        <v>15.92</v>
      </c>
      <c r="E11">
        <v>8.24</v>
      </c>
      <c r="F11">
        <v>3666.5775469999999</v>
      </c>
      <c r="G11">
        <v>32.270000000000003</v>
      </c>
      <c r="H11" s="50">
        <v>8.0699999999999994E-2</v>
      </c>
      <c r="I11">
        <v>3</v>
      </c>
      <c r="J11">
        <v>4</v>
      </c>
      <c r="K11">
        <v>700</v>
      </c>
      <c r="L11">
        <v>600</v>
      </c>
      <c r="M11">
        <v>500</v>
      </c>
      <c r="N11">
        <v>-500</v>
      </c>
      <c r="O11">
        <v>97.9</v>
      </c>
      <c r="P11" s="50">
        <v>1.0807</v>
      </c>
    </row>
    <row r="12" spans="1:16">
      <c r="A12" s="42">
        <v>10</v>
      </c>
      <c r="B12">
        <v>60</v>
      </c>
      <c r="C12">
        <v>396</v>
      </c>
      <c r="D12" s="50">
        <v>13.26</v>
      </c>
      <c r="E12">
        <v>8.24</v>
      </c>
      <c r="F12">
        <v>3262.8420420000002</v>
      </c>
      <c r="G12">
        <v>32.35</v>
      </c>
      <c r="H12" s="50">
        <v>8.0699999999999994E-2</v>
      </c>
      <c r="I12">
        <v>3</v>
      </c>
      <c r="J12">
        <v>4</v>
      </c>
      <c r="K12">
        <v>700</v>
      </c>
      <c r="L12">
        <v>600</v>
      </c>
      <c r="M12">
        <v>500</v>
      </c>
      <c r="N12">
        <v>-500</v>
      </c>
      <c r="O12">
        <v>87.12</v>
      </c>
      <c r="P12" s="50">
        <v>1.0807</v>
      </c>
    </row>
    <row r="13" spans="1:16">
      <c r="A13" s="42">
        <v>11</v>
      </c>
      <c r="B13">
        <v>115</v>
      </c>
      <c r="C13" s="39">
        <v>1138</v>
      </c>
      <c r="D13" s="50">
        <v>11.31</v>
      </c>
      <c r="E13">
        <v>5.51</v>
      </c>
      <c r="F13">
        <v>6273.2250000000004</v>
      </c>
      <c r="G13">
        <v>28.93</v>
      </c>
      <c r="H13" s="50">
        <v>0</v>
      </c>
      <c r="I13">
        <v>4</v>
      </c>
      <c r="J13">
        <v>4.5</v>
      </c>
      <c r="K13">
        <v>350</v>
      </c>
      <c r="L13" s="39">
        <v>1800</v>
      </c>
      <c r="M13" s="39">
        <v>1500</v>
      </c>
      <c r="N13">
        <v>-1500</v>
      </c>
      <c r="O13">
        <v>187.77</v>
      </c>
      <c r="P13" s="50">
        <v>0.93320000000000003</v>
      </c>
    </row>
    <row r="14" spans="1:16">
      <c r="A14" s="42">
        <v>12</v>
      </c>
      <c r="B14">
        <v>131</v>
      </c>
      <c r="C14" s="39">
        <v>1683</v>
      </c>
      <c r="D14" s="50">
        <v>7.2</v>
      </c>
      <c r="E14">
        <v>4.41</v>
      </c>
      <c r="F14">
        <v>7422.03</v>
      </c>
      <c r="G14">
        <v>21.47</v>
      </c>
      <c r="H14" s="50">
        <v>0</v>
      </c>
      <c r="I14">
        <v>5</v>
      </c>
      <c r="J14">
        <v>5.5</v>
      </c>
      <c r="K14">
        <v>350</v>
      </c>
      <c r="L14" s="39">
        <v>1400</v>
      </c>
      <c r="M14" s="39">
        <v>1400</v>
      </c>
      <c r="N14">
        <v>0</v>
      </c>
      <c r="O14">
        <v>222.15600000000001</v>
      </c>
      <c r="P14" s="50">
        <v>0.93320000000000003</v>
      </c>
    </row>
    <row r="15" spans="1:16">
      <c r="A15" s="42">
        <v>13</v>
      </c>
      <c r="B15">
        <v>114</v>
      </c>
      <c r="C15">
        <v>545</v>
      </c>
      <c r="D15" s="50">
        <v>16.16</v>
      </c>
      <c r="E15">
        <v>7.35</v>
      </c>
      <c r="F15">
        <v>4005.75</v>
      </c>
      <c r="G15">
        <v>38.9</v>
      </c>
      <c r="H15" s="50">
        <v>0</v>
      </c>
      <c r="I15">
        <v>3</v>
      </c>
      <c r="J15">
        <v>3.5</v>
      </c>
      <c r="K15">
        <v>350</v>
      </c>
      <c r="L15">
        <v>900</v>
      </c>
      <c r="M15">
        <v>500</v>
      </c>
      <c r="N15">
        <v>-2000</v>
      </c>
      <c r="O15">
        <v>119.9</v>
      </c>
      <c r="P15" s="50">
        <v>0.93320000000000003</v>
      </c>
    </row>
    <row r="16" spans="1:16">
      <c r="A16" s="42">
        <v>14</v>
      </c>
      <c r="B16">
        <v>33</v>
      </c>
      <c r="C16">
        <v>445</v>
      </c>
      <c r="D16" s="50">
        <v>15.92</v>
      </c>
      <c r="E16">
        <v>7.35</v>
      </c>
      <c r="F16">
        <v>3270.75</v>
      </c>
      <c r="G16">
        <v>33.83</v>
      </c>
      <c r="H16" s="50">
        <v>0</v>
      </c>
      <c r="I16">
        <v>3</v>
      </c>
      <c r="J16">
        <v>3.5</v>
      </c>
      <c r="K16">
        <v>350</v>
      </c>
      <c r="L16">
        <v>600</v>
      </c>
      <c r="M16">
        <v>600</v>
      </c>
      <c r="N16">
        <v>0</v>
      </c>
      <c r="O16">
        <v>97.9</v>
      </c>
      <c r="P16" s="50">
        <v>0.93320000000000003</v>
      </c>
    </row>
    <row r="17" spans="1:16">
      <c r="A17" s="42">
        <v>15</v>
      </c>
      <c r="B17">
        <v>37</v>
      </c>
      <c r="C17">
        <v>396</v>
      </c>
      <c r="D17" s="50">
        <v>13.71</v>
      </c>
      <c r="E17">
        <v>7.35</v>
      </c>
      <c r="F17">
        <v>2910.6</v>
      </c>
      <c r="G17">
        <v>33.89</v>
      </c>
      <c r="H17" s="50">
        <v>0</v>
      </c>
      <c r="I17">
        <v>3</v>
      </c>
      <c r="J17">
        <v>3.5</v>
      </c>
      <c r="K17">
        <v>350</v>
      </c>
      <c r="L17">
        <v>600</v>
      </c>
      <c r="M17">
        <v>600</v>
      </c>
      <c r="N17">
        <v>0</v>
      </c>
      <c r="O17">
        <v>87.12</v>
      </c>
      <c r="P17" s="50">
        <v>0.93320000000000003</v>
      </c>
    </row>
    <row r="18" spans="1:16">
      <c r="A18" s="42">
        <v>16</v>
      </c>
      <c r="B18">
        <v>115</v>
      </c>
      <c r="C18" s="39">
        <v>1238</v>
      </c>
      <c r="D18" s="50">
        <v>9.69</v>
      </c>
      <c r="E18">
        <v>5.56</v>
      </c>
      <c r="F18">
        <v>6880.1985729999997</v>
      </c>
      <c r="G18">
        <v>26.44</v>
      </c>
      <c r="H18" s="50">
        <v>5.4000000000000003E-3</v>
      </c>
      <c r="I18">
        <v>4</v>
      </c>
      <c r="J18">
        <v>5</v>
      </c>
      <c r="K18">
        <v>700</v>
      </c>
      <c r="L18" s="39">
        <v>1800</v>
      </c>
      <c r="M18" s="39">
        <v>1400</v>
      </c>
      <c r="N18">
        <v>-2000</v>
      </c>
      <c r="O18">
        <v>204.27</v>
      </c>
      <c r="P18" s="50">
        <v>1.0054000000000001</v>
      </c>
    </row>
    <row r="19" spans="1:16">
      <c r="A19" s="42">
        <v>17</v>
      </c>
      <c r="B19">
        <v>178</v>
      </c>
      <c r="C19" s="39">
        <v>2277</v>
      </c>
      <c r="D19" s="50">
        <v>6.75</v>
      </c>
      <c r="E19">
        <v>4.45</v>
      </c>
      <c r="F19">
        <v>10123.561970000001</v>
      </c>
      <c r="G19">
        <v>19.440000000000001</v>
      </c>
      <c r="H19" s="50">
        <v>5.4000000000000003E-3</v>
      </c>
      <c r="I19">
        <v>5</v>
      </c>
      <c r="J19">
        <v>6</v>
      </c>
      <c r="K19">
        <v>700</v>
      </c>
      <c r="L19" s="39">
        <v>1400</v>
      </c>
      <c r="M19" s="39">
        <v>1400</v>
      </c>
      <c r="N19">
        <v>0</v>
      </c>
      <c r="O19">
        <v>300.56400000000002</v>
      </c>
      <c r="P19" s="50">
        <v>1.0054000000000001</v>
      </c>
    </row>
    <row r="20" spans="1:16">
      <c r="A20" s="42">
        <v>18</v>
      </c>
      <c r="B20">
        <v>96</v>
      </c>
      <c r="C20">
        <v>346</v>
      </c>
      <c r="D20" s="50">
        <v>13.13</v>
      </c>
      <c r="E20">
        <v>7.41</v>
      </c>
      <c r="F20">
        <v>2563.8650579999999</v>
      </c>
      <c r="G20">
        <v>38.979999999999997</v>
      </c>
      <c r="H20" s="50">
        <v>5.4000000000000003E-3</v>
      </c>
      <c r="I20">
        <v>3</v>
      </c>
      <c r="J20">
        <v>5</v>
      </c>
      <c r="K20">
        <v>1400</v>
      </c>
      <c r="L20">
        <v>900</v>
      </c>
      <c r="M20">
        <v>900</v>
      </c>
      <c r="N20">
        <v>0</v>
      </c>
      <c r="O20">
        <v>76.12</v>
      </c>
      <c r="P20" s="50">
        <v>1.0054000000000001</v>
      </c>
    </row>
    <row r="21" spans="1:16">
      <c r="A21" s="42">
        <v>19</v>
      </c>
      <c r="B21">
        <v>69</v>
      </c>
      <c r="C21">
        <v>297</v>
      </c>
      <c r="D21" s="50">
        <v>13.32</v>
      </c>
      <c r="E21">
        <v>7.41</v>
      </c>
      <c r="F21">
        <v>2200.7743420000002</v>
      </c>
      <c r="G21">
        <v>33.9</v>
      </c>
      <c r="H21" s="50">
        <v>5.4000000000000003E-3</v>
      </c>
      <c r="I21">
        <v>3</v>
      </c>
      <c r="J21">
        <v>4</v>
      </c>
      <c r="K21">
        <v>700</v>
      </c>
      <c r="L21">
        <v>600</v>
      </c>
      <c r="M21">
        <v>600</v>
      </c>
      <c r="N21">
        <v>0</v>
      </c>
      <c r="O21">
        <v>65.34</v>
      </c>
      <c r="P21" s="50">
        <v>1.0054000000000001</v>
      </c>
    </row>
    <row r="22" spans="1:16">
      <c r="A22" s="42">
        <v>20</v>
      </c>
      <c r="B22">
        <v>83</v>
      </c>
      <c r="C22">
        <v>298</v>
      </c>
      <c r="D22" s="50">
        <v>11.4</v>
      </c>
      <c r="E22">
        <v>7.41</v>
      </c>
      <c r="F22">
        <v>2208.1843560000002</v>
      </c>
      <c r="G22">
        <v>33.950000000000003</v>
      </c>
      <c r="H22" s="50">
        <v>5.4000000000000003E-3</v>
      </c>
      <c r="I22">
        <v>3</v>
      </c>
      <c r="J22">
        <v>4</v>
      </c>
      <c r="K22">
        <v>700</v>
      </c>
      <c r="L22">
        <v>600</v>
      </c>
      <c r="M22">
        <v>600</v>
      </c>
      <c r="N22">
        <v>0</v>
      </c>
      <c r="O22">
        <v>65.56</v>
      </c>
      <c r="P22" s="50">
        <v>1.0054000000000001</v>
      </c>
    </row>
    <row r="23" spans="1:16">
      <c r="A23" s="42">
        <v>21</v>
      </c>
      <c r="B23">
        <v>152</v>
      </c>
      <c r="C23" s="39">
        <v>1486</v>
      </c>
      <c r="D23" s="50">
        <v>10.7</v>
      </c>
      <c r="E23">
        <v>5.51</v>
      </c>
      <c r="F23">
        <v>8191.5749999999998</v>
      </c>
      <c r="G23">
        <v>28.95</v>
      </c>
      <c r="H23" s="50">
        <v>0</v>
      </c>
      <c r="I23">
        <v>4</v>
      </c>
      <c r="J23">
        <v>4</v>
      </c>
      <c r="K23">
        <v>0</v>
      </c>
      <c r="L23" s="39">
        <v>1800</v>
      </c>
      <c r="M23" s="39">
        <v>1300</v>
      </c>
      <c r="N23">
        <v>-2500</v>
      </c>
      <c r="O23">
        <v>245.19</v>
      </c>
      <c r="P23" s="50">
        <v>0.99880000000000002</v>
      </c>
    </row>
    <row r="24" spans="1:16">
      <c r="A24" s="42">
        <v>22</v>
      </c>
      <c r="B24">
        <v>174</v>
      </c>
      <c r="C24" s="39">
        <v>1485</v>
      </c>
      <c r="D24" s="50">
        <v>6.45</v>
      </c>
      <c r="E24">
        <v>4.41</v>
      </c>
      <c r="F24">
        <v>6548.85</v>
      </c>
      <c r="G24">
        <v>21.51</v>
      </c>
      <c r="H24" s="50">
        <v>0</v>
      </c>
      <c r="I24">
        <v>5</v>
      </c>
      <c r="J24">
        <v>5</v>
      </c>
      <c r="K24">
        <v>0</v>
      </c>
      <c r="L24" s="39">
        <v>1400</v>
      </c>
      <c r="M24" s="39">
        <v>1400</v>
      </c>
      <c r="N24">
        <v>0</v>
      </c>
      <c r="O24">
        <v>196.02</v>
      </c>
      <c r="P24" s="50">
        <v>0.99880000000000002</v>
      </c>
    </row>
    <row r="25" spans="1:16">
      <c r="A25" s="42">
        <v>23</v>
      </c>
      <c r="B25">
        <v>101</v>
      </c>
      <c r="C25">
        <v>495</v>
      </c>
      <c r="D25" s="50">
        <v>16.510000000000002</v>
      </c>
      <c r="E25">
        <v>7.35</v>
      </c>
      <c r="F25">
        <v>3638.25</v>
      </c>
      <c r="G25">
        <v>38.9</v>
      </c>
      <c r="H25" s="50">
        <v>0</v>
      </c>
      <c r="I25">
        <v>3</v>
      </c>
      <c r="J25">
        <v>4</v>
      </c>
      <c r="K25">
        <v>700</v>
      </c>
      <c r="L25">
        <v>900</v>
      </c>
      <c r="M25">
        <v>400</v>
      </c>
      <c r="N25">
        <v>-2500</v>
      </c>
      <c r="O25">
        <v>108.9</v>
      </c>
      <c r="P25" s="50">
        <v>0.99880000000000002</v>
      </c>
    </row>
    <row r="26" spans="1:16">
      <c r="A26" s="42">
        <v>24</v>
      </c>
      <c r="B26">
        <v>34</v>
      </c>
      <c r="C26">
        <v>395</v>
      </c>
      <c r="D26" s="50">
        <v>16.18</v>
      </c>
      <c r="E26">
        <v>7.35</v>
      </c>
      <c r="F26">
        <v>2903.25</v>
      </c>
      <c r="G26">
        <v>33.82</v>
      </c>
      <c r="H26" s="50">
        <v>0</v>
      </c>
      <c r="I26">
        <v>3</v>
      </c>
      <c r="J26">
        <v>4</v>
      </c>
      <c r="K26">
        <v>700</v>
      </c>
      <c r="L26">
        <v>600</v>
      </c>
      <c r="M26">
        <v>500</v>
      </c>
      <c r="N26">
        <v>-500</v>
      </c>
      <c r="O26">
        <v>86.9</v>
      </c>
      <c r="P26" s="50">
        <v>0.99880000000000002</v>
      </c>
    </row>
    <row r="27" spans="1:16">
      <c r="A27" s="42">
        <v>25</v>
      </c>
      <c r="B27">
        <v>87</v>
      </c>
      <c r="C27">
        <v>396</v>
      </c>
      <c r="D27" s="50">
        <v>13.72</v>
      </c>
      <c r="E27">
        <v>7.35</v>
      </c>
      <c r="F27">
        <v>2910.6</v>
      </c>
      <c r="G27">
        <v>33.89</v>
      </c>
      <c r="H27" s="50">
        <v>0</v>
      </c>
      <c r="I27">
        <v>3</v>
      </c>
      <c r="J27">
        <v>4</v>
      </c>
      <c r="K27">
        <v>700</v>
      </c>
      <c r="L27">
        <v>600</v>
      </c>
      <c r="M27">
        <v>500</v>
      </c>
      <c r="N27">
        <v>-500</v>
      </c>
      <c r="O27">
        <v>87.12</v>
      </c>
      <c r="P27" s="50">
        <v>0.99880000000000002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RnDData</vt:lpstr>
      <vt:lpstr>RnD</vt:lpstr>
      <vt:lpstr>MarketingData</vt:lpstr>
      <vt:lpstr>Marketing</vt:lpstr>
      <vt:lpstr>ProductionData</vt:lpstr>
      <vt:lpstr>Production</vt:lpstr>
      <vt:lpstr>Sheet1</vt:lpstr>
      <vt:lpstr>Sheet2</vt:lpstr>
      <vt:lpstr>Production!hrtqm</vt:lpstr>
      <vt:lpstr>Sheet2!hrtqm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2009-10-26T17:09:11Z</dcterms:created>
  <dcterms:modified xsi:type="dcterms:W3CDTF">2009-11-04T14:36:16Z</dcterms:modified>
</cp:coreProperties>
</file>