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Season-of-Birth\data\"/>
    </mc:Choice>
  </mc:AlternateContent>
  <bookViews>
    <workbookView xWindow="0" yWindow="0" windowWidth="28800" windowHeight="108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 l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B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<sst xmlns="http://schemas.openxmlformats.org/spreadsheetml/2006/main" count="36" uniqueCount="36">
  <si>
    <t>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</si>
  <si>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</si>
  <si>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</si>
  <si>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</si>
  <si>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</si>
  <si>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</si>
  <si>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</si>
  <si>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</si>
  <si>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</si>
  <si>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</si>
  <si>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</si>
  <si>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</si>
  <si>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</si>
  <si>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UK</t>
  </si>
  <si>
    <t>China</t>
  </si>
  <si>
    <t>Argentina</t>
  </si>
  <si>
    <t>Bangladesh</t>
  </si>
  <si>
    <t>Canada</t>
  </si>
  <si>
    <t>Croatia</t>
  </si>
  <si>
    <t>Denmark</t>
  </si>
  <si>
    <t>France</t>
  </si>
  <si>
    <t>Germany</t>
  </si>
  <si>
    <t>Grenada</t>
  </si>
  <si>
    <t>Hungary</t>
  </si>
  <si>
    <t>India</t>
  </si>
  <si>
    <t>Italy</t>
  </si>
  <si>
    <t>Mexico</t>
  </si>
  <si>
    <t>Poland</t>
  </si>
  <si>
    <t>Portugal</t>
  </si>
  <si>
    <t>Russia</t>
  </si>
  <si>
    <t>Slovakia</t>
  </si>
  <si>
    <t>South Africa</t>
  </si>
  <si>
    <t>South Korea</t>
  </si>
  <si>
    <t>Spain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</si>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</sst>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26" sqref="F26"/>
    </sheetView>
  </sheetViews>
  <sheetFormatPr defaultRowHeight="15" x14ac:dyDescent="0.25"/>
  <cols>
    <col min="1" max="1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f>14+(16/60)</f>
        <v>14.266666666666667</v>
      </c>
      <c r="C2">
        <f>13+(23/60)</f>
        <v>13.383333333333333</v>
      </c>
      <c r="D2">
        <f>12+(20/60)</f>
        <v>12.333333333333334</v>
      </c>
      <c r="E2">
        <f>11+(14/60)</f>
        <v>11.233333333333333</v>
      </c>
      <c r="F2">
        <f>10+(21/60)</f>
        <v>10.35</v>
      </c>
      <c r="G2">
        <f>9+(53/60)</f>
        <v>9.8833333333333329</v>
      </c>
      <c r="H2">
        <f>10+(7/60)</f>
        <v>10.116666666666667</v>
      </c>
      <c r="I2">
        <f>10+(53/60)</f>
        <v>10.883333333333333</v>
      </c>
      <c r="J2">
        <f>11+(56/60)</f>
        <v>11.933333333333334</v>
      </c>
      <c r="K2">
        <f>13+(0/60)</f>
        <v>13</v>
      </c>
      <c r="L2">
        <f>14+(0/60)</f>
        <v>14</v>
      </c>
      <c r="M2">
        <f>14+(31/60)</f>
        <v>14.516666666666667</v>
      </c>
    </row>
    <row r="3" spans="1:13" x14ac:dyDescent="0.25">
      <c r="A3" t="s">
        <v>16</v>
      </c>
      <c r="B3">
        <f>10+(52/60)</f>
        <v>10.866666666666667</v>
      </c>
      <c r="C3">
        <f>11+(24/60)</f>
        <v>11.4</v>
      </c>
      <c r="D3">
        <f>12+(3/60)</f>
        <v>12.05</v>
      </c>
      <c r="E3">
        <f>12+(45/60)</f>
        <v>12.75</v>
      </c>
      <c r="F3">
        <f>13+(20/60)</f>
        <v>13.333333333333334</v>
      </c>
      <c r="G3">
        <f>13+(38/60)</f>
        <v>13.633333333333333</v>
      </c>
      <c r="H3">
        <f>13+(30/60)</f>
        <v>13.5</v>
      </c>
      <c r="I3">
        <f>13+(0/60)</f>
        <v>13</v>
      </c>
      <c r="J3">
        <f>12+(20/60)</f>
        <v>12.333333333333334</v>
      </c>
      <c r="K3">
        <f>11+(39/60)</f>
        <v>11.65</v>
      </c>
      <c r="L3">
        <f>11+(2/60)</f>
        <v>11.033333333333333</v>
      </c>
      <c r="M3">
        <f>10+(44/60)</f>
        <v>10.733333333333333</v>
      </c>
    </row>
    <row r="4" spans="1:13" x14ac:dyDescent="0.25">
      <c r="A4" t="s">
        <v>17</v>
      </c>
      <c r="B4">
        <f>9+(10/60)</f>
        <v>9.1666666666666661</v>
      </c>
      <c r="C4">
        <f>10+(28/60)</f>
        <v>10.466666666666667</v>
      </c>
      <c r="D4">
        <f>11+(58/60)</f>
        <v>11.966666666666667</v>
      </c>
      <c r="E4">
        <f>13+(36/60)</f>
        <v>13.6</v>
      </c>
      <c r="F4">
        <f>14+(59/60)</f>
        <v>14.983333333333333</v>
      </c>
      <c r="G4">
        <f>15+(43/60)</f>
        <v>15.716666666666667</v>
      </c>
      <c r="H4">
        <f>15+(22/60)</f>
        <v>15.366666666666667</v>
      </c>
      <c r="I4">
        <f>14+(8/60)</f>
        <v>14.133333333333333</v>
      </c>
      <c r="J4">
        <f>12+(34/60)</f>
        <v>12.566666666666666</v>
      </c>
      <c r="K4">
        <f>11+(0/60)</f>
        <v>11</v>
      </c>
      <c r="L4">
        <f>9+(33/60)</f>
        <v>9.5500000000000007</v>
      </c>
      <c r="M4">
        <f>8+(48/60)</f>
        <v>8.8000000000000007</v>
      </c>
    </row>
    <row r="5" spans="1:13" x14ac:dyDescent="0.25">
      <c r="A5" t="s">
        <v>14</v>
      </c>
      <c r="B5">
        <f>9+(41/60)</f>
        <v>9.6833333333333336</v>
      </c>
      <c r="C5">
        <f>10+(44/60)</f>
        <v>10.733333333333333</v>
      </c>
      <c r="D5">
        <f>11+(58/60)</f>
        <v>11.966666666666667</v>
      </c>
      <c r="E5">
        <f>13+(19/60)</f>
        <v>13.316666666666666</v>
      </c>
      <c r="F5">
        <f>14+(26/60)</f>
        <v>14.433333333333334</v>
      </c>
      <c r="G5">
        <f>15+(3/60)</f>
        <v>15.05</v>
      </c>
      <c r="H5">
        <f>14+(47/60)</f>
        <v>14.783333333333333</v>
      </c>
      <c r="I5">
        <f>13+(48/60)</f>
        <v>13.8</v>
      </c>
      <c r="J5">
        <f>12+(31/60)</f>
        <v>12.516666666666667</v>
      </c>
      <c r="K5">
        <f>11+(13/60)</f>
        <v>11.216666666666667</v>
      </c>
      <c r="L5">
        <f>10+(2/60)</f>
        <v>10.033333333333333</v>
      </c>
      <c r="M5">
        <f>9+(25/60)</f>
        <v>9.4166666666666661</v>
      </c>
    </row>
    <row r="6" spans="1:13" x14ac:dyDescent="0.25">
      <c r="A6" t="s">
        <v>18</v>
      </c>
      <c r="B6">
        <f>9+(7/60)</f>
        <v>9.1166666666666671</v>
      </c>
      <c r="C6">
        <f>10+(25/60)</f>
        <v>10.416666666666666</v>
      </c>
      <c r="D6">
        <f>11+(57/60)</f>
        <v>11.95</v>
      </c>
      <c r="E6">
        <f>13+(37/60)</f>
        <v>13.616666666666667</v>
      </c>
      <c r="F6">
        <f>15+(1/60)</f>
        <v>15.016666666666667</v>
      </c>
      <c r="G6">
        <f>15+(46/60)</f>
        <v>15.766666666666667</v>
      </c>
      <c r="H6">
        <f>15+(25/60)</f>
        <v>15.416666666666666</v>
      </c>
      <c r="I6">
        <f>14+(11/60)</f>
        <v>14.183333333333334</v>
      </c>
      <c r="J6">
        <f>12+(35/60)</f>
        <v>12.583333333333334</v>
      </c>
      <c r="K6">
        <f>11+(0/60)</f>
        <v>11</v>
      </c>
      <c r="L6">
        <f>9+(31/60)</f>
        <v>9.5166666666666675</v>
      </c>
      <c r="M6">
        <f>8+(45/60)</f>
        <v>8.75</v>
      </c>
    </row>
    <row r="7" spans="1:13" x14ac:dyDescent="0.25">
      <c r="A7" t="s">
        <v>19</v>
      </c>
      <c r="B7">
        <f>7+(44/60)</f>
        <v>7.7333333333333334</v>
      </c>
      <c r="C7">
        <f>9+(42/60)</f>
        <v>9.6999999999999993</v>
      </c>
      <c r="D7">
        <f>11+(54/60)</f>
        <v>11.9</v>
      </c>
      <c r="E7">
        <f>14+(17/60)</f>
        <v>14.283333333333333</v>
      </c>
      <c r="F7">
        <f>16+(22/60)</f>
        <v>16.366666666666667</v>
      </c>
      <c r="G7">
        <f>17+(36/60)</f>
        <v>17.600000000000001</v>
      </c>
      <c r="H7">
        <f>17+(1/60)</f>
        <v>17.016666666666666</v>
      </c>
      <c r="I7">
        <f>15+(6/60)</f>
        <v>15.1</v>
      </c>
      <c r="J7">
        <f>12+(48/60)</f>
        <v>12.8</v>
      </c>
      <c r="K7">
        <f>10+(31/60)</f>
        <v>10.516666666666667</v>
      </c>
      <c r="L7">
        <f>8+(22/60)</f>
        <v>8.3666666666666671</v>
      </c>
      <c r="M7">
        <f>7+(9/60)</f>
        <v>7.15</v>
      </c>
    </row>
    <row r="8" spans="1:13" x14ac:dyDescent="0.25">
      <c r="A8" t="s">
        <v>20</v>
      </c>
      <c r="B8">
        <f>8+(46/60)</f>
        <v>8.7666666666666675</v>
      </c>
      <c r="C8">
        <f>10+(14/60)</f>
        <v>10.233333333333333</v>
      </c>
      <c r="D8">
        <f>11+(57/60)</f>
        <v>11.95</v>
      </c>
      <c r="E8">
        <f>13+(47/60)</f>
        <v>13.783333333333333</v>
      </c>
      <c r="F8">
        <f>15+(22/60)</f>
        <v>15.366666666666667</v>
      </c>
      <c r="G8">
        <f>16+(14/60)</f>
        <v>16.233333333333334</v>
      </c>
      <c r="H8">
        <f>15+(49/60)</f>
        <v>15.816666666666666</v>
      </c>
      <c r="I8">
        <f>14+(25/60)</f>
        <v>14.416666666666666</v>
      </c>
      <c r="J8">
        <f>12+(38/60)</f>
        <v>12.633333333333333</v>
      </c>
      <c r="K8">
        <f>10+(52/60)</f>
        <v>10.866666666666667</v>
      </c>
      <c r="L8">
        <f>9+(13/60)</f>
        <v>9.2166666666666668</v>
      </c>
      <c r="M8">
        <f>8+(20/60)</f>
        <v>8.3333333333333339</v>
      </c>
    </row>
    <row r="9" spans="1:13" x14ac:dyDescent="0.25">
      <c r="A9" t="s">
        <v>21</v>
      </c>
      <c r="B9">
        <f>8+(15/60)</f>
        <v>8.25</v>
      </c>
      <c r="C9">
        <f>9+(58/60)</f>
        <v>9.9666666666666668</v>
      </c>
      <c r="D9">
        <f>11+(55/60)</f>
        <v>11.916666666666666</v>
      </c>
      <c r="E9">
        <f>14+(2/60)</f>
        <v>14.033333333333333</v>
      </c>
      <c r="F9">
        <f>15+(51/60)</f>
        <v>15.85</v>
      </c>
      <c r="G9">
        <f>16+(53/60)</f>
        <v>16.883333333333333</v>
      </c>
      <c r="H9">
        <f>16+(24/60)</f>
        <v>16.399999999999999</v>
      </c>
      <c r="I9">
        <f>14+(45/60)</f>
        <v>14.75</v>
      </c>
      <c r="J9">
        <f>12+(43/60)</f>
        <v>12.716666666666667</v>
      </c>
      <c r="K9">
        <f>10+(42/60)</f>
        <v>10.7</v>
      </c>
      <c r="L9">
        <f>8+(48/60)</f>
        <v>8.8000000000000007</v>
      </c>
      <c r="M9">
        <f>7+(46/60)</f>
        <v>7.7666666666666666</v>
      </c>
    </row>
    <row r="10" spans="1:13" x14ac:dyDescent="0.25">
      <c r="A10" t="s">
        <v>22</v>
      </c>
      <c r="B10">
        <f>11+(32/60)</f>
        <v>11.533333333333333</v>
      </c>
      <c r="C10">
        <f>11+(47/60)</f>
        <v>11.783333333333333</v>
      </c>
      <c r="D10">
        <f>12+(6/60)</f>
        <v>12.1</v>
      </c>
      <c r="E10">
        <f>12+(27/60)</f>
        <v>12.45</v>
      </c>
      <c r="F10">
        <f>12+(43/60)</f>
        <v>12.716666666666667</v>
      </c>
      <c r="G10">
        <f>12+(52/60)</f>
        <v>12.866666666666667</v>
      </c>
      <c r="H10">
        <f>12+(48/60)</f>
        <v>12.8</v>
      </c>
      <c r="I10">
        <f>12+(33/60)</f>
        <v>12.55</v>
      </c>
      <c r="J10">
        <f>12+(14/60)</f>
        <v>12.233333333333333</v>
      </c>
      <c r="K10">
        <f>11+(54/60)</f>
        <v>11.9</v>
      </c>
      <c r="L10">
        <f>11+(36/60)</f>
        <v>11.6</v>
      </c>
      <c r="M10">
        <f>11+(28/60)</f>
        <v>11.466666666666667</v>
      </c>
    </row>
    <row r="11" spans="1:13" x14ac:dyDescent="0.25">
      <c r="A11" t="s">
        <v>23</v>
      </c>
      <c r="B11">
        <f>8+(55/60)</f>
        <v>8.9166666666666661</v>
      </c>
      <c r="C11">
        <f>10+(19/60)</f>
        <v>10.316666666666666</v>
      </c>
      <c r="D11">
        <f>11+(57/60)</f>
        <v>11.95</v>
      </c>
      <c r="E11">
        <f>13+(43/60)</f>
        <v>13.716666666666667</v>
      </c>
      <c r="F11">
        <f>15+(12/60)</f>
        <v>15.2</v>
      </c>
      <c r="G11">
        <f>16+(1/60)</f>
        <v>16.016666666666666</v>
      </c>
      <c r="H11">
        <f>15+(38/60)</f>
        <v>15.633333333333333</v>
      </c>
      <c r="I11">
        <f>14+(18/60)</f>
        <v>14.3</v>
      </c>
      <c r="J11">
        <f>12+(37/60)</f>
        <v>12.616666666666667</v>
      </c>
      <c r="K11">
        <f>10+(56/60)</f>
        <v>10.933333333333334</v>
      </c>
      <c r="L11">
        <f>9+(22/60)</f>
        <v>9.3666666666666671</v>
      </c>
      <c r="M11">
        <f>8+(32/60)</f>
        <v>8.5333333333333332</v>
      </c>
    </row>
    <row r="12" spans="1:13" x14ac:dyDescent="0.25">
      <c r="A12" t="s">
        <v>24</v>
      </c>
      <c r="B12">
        <f>10+(33/60)</f>
        <v>10.55</v>
      </c>
      <c r="C12">
        <f>11+(13/60)</f>
        <v>11.216666666666667</v>
      </c>
      <c r="D12">
        <f>12+(2/60)</f>
        <v>12.033333333333333</v>
      </c>
      <c r="E12">
        <f>12+(54/60)</f>
        <v>12.9</v>
      </c>
      <c r="F12">
        <f>13+(37/60)</f>
        <v>13.616666666666667</v>
      </c>
      <c r="G12">
        <f>14+(0/60)</f>
        <v>14</v>
      </c>
      <c r="H12">
        <f>13+(50/60)</f>
        <v>13.833333333333334</v>
      </c>
      <c r="I12">
        <f>13+(12/60)</f>
        <v>13.2</v>
      </c>
      <c r="J12">
        <f>12+(22/60)</f>
        <v>12.366666666666667</v>
      </c>
      <c r="K12">
        <f>11+(32/60)</f>
        <v>11.533333333333333</v>
      </c>
      <c r="L12">
        <f>10+(46/60)</f>
        <v>10.766666666666667</v>
      </c>
      <c r="M12">
        <f>10+(22/60)</f>
        <v>10.366666666666667</v>
      </c>
    </row>
    <row r="13" spans="1:13" x14ac:dyDescent="0.25">
      <c r="A13" t="s">
        <v>25</v>
      </c>
      <c r="B13">
        <f>9+(31/60)</f>
        <v>9.5166666666666675</v>
      </c>
      <c r="C13">
        <f>10+(39/60)</f>
        <v>10.65</v>
      </c>
      <c r="D13">
        <f>11+(59/60)</f>
        <v>11.983333333333333</v>
      </c>
      <c r="E13">
        <f>13+(25/60)</f>
        <v>13.416666666666666</v>
      </c>
      <c r="F13">
        <f>14+(37/60)</f>
        <v>14.616666666666667</v>
      </c>
      <c r="G13">
        <f>15+(16/60)</f>
        <v>15.266666666666667</v>
      </c>
      <c r="H13">
        <f>14+(58/60)</f>
        <v>14.966666666666667</v>
      </c>
      <c r="I13">
        <f>13+(54/60)</f>
        <v>13.9</v>
      </c>
      <c r="J13">
        <f>12+(31/60)</f>
        <v>12.516666666666667</v>
      </c>
      <c r="K13">
        <f>11+(8/60)</f>
        <v>11.133333333333333</v>
      </c>
      <c r="L13">
        <f>9+(52/60)</f>
        <v>9.8666666666666671</v>
      </c>
      <c r="M13">
        <f>9+(12/60)</f>
        <v>9.1999999999999993</v>
      </c>
    </row>
    <row r="14" spans="1:13" x14ac:dyDescent="0.25">
      <c r="A14" t="s">
        <v>26</v>
      </c>
      <c r="B14">
        <f>11+(8/60)</f>
        <v>11.133333333333333</v>
      </c>
      <c r="C14">
        <f>11+(33/60)</f>
        <v>11.55</v>
      </c>
      <c r="D14">
        <f>12+(5/60)</f>
        <v>12.083333333333334</v>
      </c>
      <c r="E14">
        <f>12+(38/60)</f>
        <v>12.633333333333333</v>
      </c>
      <c r="F14">
        <f>13+(6/60)</f>
        <v>13.1</v>
      </c>
      <c r="G14">
        <f>13+(20/60)</f>
        <v>13.333333333333334</v>
      </c>
      <c r="H14">
        <f>13+(13/60)</f>
        <v>13.216666666666667</v>
      </c>
      <c r="I14">
        <f>12+(49/60)</f>
        <v>12.816666666666666</v>
      </c>
      <c r="J14">
        <f>12+(17/60)</f>
        <v>12.283333333333333</v>
      </c>
      <c r="K14">
        <f>11+(44/60)</f>
        <v>11.733333333333333</v>
      </c>
      <c r="L14">
        <f>11+(15/60)</f>
        <v>11.25</v>
      </c>
      <c r="M14">
        <f>11+(0/60)</f>
        <v>11</v>
      </c>
    </row>
    <row r="15" spans="1:13" x14ac:dyDescent="0.25">
      <c r="A15" t="s">
        <v>27</v>
      </c>
      <c r="B15">
        <f>8+(18/60)</f>
        <v>8.3000000000000007</v>
      </c>
      <c r="C15">
        <f>9+(59/60)</f>
        <v>9.9833333333333325</v>
      </c>
      <c r="D15">
        <f>11+(55/60)</f>
        <v>11.916666666666666</v>
      </c>
      <c r="E15">
        <f>14+(1/60)</f>
        <v>14.016666666666667</v>
      </c>
      <c r="F15">
        <f>15+(49/60)</f>
        <v>15.816666666666666</v>
      </c>
      <c r="G15">
        <f>16+(50/60)</f>
        <v>16.833333333333332</v>
      </c>
      <c r="H15">
        <f>16+(21/60)</f>
        <v>16.350000000000001</v>
      </c>
      <c r="I15">
        <f>14+(44/60)</f>
        <v>14.733333333333333</v>
      </c>
      <c r="J15">
        <f>12+(43/60)</f>
        <v>12.716666666666667</v>
      </c>
      <c r="K15">
        <f>10+(43/60)</f>
        <v>10.716666666666667</v>
      </c>
      <c r="L15">
        <f>8+(50/60)</f>
        <v>8.8333333333333339</v>
      </c>
      <c r="M15">
        <f>7+(49/60)</f>
        <v>7.8166666666666664</v>
      </c>
    </row>
    <row r="16" spans="1:13" x14ac:dyDescent="0.25">
      <c r="A16" t="s">
        <v>28</v>
      </c>
      <c r="B16">
        <f>9+(48/60)</f>
        <v>9.8000000000000007</v>
      </c>
      <c r="C16">
        <f>10+(48/60)</f>
        <v>10.8</v>
      </c>
      <c r="D16">
        <f>12+(0/60)</f>
        <v>12</v>
      </c>
      <c r="E16">
        <f>13+(17/60)</f>
        <v>13.283333333333333</v>
      </c>
      <c r="F16">
        <f>14+(21/60)</f>
        <v>14.35</v>
      </c>
      <c r="G16">
        <f>14+(55/60)</f>
        <v>14.916666666666666</v>
      </c>
      <c r="H16">
        <f>14+(39/60)</f>
        <v>14.65</v>
      </c>
      <c r="I16">
        <f>13+(43/60)</f>
        <v>13.716666666666667</v>
      </c>
      <c r="J16">
        <f>12+(29/60)</f>
        <v>12.483333333333333</v>
      </c>
      <c r="K16">
        <f>11+(14/60)</f>
        <v>11.233333333333333</v>
      </c>
      <c r="L16">
        <f>10+(7/60)</f>
        <v>10.116666666666667</v>
      </c>
      <c r="M16">
        <f>9+(31/60)</f>
        <v>9.5166666666666675</v>
      </c>
    </row>
    <row r="17" spans="1:13" x14ac:dyDescent="0.25">
      <c r="A17" t="s">
        <v>29</v>
      </c>
      <c r="B17">
        <f>7+(43/60)</f>
        <v>7.7166666666666668</v>
      </c>
      <c r="C17">
        <f>9+(41/60)</f>
        <v>9.6833333333333336</v>
      </c>
      <c r="D17">
        <f>11+(54/60)</f>
        <v>11.9</v>
      </c>
      <c r="E17">
        <f>14+(17/60)</f>
        <v>14.283333333333333</v>
      </c>
      <c r="F17">
        <f>16+(23/60)</f>
        <v>16.383333333333333</v>
      </c>
      <c r="G17">
        <f>17+(37/60)</f>
        <v>17.616666666666667</v>
      </c>
      <c r="H17">
        <f>17+(2/60)</f>
        <v>17.033333333333335</v>
      </c>
      <c r="I17">
        <f>15+(7/60)</f>
        <v>15.116666666666667</v>
      </c>
      <c r="J17">
        <f>12+(48/60)</f>
        <v>12.8</v>
      </c>
      <c r="K17">
        <f>10+(31/60)</f>
        <v>10.516666666666667</v>
      </c>
      <c r="L17">
        <f>8+(21/60)</f>
        <v>8.35</v>
      </c>
      <c r="M17">
        <f>7+(8/60)</f>
        <v>7.1333333333333337</v>
      </c>
    </row>
    <row r="18" spans="1:13" x14ac:dyDescent="0.25">
      <c r="A18" t="s">
        <v>30</v>
      </c>
      <c r="B18">
        <f>8+(51/60)</f>
        <v>8.85</v>
      </c>
      <c r="C18">
        <f>10+(17/60)</f>
        <v>10.283333333333333</v>
      </c>
      <c r="D18">
        <f>11+(57/60)</f>
        <v>11.95</v>
      </c>
      <c r="E18">
        <f>13+(45/60)</f>
        <v>13.75</v>
      </c>
      <c r="F18">
        <f>15+(16/60)</f>
        <v>15.266666666666667</v>
      </c>
      <c r="G18">
        <f>16+(7/60)</f>
        <v>16.116666666666667</v>
      </c>
      <c r="H18">
        <f>15+(43/60)</f>
        <v>15.716666666666667</v>
      </c>
      <c r="I18">
        <f>14+(22/60)</f>
        <v>14.366666666666667</v>
      </c>
      <c r="J18">
        <f>12+(38/60)</f>
        <v>12.633333333333333</v>
      </c>
      <c r="K18">
        <f>10+(54/60)</f>
        <v>10.9</v>
      </c>
      <c r="L18">
        <f>9+(18/60)</f>
        <v>9.3000000000000007</v>
      </c>
      <c r="M18">
        <f>8+(26/60)</f>
        <v>8.4333333333333336</v>
      </c>
    </row>
    <row r="19" spans="1:13" x14ac:dyDescent="0.25">
      <c r="A19" t="s">
        <v>31</v>
      </c>
      <c r="B19">
        <f>13+(37/60)</f>
        <v>13.616666666666667</v>
      </c>
      <c r="C19">
        <f>13+(0/60)</f>
        <v>13</v>
      </c>
      <c r="D19">
        <f>12+(17/60)</f>
        <v>12.283333333333333</v>
      </c>
      <c r="E19">
        <f>11+(31/60)</f>
        <v>11.516666666666667</v>
      </c>
      <c r="F19">
        <f>10+(54/60)</f>
        <v>10.9</v>
      </c>
      <c r="G19">
        <f>10+(35/60)</f>
        <v>10.583333333333334</v>
      </c>
      <c r="H19">
        <f>10+(43/60)</f>
        <v>10.716666666666667</v>
      </c>
      <c r="I19">
        <f>11+(16/60)</f>
        <v>11.266666666666667</v>
      </c>
      <c r="J19">
        <f>11+(59/60)</f>
        <v>11.983333333333333</v>
      </c>
      <c r="K19">
        <f>12+(44/60)</f>
        <v>12.733333333333333</v>
      </c>
      <c r="L19">
        <f>13+(25/60)</f>
        <v>13.416666666666666</v>
      </c>
      <c r="M19">
        <f>13+(47/60)</f>
        <v>13.783333333333333</v>
      </c>
    </row>
    <row r="20" spans="1:13" x14ac:dyDescent="0.25">
      <c r="A20" t="s">
        <v>32</v>
      </c>
      <c r="B20">
        <f>9+(53/60)</f>
        <v>9.8833333333333329</v>
      </c>
      <c r="C20">
        <f>10+(51/60)</f>
        <v>10.85</v>
      </c>
      <c r="D20">
        <f>11+(59/60)</f>
        <v>11.983333333333333</v>
      </c>
      <c r="E20">
        <f>13+(13/60)</f>
        <v>13.216666666666667</v>
      </c>
      <c r="F20">
        <f>14+(15/60)</f>
        <v>14.25</v>
      </c>
      <c r="G20">
        <f>14+(48/60)</f>
        <v>14.8</v>
      </c>
      <c r="H20">
        <f>14+(33/60)</f>
        <v>14.55</v>
      </c>
      <c r="I20">
        <f>13+(39/60)</f>
        <v>13.65</v>
      </c>
      <c r="J20">
        <f>12+(29/60)</f>
        <v>12.483333333333333</v>
      </c>
      <c r="K20">
        <f>11+(17/60)</f>
        <v>11.283333333333333</v>
      </c>
      <c r="L20">
        <f>10+(12/60)</f>
        <v>10.199999999999999</v>
      </c>
      <c r="M20">
        <f>9+(38/60)</f>
        <v>9.6333333333333329</v>
      </c>
    </row>
    <row r="21" spans="1:13" x14ac:dyDescent="0.25">
      <c r="A21" t="s">
        <v>33</v>
      </c>
      <c r="B21">
        <f>9+(39/60)</f>
        <v>9.65</v>
      </c>
      <c r="C21">
        <f>10+(43/60)</f>
        <v>10.716666666666667</v>
      </c>
      <c r="D21">
        <f>11+(59/60)</f>
        <v>11.983333333333333</v>
      </c>
      <c r="E21">
        <f>13+(21/60)</f>
        <v>13.35</v>
      </c>
      <c r="F21">
        <f>14+(30/60)</f>
        <v>14.5</v>
      </c>
      <c r="G21">
        <f>15+(6/60)</f>
        <v>15.1</v>
      </c>
      <c r="H21">
        <f>14+(49/60)</f>
        <v>14.816666666666666</v>
      </c>
      <c r="I21">
        <f>13+(49/60)</f>
        <v>13.816666666666666</v>
      </c>
      <c r="J21">
        <f>12+(30/60)</f>
        <v>12.5</v>
      </c>
      <c r="K21">
        <f>11+(11/60)</f>
        <v>11.183333333333334</v>
      </c>
      <c r="L21">
        <f>9+(59/60)</f>
        <v>9.9833333333333325</v>
      </c>
      <c r="M21">
        <f>9+(21/60)</f>
        <v>9.35</v>
      </c>
    </row>
    <row r="22" spans="1:13" x14ac:dyDescent="0.25">
      <c r="A22" t="s">
        <v>13</v>
      </c>
      <c r="B22">
        <f>8+(24/60)</f>
        <v>8.4</v>
      </c>
      <c r="C22">
        <f>10+(3/60)</f>
        <v>10.050000000000001</v>
      </c>
      <c r="D22">
        <f>11+(56/60)</f>
        <v>11.933333333333334</v>
      </c>
      <c r="E22">
        <f>13+(58/60)</f>
        <v>13.966666666666667</v>
      </c>
      <c r="F22">
        <f>15+(43/60)</f>
        <v>15.716666666666667</v>
      </c>
      <c r="G22">
        <f>16+(41/60)</f>
        <v>16.683333333333334</v>
      </c>
      <c r="H22">
        <f>16+(14/60)</f>
        <v>16.233333333333334</v>
      </c>
      <c r="I22">
        <f>14+(39/60)</f>
        <v>14.65</v>
      </c>
      <c r="J22">
        <f>12+(42/60)</f>
        <v>12.7</v>
      </c>
      <c r="K22">
        <f>10+(45/60)</f>
        <v>10.75</v>
      </c>
      <c r="L22">
        <f>8+(55/60)</f>
        <v>8.9166666666666661</v>
      </c>
      <c r="M22">
        <f>7+(56/60)</f>
        <v>7.9333333333333336</v>
      </c>
    </row>
    <row r="23" spans="1:13" x14ac:dyDescent="0.25">
      <c r="A23" t="s">
        <v>34</v>
      </c>
      <c r="B23">
        <f>9+(38/60)</f>
        <v>9.6333333333333329</v>
      </c>
      <c r="C23">
        <f>10+(43/60)</f>
        <v>10.716666666666667</v>
      </c>
      <c r="D23">
        <f>12+(0/60)</f>
        <v>12</v>
      </c>
      <c r="E23">
        <f>13+(23/60)</f>
        <v>13.383333333333333</v>
      </c>
      <c r="F23">
        <f>14+(32/60)</f>
        <v>14.533333333333333</v>
      </c>
      <c r="G23">
        <f>15+(8/60)</f>
        <v>15.133333333333333</v>
      </c>
      <c r="H23">
        <f>14+(51/60)</f>
        <v>14.85</v>
      </c>
      <c r="I23">
        <f>13+(49/60)</f>
        <v>13.816666666666666</v>
      </c>
      <c r="J23">
        <f>12+(30/60)</f>
        <v>12.5</v>
      </c>
      <c r="K23">
        <f>11+(10/60)</f>
        <v>11.166666666666666</v>
      </c>
      <c r="L23">
        <f>9+(57/60)</f>
        <v>9.9499999999999993</v>
      </c>
      <c r="M23">
        <f>9+(19/60)</f>
        <v>9.3166666666666664</v>
      </c>
    </row>
    <row r="24" spans="1:13" x14ac:dyDescent="0.25">
      <c r="A24" t="s">
        <v>35</v>
      </c>
      <c r="B24">
        <f>11+(2/60)</f>
        <v>11.033333333333333</v>
      </c>
      <c r="C24">
        <f>11+(29/60)</f>
        <v>11.483333333333333</v>
      </c>
      <c r="D24">
        <f>12+(3/60)</f>
        <v>12.05</v>
      </c>
      <c r="E24">
        <f>12+(41/60)</f>
        <v>12.683333333333334</v>
      </c>
      <c r="F24">
        <f>13+(11/60)</f>
        <v>13.183333333333334</v>
      </c>
      <c r="G24">
        <f>13+(27/60)</f>
        <v>13.45</v>
      </c>
      <c r="H24">
        <f>13+(20/60)</f>
        <v>13.333333333333334</v>
      </c>
      <c r="I24">
        <f>12+(53/60)</f>
        <v>12.883333333333333</v>
      </c>
      <c r="J24">
        <f>12+(18/60)</f>
        <v>12.3</v>
      </c>
      <c r="K24">
        <f>11+(43/60)</f>
        <v>11.716666666666667</v>
      </c>
      <c r="L24">
        <f>11+(11/60)</f>
        <v>11.183333333333334</v>
      </c>
      <c r="M24">
        <f>10+(54/60)</f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Turner</dc:creator>
  <cp:lastModifiedBy>Dana Turner</cp:lastModifiedBy>
  <dcterms:created xsi:type="dcterms:W3CDTF">2024-07-02T16:05:59Z</dcterms:created>
  <dcterms:modified xsi:type="dcterms:W3CDTF">2024-07-03T14:20:40Z</dcterms:modified>
</cp:coreProperties>
</file>