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B341E549-E248-4742-8D08-6C40B50CA4DA}" xr6:coauthVersionLast="47" xr6:coauthVersionMax="47" xr10:uidLastSave="{00000000-0000-0000-0000-000000000000}"/>
  <bookViews>
    <workbookView xWindow="-108" yWindow="-108" windowWidth="23256" windowHeight="12456" xr2:uid="{8E47AB21-443A-4A38-9635-07CFAE0A4C2D}"/>
  </bookViews>
  <sheets>
    <sheet name="Macaulay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7" i="1"/>
  <c r="K8" i="1"/>
  <c r="K9" i="1"/>
  <c r="K10" i="1"/>
  <c r="K11" i="1"/>
  <c r="C15" i="1"/>
  <c r="D15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D16" i="1" l="1"/>
  <c r="E14" i="1" s="1"/>
  <c r="H14" i="1" s="1"/>
  <c r="E8" i="1" l="1"/>
  <c r="E10" i="1"/>
  <c r="H10" i="1" s="1"/>
  <c r="E12" i="1"/>
  <c r="H12" i="1" s="1"/>
  <c r="E11" i="1"/>
  <c r="H11" i="1" s="1"/>
  <c r="E13" i="1"/>
  <c r="H13" i="1" s="1"/>
  <c r="E15" i="1"/>
  <c r="H15" i="1" s="1"/>
  <c r="E9" i="1"/>
  <c r="H9" i="1" s="1"/>
  <c r="H8" i="1" l="1"/>
  <c r="H16" i="1" s="1"/>
  <c r="E16" i="1"/>
</calcChain>
</file>

<file path=xl/sharedStrings.xml><?xml version="1.0" encoding="utf-8"?>
<sst xmlns="http://schemas.openxmlformats.org/spreadsheetml/2006/main" count="12" uniqueCount="11">
  <si>
    <t>Time to Maturity (Years)</t>
  </si>
  <si>
    <t>Inputs</t>
  </si>
  <si>
    <t>Yield to Maturity</t>
  </si>
  <si>
    <t>Coupon Rate</t>
  </si>
  <si>
    <t>Period</t>
  </si>
  <si>
    <t>Cash Flow</t>
  </si>
  <si>
    <t>Present Value</t>
  </si>
  <si>
    <t>Weight</t>
  </si>
  <si>
    <t>Period*Weight</t>
  </si>
  <si>
    <t>Macaulay Duration</t>
  </si>
  <si>
    <t>Bond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</si>
</sst>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0" xfId="0" applyNumberFormat="1"/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1" xfId="0" applyFont="1" applyBorder="1"/>
    <xf numFmtId="44" fontId="0" fillId="0" borderId="9" xfId="2" applyFont="1" applyBorder="1"/>
    <xf numFmtId="44" fontId="0" fillId="0" borderId="10" xfId="2" applyFont="1" applyBorder="1"/>
    <xf numFmtId="9" fontId="0" fillId="0" borderId="9" xfId="1" applyFont="1" applyBorder="1"/>
    <xf numFmtId="9" fontId="0" fillId="0" borderId="10" xfId="1" applyFont="1" applyBorder="1"/>
    <xf numFmtId="0" fontId="2" fillId="0" borderId="8" xfId="0" applyFont="1" applyBorder="1"/>
    <xf numFmtId="9" fontId="0" fillId="0" borderId="9" xfId="1" applyFont="1" applyFill="1" applyBorder="1"/>
    <xf numFmtId="44" fontId="0" fillId="0" borderId="9" xfId="2" applyFont="1" applyFill="1" applyBorder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2" fillId="2" borderId="4" xfId="0" applyNumberFormat="1" applyFont="1" applyFill="1" applyBorder="1"/>
    <xf numFmtId="0" fontId="2" fillId="2" borderId="5" xfId="0" applyFont="1" applyFill="1" applyBorder="1"/>
    <xf numFmtId="9" fontId="2" fillId="2" borderId="6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'Macaulay Duration'!$K$6</c:f>
              <c:strCache>
                <c:ptCount val="1"/>
                <c:pt idx="0">
                  <c:v>Bond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'Macaulay Duration'!$J$7:$J$15</c:f>
              <c:numCache>
                <c:formatCode>0%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'Macaulay Duration'!$K$7:$K$15</c:f>
              <c:numCache>
                <c:formatCode>_("$"* #,##0.00_);_("$"* \(#,##0.00\);_("$"* "-"??_);_(@_)</c:formatCode>
                <c:ptCount val="9"/>
                <c:pt idx="0">
                  <c:v>1190.7767696827923</c:v>
                </c:pt>
                <c:pt idx="1">
                  <c:v>1127.5580927346703</c:v>
                </c:pt>
                <c:pt idx="2">
                  <c:v>1064.3394157865482</c:v>
                </c:pt>
                <c:pt idx="3">
                  <c:v>1001.1207388384262</c:v>
                </c:pt>
                <c:pt idx="4">
                  <c:v>937.90206189030414</c:v>
                </c:pt>
                <c:pt idx="5">
                  <c:v>874.68338494218199</c:v>
                </c:pt>
                <c:pt idx="6">
                  <c:v>811.46470799406006</c:v>
                </c:pt>
                <c:pt idx="7">
                  <c:v>748.24603104593803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6-40FA-8CFD-A271767C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47423"/>
        <c:axId val="1454548255"/>
      </c:scatterChart>
      <c:valAx>
        <c:axId val="14545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8255"/>
        <c:crosses val="autoZero"/>
        <c:crossBetween val="midCat"/>
      </c:valAx>
      <c:valAx>
        <c:axId val="145454825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Bond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1090611</xdr:colOff>
      <xdr:row>4</xdr:row>
      <xdr:rowOff>342900</xdr:rowOff>
    </xdr:from>
    <xdr:to>
      <xdr:col>17</xdr:col>
      <xdr:colOff>295274</xdr:colOff>
      <xdr:row>16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B0A0A-270B-4975-90C7-F1805D1C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1F6F-226B-4F21-B418-9400D0E49157}">
  <dimension ref="B1:M17"/>
  <sheetViews>
    <sheetView tabSelected="1" zoomScale="53" workbookViewId="0">
      <selection activeCell="E5" sqref="E5"/>
    </sheetView>
  </sheetViews>
  <sheetFormatPr defaultRowHeight="28.8" x14ac:dyDescent="0.55000000000000004"/>
  <cols>
    <col min="1" max="1" width="2.5234375" customWidth="1"/>
    <col min="2" max="2" width="20.1015625" bestFit="1" customWidth="1"/>
    <col min="3" max="3" width="9.5234375" customWidth="1"/>
    <col min="4" max="4" width="13.83984375" customWidth="1"/>
    <col min="5" max="5" width="11.26171875" customWidth="1"/>
    <col min="6" max="6" width="4.7890625" customWidth="1"/>
    <col min="7" max="7" width="9.9453125" customWidth="1"/>
    <col min="8" max="8" width="12.83984375" bestFit="1" customWidth="1"/>
    <col min="9" max="9" width="10.26171875" customWidth="1"/>
    <col min="10" max="10" width="15.20703125" customWidth="1"/>
    <col min="11" max="11" width="9.9453125" customWidth="1"/>
  </cols>
  <sheetData>
    <row r="1" spans="2:13" ht="18.75" customHeight="1" thickBot="1" x14ac:dyDescent="0.6"/>
    <row r="2" spans="2:13" ht="24" customHeight="1" thickBot="1" x14ac:dyDescent="0.6">
      <c r="B2" s="20" t="s">
        <v>1</v>
      </c>
      <c r="C2" s="21"/>
    </row>
    <row r="3" spans="2:13" x14ac:dyDescent="0.55000000000000004">
      <c r="B3" s="22" t="s">
        <v>0</v>
      </c>
      <c r="C3" s="23">
        <v>8</v>
      </c>
    </row>
    <row r="4" spans="2:13" x14ac:dyDescent="0.55000000000000004">
      <c r="B4" s="22" t="s">
        <v>2</v>
      </c>
      <c r="C4" s="24">
        <v>0.06</v>
      </c>
    </row>
    <row r="5" spans="2:13" ht="29.4" thickBot="1" x14ac:dyDescent="0.6">
      <c r="B5" s="25" t="s">
        <v>3</v>
      </c>
      <c r="C5" s="26">
        <v>0.05</v>
      </c>
    </row>
    <row r="6" spans="2:13" ht="29.4" thickBot="1" x14ac:dyDescent="0.6">
      <c r="J6" s="10" t="s">
        <v>2</v>
      </c>
      <c r="K6" s="15" t="s">
        <v>10</v>
      </c>
    </row>
    <row r="7" spans="2:13" x14ac:dyDescent="0.55000000000000004">
      <c r="B7" s="1" t="s">
        <v>4</v>
      </c>
      <c r="C7" s="1" t="s">
        <v>5</v>
      </c>
      <c r="D7" s="1" t="s">
        <v>6</v>
      </c>
      <c r="E7" s="1" t="s">
        <v>7</v>
      </c>
      <c r="F7" s="1"/>
      <c r="G7" s="1"/>
      <c r="H7" s="1" t="s">
        <v>8</v>
      </c>
      <c r="J7" s="16">
        <v>0.02</v>
      </c>
      <c r="K7" s="11">
        <f t="shared" ref="K7:K9" si="0">(1+(($J$11-J7)*$H$16))*$K$11</f>
        <v>1190.7767696827923</v>
      </c>
    </row>
    <row r="8" spans="2:13" x14ac:dyDescent="0.55000000000000004">
      <c r="B8" s="2">
        <v>1</v>
      </c>
      <c r="C8" s="4">
        <f>1000*$C$5</f>
        <v>50</v>
      </c>
      <c r="D8" s="3">
        <f>C8/(1+$C$4)^B8</f>
        <v>47.169811320754718</v>
      </c>
      <c r="E8" s="7">
        <f>D8/$D$16</f>
        <v>5.0292896494635961E-2</v>
      </c>
      <c r="F8" s="7"/>
      <c r="G8" s="2"/>
      <c r="H8" s="8">
        <f>B8*E8</f>
        <v>5.0292896494635961E-2</v>
      </c>
      <c r="J8" s="13">
        <v>0.03</v>
      </c>
      <c r="K8" s="11">
        <f t="shared" si="0"/>
        <v>1127.5580927346703</v>
      </c>
    </row>
    <row r="9" spans="2:13" x14ac:dyDescent="0.55000000000000004">
      <c r="B9" s="2">
        <v>2</v>
      </c>
      <c r="C9" s="4">
        <f t="shared" ref="C9:C14" si="1">1000*$C$5</f>
        <v>50</v>
      </c>
      <c r="D9" s="3">
        <f t="shared" ref="D9:D14" si="2">C9/(1+$C$4)^B9</f>
        <v>44.499822000711994</v>
      </c>
      <c r="E9" s="7">
        <f t="shared" ref="E9:E15" si="3">D9/$D$16</f>
        <v>4.7446128768524491E-2</v>
      </c>
      <c r="F9" s="7"/>
      <c r="G9" s="2"/>
      <c r="H9" s="8">
        <f t="shared" ref="H9:H15" si="4">B9*E9</f>
        <v>9.4892257537048982E-2</v>
      </c>
      <c r="J9" s="16">
        <v>0.04</v>
      </c>
      <c r="K9" s="11">
        <f t="shared" si="0"/>
        <v>1064.3394157865482</v>
      </c>
    </row>
    <row r="10" spans="2:13" x14ac:dyDescent="0.55000000000000004">
      <c r="B10" s="2">
        <v>3</v>
      </c>
      <c r="C10" s="4">
        <f t="shared" si="1"/>
        <v>50</v>
      </c>
      <c r="D10" s="3">
        <f t="shared" si="2"/>
        <v>41.980964151615083</v>
      </c>
      <c r="E10" s="7">
        <f t="shared" si="3"/>
        <v>4.476049883823064E-2</v>
      </c>
      <c r="F10" s="7"/>
      <c r="G10" s="2"/>
      <c r="H10" s="8">
        <f t="shared" si="4"/>
        <v>0.13428149651469193</v>
      </c>
      <c r="J10" s="13">
        <v>0.05</v>
      </c>
      <c r="K10" s="11">
        <f>(1+(($J$11-J10)*$H$16))*$K$11</f>
        <v>1001.1207388384262</v>
      </c>
    </row>
    <row r="11" spans="2:13" x14ac:dyDescent="0.55000000000000004">
      <c r="B11" s="2">
        <v>4</v>
      </c>
      <c r="C11" s="4">
        <f t="shared" si="1"/>
        <v>50</v>
      </c>
      <c r="D11" s="3">
        <f t="shared" si="2"/>
        <v>39.604683161901022</v>
      </c>
      <c r="E11" s="7">
        <f t="shared" si="3"/>
        <v>4.2226885696444005E-2</v>
      </c>
      <c r="F11" s="7"/>
      <c r="G11" s="2"/>
      <c r="H11" s="8">
        <f t="shared" si="4"/>
        <v>0.16890754278577602</v>
      </c>
      <c r="J11" s="16">
        <v>0.06</v>
      </c>
      <c r="K11" s="17">
        <f>D16</f>
        <v>937.90206189030414</v>
      </c>
      <c r="M11" s="6"/>
    </row>
    <row r="12" spans="2:13" x14ac:dyDescent="0.55000000000000004">
      <c r="B12" s="2">
        <v>5</v>
      </c>
      <c r="C12" s="4">
        <f t="shared" si="1"/>
        <v>50</v>
      </c>
      <c r="D12" s="3">
        <f t="shared" si="2"/>
        <v>37.362908643302845</v>
      </c>
      <c r="E12" s="7">
        <f t="shared" si="3"/>
        <v>3.9836684619286786E-2</v>
      </c>
      <c r="F12" s="7"/>
      <c r="G12" s="2"/>
      <c r="H12" s="8">
        <f t="shared" si="4"/>
        <v>0.19918342309643394</v>
      </c>
      <c r="J12" s="16">
        <v>7.0000000000000007E-2</v>
      </c>
      <c r="K12" s="11">
        <f t="shared" ref="K12:K14" si="5">(1+(($J$11-J12)*$H$16))*$K$11</f>
        <v>874.68338494218199</v>
      </c>
    </row>
    <row r="13" spans="2:13" x14ac:dyDescent="0.55000000000000004">
      <c r="B13" s="2">
        <v>6</v>
      </c>
      <c r="C13" s="4">
        <f t="shared" si="1"/>
        <v>50</v>
      </c>
      <c r="D13" s="3">
        <f t="shared" si="2"/>
        <v>35.248027021983816</v>
      </c>
      <c r="E13" s="7">
        <f t="shared" si="3"/>
        <v>3.7581777942723389E-2</v>
      </c>
      <c r="F13" s="7"/>
      <c r="G13" s="2"/>
      <c r="H13" s="8">
        <f t="shared" si="4"/>
        <v>0.22549066765634035</v>
      </c>
      <c r="J13" s="13">
        <v>0.08</v>
      </c>
      <c r="K13" s="11">
        <f t="shared" si="5"/>
        <v>811.46470799406006</v>
      </c>
    </row>
    <row r="14" spans="2:13" x14ac:dyDescent="0.55000000000000004">
      <c r="B14" s="2">
        <v>7</v>
      </c>
      <c r="C14" s="4">
        <f t="shared" si="1"/>
        <v>50</v>
      </c>
      <c r="D14" s="3">
        <f t="shared" si="2"/>
        <v>33.252855681116799</v>
      </c>
      <c r="E14" s="7">
        <f t="shared" si="3"/>
        <v>3.5454507493135258E-2</v>
      </c>
      <c r="F14" s="7"/>
      <c r="G14" s="2"/>
      <c r="H14" s="8">
        <f t="shared" si="4"/>
        <v>0.24818155245194681</v>
      </c>
      <c r="J14" s="16">
        <v>0.09</v>
      </c>
      <c r="K14" s="11">
        <f t="shared" si="5"/>
        <v>748.24603104593803</v>
      </c>
    </row>
    <row r="15" spans="2:13" ht="29.4" thickBot="1" x14ac:dyDescent="0.6">
      <c r="B15" s="2">
        <v>8</v>
      </c>
      <c r="C15" s="4">
        <f>1000*(1+$C$5)</f>
        <v>1050</v>
      </c>
      <c r="D15" s="5">
        <f>C15/(1+$C$4)^B15</f>
        <v>658.78298990891778</v>
      </c>
      <c r="E15" s="7">
        <f t="shared" si="3"/>
        <v>0.70240062014701943</v>
      </c>
      <c r="F15" s="7"/>
      <c r="G15" s="2"/>
      <c r="H15" s="8">
        <f t="shared" si="4"/>
        <v>5.6192049611761554</v>
      </c>
      <c r="J15" s="14"/>
      <c r="K15" s="12"/>
    </row>
    <row r="16" spans="2:13" x14ac:dyDescent="0.55000000000000004">
      <c r="D16" s="6">
        <f>SUM(D8:D15)</f>
        <v>937.90206189030414</v>
      </c>
      <c r="E16" s="9">
        <f>SUM(E8:E15)</f>
        <v>1</v>
      </c>
      <c r="F16" s="9"/>
      <c r="G16" s="18" t="s">
        <v>9</v>
      </c>
      <c r="H16" s="19">
        <f>SUM(H8:H15)</f>
        <v>6.7404347977130294</v>
      </c>
    </row>
    <row r="17" spans="7:8" x14ac:dyDescent="0.55000000000000004">
      <c r="G17" s="18"/>
      <c r="H17" s="19"/>
    </row>
  </sheetData>
  <mergeCells count="3">
    <mergeCell ref="B2:C2"/>
    <mergeCell ref="G16:G17"/>
    <mergeCell ref="H16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Macaulay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2022-02-26T22:35:20Z</dcterms:created>
  <dcterms:modified xsi:type="dcterms:W3CDTF">2023-07-11T20:31:38Z</dcterms:modified>
</cp:coreProperties>
</file>