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gion\Desktop\Bond Pricing\"/>
    </mc:Choice>
  </mc:AlternateContent>
  <xr:revisionPtr revIDLastSave="0" documentId="8_{713C7964-5220-4FCD-AB53-C3DD12D1708B}" xr6:coauthVersionLast="47" xr6:coauthVersionMax="47" xr10:uidLastSave="{00000000-0000-0000-0000-000000000000}"/>
  <bookViews>
    <workbookView xWindow="-108" yWindow="-108" windowWidth="23256" windowHeight="12456" xr2:uid="{758DA841-B09F-4418-86A4-61512A17E58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" i="1" l="1"/>
  <c r="F8" i="1"/>
  <c r="F7" i="1"/>
  <c r="F4" i="1"/>
  <c r="F3" i="1"/>
  <c r="J16" i="1"/>
  <c r="J17" i="1" s="1"/>
  <c r="I16" i="1"/>
  <c r="I17" i="1" s="1"/>
  <c r="H16" i="1"/>
  <c r="H17" i="1" s="1"/>
  <c r="G16" i="1"/>
  <c r="G17" i="1" s="1"/>
  <c r="F16" i="1"/>
  <c r="F17" i="1" s="1"/>
  <c r="C8" i="1"/>
  <c r="C15" i="1" l="1"/>
  <c r="C14" i="1" l="1"/>
</calcChain>
</file>

<file path=xl/sharedStrings.xml><?xml version="1.0" encoding="utf-8"?>
<sst xmlns="http://schemas.openxmlformats.org/spreadsheetml/2006/main" count="27" uniqueCount="22">
  <si>
    <t>Years</t>
  </si>
  <si>
    <t>Coupon %</t>
  </si>
  <si>
    <t>Principal (FV)</t>
  </si>
  <si>
    <t>Yield to Maturity</t>
  </si>
  <si>
    <t>Price (PV)</t>
  </si>
  <si>
    <t>Yield Curve</t>
  </si>
  <si>
    <t>Year</t>
  </si>
  <si>
    <t>Spot Rate</t>
  </si>
  <si>
    <t>Corporate Bond Attributes:</t>
  </si>
  <si>
    <t>Risk Free Bond Attributes:</t>
  </si>
  <si>
    <t>Cash Flow</t>
  </si>
  <si>
    <t>PV</t>
  </si>
  <si>
    <t>Recovery Rate</t>
  </si>
  <si>
    <t>Credit Spread</t>
  </si>
  <si>
    <t>Probability of Default (PD) = Credit Spread / (1 - Recovery Rate)</t>
  </si>
  <si>
    <t>EL</t>
  </si>
  <si>
    <t>PD</t>
  </si>
  <si>
    <t>Expected Loss (EL) = EAD * PD * LGD</t>
  </si>
  <si>
    <t>Loss Given Default (LGD) = Exposure at Risk * (1 - Recovery Rate)</t>
  </si>
  <si>
    <t>LGD%</t>
  </si>
  <si>
    <t>LGD ($)</t>
  </si>
  <si>
    <t>Exposure at Risk = Present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</si>
</sst>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$&quot;#,##0.00_);[Red]\(&quot;$&quot;#,##0.00\)"/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0.0%"/>
  </numFmts>
  <fonts count="8" x14ac:knownFonts="1">
    <font>
      <sz val="2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22"/>
      <color theme="0"/>
      <name val="Calibri"/>
      <family val="2"/>
      <scheme val="minor"/>
    </font>
    <font>
      <b/>
      <u/>
      <sz val="22"/>
      <color theme="1"/>
      <name val="Calibri"/>
      <family val="2"/>
      <scheme val="minor"/>
    </font>
    <font>
      <b/>
      <i/>
      <sz val="22"/>
      <color theme="1"/>
      <name val="Calibri"/>
      <family val="2"/>
      <scheme val="minor"/>
    </font>
    <font>
      <b/>
      <sz val="22"/>
      <name val="Calibri"/>
      <family val="2"/>
      <scheme val="minor"/>
    </font>
    <font>
      <sz val="2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6">
    <xf numFmtId="0" fontId="0" fillId="0" borderId="0" xfId="0"/>
    <xf numFmtId="0" fontId="2" fillId="0" borderId="0" xfId="0" applyFont="1"/>
    <xf numFmtId="0" fontId="0" fillId="0" borderId="2" xfId="0" applyBorder="1"/>
    <xf numFmtId="0" fontId="0" fillId="0" borderId="3" xfId="0" applyBorder="1"/>
    <xf numFmtId="9" fontId="0" fillId="0" borderId="4" xfId="0" applyNumberFormat="1" applyBorder="1"/>
    <xf numFmtId="0" fontId="0" fillId="0" borderId="5" xfId="0" applyBorder="1"/>
    <xf numFmtId="8" fontId="0" fillId="0" borderId="6" xfId="0" applyNumberFormat="1" applyBorder="1"/>
    <xf numFmtId="0" fontId="0" fillId="0" borderId="9" xfId="0" applyBorder="1"/>
    <xf numFmtId="9" fontId="0" fillId="0" borderId="0" xfId="0" applyNumberFormat="1"/>
    <xf numFmtId="164" fontId="0" fillId="0" borderId="0" xfId="1" applyNumberFormat="1" applyFont="1" applyBorder="1"/>
    <xf numFmtId="0" fontId="5" fillId="0" borderId="1" xfId="0" applyFont="1" applyBorder="1"/>
    <xf numFmtId="0" fontId="5" fillId="0" borderId="3" xfId="0" applyFont="1" applyBorder="1"/>
    <xf numFmtId="164" fontId="0" fillId="0" borderId="4" xfId="1" applyNumberFormat="1" applyFont="1" applyBorder="1"/>
    <xf numFmtId="44" fontId="0" fillId="0" borderId="6" xfId="0" applyNumberFormat="1" applyBorder="1"/>
    <xf numFmtId="0" fontId="5" fillId="0" borderId="10" xfId="0" applyFont="1" applyBorder="1"/>
    <xf numFmtId="44" fontId="0" fillId="0" borderId="11" xfId="0" applyNumberFormat="1" applyBorder="1"/>
    <xf numFmtId="44" fontId="0" fillId="0" borderId="12" xfId="0" applyNumberFormat="1" applyBorder="1"/>
    <xf numFmtId="10" fontId="0" fillId="0" borderId="4" xfId="0" applyNumberFormat="1" applyBorder="1"/>
    <xf numFmtId="0" fontId="0" fillId="2" borderId="4" xfId="0" applyFill="1" applyBorder="1"/>
    <xf numFmtId="9" fontId="0" fillId="2" borderId="4" xfId="0" applyNumberFormat="1" applyFill="1" applyBorder="1"/>
    <xf numFmtId="165" fontId="0" fillId="0" borderId="0" xfId="0" applyNumberForma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10" fontId="0" fillId="0" borderId="0" xfId="0" applyNumberFormat="1"/>
    <xf numFmtId="10" fontId="0" fillId="4" borderId="0" xfId="2" applyNumberFormat="1" applyFont="1" applyFill="1"/>
    <xf numFmtId="0" fontId="3" fillId="0" borderId="0" xfId="0" applyFont="1"/>
    <xf numFmtId="0" fontId="7" fillId="0" borderId="0" xfId="0" applyFont="1"/>
    <xf numFmtId="44" fontId="7" fillId="4" borderId="0" xfId="1" applyFont="1" applyFill="1"/>
    <xf numFmtId="44" fontId="7" fillId="0" borderId="0" xfId="1" applyFont="1" applyFill="1"/>
    <xf numFmtId="9" fontId="7" fillId="4" borderId="0" xfId="0" applyNumberFormat="1" applyFont="1" applyFill="1"/>
    <xf numFmtId="0" fontId="4" fillId="3" borderId="7" xfId="0" applyFont="1" applyFill="1" applyBorder="1" applyAlignment="1">
      <alignment horizontal="center"/>
    </xf>
    <xf numFmtId="0" fontId="4" fillId="3" borderId="8" xfId="0" applyFont="1" applyFill="1" applyBorder="1" applyAlignment="1">
      <alignment horizontal="center"/>
    </xf>
    <xf numFmtId="0" fontId="2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6" fillId="2" borderId="0" xfId="0" applyFont="1" applyFill="1"/>
    <xf numFmtId="0" fontId="0" fillId="2" borderId="0" xfId="0" applyFill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Sheet1!$E$16</c:f>
              <c:strCache>
                <c:ptCount val="1"/>
                <c:pt idx="0">
                  <c:v>Cash Flow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Sheet1!$F$16:$J$16</c:f>
              <c:numCache>
                <c:formatCode>_("$"* #,##0_);_("$"* \(#,##0\);_("$"* "-"??_);_(@_)</c:formatCode>
                <c:ptCount val="5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1060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36-407B-8862-1245B1F0AC28}"/>
            </c:ext>
          </c:extLst>
        </c:ser>
        <c:ser>
          <c:idx val="1"/>
          <c:order val="1"/>
          <c:tx>
            <c:strRef>
              <c:f>Sheet1!$E$17</c:f>
              <c:strCache>
                <c:ptCount val="1"/>
                <c:pt idx="0">
                  <c:v>PV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Sheet1!$F$17:$J$17</c:f>
              <c:numCache>
                <c:formatCode>_("$"* #,##0.00_);_("$"* \(#,##0.00\);_("$"* "-"??_);_(@_)</c:formatCode>
                <c:ptCount val="5"/>
                <c:pt idx="0">
                  <c:v>58.823529411764703</c:v>
                </c:pt>
                <c:pt idx="1">
                  <c:v>55.473372781065081</c:v>
                </c:pt>
                <c:pt idx="2">
                  <c:v>51.830255911888557</c:v>
                </c:pt>
                <c:pt idx="3">
                  <c:v>48.433004598132094</c:v>
                </c:pt>
                <c:pt idx="4">
                  <c:v>792.09366323802033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36-407B-8862-1245B1F0AC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6827983"/>
        <c:axId val="266819343"/>
      </c:lineChart>
      <c:catAx>
        <c:axId val="2668279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819343"/>
        <c:crosses val="autoZero"/>
        <c:auto val="1"/>
        <c:lblAlgn val="ctr"/>
        <c:lblOffset val="100"/>
        <c:noMultiLvlLbl val="0"/>
      </c:catAx>
      <c:valAx>
        <c:axId val="266819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827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87443</xdr:colOff>
      <xdr:row>2</xdr:row>
      <xdr:rowOff>227350</xdr:rowOff>
    </xdr:from>
    <xdr:to>
      <xdr:col>16</xdr:col>
      <xdr:colOff>1099279</xdr:colOff>
      <xdr:row>18</xdr:row>
      <xdr:rowOff>87443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8B371F5-A881-0CC7-2292-BFD237E2FE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C91C8-335A-4365-9AFC-74DA20517FC2}">
  <dimension ref="B1:J17"/>
  <sheetViews>
    <sheetView tabSelected="1" zoomScale="61" zoomScaleNormal="61" workbookViewId="0">
      <selection activeCell="J12" sqref="J12"/>
    </sheetView>
  </sheetViews>
  <sheetFormatPr defaultRowHeight="28.8" x14ac:dyDescent="0.55000000000000004"/>
  <cols>
    <col min="1" max="1" width="1.734375" customWidth="1"/>
    <col min="2" max="2" width="16.1015625" customWidth="1"/>
    <col min="3" max="3" width="10.734375" customWidth="1"/>
    <col min="4" max="4" width="3.3125" customWidth="1"/>
    <col min="5" max="5" width="15.578125" bestFit="1" customWidth="1"/>
    <col min="6" max="6" width="10.83984375" bestFit="1" customWidth="1"/>
    <col min="7" max="7" width="9" customWidth="1"/>
  </cols>
  <sheetData>
    <row r="1" spans="2:10" ht="16.5" customHeight="1" thickBot="1" x14ac:dyDescent="0.6"/>
    <row r="2" spans="2:10" ht="29.4" thickBot="1" x14ac:dyDescent="0.6">
      <c r="B2" s="30" t="s">
        <v>8</v>
      </c>
      <c r="C2" s="31"/>
      <c r="E2" s="32" t="s">
        <v>14</v>
      </c>
      <c r="F2" s="32"/>
      <c r="G2" s="32"/>
      <c r="H2" s="32"/>
      <c r="I2" s="32"/>
    </row>
    <row r="3" spans="2:10" x14ac:dyDescent="0.55000000000000004">
      <c r="B3" s="3" t="s">
        <v>0</v>
      </c>
      <c r="C3" s="18">
        <v>5</v>
      </c>
      <c r="E3" s="1" t="s">
        <v>13</v>
      </c>
      <c r="F3" s="23">
        <f>C6-C14</f>
        <v>1.1572841591354757E-2</v>
      </c>
      <c r="G3" s="22"/>
      <c r="H3" s="22"/>
      <c r="I3" s="22"/>
    </row>
    <row r="4" spans="2:10" x14ac:dyDescent="0.55000000000000004">
      <c r="B4" s="3" t="s">
        <v>1</v>
      </c>
      <c r="C4" s="19">
        <v>0.06</v>
      </c>
      <c r="E4" s="1" t="s">
        <v>16</v>
      </c>
      <c r="F4" s="24">
        <f>F3/(1-C7)</f>
        <v>2.8932103978386893E-2</v>
      </c>
    </row>
    <row r="5" spans="2:10" x14ac:dyDescent="0.55000000000000004">
      <c r="B5" s="3" t="s">
        <v>2</v>
      </c>
      <c r="C5" s="18">
        <v>1000</v>
      </c>
    </row>
    <row r="6" spans="2:10" x14ac:dyDescent="0.55000000000000004">
      <c r="B6" s="3" t="s">
        <v>3</v>
      </c>
      <c r="C6" s="19">
        <v>7.0000000000000007E-2</v>
      </c>
      <c r="E6" s="33" t="s">
        <v>18</v>
      </c>
      <c r="F6" s="33"/>
      <c r="G6" s="33"/>
      <c r="H6" s="33"/>
      <c r="I6" s="33"/>
    </row>
    <row r="7" spans="2:10" x14ac:dyDescent="0.55000000000000004">
      <c r="B7" s="3" t="s">
        <v>12</v>
      </c>
      <c r="C7" s="19">
        <v>0.6</v>
      </c>
      <c r="E7" s="26" t="s">
        <v>20</v>
      </c>
      <c r="F7" s="27">
        <f>C8*(1-C7)</f>
        <v>383.59921025620963</v>
      </c>
      <c r="G7" s="26"/>
      <c r="H7" s="26"/>
      <c r="I7" s="26"/>
    </row>
    <row r="8" spans="2:10" ht="29.4" thickBot="1" x14ac:dyDescent="0.6">
      <c r="B8" s="5" t="s">
        <v>4</v>
      </c>
      <c r="C8" s="6">
        <f>-PV(C6,C3,C4*C5,C5)</f>
        <v>958.99802564052402</v>
      </c>
      <c r="E8" s="26" t="s">
        <v>19</v>
      </c>
      <c r="F8" s="29">
        <f>(1-C7)</f>
        <v>0.4</v>
      </c>
      <c r="G8" s="26"/>
      <c r="H8" s="26"/>
      <c r="I8" s="26"/>
    </row>
    <row r="9" spans="2:10" ht="29.4" thickBot="1" x14ac:dyDescent="0.6">
      <c r="E9" s="25"/>
      <c r="F9" s="25"/>
      <c r="G9" s="25"/>
      <c r="H9" s="34" t="s">
        <v>21</v>
      </c>
      <c r="I9" s="34"/>
      <c r="J9" s="35"/>
    </row>
    <row r="10" spans="2:10" ht="29.4" thickBot="1" x14ac:dyDescent="0.6">
      <c r="B10" s="30" t="s">
        <v>9</v>
      </c>
      <c r="C10" s="31"/>
      <c r="E10" s="33" t="s">
        <v>17</v>
      </c>
      <c r="F10" s="33"/>
      <c r="G10" s="33"/>
      <c r="H10" s="33"/>
      <c r="I10" s="33"/>
    </row>
    <row r="11" spans="2:10" x14ac:dyDescent="0.55000000000000004">
      <c r="B11" s="3" t="s">
        <v>0</v>
      </c>
      <c r="C11" s="18">
        <v>5</v>
      </c>
      <c r="E11" s="26" t="s">
        <v>15</v>
      </c>
      <c r="F11" s="27">
        <f>C8*F4*F8</f>
        <v>11.098332237159752</v>
      </c>
      <c r="G11" s="26"/>
      <c r="H11" s="26"/>
      <c r="I11" s="26"/>
    </row>
    <row r="12" spans="2:10" x14ac:dyDescent="0.55000000000000004">
      <c r="B12" s="3" t="s">
        <v>1</v>
      </c>
      <c r="C12" s="19">
        <v>0.06</v>
      </c>
      <c r="E12" s="26"/>
      <c r="F12" s="28"/>
      <c r="G12" s="26"/>
      <c r="H12" s="26"/>
      <c r="I12" s="26"/>
    </row>
    <row r="13" spans="2:10" ht="29.4" thickBot="1" x14ac:dyDescent="0.6">
      <c r="B13" s="3" t="s">
        <v>2</v>
      </c>
      <c r="C13" s="18">
        <v>1000</v>
      </c>
      <c r="E13" s="1" t="s">
        <v>5</v>
      </c>
    </row>
    <row r="14" spans="2:10" x14ac:dyDescent="0.55000000000000004">
      <c r="B14" s="3" t="s">
        <v>3</v>
      </c>
      <c r="C14" s="17">
        <f>RATE(C11,F16,-C15,C13)</f>
        <v>5.8427158408645249E-2</v>
      </c>
      <c r="E14" s="10" t="s">
        <v>6</v>
      </c>
      <c r="F14" s="7">
        <v>1</v>
      </c>
      <c r="G14" s="7">
        <v>2</v>
      </c>
      <c r="H14" s="7">
        <v>3</v>
      </c>
      <c r="I14" s="7">
        <v>4</v>
      </c>
      <c r="J14" s="2">
        <v>5</v>
      </c>
    </row>
    <row r="15" spans="2:10" ht="29.4" thickBot="1" x14ac:dyDescent="0.6">
      <c r="B15" s="5" t="s">
        <v>4</v>
      </c>
      <c r="C15" s="13">
        <f>SUM(F17:J17)</f>
        <v>1006.6538259408708</v>
      </c>
      <c r="E15" s="11" t="s">
        <v>7</v>
      </c>
      <c r="F15" s="8">
        <v>0.02</v>
      </c>
      <c r="G15" s="8">
        <v>0.04</v>
      </c>
      <c r="H15" s="8">
        <v>0.05</v>
      </c>
      <c r="I15" s="20">
        <v>5.5E-2</v>
      </c>
      <c r="J15" s="4">
        <v>0.06</v>
      </c>
    </row>
    <row r="16" spans="2:10" ht="30" customHeight="1" x14ac:dyDescent="0.55000000000000004">
      <c r="D16" s="21"/>
      <c r="E16" s="11" t="s">
        <v>10</v>
      </c>
      <c r="F16" s="9">
        <f>$C$12*$C$13</f>
        <v>60</v>
      </c>
      <c r="G16" s="9">
        <f>$C$12*$C$13</f>
        <v>60</v>
      </c>
      <c r="H16" s="9">
        <f>$C$12*$C$13</f>
        <v>60</v>
      </c>
      <c r="I16" s="9">
        <f>$C$12*$C$13</f>
        <v>60</v>
      </c>
      <c r="J16" s="12">
        <f>$C$12*$C$13+1000</f>
        <v>1060</v>
      </c>
    </row>
    <row r="17" spans="5:10" ht="30" customHeight="1" thickBot="1" x14ac:dyDescent="0.6">
      <c r="E17" s="14" t="s">
        <v>11</v>
      </c>
      <c r="F17" s="15">
        <f>F16/(1+F15)^F14</f>
        <v>58.823529411764703</v>
      </c>
      <c r="G17" s="15">
        <f t="shared" ref="G17:J17" si="0">G16/(1+G15)^G14</f>
        <v>55.473372781065081</v>
      </c>
      <c r="H17" s="15">
        <f t="shared" si="0"/>
        <v>51.830255911888557</v>
      </c>
      <c r="I17" s="15">
        <f t="shared" si="0"/>
        <v>48.433004598132094</v>
      </c>
      <c r="J17" s="16">
        <f t="shared" si="0"/>
        <v>792.09366323802033</v>
      </c>
    </row>
  </sheetData>
  <mergeCells count="5">
    <mergeCell ref="B2:C2"/>
    <mergeCell ref="B10:C10"/>
    <mergeCell ref="E2:I2"/>
    <mergeCell ref="E6:I6"/>
    <mergeCell ref="E10:I10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</dc:creator>
  <cp:lastModifiedBy>Legion</cp:lastModifiedBy>
  <dcterms:created xsi:type="dcterms:W3CDTF">2022-03-22T19:25:16Z</dcterms:created>
  <dcterms:modified xsi:type="dcterms:W3CDTF">2023-07-11T20:36:29Z</dcterms:modified>
</cp:coreProperties>
</file>