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EFCC7603-95FA-452D-8394-CA78E45C3D9C}" xr6:coauthVersionLast="41" xr6:coauthVersionMax="41" xr10:uidLastSave="{00000000-0000-0000-0000-000000000000}"/>
  <bookViews>
    <workbookView xWindow="5235" yWindow="1050" windowWidth="22815" windowHeight="13080" tabRatio="712" xr2:uid="{00000000-000D-0000-FFFF-FFFF00000000}"/>
  </bookViews>
  <sheets>
    <sheet name="0ATitlePg" sheetId="4" r:id="rId1"/>
    <sheet name="0BUsingThisReport" sheetId="14"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'4EconProsperity'!$A$68</definedName>
    <definedName name="_Hlk20929868" localSheetId="8">'7SGR'!$A$4</definedName>
    <definedName name="_xlnm.Print_Area" localSheetId="2">'1ReduceVMT'!$A$1:$H$68</definedName>
    <definedName name="_xlnm.Print_Area" localSheetId="4">'3Multimodal'!$A$1:$H$78</definedName>
    <definedName name="_xlnm.Print_Area" localSheetId="6">'5Freight'!$A$1:$H$66</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2" i="9" l="1"/>
  <c r="B72" i="9"/>
  <c r="A72" i="9"/>
  <c r="A47" i="7" l="1"/>
  <c r="C23" i="3" l="1"/>
  <c r="B23" i="3"/>
  <c r="A26" i="3"/>
  <c r="C22" i="3"/>
  <c r="B22" i="3"/>
  <c r="E113" i="5" l="1"/>
  <c r="F113" i="5"/>
  <c r="G113" i="5"/>
  <c r="H113" i="5"/>
  <c r="I113" i="5"/>
  <c r="D113" i="5" l="1"/>
  <c r="E32" i="4" s="1"/>
  <c r="Q18" i="5" l="1" a="1"/>
  <c r="Q18" i="5" s="1"/>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A6" i="8" s="1"/>
  <c r="E56" i="5"/>
  <c r="F56" i="5"/>
  <c r="G56" i="5"/>
  <c r="H56" i="5"/>
  <c r="I56" i="5"/>
  <c r="E57" i="5"/>
  <c r="F57" i="5"/>
  <c r="G57" i="5"/>
  <c r="H57" i="5"/>
  <c r="I57" i="5"/>
  <c r="D58" i="5"/>
  <c r="E58" i="5"/>
  <c r="F58" i="5"/>
  <c r="G58" i="5"/>
  <c r="H58" i="5"/>
  <c r="I58" i="5"/>
  <c r="D59" i="5"/>
  <c r="A48" i="8" s="1"/>
  <c r="E59" i="5"/>
  <c r="F59" i="5"/>
  <c r="B48" i="8" s="1"/>
  <c r="G59" i="5"/>
  <c r="C48"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8" i="9" s="1"/>
  <c r="E87" i="5"/>
  <c r="F87" i="5"/>
  <c r="B38" i="9" s="1"/>
  <c r="G87" i="5"/>
  <c r="C38"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<sst xmlns="http://schemas.openxmlformats.org/spreadsheetml/2006/main" count="643" uniqueCount="310">
  <si>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</si>
  <si>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</si>
  <si>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</si>
  <si>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</si>
  <si>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</si>
  <si>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</si>
  <si>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</si>
  <si>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</si>
  <si>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</si>
  <si>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</si>
  <si>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</si>
  <si>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</si>
  <si>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</si>
  <si>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</si>
  <si>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</si>
  <si>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</si>
  <si>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</si>
  <si>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</si>
  <si>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</si>
  <si>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</si>
  <si>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</si>
  <si>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</si>
  <si>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</si>
  <si>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</si>
  <si>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</si>
  <si>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</si>
  <si>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</si>
  <si>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</si>
  <si>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</si>
  <si>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</si>
  <si>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</si>
  <si>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</si>
  <si>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</si>
  <si>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</si>
  <si>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</si>
  <si>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</si>
  <si>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</si>
  <si>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</si>
  <si>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</si>
  <si>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</si>
  <si>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</si>
  <si>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</si>
  <si>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</si>
  <si>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</si>
  <si>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</si>
  <si>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</si>
  <si>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</si>
  <si>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</si>
  <si>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</si>
  <si>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</si>
  <si>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</si>
  <si>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</si>
  <si>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</si>
  <si>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</si>
  <si>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</si>
  <si>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</si>
  <si>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</si>
  <si>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</si>
  <si>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</si>
  <si>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</si>
  <si>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</si>
  <si>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</si>
  <si>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</si>
  <si>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</si>
  <si>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</si>
  <si>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</si>
  <si>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</si>
  <si>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</si>
  <si>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</si>
  <si>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</si>
  <si>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</si>
  <si>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</si>
  <si>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</si>
  <si>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</si>
  <si>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</si>
  <si>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</si>
  <si>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</si>
  <si>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</si>
  <si>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</si>
  <si>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</si>
  <si>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</si>
  <si>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</si>
  <si>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</si>
  <si>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</si>
  <si>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</si>
  <si>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</si>
  <si>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</si>
  <si>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</si>
  <si>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</si>
  <si>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</si>
  <si>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</si>
  <si>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</si>
  <si>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</si>
  <si>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</si>
  <si>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</si>
  <si>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</si>
  <si>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</si>
  <si>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</si>
  <si>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</si>
  <si>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</si>
  <si>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</si>
  <si>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</si>
  <si>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</si>
  <si>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</si>
  <si>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</si>
  <si>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</si>
  <si>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</si>
  <si>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</si>
  <si>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</si>
  <si>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</si>
  <si>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</si>
  <si>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</si>
  <si>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</si>
  <si>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</si>
  <si>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</si>
  <si>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</si>
  <si>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</si>
  <si>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</si>
  <si>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</si>
  <si>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</si>
  <si>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</si>
  <si>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</si>
  <si>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</si>
  <si>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</si>
  <si>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</si>
  <si>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</si>
  <si>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</si>
  <si>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</si>
  <si>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</si>
  <si>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</si>
  <si>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</si>
  <si>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</si>
  <si>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</si>
  <si>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</si>
  <si>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</si>
  <si>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</si>
  <si>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</si>
  <si>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</si>
  <si>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</si>
  <si>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</si>
  <si>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</si>
  <si>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</si>
  <si>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</si>
  <si>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</si>
  <si>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</si>
  <si>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</si>
  <si>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</si>
  <si>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</si>
  <si>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</si>
  <si>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</si>
  <si>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</si>
  <si>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</si>
  <si>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</si>
  <si>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</si>
  <si>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</si>
  <si>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</si>
  <si>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</si>
  <si>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</si>
  <si>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</si>
  <si>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</si>
  <si>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</si>
  <si>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</si>
  <si>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</si>
  <si>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</si>
  <si>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</si>
  <si>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</si>
  <si>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</si>
  <si>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</si>
  <si>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</si>
  <si>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</si>
  <si>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</si>
  <si>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</si>
  <si>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</si>
  <si>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</si>
  <si>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</si>
  <si>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</si>
  <si>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</si>
  <si>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</si>
  <si>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</si>
  <si>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</si>
  <si>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</si>
  <si>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</si>
  <si>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</si>
  <si>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</si>
  <si>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</si>
  <si>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</si>
  <si>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</si>
  <si>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</si>
  <si>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</si>
  <si>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</si>
  <si>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</si>
  <si>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</si>
  <si>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</si>
  <si>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</si>
  <si>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</si>
  <si>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</si>
  <si>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</si>
  <si>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</si>
  <si>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</si>
  <si>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</si>
  <si>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</si>
  <si>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</si>
  <si>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</si>
  <si>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</si>
  <si>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</si>
  <si>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</si>
  <si>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</si>
  <si>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</si>
  <si>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</si>
  <si>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</si>
  <si>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</si>
  <si>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</si>
  <si>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</si>
  <si>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</si>
  <si>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</si>
  <si>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</si>
  <si>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</si>
  <si>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</si>
  <si>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</si>
  <si>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</si>
  <si>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</si>
  <si>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</si>
  <si>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</si>
  <si>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</si>
  <si>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</si>
  <si>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</si>
  <si>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</si>
  <si>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</si>
  <si>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</si>
  <si>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</si>
  <si>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</si>
  <si>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</si>
  <si>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</si>
  <si>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</si>
  <si>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</si>
  <si>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</si>
  <si>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</si>
  <si>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</si>
  <si>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</si>
  <si>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</si>
  <si>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</si>
  <si>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</si>
  <si>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</si>
  <si>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</si>
  <si>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</si>
  <si>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</si>
  <si>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</si>
  <si>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</si>
  <si>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</si>
  <si>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</si>
  <si>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</si>
  <si>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</si>
  <si>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</si>
  <si>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</si>
  <si>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</si>
  <si>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</si>
  <si>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</si>
  <si>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</si>
  <si>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</si>
  <si>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</si>
  <si>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</si>
  <si>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</si>
  <si>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</si>
  <si>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</si>
  <si>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</si>
  <si>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</si>
  <si>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</si>
  <si>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</si>
  <si>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</si>
  <si>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</si>
  <si>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</si>
  <si>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</si>
  <si>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</si>
  <si>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</si>
  <si>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</si>
  <si>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</si>
  <si>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</si>
  <si>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</si>
  <si>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</si>
  <si>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</si>
  <si>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</si>
  <si>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</si>
  <si>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</si>
  <si>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</si>
  <si>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</si>
  <si>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</si>
  <si>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</si>
  <si>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</si>
  <si>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</si>
  <si>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</si>
  <si>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</si>
  <si>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</si>
  <si>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</si>
  <si>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</si>
  <si>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</si>
  <si>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</si>
  <si>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</si>
  <si>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</si>
  <si>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</si>
  <si>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</si>
  <si>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</si>
  <si>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</si>
  <si>
    <t>Safety Indicator 4: Bike + Ped Fatalities per Project Centerline Mile</t>
  </si>
  <si>
    <t>Bike/ped collisions per road centerline mile</t>
  </si>
  <si>
    <t>Safety Indicator 2: Collisions per 100 million VMT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</si>
  <si>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</si>
  <si>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</si>
  <si>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</si>
  <si>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*The on-project collision rate will be -1.0 if the user did not provide an average daily traffic value.</t>
  </si>
  <si>
    <t>On project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</si>
</sst>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3">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49" fontId="31"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election activeCell="A7" sqref="A7"/>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5" t="str">
        <f>"Project Performance Assessment Report: "&amp;import!$B$2</f>
        <v>Project Performance Assessment Report: test_project_YubaCity</v>
      </c>
      <c r="B2" s="95"/>
      <c r="C2" s="95"/>
      <c r="D2" s="95"/>
      <c r="E2" s="95"/>
      <c r="F2" s="95"/>
      <c r="G2" s="95"/>
      <c r="H2" s="95"/>
      <c r="I2" s="95"/>
    </row>
    <row r="3" spans="1:9" x14ac:dyDescent="0.25">
      <c r="A3" s="95"/>
      <c r="B3" s="95"/>
      <c r="C3" s="95"/>
      <c r="D3" s="95"/>
      <c r="E3" s="95"/>
      <c r="F3" s="95"/>
      <c r="G3" s="95"/>
      <c r="H3" s="95"/>
      <c r="I3" s="95"/>
    </row>
    <row r="4" spans="1:9" x14ac:dyDescent="0.25">
      <c r="A4" s="95"/>
      <c r="B4" s="95"/>
      <c r="C4" s="95"/>
      <c r="D4" s="95"/>
      <c r="E4" s="95"/>
      <c r="F4" s="95"/>
      <c r="G4" s="95"/>
      <c r="H4" s="95"/>
      <c r="I4" s="95"/>
    </row>
    <row r="6" spans="1:9" x14ac:dyDescent="0.25">
      <c r="A6" t="s">
        <v>123</v>
      </c>
    </row>
    <row r="30" spans="1:5" ht="21" x14ac:dyDescent="0.25">
      <c r="A30" s="8" t="s">
        <v>124</v>
      </c>
    </row>
    <row r="31" spans="1:5" x14ac:dyDescent="0.25">
      <c r="A31" s="94" t="s">
        <v>129</v>
      </c>
      <c r="B31" s="94"/>
      <c r="C31" s="94"/>
      <c r="D31" s="94"/>
      <c r="E31" s="31" t="str">
        <f>VLOOKUP(A31,lookup_helper!$B$112:$D$119,3,FALSE)</f>
        <v>test_project_YubaCity</v>
      </c>
    </row>
    <row r="32" spans="1:5" x14ac:dyDescent="0.25">
      <c r="A32" s="71" t="s">
        <v>283</v>
      </c>
      <c r="B32" s="71"/>
      <c r="C32" s="71"/>
      <c r="D32" s="71"/>
      <c r="E32" s="31" t="str">
        <f>VLOOKUP(A32,lookup_helper!$B$112:$D$119,3,FALSE)</f>
        <v>anyplace</v>
      </c>
    </row>
    <row r="33" spans="1:9" x14ac:dyDescent="0.25">
      <c r="A33" s="94" t="s">
        <v>130</v>
      </c>
      <c r="B33" s="94"/>
      <c r="C33" s="94"/>
      <c r="D33" s="94"/>
      <c r="E33" s="31" t="str">
        <f>VLOOKUP(A33,lookup_helper!$B$112:$D$119,3,FALSE)</f>
        <v>Freeway</v>
      </c>
    </row>
    <row r="34" spans="1:9" x14ac:dyDescent="0.25">
      <c r="A34" s="94" t="s">
        <v>131</v>
      </c>
      <c r="B34" s="94"/>
      <c r="C34" s="94"/>
      <c r="D34" s="94"/>
      <c r="E34" s="32">
        <f>VLOOKUP(A34,lookup_helper!$B$112:$D$119,3,FALSE)</f>
        <v>60000</v>
      </c>
    </row>
    <row r="35" spans="1:9" x14ac:dyDescent="0.25">
      <c r="A35" s="94" t="s">
        <v>132</v>
      </c>
      <c r="B35" s="94"/>
      <c r="C35" s="94"/>
      <c r="D35" s="94"/>
      <c r="E35" s="32">
        <f>VLOOKUP(A35,lookup_helper!$B$112:$D$119,3,FALSE)</f>
        <v>60</v>
      </c>
    </row>
    <row r="36" spans="1:9" x14ac:dyDescent="0.25">
      <c r="A36" s="94" t="s">
        <v>133</v>
      </c>
      <c r="B36" s="94"/>
      <c r="C36" s="94"/>
      <c r="D36" s="94"/>
      <c r="E36" s="32">
        <f>VLOOKUP(A36,lookup_helper!$B$112:$D$119,3,FALSE)</f>
        <v>65</v>
      </c>
    </row>
    <row r="37" spans="1:9" x14ac:dyDescent="0.25">
      <c r="A37" s="94" t="s">
        <v>252</v>
      </c>
      <c r="B37" s="94"/>
      <c r="C37" s="94"/>
      <c r="D37" s="94"/>
      <c r="E37" s="48">
        <f>VLOOKUP(A37,lookup_helper!$B$112:$D$119,3,FALSE)</f>
        <v>1.41</v>
      </c>
      <c r="F37" s="30"/>
      <c r="G37" s="30"/>
      <c r="H37" s="30"/>
      <c r="I37" s="30"/>
    </row>
    <row r="38" spans="1:9" x14ac:dyDescent="0.25">
      <c r="A38" s="94" t="s">
        <v>134</v>
      </c>
      <c r="B38" s="94"/>
      <c r="C38" s="94"/>
      <c r="D38" s="94"/>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305</v>
      </c>
      <c r="B43" s="11"/>
      <c r="C43" s="11"/>
      <c r="D43" s="11"/>
      <c r="E43" s="11"/>
      <c r="F43" s="11"/>
      <c r="G43" s="11"/>
      <c r="H43" s="11"/>
      <c r="I43" s="11"/>
    </row>
    <row r="44" spans="1:9" x14ac:dyDescent="0.25">
      <c r="A44" s="93"/>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291B-9166-4BF1-AFAC-A16B7ED384D4}">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9"/>
      <c r="C4" s="89"/>
      <c r="D4" s="89"/>
      <c r="E4" s="89"/>
      <c r="F4" s="89"/>
      <c r="G4" s="89"/>
      <c r="H4" s="89"/>
      <c r="I4" s="89"/>
    </row>
    <row r="5" spans="1:9" x14ac:dyDescent="0.25">
      <c r="A5" s="90" t="s">
        <v>295</v>
      </c>
    </row>
    <row r="6" spans="1:9" ht="159" customHeight="1" x14ac:dyDescent="0.25">
      <c r="A6" s="96" t="s">
        <v>306</v>
      </c>
      <c r="B6" s="96"/>
      <c r="C6" s="96"/>
      <c r="D6" s="96"/>
      <c r="E6" s="96"/>
      <c r="F6" s="96"/>
      <c r="G6" s="96"/>
      <c r="H6" s="96"/>
      <c r="I6" s="96"/>
    </row>
    <row r="9" spans="1:9" x14ac:dyDescent="0.25">
      <c r="A9" s="90" t="s">
        <v>296</v>
      </c>
    </row>
    <row r="10" spans="1:9" ht="223.5" customHeight="1" x14ac:dyDescent="0.25">
      <c r="A10" s="96" t="s">
        <v>307</v>
      </c>
      <c r="B10" s="96"/>
      <c r="C10" s="96"/>
      <c r="D10" s="96"/>
      <c r="E10" s="96"/>
      <c r="F10" s="96"/>
      <c r="G10" s="96"/>
      <c r="H10" s="96"/>
      <c r="I10" s="96"/>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B32" sqref="B3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269</v>
      </c>
    </row>
    <row r="23" spans="1:1" x14ac:dyDescent="0.25">
      <c r="A23" s="29" t="s">
        <v>291</v>
      </c>
    </row>
    <row r="41" spans="1:8" ht="15" customHeight="1" x14ac:dyDescent="0.25">
      <c r="B41" s="72"/>
      <c r="C41" s="72"/>
      <c r="D41" s="72"/>
      <c r="E41" s="72"/>
      <c r="F41" s="72"/>
      <c r="G41" s="72"/>
      <c r="H41" s="72"/>
    </row>
    <row r="42" spans="1:8" ht="93" customHeight="1" x14ac:dyDescent="0.25">
      <c r="A42" s="97" t="s">
        <v>270</v>
      </c>
      <c r="B42" s="97"/>
      <c r="C42" s="97"/>
      <c r="D42" s="97"/>
      <c r="E42" s="97"/>
      <c r="F42" s="97"/>
      <c r="G42" s="97"/>
      <c r="H42" s="97"/>
    </row>
    <row r="43" spans="1:8" x14ac:dyDescent="0.25">
      <c r="A43" s="72"/>
      <c r="B43" s="72"/>
      <c r="C43" s="72"/>
      <c r="D43" s="72"/>
      <c r="E43" s="72"/>
      <c r="F43" s="72"/>
      <c r="G43" s="72"/>
      <c r="H43" s="72"/>
    </row>
    <row r="44" spans="1:8" ht="30" customHeight="1" x14ac:dyDescent="0.25">
      <c r="A44" s="72"/>
      <c r="B44" s="72"/>
      <c r="C44" s="72"/>
      <c r="D44" s="72"/>
      <c r="E44" s="72"/>
      <c r="F44" s="72"/>
      <c r="G44" s="72"/>
      <c r="H44" s="72"/>
    </row>
    <row r="47" spans="1:8" x14ac:dyDescent="0.25">
      <c r="A47" s="29" t="s">
        <v>297</v>
      </c>
    </row>
    <row r="66" spans="1:8" ht="130.5" customHeight="1" x14ac:dyDescent="0.25">
      <c r="A66" s="98" t="s">
        <v>298</v>
      </c>
      <c r="B66" s="98"/>
      <c r="C66" s="98"/>
      <c r="D66" s="98"/>
      <c r="E66" s="98"/>
      <c r="F66" s="98"/>
      <c r="G66" s="98"/>
      <c r="H66" s="98"/>
    </row>
  </sheetData>
  <mergeCells count="2">
    <mergeCell ref="A42:H42"/>
    <mergeCell ref="A66:H66"/>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zoomScaleNormal="100" workbookViewId="0">
      <selection activeCell="B32" sqref="B32"/>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285</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286</v>
      </c>
      <c r="B22" s="77" t="str">
        <f>lookup_helper!Q7</f>
        <v>EB</v>
      </c>
      <c r="C22" s="77" t="str">
        <f>lookup_helper!R7</f>
        <v>WB</v>
      </c>
    </row>
    <row r="23" spans="1:8" ht="30" x14ac:dyDescent="0.25">
      <c r="A23" s="78" t="s">
        <v>289</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67.5" customHeight="1" x14ac:dyDescent="0.25">
      <c r="A29" s="98" t="s">
        <v>294</v>
      </c>
      <c r="B29" s="98"/>
      <c r="C29" s="98"/>
      <c r="D29" s="98"/>
      <c r="E29" s="98"/>
      <c r="F29" s="98"/>
      <c r="G29" s="98"/>
      <c r="H29" s="98"/>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3" spans="1:8" x14ac:dyDescent="0.25">
      <c r="A43" s="29" t="s">
        <v>290</v>
      </c>
    </row>
    <row r="61" spans="1:8" ht="42" customHeight="1" x14ac:dyDescent="0.25">
      <c r="A61" s="98" t="s">
        <v>277</v>
      </c>
      <c r="B61" s="98"/>
      <c r="C61" s="98"/>
      <c r="D61" s="98"/>
      <c r="E61" s="98"/>
      <c r="F61" s="98"/>
      <c r="G61" s="98"/>
      <c r="H61" s="98"/>
    </row>
    <row r="64" spans="1:8" x14ac:dyDescent="0.25">
      <c r="A64" s="29" t="s">
        <v>287</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showWhiteSpace="0" view="pageLayout" zoomScaleNormal="100" zoomScaleSheetLayoutView="100" workbookViewId="0">
      <selection activeCell="G5" sqref="G5"/>
    </sheetView>
  </sheetViews>
  <sheetFormatPr defaultRowHeight="15" x14ac:dyDescent="0.25"/>
  <cols>
    <col min="1" max="1" width="17.7109375" customWidth="1"/>
    <col min="2" max="2" width="17.5703125" customWidth="1"/>
    <col min="3" max="3" width="15.28515625" customWidth="1"/>
    <col min="4" max="5" width="5.42578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223</v>
      </c>
    </row>
    <row r="5" spans="1:9" ht="27.75" customHeight="1" x14ac:dyDescent="0.25">
      <c r="A5" s="99" t="s">
        <v>224</v>
      </c>
      <c r="B5" s="99"/>
      <c r="C5" s="99"/>
      <c r="D5" s="99"/>
      <c r="E5" s="99"/>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9" t="s">
        <v>225</v>
      </c>
      <c r="B12" s="99"/>
      <c r="C12" s="99"/>
      <c r="D12" s="99"/>
      <c r="E12" s="99"/>
      <c r="F12" s="36"/>
      <c r="G12" s="36"/>
      <c r="H12" s="36"/>
      <c r="I12" s="36"/>
    </row>
    <row r="14" spans="1:9" ht="15.75" thickBot="1" x14ac:dyDescent="0.3">
      <c r="A14" s="100" t="s">
        <v>236</v>
      </c>
      <c r="B14" s="100"/>
      <c r="C14" s="100"/>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274</v>
      </c>
    </row>
    <row r="56" spans="1:3" x14ac:dyDescent="0.25">
      <c r="A56" t="s">
        <v>229</v>
      </c>
    </row>
  </sheetData>
  <mergeCells count="3">
    <mergeCell ref="A12:E12"/>
    <mergeCell ref="A5:E5"/>
    <mergeCell ref="A14:C14"/>
  </mergeCells>
  <pageMargins left="0.7" right="0.7" top="0.75" bottom="0.75" header="0.3" footer="0.3"/>
  <pageSetup orientation="portrait" r:id="rId1"/>
  <rowBreaks count="1" manualBreakCount="1">
    <brk id="42"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zoomScaleNormal="100" workbookViewId="0">
      <selection activeCell="B32" sqref="B32"/>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230</v>
      </c>
    </row>
    <row r="5" spans="1:8" ht="75" customHeight="1" x14ac:dyDescent="0.25">
      <c r="A5" s="101" t="s">
        <v>288</v>
      </c>
      <c r="B5" s="101"/>
      <c r="C5" s="101"/>
      <c r="D5" s="101"/>
      <c r="E5" s="101"/>
      <c r="F5" s="101"/>
      <c r="G5" s="101"/>
      <c r="H5" s="101"/>
    </row>
    <row r="6" spans="1:8" x14ac:dyDescent="0.25">
      <c r="A6" s="80"/>
      <c r="B6" s="80"/>
      <c r="C6" s="80"/>
      <c r="D6" s="80"/>
      <c r="E6" s="80"/>
      <c r="F6" s="80"/>
      <c r="G6" s="80"/>
      <c r="H6" s="80"/>
    </row>
    <row r="7" spans="1:8" x14ac:dyDescent="0.25">
      <c r="A7" s="29"/>
    </row>
    <row r="8" spans="1:8" ht="15.75" x14ac:dyDescent="0.25">
      <c r="A8" s="33" t="s">
        <v>272</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232</v>
      </c>
    </row>
    <row r="32" spans="1:1" ht="15.75" thickBot="1" x14ac:dyDescent="0.3">
      <c r="A32" s="54">
        <f>lookup_helper!E81-lookup_helper!D81</f>
        <v>992.65999999999894</v>
      </c>
    </row>
    <row r="44" spans="1:1" ht="15" customHeight="1" x14ac:dyDescent="0.25">
      <c r="A44" s="33" t="s">
        <v>273</v>
      </c>
    </row>
    <row r="45" spans="1:1" ht="15" customHeight="1" x14ac:dyDescent="0.25">
      <c r="A45" s="33"/>
    </row>
    <row r="46" spans="1:1" ht="15.75" thickBot="1" x14ac:dyDescent="0.3">
      <c r="A46" s="29" t="s">
        <v>299</v>
      </c>
    </row>
    <row r="47" spans="1:1" ht="15.75" thickBot="1" x14ac:dyDescent="0.3">
      <c r="A47" s="55">
        <f>lookup_helper!D55</f>
        <v>657</v>
      </c>
    </row>
    <row r="50" spans="1:1" x14ac:dyDescent="0.25">
      <c r="A50" s="29" t="s">
        <v>300</v>
      </c>
    </row>
    <row r="65" spans="1:1" s="18" customFormat="1" ht="15.75" x14ac:dyDescent="0.25">
      <c r="A65" s="91"/>
    </row>
    <row r="66" spans="1:1" s="18" customFormat="1" x14ac:dyDescent="0.25">
      <c r="A66" s="92"/>
    </row>
    <row r="67" spans="1:1" s="18" customFormat="1" x14ac:dyDescent="0.25"/>
    <row r="68" spans="1:1" ht="15.75" x14ac:dyDescent="0.25">
      <c r="A68" s="33" t="s">
        <v>239</v>
      </c>
    </row>
    <row r="69" spans="1:1" ht="15.75" x14ac:dyDescent="0.25">
      <c r="A69" s="33"/>
    </row>
    <row r="70" spans="1:1" x14ac:dyDescent="0.25">
      <c r="A70" s="29" t="s">
        <v>301</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240</v>
      </c>
    </row>
    <row r="5" spans="1:9" ht="37.5" customHeight="1" x14ac:dyDescent="0.25">
      <c r="A5" s="102" t="s">
        <v>271</v>
      </c>
      <c r="B5" s="102"/>
      <c r="C5" s="102"/>
      <c r="D5" s="102"/>
      <c r="E5" s="102"/>
      <c r="F5" s="102"/>
      <c r="G5" s="102"/>
      <c r="H5" s="102"/>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7" t="s">
        <v>241</v>
      </c>
      <c r="B8" s="97"/>
      <c r="C8" s="97"/>
      <c r="D8" s="97"/>
      <c r="E8" s="97"/>
      <c r="F8" s="97"/>
      <c r="G8" s="97"/>
      <c r="H8" s="97"/>
      <c r="I8" s="56"/>
    </row>
    <row r="10" spans="1:9" x14ac:dyDescent="0.25">
      <c r="A10" s="29" t="s">
        <v>242</v>
      </c>
    </row>
    <row r="11" spans="1:9" x14ac:dyDescent="0.25">
      <c r="A11" t="s">
        <v>243</v>
      </c>
    </row>
    <row r="45" spans="1:3" x14ac:dyDescent="0.25">
      <c r="A45" s="29" t="s">
        <v>244</v>
      </c>
    </row>
    <row r="46" spans="1:3" ht="15.75" thickBot="1" x14ac:dyDescent="0.3">
      <c r="A46" s="41" t="s">
        <v>193</v>
      </c>
    </row>
    <row r="47" spans="1:3" ht="45.75" thickBot="1" x14ac:dyDescent="0.3">
      <c r="A47" s="34" t="s">
        <v>278</v>
      </c>
      <c r="B47" s="35" t="s">
        <v>234</v>
      </c>
      <c r="C47" s="35" t="s">
        <v>235</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292</v>
      </c>
    </row>
  </sheetData>
  <mergeCells count="2">
    <mergeCell ref="A8:H8"/>
    <mergeCell ref="A5:H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2" sqref="A2"/>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245</v>
      </c>
    </row>
    <row r="5" spans="1:8" s="28" customFormat="1" ht="35.25" customHeight="1" x14ac:dyDescent="0.25">
      <c r="A5" s="97" t="s">
        <v>246</v>
      </c>
      <c r="B5" s="97"/>
      <c r="C5" s="97"/>
      <c r="D5" s="97"/>
      <c r="E5" s="97"/>
      <c r="F5" s="97"/>
      <c r="G5" s="97"/>
      <c r="H5" s="97"/>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4" spans="1:3" x14ac:dyDescent="0.25">
      <c r="A34" s="29" t="s">
        <v>304</v>
      </c>
    </row>
    <row r="35" spans="1:3" x14ac:dyDescent="0.25">
      <c r="A35" s="29"/>
    </row>
    <row r="36" spans="1:3" ht="15.75" thickBot="1" x14ac:dyDescent="0.3">
      <c r="A36" s="46" t="s">
        <v>149</v>
      </c>
    </row>
    <row r="37" spans="1:3" ht="45.75" thickBot="1" x14ac:dyDescent="0.3">
      <c r="A37" s="34" t="s">
        <v>309</v>
      </c>
      <c r="B37" s="35" t="s">
        <v>234</v>
      </c>
      <c r="C37" s="35" t="s">
        <v>235</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39" spans="1:3" x14ac:dyDescent="0.25">
      <c r="A39" t="s">
        <v>308</v>
      </c>
    </row>
    <row r="48" spans="1:3" x14ac:dyDescent="0.25">
      <c r="A48" s="29" t="s">
        <v>250</v>
      </c>
    </row>
    <row r="69" spans="1:3" x14ac:dyDescent="0.25">
      <c r="A69" s="29" t="s">
        <v>302</v>
      </c>
    </row>
    <row r="70" spans="1:3" ht="15.75" thickBot="1" x14ac:dyDescent="0.3">
      <c r="A70" s="87" t="s">
        <v>303</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6" sqref="F6"/>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253</v>
      </c>
    </row>
    <row r="6" spans="1:8" x14ac:dyDescent="0.25">
      <c r="A6" s="29" t="s">
        <v>254</v>
      </c>
    </row>
    <row r="7" spans="1:8" x14ac:dyDescent="0.25">
      <c r="A7" s="43">
        <f>VLOOKUP("Project Pavement Condition Index (PCI)",lookup_helper!$B:$D,3,FALSE)</f>
        <v>60</v>
      </c>
    </row>
    <row r="9" spans="1:8" x14ac:dyDescent="0.25">
      <c r="A9" s="29" t="s">
        <v>255</v>
      </c>
    </row>
    <row r="10" spans="1:8" x14ac:dyDescent="0.25">
      <c r="A10" s="49">
        <f>VLOOKUP("Project AADT",lookup_helper!$B:$D,3,FALSE)</f>
        <v>60000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B32" sqref="B32"/>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256</v>
      </c>
    </row>
    <row r="5" spans="1:8" x14ac:dyDescent="0.25">
      <c r="A5" s="29" t="s">
        <v>279</v>
      </c>
    </row>
    <row r="6" spans="1:8" x14ac:dyDescent="0.25">
      <c r="A6" s="49">
        <f>lookup_helper!D95*lookup_helper!D72</f>
        <v>4050</v>
      </c>
    </row>
    <row r="9" spans="1:8" ht="15.75" thickBot="1" x14ac:dyDescent="0.3">
      <c r="A9" s="29" t="s">
        <v>280</v>
      </c>
    </row>
    <row r="10" spans="1:8" ht="45.75" thickBot="1" x14ac:dyDescent="0.3">
      <c r="A10" s="34" t="s">
        <v>257</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258</v>
      </c>
    </row>
    <row r="16" spans="1:8" x14ac:dyDescent="0.25">
      <c r="A16" s="29" t="s">
        <v>281</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259</v>
      </c>
    </row>
    <row r="86" spans="1:9" ht="28.5" customHeight="1" x14ac:dyDescent="0.25">
      <c r="A86" s="98" t="s">
        <v>238</v>
      </c>
      <c r="B86" s="98"/>
      <c r="C86" s="98"/>
      <c r="D86" s="98"/>
      <c r="E86" s="98"/>
      <c r="F86" s="98"/>
      <c r="G86" s="98"/>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284</v>
      </c>
      <c r="B3" t="s">
        <v>282</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251</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68" activePane="bottomLeft" state="frozen"/>
      <selection activeCell="K90" sqref="K90"/>
      <selection pane="bottomLeft" activeCell="K90" sqref="K90"/>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276</v>
      </c>
      <c r="Q18" s="63">
        <f t="array" ref="Q18">MAX(IF(ISNUMBER(SEARCH("calc_len",import!$A:$A)),import!$B:$B))</f>
        <v>7460.2525126827086</v>
      </c>
      <c r="R18" s="64"/>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2" t="s">
        <v>275</v>
      </c>
      <c r="Q19" s="66">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210</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210</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158</v>
      </c>
      <c r="C65" s="81" t="s">
        <v>208</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185</v>
      </c>
      <c r="C80" s="81" t="s">
        <v>213</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183</v>
      </c>
      <c r="C81" s="81" t="s">
        <v>213</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176</v>
      </c>
      <c r="C83" s="81" t="s">
        <v>214</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177</v>
      </c>
      <c r="C84" s="81" t="s">
        <v>214</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303</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264</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260</v>
      </c>
      <c r="P96" s="28"/>
    </row>
    <row r="97" spans="1:16" x14ac:dyDescent="0.25">
      <c r="A97" s="2" t="s">
        <v>72</v>
      </c>
      <c r="B97" s="28" t="s">
        <v>265</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260</v>
      </c>
      <c r="P97" s="28"/>
    </row>
    <row r="98" spans="1:16" x14ac:dyDescent="0.25">
      <c r="A98" s="1" t="s">
        <v>73</v>
      </c>
      <c r="B98" s="28" t="s">
        <v>266</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260</v>
      </c>
      <c r="P98" s="28"/>
    </row>
    <row r="99" spans="1:16" x14ac:dyDescent="0.25">
      <c r="A99" s="1" t="s">
        <v>74</v>
      </c>
      <c r="B99" s="28" t="s">
        <v>267</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260</v>
      </c>
      <c r="P99" s="28"/>
    </row>
    <row r="100" spans="1:16" x14ac:dyDescent="0.25">
      <c r="A100" s="1" t="s">
        <v>75</v>
      </c>
      <c r="B100" s="28" t="s">
        <v>264</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261</v>
      </c>
      <c r="P100" s="28"/>
    </row>
    <row r="101" spans="1:16" x14ac:dyDescent="0.25">
      <c r="A101" s="1" t="s">
        <v>76</v>
      </c>
      <c r="B101" s="28" t="s">
        <v>265</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261</v>
      </c>
      <c r="P101" s="28"/>
    </row>
    <row r="102" spans="1:16" x14ac:dyDescent="0.25">
      <c r="A102" s="1" t="s">
        <v>77</v>
      </c>
      <c r="B102" s="28" t="s">
        <v>266</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261</v>
      </c>
      <c r="P102" s="28"/>
    </row>
    <row r="103" spans="1:16" x14ac:dyDescent="0.25">
      <c r="A103" s="1" t="s">
        <v>78</v>
      </c>
      <c r="B103" s="28" t="s">
        <v>267</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261</v>
      </c>
      <c r="P103" s="28"/>
    </row>
    <row r="104" spans="1:16" x14ac:dyDescent="0.25">
      <c r="A104" t="s">
        <v>79</v>
      </c>
      <c r="B104" s="28" t="s">
        <v>264</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262</v>
      </c>
      <c r="P104" s="28"/>
    </row>
    <row r="105" spans="1:16" x14ac:dyDescent="0.25">
      <c r="A105" t="s">
        <v>80</v>
      </c>
      <c r="B105" s="28" t="s">
        <v>265</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262</v>
      </c>
      <c r="P105" s="28"/>
    </row>
    <row r="106" spans="1:16" x14ac:dyDescent="0.25">
      <c r="A106" t="s">
        <v>81</v>
      </c>
      <c r="B106" s="28" t="s">
        <v>266</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262</v>
      </c>
      <c r="P106" s="28"/>
    </row>
    <row r="107" spans="1:16" x14ac:dyDescent="0.25">
      <c r="A107" t="s">
        <v>82</v>
      </c>
      <c r="B107" s="28" t="s">
        <v>267</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262</v>
      </c>
      <c r="P107" s="28"/>
    </row>
    <row r="108" spans="1:16" x14ac:dyDescent="0.25">
      <c r="A108" t="s">
        <v>83</v>
      </c>
      <c r="B108" s="28" t="s">
        <v>264</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263</v>
      </c>
      <c r="P108" s="28"/>
    </row>
    <row r="109" spans="1:16" x14ac:dyDescent="0.25">
      <c r="A109" t="s">
        <v>84</v>
      </c>
      <c r="B109" s="28" t="s">
        <v>265</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263</v>
      </c>
      <c r="P109" s="28"/>
    </row>
    <row r="110" spans="1:16" x14ac:dyDescent="0.25">
      <c r="A110" t="s">
        <v>85</v>
      </c>
      <c r="B110" s="28" t="s">
        <v>268</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263</v>
      </c>
      <c r="P110" s="28"/>
    </row>
    <row r="111" spans="1:16" x14ac:dyDescent="0.25">
      <c r="A111" t="s">
        <v>86</v>
      </c>
      <c r="B111" s="28" t="s">
        <v>267</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263</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284</v>
      </c>
      <c r="B113" s="28" t="s">
        <v>283</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251</v>
      </c>
      <c r="B118" s="28" t="s">
        <v>252</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2020-03-13T17:52:18Z</cp:lastPrinted>
  <dcterms:created xsi:type="dcterms:W3CDTF">2020-01-07T23:38:49Z</dcterms:created>
  <dcterms:modified xsi:type="dcterms:W3CDTF">2020-04-03T15:41:32Z</dcterms:modified>
</cp:coreProperties>
</file>